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pedidos" sheetId="1" state="visible" r:id="rId2"/>
    <sheet name="pedidos_Lamin" sheetId="2" state="visible" r:id="rId3"/>
    <sheet name="pedidos_conv" sheetId="3" state="visible" r:id="rId4"/>
    <sheet name="Resultado" sheetId="4" state="visible" r:id="rId5"/>
    <sheet name="Resultado_1" sheetId="5" state="visible" r:id="rId6"/>
    <sheet name="Plant_Matriz_Setup" sheetId="6" state="visible" r:id="rId7"/>
    <sheet name="Análise_Buffer" sheetId="7" state="visible" r:id="rId8"/>
  </sheets>
  <definedNames>
    <definedName function="false" hidden="true" localSheetId="0" name="_xlnm._FilterDatabase" vbProcedure="false">pedidos!$A$1:$N$237</definedName>
    <definedName function="false" hidden="true" localSheetId="1" name="_xlnm._FilterDatabase" vbProcedure="false">pedidos_Lamin!$A$1:$N$169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<sst xmlns="http://schemas.openxmlformats.org/spreadsheetml/2006/main" count="2612" uniqueCount="123">
  <si>
    <t xml:space="preserve">cod_item</t>
  </si>
  <si>
    <t xml:space="preserve">qtde_item</t>
  </si>
  <si>
    <t xml:space="preserve">tempo_unit_Prep</t>
  </si>
  <si>
    <t xml:space="preserve">tempo_total_proc_Prep</t>
  </si>
  <si>
    <t xml:space="preserve">tempo_unit_lamina_etapa_1</t>
  </si>
  <si>
    <t xml:space="preserve">tempo_total_proc_lamina_etapa_1</t>
  </si>
  <si>
    <t xml:space="preserve">tempo_unit_lamina_etapa_2</t>
  </si>
  <si>
    <t xml:space="preserve">tempo_total_proc_lamina_etapa_2</t>
  </si>
  <si>
    <t xml:space="preserve">tempo_unit_impressora</t>
  </si>
  <si>
    <t xml:space="preserve">tempo_total_proc_impressora</t>
  </si>
  <si>
    <t xml:space="preserve">tempo_total</t>
  </si>
  <si>
    <t xml:space="preserve">data_prog</t>
  </si>
  <si>
    <t xml:space="preserve">Tipo</t>
  </si>
  <si>
    <t xml:space="preserve">TSC 0111</t>
  </si>
  <si>
    <t xml:space="preserve">laminado</t>
  </si>
  <si>
    <t xml:space="preserve">TSC 0211</t>
  </si>
  <si>
    <t xml:space="preserve">TSC 0311</t>
  </si>
  <si>
    <t xml:space="preserve">TSC 0411</t>
  </si>
  <si>
    <t xml:space="preserve">ZE 0111</t>
  </si>
  <si>
    <t xml:space="preserve">AGR 0211</t>
  </si>
  <si>
    <t xml:space="preserve">AGR 0311</t>
  </si>
  <si>
    <t xml:space="preserve">AGR 0411</t>
  </si>
  <si>
    <t xml:space="preserve">AGR 0511</t>
  </si>
  <si>
    <t xml:space="preserve">AGR 0611</t>
  </si>
  <si>
    <t xml:space="preserve">AGR 0711</t>
  </si>
  <si>
    <t xml:space="preserve">AGR 0811</t>
  </si>
  <si>
    <t xml:space="preserve">AGR 0911</t>
  </si>
  <si>
    <t xml:space="preserve">AGR 1011</t>
  </si>
  <si>
    <t xml:space="preserve">EBL 027-2</t>
  </si>
  <si>
    <t xml:space="preserve">EBL 072</t>
  </si>
  <si>
    <t xml:space="preserve">EBL 1074</t>
  </si>
  <si>
    <t xml:space="preserve">EBL 1255</t>
  </si>
  <si>
    <t xml:space="preserve">EBL 911</t>
  </si>
  <si>
    <t xml:space="preserve">EBL 912-1</t>
  </si>
  <si>
    <t xml:space="preserve">EBL 993</t>
  </si>
  <si>
    <t xml:space="preserve">FRI 0111</t>
  </si>
  <si>
    <t xml:space="preserve">EBL 134</t>
  </si>
  <si>
    <t xml:space="preserve">EBL 1461</t>
  </si>
  <si>
    <t xml:space="preserve">convencional</t>
  </si>
  <si>
    <t xml:space="preserve">EBL 1466</t>
  </si>
  <si>
    <t xml:space="preserve">EBL 1467</t>
  </si>
  <si>
    <t xml:space="preserve">EBL 287</t>
  </si>
  <si>
    <t xml:space="preserve">EBL 449</t>
  </si>
  <si>
    <t xml:space="preserve">EBL 454-1</t>
  </si>
  <si>
    <t xml:space="preserve">EBL 665</t>
  </si>
  <si>
    <t xml:space="preserve">EBL 808</t>
  </si>
  <si>
    <t xml:space="preserve">Linha</t>
  </si>
  <si>
    <t xml:space="preserve">Coluna</t>
  </si>
  <si>
    <t xml:space="preserve">Tempo Setup</t>
  </si>
  <si>
    <t xml:space="preserve">Laminado</t>
  </si>
  <si>
    <t xml:space="preserve">Convencional</t>
  </si>
  <si>
    <t xml:space="preserve">-</t>
  </si>
  <si>
    <t xml:space="preserve">N/D</t>
  </si>
  <si>
    <t xml:space="preserve">Horas</t>
  </si>
  <si>
    <t xml:space="preserve">Minutos</t>
  </si>
  <si>
    <t xml:space="preserve">5:00.0000</t>
  </si>
  <si>
    <t xml:space="preserve">20:00.0000</t>
  </si>
  <si>
    <t xml:space="preserve">1:00.0000</t>
  </si>
  <si>
    <t xml:space="preserve">10:00.0000</t>
  </si>
  <si>
    <t xml:space="preserve">0.0000</t>
  </si>
  <si>
    <t xml:space="preserve">2:00.0000</t>
  </si>
  <si>
    <t xml:space="preserve">3:00.0000</t>
  </si>
  <si>
    <t xml:space="preserve">tempo de cobertura</t>
  </si>
  <si>
    <t xml:space="preserve">01:00:00:00.0000</t>
  </si>
  <si>
    <t xml:space="preserve">tempo de setup</t>
  </si>
  <si>
    <t xml:space="preserve">Ordens Prod.</t>
  </si>
  <si>
    <t xml:space="preserve">Produção</t>
  </si>
  <si>
    <t xml:space="preserve">Transporte</t>
  </si>
  <si>
    <t xml:space="preserve">Estoque</t>
  </si>
  <si>
    <t xml:space="preserve">Value Added</t>
  </si>
  <si>
    <t xml:space="preserve">Capacity</t>
  </si>
  <si>
    <t xml:space="preserve">O.P. Atraso</t>
  </si>
  <si>
    <t xml:space="preserve">maior atraso</t>
  </si>
  <si>
    <t xml:space="preserve">Impressora</t>
  </si>
  <si>
    <t xml:space="preserve">Impressora 1</t>
  </si>
  <si>
    <t xml:space="preserve">%</t>
  </si>
  <si>
    <t xml:space="preserve">Total</t>
  </si>
  <si>
    <t xml:space="preserve">Imp.</t>
  </si>
  <si>
    <t xml:space="preserve">Imp. I</t>
  </si>
  <si>
    <t xml:space="preserve">Conv.</t>
  </si>
  <si>
    <t xml:space="preserve">Lam.</t>
  </si>
  <si>
    <t xml:space="preserve">13:23:48:41.00</t>
  </si>
  <si>
    <t xml:space="preserve">04:55:00.00</t>
  </si>
  <si>
    <t xml:space="preserve">05:24:00.00</t>
  </si>
  <si>
    <t xml:space="preserve">14:00:57:05.00</t>
  </si>
  <si>
    <t xml:space="preserve">04:37:00.00</t>
  </si>
  <si>
    <t xml:space="preserve">06:33:00.00</t>
  </si>
  <si>
    <t xml:space="preserve">14:05:05:47.00</t>
  </si>
  <si>
    <t xml:space="preserve">07:52:59.00</t>
  </si>
  <si>
    <t xml:space="preserve">11:33:00.00</t>
  </si>
  <si>
    <t xml:space="preserve">09:02:55:06.00</t>
  </si>
  <si>
    <t xml:space="preserve">09:19:00.00</t>
  </si>
  <si>
    <t xml:space="preserve">12:36:00.00</t>
  </si>
  <si>
    <t xml:space="preserve">06:00:06:44.00</t>
  </si>
  <si>
    <t xml:space="preserve">08:59:00.00</t>
  </si>
  <si>
    <t xml:space="preserve">10:41:00.00</t>
  </si>
  <si>
    <t xml:space="preserve">02:07:29:53.00</t>
  </si>
  <si>
    <t xml:space="preserve">08:32:00.00</t>
  </si>
  <si>
    <t xml:space="preserve">12:04:00.00</t>
  </si>
  <si>
    <t xml:space="preserve">01:02:44:47.00</t>
  </si>
  <si>
    <t xml:space="preserve">08:10:00.00</t>
  </si>
  <si>
    <t xml:space="preserve">10:48:00.00</t>
  </si>
  <si>
    <t xml:space="preserve">06:00:05.00</t>
  </si>
  <si>
    <t xml:space="preserve">08:49:59.00</t>
  </si>
  <si>
    <t xml:space="preserve">12:34:00.00</t>
  </si>
  <si>
    <t xml:space="preserve">19:12.00</t>
  </si>
  <si>
    <t xml:space="preserve">09:14:00.00</t>
  </si>
  <si>
    <t xml:space="preserve">11:02:00.00</t>
  </si>
  <si>
    <t xml:space="preserve">00.00</t>
  </si>
  <si>
    <t xml:space="preserve">08:19:00.00</t>
  </si>
  <si>
    <t xml:space="preserve">11:18:00.00</t>
  </si>
  <si>
    <t xml:space="preserve">08:20:00.00</t>
  </si>
  <si>
    <t xml:space="preserve">11:36:00.00</t>
  </si>
  <si>
    <t xml:space="preserve">11:41:00.00</t>
  </si>
  <si>
    <t xml:space="preserve">07:12:00.00</t>
  </si>
  <si>
    <t xml:space="preserve">12:32:59.00</t>
  </si>
  <si>
    <t xml:space="preserve">07:01:00.00</t>
  </si>
  <si>
    <t xml:space="preserve">12:08:00.00</t>
  </si>
  <si>
    <t xml:space="preserve">06:52:00.00</t>
  </si>
  <si>
    <t xml:space="preserve">11:52:00.00</t>
  </si>
  <si>
    <t xml:space="preserve">sem limite</t>
  </si>
  <si>
    <t xml:space="preserve">07:57:00.00</t>
  </si>
  <si>
    <t xml:space="preserve">10:28:00.00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</si>
</sst>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"/>
    <numFmt numFmtId="166" formatCode="General"/>
    <numFmt numFmtId="167" formatCode="@"/>
    <numFmt numFmtId="168" formatCode="#,##0"/>
    <numFmt numFmtId="169" formatCode="0000000000"/>
    <numFmt numFmtId="170" formatCode="#,##0.00"/>
    <numFmt numFmtId="171" formatCode="hh:mm:ss"/>
    <numFmt numFmtId="172" formatCode="mm:ss.0"/>
    <numFmt numFmtId="173" formatCode="0.00"/>
    <numFmt numFmtId="174" formatCode="0.0"/>
    <numFmt numFmtId="175" formatCode="0.00%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2DCDB"/>
      </patternFill>
    </fill>
    <fill>
      <patternFill patternType="solid">
        <fgColor rgb="FFFFFF00"/>
        <bgColor rgb="FFFFFF00"/>
      </patternFill>
    </fill>
    <fill>
      <patternFill patternType="solid">
        <fgColor rgb="FFFDE9D9"/>
        <bgColor rgb="FFF2DCDB"/>
      </patternFill>
    </fill>
    <fill>
      <patternFill patternType="solid">
        <fgColor rgb="FFB6DDE8"/>
        <bgColor rgb="FF99CCFF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DE9D9"/>
      </patternFill>
    </fill>
    <fill>
      <patternFill patternType="solid">
        <fgColor rgb="FFF2DCDB"/>
        <bgColor rgb="FFFDE9D9"/>
      </patternFill>
    </fill>
    <fill>
      <patternFill patternType="solid">
        <fgColor rgb="FFFFC000"/>
        <bgColor rgb="FFFF99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9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9D9"/>
      <rgbColor rgb="FFF2F2F2"/>
      <rgbColor rgb="FF660066"/>
      <rgbColor rgb="FFFF8080"/>
      <rgbColor rgb="FF0066CC"/>
      <rgbColor rgb="FFB6DD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3" activeCellId="0" sqref="B3"/>
    </sheetView>
  </sheetViews>
  <sheetFormatPr defaultColWidth="14.4296875" defaultRowHeight="15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7.43"/>
    <col collapsed="false" customWidth="true" hidden="false" outlineLevel="0" max="3" min="3" style="0" width="8"/>
    <col collapsed="false" customWidth="true" hidden="false" outlineLevel="0" max="4" min="4" style="0" width="12.71"/>
    <col collapsed="false" customWidth="true" hidden="false" outlineLevel="0" max="5" min="5" style="0" width="17"/>
    <col collapsed="false" customWidth="true" hidden="false" outlineLevel="0" max="6" min="6" style="0" width="20.28"/>
    <col collapsed="false" customWidth="true" hidden="false" outlineLevel="0" max="7" min="7" style="0" width="24.57"/>
    <col collapsed="false" customWidth="true" hidden="false" outlineLevel="0" max="8" min="8" style="0" width="20.28"/>
    <col collapsed="false" customWidth="true" hidden="false" outlineLevel="0" max="9" min="9" style="0" width="24.57"/>
    <col collapsed="false" customWidth="true" hidden="false" outlineLevel="0" max="10" min="10" style="0" width="20.28"/>
    <col collapsed="false" customWidth="true" hidden="false" outlineLevel="0" max="11" min="11" style="0" width="24.57"/>
    <col collapsed="false" customWidth="true" hidden="false" outlineLevel="0" max="12" min="12" style="0" width="9.28"/>
    <col collapsed="false" customWidth="true" hidden="false" outlineLevel="0" max="13" min="13" style="0" width="7.57"/>
    <col collapsed="false" customWidth="true" hidden="false" outlineLevel="0" max="14" min="14" style="0" width="10"/>
    <col collapsed="false" customWidth="true" hidden="false" outlineLevel="0" max="26" min="15" style="0" width="9.14"/>
  </cols>
  <sheetData>
    <row r="1" customFormat="false" ht="12" hidden="false" customHeight="true" outlineLevel="0" collapsed="false">
      <c r="A1" s="1"/>
      <c r="B1" s="2" t="s">
        <v>0</v>
      </c>
      <c r="C1" s="2" t="s">
        <v>1</v>
      </c>
      <c r="D1" s="2" t="s">
        <v>2</v>
      </c>
      <c r="E1" s="3" t="s">
        <v>3</v>
      </c>
      <c r="F1" s="4" t="s">
        <v>4</v>
      </c>
      <c r="G1" s="5" t="s">
        <v>5</v>
      </c>
      <c r="H1" s="2" t="s">
        <v>6</v>
      </c>
      <c r="I1" s="2" t="s">
        <v>7</v>
      </c>
      <c r="J1" s="4" t="s">
        <v>8</v>
      </c>
      <c r="K1" s="5" t="s">
        <v>9</v>
      </c>
      <c r="L1" s="2" t="s">
        <v>10</v>
      </c>
      <c r="M1" s="3" t="s">
        <v>11</v>
      </c>
      <c r="N1" s="3" t="s">
        <v>12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2" hidden="false" customHeight="true" outlineLevel="0" collapsed="false">
      <c r="A2" s="6" t="n">
        <f aca="false">COUNTIFS($B$2:$B$237,B2)</f>
        <v>8</v>
      </c>
      <c r="B2" s="7" t="s">
        <v>13</v>
      </c>
      <c r="C2" s="8" t="n">
        <v>1</v>
      </c>
      <c r="D2" s="8" t="n">
        <f aca="false">0.3*H2</f>
        <v>226.8</v>
      </c>
      <c r="E2" s="9" t="n">
        <f aca="false">C2*D2</f>
        <v>226.8</v>
      </c>
      <c r="F2" s="9" t="n">
        <v>756</v>
      </c>
      <c r="G2" s="9" t="n">
        <f aca="false">F2*C2</f>
        <v>756</v>
      </c>
      <c r="H2" s="9" t="n">
        <f aca="false">F2</f>
        <v>756</v>
      </c>
      <c r="I2" s="9" t="n">
        <f aca="false">H2*C2</f>
        <v>756</v>
      </c>
      <c r="J2" s="9" t="n">
        <v>2100</v>
      </c>
      <c r="K2" s="9" t="n">
        <f aca="false">C2*J2</f>
        <v>2100</v>
      </c>
      <c r="L2" s="9" t="n">
        <f aca="false">(E2+K2+I2+G2)</f>
        <v>3838.8</v>
      </c>
      <c r="M2" s="9" t="n">
        <f aca="false">L2+(24*60*60*15)</f>
        <v>1299838.8</v>
      </c>
      <c r="N2" s="9" t="s">
        <v>14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2" hidden="false" customHeight="true" outlineLevel="0" collapsed="false">
      <c r="A3" s="6" t="n">
        <f aca="false">COUNTIFS($B$2:$B$237,B3)</f>
        <v>8</v>
      </c>
      <c r="B3" s="7" t="s">
        <v>15</v>
      </c>
      <c r="C3" s="8" t="n">
        <v>1</v>
      </c>
      <c r="D3" s="8" t="n">
        <f aca="false">0.3*H3</f>
        <v>220.5</v>
      </c>
      <c r="E3" s="9" t="n">
        <f aca="false">C3*D3</f>
        <v>220.5</v>
      </c>
      <c r="F3" s="9" t="n">
        <v>735</v>
      </c>
      <c r="G3" s="9" t="n">
        <f aca="false">F3*C3</f>
        <v>735</v>
      </c>
      <c r="H3" s="9" t="n">
        <f aca="false">F3</f>
        <v>735</v>
      </c>
      <c r="I3" s="9" t="n">
        <f aca="false">H3*C3</f>
        <v>735</v>
      </c>
      <c r="J3" s="9" t="n">
        <v>2100</v>
      </c>
      <c r="K3" s="9" t="n">
        <f aca="false">$C$2*J3</f>
        <v>2100</v>
      </c>
      <c r="L3" s="9" t="n">
        <f aca="false">(E3+K3+I3+G3)</f>
        <v>3790.5</v>
      </c>
      <c r="M3" s="9" t="n">
        <f aca="false">L3+(24*60*60*15)</f>
        <v>1299790.5</v>
      </c>
      <c r="N3" s="9" t="s">
        <v>14</v>
      </c>
      <c r="O3" s="1"/>
      <c r="P3" s="1"/>
      <c r="Q3" s="1"/>
      <c r="R3" s="10"/>
      <c r="S3" s="10"/>
      <c r="T3" s="10"/>
      <c r="U3" s="10"/>
      <c r="V3" s="10"/>
      <c r="W3" s="10"/>
      <c r="X3" s="10"/>
      <c r="Y3" s="10"/>
      <c r="Z3" s="10"/>
    </row>
    <row r="4" customFormat="false" ht="12" hidden="false" customHeight="true" outlineLevel="0" collapsed="false">
      <c r="A4" s="6" t="n">
        <f aca="false">COUNTIFS($B$2:$B$237,B4)</f>
        <v>7</v>
      </c>
      <c r="B4" s="7" t="s">
        <v>16</v>
      </c>
      <c r="C4" s="8" t="n">
        <v>1</v>
      </c>
      <c r="D4" s="8" t="n">
        <f aca="false">0.3*H4</f>
        <v>226.8</v>
      </c>
      <c r="E4" s="9" t="n">
        <f aca="false">C4*D4</f>
        <v>226.8</v>
      </c>
      <c r="F4" s="9" t="n">
        <v>756</v>
      </c>
      <c r="G4" s="9" t="n">
        <f aca="false">F4*C4</f>
        <v>756</v>
      </c>
      <c r="H4" s="9" t="n">
        <f aca="false">F4</f>
        <v>756</v>
      </c>
      <c r="I4" s="9" t="n">
        <f aca="false">H4*C4</f>
        <v>756</v>
      </c>
      <c r="J4" s="9" t="n">
        <v>2100</v>
      </c>
      <c r="K4" s="9" t="n">
        <f aca="false">$C$2*J4</f>
        <v>2100</v>
      </c>
      <c r="L4" s="9" t="n">
        <f aca="false">(E4+K4+I4+G4)</f>
        <v>3838.8</v>
      </c>
      <c r="M4" s="9" t="n">
        <f aca="false">L4+(24*60*60*15)</f>
        <v>1299838.8</v>
      </c>
      <c r="N4" s="9" t="s">
        <v>14</v>
      </c>
      <c r="O4" s="1"/>
      <c r="P4" s="1"/>
      <c r="Q4" s="1"/>
      <c r="R4" s="10"/>
      <c r="S4" s="10"/>
      <c r="T4" s="10"/>
      <c r="U4" s="10"/>
      <c r="V4" s="10"/>
      <c r="W4" s="10"/>
      <c r="X4" s="10"/>
      <c r="Y4" s="10"/>
      <c r="Z4" s="10"/>
    </row>
    <row r="5" customFormat="false" ht="12" hidden="false" customHeight="true" outlineLevel="0" collapsed="false">
      <c r="A5" s="6" t="n">
        <f aca="false">COUNTIFS($B$2:$B$237,B5)</f>
        <v>5</v>
      </c>
      <c r="B5" s="7" t="s">
        <v>17</v>
      </c>
      <c r="C5" s="8" t="n">
        <v>1</v>
      </c>
      <c r="D5" s="8" t="n">
        <f aca="false">0.3*H5</f>
        <v>220.5</v>
      </c>
      <c r="E5" s="9" t="n">
        <f aca="false">C5*D5</f>
        <v>220.5</v>
      </c>
      <c r="F5" s="9" t="n">
        <v>735</v>
      </c>
      <c r="G5" s="9" t="n">
        <f aca="false">F5*C5</f>
        <v>735</v>
      </c>
      <c r="H5" s="9" t="n">
        <f aca="false">F5</f>
        <v>735</v>
      </c>
      <c r="I5" s="9" t="n">
        <f aca="false">H5*C5</f>
        <v>735</v>
      </c>
      <c r="J5" s="9" t="n">
        <v>2100</v>
      </c>
      <c r="K5" s="9" t="n">
        <f aca="false">$C$2*J5</f>
        <v>2100</v>
      </c>
      <c r="L5" s="9" t="n">
        <f aca="false">(E5+K5+I5+G5)</f>
        <v>3790.5</v>
      </c>
      <c r="M5" s="9" t="n">
        <f aca="false">L5+(24*60*60*15)</f>
        <v>1299790.5</v>
      </c>
      <c r="N5" s="9" t="s">
        <v>14</v>
      </c>
      <c r="O5" s="1"/>
      <c r="P5" s="1"/>
      <c r="Q5" s="1"/>
      <c r="R5" s="10"/>
      <c r="S5" s="10"/>
      <c r="T5" s="10"/>
      <c r="U5" s="10"/>
      <c r="V5" s="10"/>
      <c r="W5" s="10"/>
      <c r="X5" s="10"/>
      <c r="Y5" s="10"/>
      <c r="Z5" s="10"/>
    </row>
    <row r="6" customFormat="false" ht="12" hidden="false" customHeight="true" outlineLevel="0" collapsed="false">
      <c r="A6" s="6" t="n">
        <f aca="false">COUNTIFS($B$2:$B$237,B6)</f>
        <v>2</v>
      </c>
      <c r="B6" s="7" t="s">
        <v>18</v>
      </c>
      <c r="C6" s="8" t="n">
        <v>1</v>
      </c>
      <c r="D6" s="8" t="n">
        <f aca="false">0.3*H6</f>
        <v>220.5</v>
      </c>
      <c r="E6" s="9" t="n">
        <f aca="false">C6*D6</f>
        <v>220.5</v>
      </c>
      <c r="F6" s="9" t="n">
        <v>735</v>
      </c>
      <c r="G6" s="9" t="n">
        <f aca="false">F6*C6</f>
        <v>735</v>
      </c>
      <c r="H6" s="9" t="n">
        <f aca="false">F6</f>
        <v>735</v>
      </c>
      <c r="I6" s="9" t="n">
        <f aca="false">H6*C6</f>
        <v>735</v>
      </c>
      <c r="J6" s="11" t="n">
        <v>2160</v>
      </c>
      <c r="K6" s="11" t="n">
        <f aca="false">$C$2*J6</f>
        <v>2160</v>
      </c>
      <c r="L6" s="9" t="n">
        <f aca="false">(E6+K6+I6+G6)</f>
        <v>3850.5</v>
      </c>
      <c r="M6" s="9" t="n">
        <f aca="false">L6+(24*60*60*15)</f>
        <v>1299850.5</v>
      </c>
      <c r="N6" s="9" t="s">
        <v>14</v>
      </c>
      <c r="O6" s="1"/>
      <c r="P6" s="1"/>
      <c r="Q6" s="1"/>
      <c r="R6" s="10"/>
      <c r="S6" s="10"/>
      <c r="T6" s="10"/>
      <c r="U6" s="10"/>
      <c r="V6" s="10"/>
      <c r="W6" s="10"/>
      <c r="X6" s="10"/>
      <c r="Y6" s="10"/>
      <c r="Z6" s="10"/>
    </row>
    <row r="7" customFormat="false" ht="12" hidden="false" customHeight="true" outlineLevel="0" collapsed="false">
      <c r="A7" s="6" t="n">
        <f aca="false">COUNTIFS($B$2:$B$237,B7)</f>
        <v>2</v>
      </c>
      <c r="B7" s="7" t="s">
        <v>19</v>
      </c>
      <c r="C7" s="8" t="n">
        <v>1</v>
      </c>
      <c r="D7" s="8" t="n">
        <f aca="false">0.3*H7</f>
        <v>245.7</v>
      </c>
      <c r="E7" s="9" t="n">
        <f aca="false">C7*D7</f>
        <v>245.7</v>
      </c>
      <c r="F7" s="9" t="n">
        <v>819</v>
      </c>
      <c r="G7" s="9" t="n">
        <f aca="false">F7*C7</f>
        <v>819</v>
      </c>
      <c r="H7" s="9" t="n">
        <f aca="false">F7</f>
        <v>819</v>
      </c>
      <c r="I7" s="9" t="n">
        <f aca="false">H7*C7</f>
        <v>819</v>
      </c>
      <c r="J7" s="11" t="n">
        <v>2100</v>
      </c>
      <c r="K7" s="11" t="n">
        <f aca="false">$C$2*J7</f>
        <v>2100</v>
      </c>
      <c r="L7" s="9" t="n">
        <f aca="false">(E7+K7+I7+G7)</f>
        <v>3983.7</v>
      </c>
      <c r="M7" s="9" t="n">
        <f aca="false">L7+(24*60*60*15)</f>
        <v>1299983.7</v>
      </c>
      <c r="N7" s="9" t="s">
        <v>14</v>
      </c>
      <c r="O7" s="1"/>
      <c r="P7" s="1"/>
      <c r="Q7" s="1"/>
      <c r="R7" s="10"/>
      <c r="S7" s="10"/>
      <c r="T7" s="10"/>
      <c r="U7" s="10"/>
      <c r="V7" s="10"/>
      <c r="W7" s="10"/>
      <c r="X7" s="10"/>
      <c r="Y7" s="10"/>
      <c r="Z7" s="10"/>
    </row>
    <row r="8" customFormat="false" ht="12" hidden="false" customHeight="true" outlineLevel="0" collapsed="false">
      <c r="A8" s="6" t="n">
        <f aca="false">COUNTIFS($B$2:$B$237,B8)</f>
        <v>3</v>
      </c>
      <c r="B8" s="7" t="s">
        <v>20</v>
      </c>
      <c r="C8" s="8" t="n">
        <v>1</v>
      </c>
      <c r="D8" s="8" t="n">
        <f aca="false">0.3*H8</f>
        <v>220.5</v>
      </c>
      <c r="E8" s="9" t="n">
        <f aca="false">C8*D8</f>
        <v>220.5</v>
      </c>
      <c r="F8" s="9" t="n">
        <v>735</v>
      </c>
      <c r="G8" s="9" t="n">
        <f aca="false">F8*C8</f>
        <v>735</v>
      </c>
      <c r="H8" s="9" t="n">
        <f aca="false">F8</f>
        <v>735</v>
      </c>
      <c r="I8" s="9" t="n">
        <f aca="false">H8*C8</f>
        <v>735</v>
      </c>
      <c r="J8" s="11" t="n">
        <v>2160</v>
      </c>
      <c r="K8" s="11" t="n">
        <f aca="false">$C$2*J8</f>
        <v>2160</v>
      </c>
      <c r="L8" s="9" t="n">
        <f aca="false">(E8+K8+I8+G8)</f>
        <v>3850.5</v>
      </c>
      <c r="M8" s="9" t="n">
        <f aca="false">L8+(24*60*60*15)</f>
        <v>1299850.5</v>
      </c>
      <c r="N8" s="9" t="s">
        <v>14</v>
      </c>
      <c r="O8" s="1"/>
      <c r="P8" s="1"/>
      <c r="Q8" s="1"/>
      <c r="R8" s="10"/>
      <c r="S8" s="10"/>
      <c r="T8" s="10"/>
      <c r="U8" s="10"/>
      <c r="V8" s="10"/>
      <c r="W8" s="10"/>
      <c r="X8" s="10"/>
      <c r="Y8" s="10"/>
      <c r="Z8" s="10"/>
    </row>
    <row r="9" customFormat="false" ht="12" hidden="false" customHeight="true" outlineLevel="0" collapsed="false">
      <c r="A9" s="6" t="n">
        <f aca="false">COUNTIFS($B$2:$B$237,B9)</f>
        <v>8</v>
      </c>
      <c r="B9" s="7" t="s">
        <v>21</v>
      </c>
      <c r="C9" s="8" t="n">
        <v>1</v>
      </c>
      <c r="D9" s="8" t="n">
        <f aca="false">0.3*H9</f>
        <v>220.5</v>
      </c>
      <c r="E9" s="9" t="n">
        <f aca="false">C9*D9</f>
        <v>220.5</v>
      </c>
      <c r="F9" s="9" t="n">
        <v>735</v>
      </c>
      <c r="G9" s="9" t="n">
        <f aca="false">F9*C9</f>
        <v>735</v>
      </c>
      <c r="H9" s="9" t="n">
        <f aca="false">F9</f>
        <v>735</v>
      </c>
      <c r="I9" s="9" t="n">
        <f aca="false">H9*C9</f>
        <v>735</v>
      </c>
      <c r="J9" s="11" t="n">
        <v>2100</v>
      </c>
      <c r="K9" s="11" t="n">
        <f aca="false">$C$2*J9</f>
        <v>2100</v>
      </c>
      <c r="L9" s="9" t="n">
        <f aca="false">(E9+K9+I9+G9)</f>
        <v>3790.5</v>
      </c>
      <c r="M9" s="9" t="n">
        <f aca="false">L9+(24*60*60*15)</f>
        <v>1299790.5</v>
      </c>
      <c r="N9" s="9" t="s">
        <v>14</v>
      </c>
      <c r="O9" s="1"/>
      <c r="P9" s="1"/>
      <c r="Q9" s="1"/>
      <c r="R9" s="10"/>
      <c r="S9" s="10"/>
      <c r="T9" s="10"/>
      <c r="U9" s="10"/>
      <c r="V9" s="10"/>
      <c r="W9" s="10"/>
      <c r="X9" s="10"/>
      <c r="Y9" s="10"/>
      <c r="Z9" s="10"/>
    </row>
    <row r="10" customFormat="false" ht="12" hidden="false" customHeight="true" outlineLevel="0" collapsed="false">
      <c r="A10" s="6" t="n">
        <f aca="false">COUNTIFS($B$2:$B$237,B10)</f>
        <v>8</v>
      </c>
      <c r="B10" s="7" t="s">
        <v>22</v>
      </c>
      <c r="C10" s="8" t="n">
        <v>1</v>
      </c>
      <c r="D10" s="8" t="n">
        <f aca="false">0.3*H10</f>
        <v>220.5</v>
      </c>
      <c r="E10" s="9" t="n">
        <f aca="false">C10*D10</f>
        <v>220.5</v>
      </c>
      <c r="F10" s="9" t="n">
        <v>735</v>
      </c>
      <c r="G10" s="9" t="n">
        <f aca="false">F10*C10</f>
        <v>735</v>
      </c>
      <c r="H10" s="9" t="n">
        <f aca="false">F10</f>
        <v>735</v>
      </c>
      <c r="I10" s="9" t="n">
        <f aca="false">H10*C10</f>
        <v>735</v>
      </c>
      <c r="J10" s="11" t="n">
        <v>2160</v>
      </c>
      <c r="K10" s="11" t="n">
        <f aca="false">$C$2*J10</f>
        <v>2160</v>
      </c>
      <c r="L10" s="9" t="n">
        <f aca="false">(E10+K10+I10+G10)</f>
        <v>3850.5</v>
      </c>
      <c r="M10" s="9" t="n">
        <f aca="false">L10+(24*60*60*15)</f>
        <v>1299850.5</v>
      </c>
      <c r="N10" s="9" t="s">
        <v>14</v>
      </c>
      <c r="O10" s="1"/>
      <c r="P10" s="1"/>
      <c r="Q10" s="1"/>
      <c r="R10" s="10"/>
      <c r="S10" s="10"/>
      <c r="T10" s="10"/>
      <c r="U10" s="10"/>
      <c r="V10" s="10"/>
      <c r="W10" s="10"/>
      <c r="X10" s="10"/>
      <c r="Y10" s="10"/>
      <c r="Z10" s="10"/>
    </row>
    <row r="11" customFormat="false" ht="12" hidden="false" customHeight="true" outlineLevel="0" collapsed="false">
      <c r="A11" s="6" t="n">
        <f aca="false">COUNTIFS($B$2:$B$237,B11)</f>
        <v>8</v>
      </c>
      <c r="B11" s="7" t="s">
        <v>23</v>
      </c>
      <c r="C11" s="8" t="n">
        <v>1</v>
      </c>
      <c r="D11" s="8" t="n">
        <f aca="false">0.3*H11</f>
        <v>239.4</v>
      </c>
      <c r="E11" s="9" t="n">
        <f aca="false">C11*D11</f>
        <v>239.4</v>
      </c>
      <c r="F11" s="9" t="n">
        <v>798</v>
      </c>
      <c r="G11" s="9" t="n">
        <f aca="false">F11*C11</f>
        <v>798</v>
      </c>
      <c r="H11" s="9" t="n">
        <f aca="false">F11</f>
        <v>798</v>
      </c>
      <c r="I11" s="9" t="n">
        <f aca="false">H11*C11</f>
        <v>798</v>
      </c>
      <c r="J11" s="11" t="n">
        <v>2371</v>
      </c>
      <c r="K11" s="11" t="n">
        <f aca="false">$C$2*J11</f>
        <v>2371</v>
      </c>
      <c r="L11" s="9" t="n">
        <f aca="false">(E11+K11+I11+G11)</f>
        <v>4206.4</v>
      </c>
      <c r="M11" s="9" t="n">
        <f aca="false">L11+(24*60*60*15)</f>
        <v>1300206.4</v>
      </c>
      <c r="N11" s="9" t="s">
        <v>14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2" hidden="false" customHeight="true" outlineLevel="0" collapsed="false">
      <c r="A12" s="6" t="n">
        <f aca="false">COUNTIFS($B$2:$B$237,B12)</f>
        <v>8</v>
      </c>
      <c r="B12" s="7" t="s">
        <v>24</v>
      </c>
      <c r="C12" s="8" t="n">
        <v>1</v>
      </c>
      <c r="D12" s="8" t="n">
        <f aca="false">0.3*H12</f>
        <v>239.4</v>
      </c>
      <c r="E12" s="9" t="n">
        <f aca="false">C12*D12</f>
        <v>239.4</v>
      </c>
      <c r="F12" s="9" t="n">
        <v>798</v>
      </c>
      <c r="G12" s="9" t="n">
        <f aca="false">F12*C12</f>
        <v>798</v>
      </c>
      <c r="H12" s="9" t="n">
        <f aca="false">F12</f>
        <v>798</v>
      </c>
      <c r="I12" s="9" t="n">
        <f aca="false">H12*C12</f>
        <v>798</v>
      </c>
      <c r="J12" s="11" t="n">
        <v>2160</v>
      </c>
      <c r="K12" s="11" t="n">
        <f aca="false">$C$2*J12</f>
        <v>2160</v>
      </c>
      <c r="L12" s="9" t="n">
        <f aca="false">(E12+K12+I12+G12)</f>
        <v>3995.4</v>
      </c>
      <c r="M12" s="9" t="n">
        <f aca="false">L12+(24*60*60*15)</f>
        <v>1299995.4</v>
      </c>
      <c r="N12" s="9" t="s">
        <v>14</v>
      </c>
      <c r="O12" s="1"/>
      <c r="P12" s="1"/>
      <c r="Q12" s="1"/>
      <c r="R12" s="10"/>
      <c r="S12" s="10"/>
      <c r="T12" s="10"/>
      <c r="U12" s="10"/>
      <c r="V12" s="10"/>
      <c r="W12" s="10"/>
      <c r="X12" s="10"/>
      <c r="Y12" s="10"/>
      <c r="Z12" s="10"/>
    </row>
    <row r="13" customFormat="false" ht="12" hidden="false" customHeight="true" outlineLevel="0" collapsed="false">
      <c r="A13" s="6" t="n">
        <f aca="false">COUNTIFS($B$2:$B$237,B13)</f>
        <v>9</v>
      </c>
      <c r="B13" s="7" t="s">
        <v>25</v>
      </c>
      <c r="C13" s="8" t="n">
        <v>1</v>
      </c>
      <c r="D13" s="8" t="n">
        <f aca="false">0.3*H13</f>
        <v>226.8</v>
      </c>
      <c r="E13" s="9" t="n">
        <f aca="false">C13*D13</f>
        <v>226.8</v>
      </c>
      <c r="F13" s="9" t="n">
        <v>756</v>
      </c>
      <c r="G13" s="9" t="n">
        <f aca="false">F13*C13</f>
        <v>756</v>
      </c>
      <c r="H13" s="9" t="n">
        <f aca="false">F13</f>
        <v>756</v>
      </c>
      <c r="I13" s="9" t="n">
        <f aca="false">H13*C13</f>
        <v>756</v>
      </c>
      <c r="J13" s="11" t="n">
        <v>2160</v>
      </c>
      <c r="K13" s="11" t="n">
        <f aca="false">$C$2*J13</f>
        <v>2160</v>
      </c>
      <c r="L13" s="9" t="n">
        <f aca="false">(E13+K13+I13+G13)</f>
        <v>3898.8</v>
      </c>
      <c r="M13" s="9" t="n">
        <f aca="false">L13+(24*60*60*15)</f>
        <v>1299898.8</v>
      </c>
      <c r="N13" s="9" t="s">
        <v>14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2" hidden="false" customHeight="true" outlineLevel="0" collapsed="false">
      <c r="A14" s="6" t="n">
        <f aca="false">COUNTIFS($B$2:$B$237,B14)</f>
        <v>9</v>
      </c>
      <c r="B14" s="7" t="s">
        <v>26</v>
      </c>
      <c r="C14" s="8" t="n">
        <v>1</v>
      </c>
      <c r="D14" s="8" t="n">
        <f aca="false">0.3*H14</f>
        <v>226.8</v>
      </c>
      <c r="E14" s="9" t="n">
        <f aca="false">C14*D14</f>
        <v>226.8</v>
      </c>
      <c r="F14" s="9" t="n">
        <v>756</v>
      </c>
      <c r="G14" s="9" t="n">
        <f aca="false">F14*C14</f>
        <v>756</v>
      </c>
      <c r="H14" s="9" t="n">
        <f aca="false">F14</f>
        <v>756</v>
      </c>
      <c r="I14" s="9" t="n">
        <f aca="false">H14*C14</f>
        <v>756</v>
      </c>
      <c r="J14" s="11" t="n">
        <v>2100</v>
      </c>
      <c r="K14" s="11" t="n">
        <f aca="false">$C$2*J14</f>
        <v>2100</v>
      </c>
      <c r="L14" s="9" t="n">
        <f aca="false">(E14+K14+I14+G14)</f>
        <v>3838.8</v>
      </c>
      <c r="M14" s="9" t="n">
        <f aca="false">L14+(24*60*60*15)</f>
        <v>1299838.8</v>
      </c>
      <c r="N14" s="9" t="s">
        <v>14</v>
      </c>
      <c r="O14" s="1"/>
      <c r="P14" s="1"/>
      <c r="Q14" s="1"/>
      <c r="R14" s="10"/>
      <c r="S14" s="10"/>
      <c r="T14" s="10"/>
      <c r="U14" s="10"/>
      <c r="V14" s="10"/>
      <c r="W14" s="10"/>
      <c r="X14" s="10"/>
      <c r="Y14" s="10"/>
      <c r="Z14" s="10"/>
    </row>
    <row r="15" customFormat="false" ht="12" hidden="false" customHeight="true" outlineLevel="0" collapsed="false">
      <c r="A15" s="6" t="n">
        <f aca="false">COUNTIFS($B$2:$B$237,B15)</f>
        <v>9</v>
      </c>
      <c r="B15" s="7" t="s">
        <v>27</v>
      </c>
      <c r="C15" s="8" t="n">
        <v>1</v>
      </c>
      <c r="D15" s="8" t="n">
        <f aca="false">0.3*H15</f>
        <v>226.8</v>
      </c>
      <c r="E15" s="9" t="n">
        <f aca="false">C15*D15</f>
        <v>226.8</v>
      </c>
      <c r="F15" s="9" t="n">
        <v>756</v>
      </c>
      <c r="G15" s="9" t="n">
        <f aca="false">F15*C15</f>
        <v>756</v>
      </c>
      <c r="H15" s="9" t="n">
        <f aca="false">F15</f>
        <v>756</v>
      </c>
      <c r="I15" s="9" t="n">
        <f aca="false">H15*C15</f>
        <v>756</v>
      </c>
      <c r="J15" s="11" t="n">
        <v>2160</v>
      </c>
      <c r="K15" s="11" t="n">
        <f aca="false">$C$2*J15</f>
        <v>2160</v>
      </c>
      <c r="L15" s="9" t="n">
        <f aca="false">(E15+K15+I15+G15)</f>
        <v>3898.8</v>
      </c>
      <c r="M15" s="9" t="n">
        <f aca="false">L15+(24*60*60*15)</f>
        <v>1299898.8</v>
      </c>
      <c r="N15" s="9" t="s">
        <v>14</v>
      </c>
      <c r="O15" s="1"/>
      <c r="P15" s="1"/>
      <c r="Q15" s="1"/>
      <c r="R15" s="10"/>
      <c r="S15" s="10"/>
      <c r="T15" s="10"/>
      <c r="U15" s="10"/>
      <c r="V15" s="10"/>
      <c r="W15" s="10"/>
      <c r="X15" s="10"/>
      <c r="Y15" s="10"/>
      <c r="Z15" s="10"/>
    </row>
    <row r="16" customFormat="false" ht="12" hidden="false" customHeight="true" outlineLevel="0" collapsed="false">
      <c r="A16" s="6" t="n">
        <f aca="false">COUNTIFS($B$2:$B$237,B16)</f>
        <v>8</v>
      </c>
      <c r="B16" s="7" t="s">
        <v>28</v>
      </c>
      <c r="C16" s="8" t="n">
        <v>1</v>
      </c>
      <c r="D16" s="8" t="n">
        <f aca="false">0.3*H16</f>
        <v>226.8</v>
      </c>
      <c r="E16" s="9" t="n">
        <f aca="false">C16*D16</f>
        <v>226.8</v>
      </c>
      <c r="F16" s="9" t="n">
        <v>756</v>
      </c>
      <c r="G16" s="9" t="n">
        <f aca="false">F16*C16</f>
        <v>756</v>
      </c>
      <c r="H16" s="9" t="n">
        <f aca="false">F16</f>
        <v>756</v>
      </c>
      <c r="I16" s="9" t="n">
        <f aca="false">H16*C16</f>
        <v>756</v>
      </c>
      <c r="J16" s="11" t="n">
        <v>2100</v>
      </c>
      <c r="K16" s="11" t="n">
        <f aca="false">$C$2*J16</f>
        <v>2100</v>
      </c>
      <c r="L16" s="9" t="n">
        <f aca="false">(E16+K16+I16+G16)</f>
        <v>3838.8</v>
      </c>
      <c r="M16" s="9" t="n">
        <f aca="false">L16+(24*60*60*15)</f>
        <v>1299838.8</v>
      </c>
      <c r="N16" s="9" t="s">
        <v>14</v>
      </c>
      <c r="O16" s="1"/>
      <c r="P16" s="1"/>
      <c r="Q16" s="1"/>
      <c r="R16" s="10"/>
      <c r="S16" s="10"/>
      <c r="T16" s="10"/>
      <c r="U16" s="10"/>
      <c r="V16" s="10"/>
      <c r="W16" s="10"/>
      <c r="X16" s="10"/>
      <c r="Y16" s="10"/>
      <c r="Z16" s="10"/>
    </row>
    <row r="17" customFormat="false" ht="12" hidden="false" customHeight="true" outlineLevel="0" collapsed="false">
      <c r="A17" s="6" t="n">
        <f aca="false">COUNTIFS($B$2:$B$237,B17)</f>
        <v>8</v>
      </c>
      <c r="B17" s="7" t="s">
        <v>29</v>
      </c>
      <c r="C17" s="8" t="n">
        <v>1</v>
      </c>
      <c r="D17" s="8" t="n">
        <f aca="false">0.3*H17</f>
        <v>220.5</v>
      </c>
      <c r="E17" s="9" t="n">
        <f aca="false">C17*D17</f>
        <v>220.5</v>
      </c>
      <c r="F17" s="9" t="n">
        <v>735</v>
      </c>
      <c r="G17" s="9" t="n">
        <f aca="false">F17*C17</f>
        <v>735</v>
      </c>
      <c r="H17" s="9" t="n">
        <f aca="false">F17</f>
        <v>735</v>
      </c>
      <c r="I17" s="9" t="n">
        <f aca="false">H17*C17</f>
        <v>735</v>
      </c>
      <c r="J17" s="11" t="n">
        <v>2160</v>
      </c>
      <c r="K17" s="11" t="n">
        <f aca="false">$C$2*J17</f>
        <v>2160</v>
      </c>
      <c r="L17" s="9" t="n">
        <f aca="false">(E17+K17+I17+G17)</f>
        <v>3850.5</v>
      </c>
      <c r="M17" s="9" t="n">
        <f aca="false">L17+(24*60*60*15)</f>
        <v>1299850.5</v>
      </c>
      <c r="N17" s="9" t="s">
        <v>14</v>
      </c>
      <c r="O17" s="1"/>
      <c r="P17" s="1"/>
      <c r="Q17" s="1"/>
      <c r="R17" s="10"/>
      <c r="S17" s="10"/>
      <c r="T17" s="10"/>
      <c r="U17" s="10"/>
      <c r="V17" s="10"/>
      <c r="W17" s="10"/>
      <c r="X17" s="10"/>
      <c r="Y17" s="10"/>
      <c r="Z17" s="10"/>
    </row>
    <row r="18" customFormat="false" ht="12" hidden="false" customHeight="true" outlineLevel="0" collapsed="false">
      <c r="A18" s="6" t="n">
        <f aca="false">COUNTIFS($B$2:$B$237,B18)</f>
        <v>8</v>
      </c>
      <c r="B18" s="7" t="s">
        <v>30</v>
      </c>
      <c r="C18" s="8" t="n">
        <v>1</v>
      </c>
      <c r="D18" s="8" t="n">
        <f aca="false">0.3*H18</f>
        <v>226.8</v>
      </c>
      <c r="E18" s="9" t="n">
        <f aca="false">C18*D18</f>
        <v>226.8</v>
      </c>
      <c r="F18" s="9" t="n">
        <v>756</v>
      </c>
      <c r="G18" s="9" t="n">
        <f aca="false">F18*C18</f>
        <v>756</v>
      </c>
      <c r="H18" s="9" t="n">
        <f aca="false">F18</f>
        <v>756</v>
      </c>
      <c r="I18" s="9" t="n">
        <f aca="false">H18*C18</f>
        <v>756</v>
      </c>
      <c r="J18" s="11" t="n">
        <v>2371</v>
      </c>
      <c r="K18" s="11" t="n">
        <f aca="false">$C$2*J18</f>
        <v>2371</v>
      </c>
      <c r="L18" s="9" t="n">
        <f aca="false">(E18+K18+I18+G18)</f>
        <v>4109.8</v>
      </c>
      <c r="M18" s="9" t="n">
        <f aca="false">L18+(24*60*60*15)</f>
        <v>1300109.8</v>
      </c>
      <c r="N18" s="9" t="s">
        <v>14</v>
      </c>
      <c r="O18" s="1"/>
      <c r="P18" s="1"/>
      <c r="Q18" s="1"/>
      <c r="R18" s="10"/>
      <c r="S18" s="10"/>
      <c r="T18" s="10"/>
      <c r="U18" s="10"/>
      <c r="V18" s="10"/>
      <c r="W18" s="10"/>
      <c r="X18" s="10"/>
      <c r="Y18" s="10"/>
      <c r="Z18" s="10"/>
    </row>
    <row r="19" customFormat="false" ht="12" hidden="false" customHeight="true" outlineLevel="0" collapsed="false">
      <c r="A19" s="6" t="n">
        <f aca="false">COUNTIFS($B$2:$B$237,B19)</f>
        <v>8</v>
      </c>
      <c r="B19" s="7" t="s">
        <v>31</v>
      </c>
      <c r="C19" s="8" t="n">
        <v>1</v>
      </c>
      <c r="D19" s="8" t="n">
        <f aca="false">0.3*H19</f>
        <v>239.4</v>
      </c>
      <c r="E19" s="9" t="n">
        <f aca="false">C19*D19</f>
        <v>239.4</v>
      </c>
      <c r="F19" s="9" t="n">
        <v>798</v>
      </c>
      <c r="G19" s="9" t="n">
        <f aca="false">F19*C19</f>
        <v>798</v>
      </c>
      <c r="H19" s="9" t="n">
        <f aca="false">F19</f>
        <v>798</v>
      </c>
      <c r="I19" s="9" t="n">
        <f aca="false">H19*C19</f>
        <v>798</v>
      </c>
      <c r="J19" s="11" t="n">
        <v>2160</v>
      </c>
      <c r="K19" s="11" t="n">
        <f aca="false">$C$2*J19</f>
        <v>2160</v>
      </c>
      <c r="L19" s="9" t="n">
        <f aca="false">(E19+K19+I19+G19)</f>
        <v>3995.4</v>
      </c>
      <c r="M19" s="9" t="n">
        <f aca="false">L19+(24*60*60*15)</f>
        <v>1299995.4</v>
      </c>
      <c r="N19" s="9" t="s">
        <v>14</v>
      </c>
      <c r="O19" s="1"/>
      <c r="P19" s="1"/>
      <c r="Q19" s="1"/>
      <c r="R19" s="10"/>
      <c r="S19" s="10"/>
      <c r="T19" s="10"/>
      <c r="U19" s="10"/>
      <c r="V19" s="10"/>
      <c r="W19" s="10"/>
      <c r="X19" s="10"/>
      <c r="Y19" s="10"/>
      <c r="Z19" s="10"/>
    </row>
    <row r="20" customFormat="false" ht="11.25" hidden="false" customHeight="true" outlineLevel="0" collapsed="false">
      <c r="A20" s="6" t="n">
        <f aca="false">COUNTIFS($B$2:$B$237,B20)</f>
        <v>8</v>
      </c>
      <c r="B20" s="12" t="s">
        <v>32</v>
      </c>
      <c r="C20" s="8" t="n">
        <v>1</v>
      </c>
      <c r="D20" s="8" t="n">
        <f aca="false">0.3*H20</f>
        <v>239.4</v>
      </c>
      <c r="E20" s="9" t="n">
        <f aca="false">C20*D20</f>
        <v>239.4</v>
      </c>
      <c r="F20" s="9" t="n">
        <v>798</v>
      </c>
      <c r="G20" s="9" t="n">
        <f aca="false">F20*C20</f>
        <v>798</v>
      </c>
      <c r="H20" s="9" t="n">
        <f aca="false">F20</f>
        <v>798</v>
      </c>
      <c r="I20" s="9" t="n">
        <f aca="false">H20*C20</f>
        <v>798</v>
      </c>
      <c r="J20" s="9" t="n">
        <v>2100</v>
      </c>
      <c r="K20" s="9" t="n">
        <f aca="false">$C$2*J20</f>
        <v>2100</v>
      </c>
      <c r="L20" s="9" t="n">
        <f aca="false">(E20+K20+I20+G20)</f>
        <v>3935.4</v>
      </c>
      <c r="M20" s="9" t="n">
        <f aca="false">L20+(24*60*60*15)</f>
        <v>1299935.4</v>
      </c>
      <c r="N20" s="9" t="s">
        <v>14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1.25" hidden="false" customHeight="true" outlineLevel="0" collapsed="false">
      <c r="A21" s="6" t="n">
        <f aca="false">COUNTIFS($B$2:$B$237,B21)</f>
        <v>9</v>
      </c>
      <c r="B21" s="12" t="s">
        <v>33</v>
      </c>
      <c r="C21" s="8" t="n">
        <v>1</v>
      </c>
      <c r="D21" s="8" t="n">
        <f aca="false">0.3*H21</f>
        <v>239.4</v>
      </c>
      <c r="E21" s="9" t="n">
        <f aca="false">C21*D21</f>
        <v>239.4</v>
      </c>
      <c r="F21" s="9" t="n">
        <v>798</v>
      </c>
      <c r="G21" s="9" t="n">
        <f aca="false">F21*C21</f>
        <v>798</v>
      </c>
      <c r="H21" s="9" t="n">
        <f aca="false">F21</f>
        <v>798</v>
      </c>
      <c r="I21" s="9" t="n">
        <f aca="false">H21*C21</f>
        <v>798</v>
      </c>
      <c r="J21" s="9" t="n">
        <v>2100</v>
      </c>
      <c r="K21" s="9" t="n">
        <f aca="false">$C$2*J21</f>
        <v>2100</v>
      </c>
      <c r="L21" s="9" t="n">
        <f aca="false">(E21+K21+I21+G21)</f>
        <v>3935.4</v>
      </c>
      <c r="M21" s="9" t="n">
        <f aca="false">L21+(24*60*60*15)</f>
        <v>1299935.4</v>
      </c>
      <c r="N21" s="9" t="s">
        <v>14</v>
      </c>
      <c r="O21" s="10"/>
      <c r="P21" s="1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customFormat="false" ht="11.25" hidden="false" customHeight="true" outlineLevel="0" collapsed="false">
      <c r="A22" s="6" t="n">
        <f aca="false">COUNTIFS($B$2:$B$237,B22)</f>
        <v>9</v>
      </c>
      <c r="B22" s="12" t="s">
        <v>34</v>
      </c>
      <c r="C22" s="8" t="n">
        <v>1</v>
      </c>
      <c r="D22" s="8" t="n">
        <f aca="false">0.3*H22</f>
        <v>226.8</v>
      </c>
      <c r="E22" s="9" t="n">
        <f aca="false">C22*D22</f>
        <v>226.8</v>
      </c>
      <c r="F22" s="9" t="n">
        <v>756</v>
      </c>
      <c r="G22" s="9" t="n">
        <f aca="false">F22*C22</f>
        <v>756</v>
      </c>
      <c r="H22" s="9" t="n">
        <f aca="false">F22</f>
        <v>756</v>
      </c>
      <c r="I22" s="9" t="n">
        <f aca="false">H22*C22</f>
        <v>756</v>
      </c>
      <c r="J22" s="9" t="n">
        <v>2100</v>
      </c>
      <c r="K22" s="9" t="n">
        <f aca="false">$C$2*J22</f>
        <v>2100</v>
      </c>
      <c r="L22" s="9" t="n">
        <f aca="false">(E22+K22+I22+G22)</f>
        <v>3838.8</v>
      </c>
      <c r="M22" s="9" t="n">
        <f aca="false">L22+(24*60*60*15)</f>
        <v>1299838.8</v>
      </c>
      <c r="N22" s="9" t="s">
        <v>14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1.25" hidden="false" customHeight="true" outlineLevel="0" collapsed="false">
      <c r="A23" s="6" t="n">
        <f aca="false">COUNTIFS($B$2:$B$237,B23)</f>
        <v>7</v>
      </c>
      <c r="B23" s="12" t="s">
        <v>35</v>
      </c>
      <c r="C23" s="8" t="n">
        <v>1</v>
      </c>
      <c r="D23" s="8" t="n">
        <f aca="false">0.3*H23</f>
        <v>226.8</v>
      </c>
      <c r="E23" s="9" t="n">
        <f aca="false">C23*D23</f>
        <v>226.8</v>
      </c>
      <c r="F23" s="9" t="n">
        <v>756</v>
      </c>
      <c r="G23" s="9" t="n">
        <f aca="false">F23*C23</f>
        <v>756</v>
      </c>
      <c r="H23" s="9" t="n">
        <f aca="false">F23</f>
        <v>756</v>
      </c>
      <c r="I23" s="9" t="n">
        <f aca="false">H23*C23</f>
        <v>756</v>
      </c>
      <c r="J23" s="9" t="n">
        <v>2100</v>
      </c>
      <c r="K23" s="9" t="n">
        <f aca="false">$C$2*J23</f>
        <v>2100</v>
      </c>
      <c r="L23" s="9" t="n">
        <f aca="false">(E23+K23+I23+G23)</f>
        <v>3838.8</v>
      </c>
      <c r="M23" s="9" t="n">
        <f aca="false">L23+(24*60*60*15)</f>
        <v>1299838.8</v>
      </c>
      <c r="N23" s="9" t="s">
        <v>14</v>
      </c>
      <c r="O23" s="10"/>
      <c r="P23" s="1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customFormat="false" ht="11.25" hidden="false" customHeight="true" outlineLevel="0" collapsed="false">
      <c r="A24" s="6" t="n">
        <f aca="false">COUNTIFS($B$2:$B$237,B24)</f>
        <v>9</v>
      </c>
      <c r="B24" s="12" t="s">
        <v>36</v>
      </c>
      <c r="C24" s="8" t="n">
        <v>1</v>
      </c>
      <c r="D24" s="8" t="n">
        <f aca="false">0.3*H24</f>
        <v>226.8</v>
      </c>
      <c r="E24" s="9" t="n">
        <f aca="false">C24*D24</f>
        <v>226.8</v>
      </c>
      <c r="F24" s="9" t="n">
        <v>756</v>
      </c>
      <c r="G24" s="9" t="n">
        <f aca="false">F24*C24</f>
        <v>756</v>
      </c>
      <c r="H24" s="9" t="n">
        <f aca="false">F24</f>
        <v>756</v>
      </c>
      <c r="I24" s="9" t="n">
        <f aca="false">H24*C24</f>
        <v>756</v>
      </c>
      <c r="J24" s="9" t="n">
        <v>2100</v>
      </c>
      <c r="K24" s="9" t="n">
        <f aca="false">$C$2*J24</f>
        <v>2100</v>
      </c>
      <c r="L24" s="9" t="n">
        <f aca="false">(E24+K24+I24+G24)</f>
        <v>3838.8</v>
      </c>
      <c r="M24" s="9" t="n">
        <f aca="false">L24+(24*60*60*15)</f>
        <v>1299838.8</v>
      </c>
      <c r="N24" s="9" t="s">
        <v>14</v>
      </c>
      <c r="O24" s="10"/>
      <c r="P24" s="1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customFormat="false" ht="11.25" hidden="false" customHeight="true" outlineLevel="0" collapsed="false">
      <c r="A25" s="6" t="n">
        <f aca="false">COUNTIFS($B$2:$B$237,B25)</f>
        <v>8</v>
      </c>
      <c r="B25" s="7" t="s">
        <v>13</v>
      </c>
      <c r="C25" s="8" t="n">
        <v>1</v>
      </c>
      <c r="D25" s="8" t="n">
        <f aca="false">0.3*H25</f>
        <v>226.8</v>
      </c>
      <c r="E25" s="9" t="n">
        <f aca="false">C25*D25</f>
        <v>226.8</v>
      </c>
      <c r="F25" s="9" t="n">
        <v>756</v>
      </c>
      <c r="G25" s="9" t="n">
        <f aca="false">F25*C25</f>
        <v>756</v>
      </c>
      <c r="H25" s="9" t="n">
        <f aca="false">F25</f>
        <v>756</v>
      </c>
      <c r="I25" s="9" t="n">
        <f aca="false">H25*C25</f>
        <v>756</v>
      </c>
      <c r="J25" s="9" t="n">
        <v>2100</v>
      </c>
      <c r="K25" s="9" t="n">
        <f aca="false">$C$2*J25</f>
        <v>2100</v>
      </c>
      <c r="L25" s="9" t="n">
        <f aca="false">(E25+K25+I25+G25)</f>
        <v>3838.8</v>
      </c>
      <c r="M25" s="9" t="n">
        <f aca="false">L25+(24*60*60*15)</f>
        <v>1299838.8</v>
      </c>
      <c r="N25" s="9" t="s">
        <v>14</v>
      </c>
      <c r="O25" s="10"/>
      <c r="P25" s="1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customFormat="false" ht="11.25" hidden="false" customHeight="true" outlineLevel="0" collapsed="false">
      <c r="A26" s="6" t="n">
        <f aca="false">COUNTIFS($B$2:$B$237,B26)</f>
        <v>8</v>
      </c>
      <c r="B26" s="7" t="s">
        <v>15</v>
      </c>
      <c r="C26" s="8" t="n">
        <v>1</v>
      </c>
      <c r="D26" s="8" t="n">
        <f aca="false">0.3*H26</f>
        <v>220.5</v>
      </c>
      <c r="E26" s="9" t="n">
        <f aca="false">C26*D26</f>
        <v>220.5</v>
      </c>
      <c r="F26" s="9" t="n">
        <v>735</v>
      </c>
      <c r="G26" s="9" t="n">
        <f aca="false">F26*C26</f>
        <v>735</v>
      </c>
      <c r="H26" s="9" t="n">
        <f aca="false">F26</f>
        <v>735</v>
      </c>
      <c r="I26" s="9" t="n">
        <f aca="false">H26*C26</f>
        <v>735</v>
      </c>
      <c r="J26" s="9" t="n">
        <v>2100</v>
      </c>
      <c r="K26" s="9" t="n">
        <f aca="false">$C$2*J26</f>
        <v>2100</v>
      </c>
      <c r="L26" s="9" t="n">
        <f aca="false">(E26+K26+I26+G26)</f>
        <v>3790.5</v>
      </c>
      <c r="M26" s="9" t="n">
        <f aca="false">L26+(24*60*60*15)</f>
        <v>1299790.5</v>
      </c>
      <c r="N26" s="9" t="s">
        <v>14</v>
      </c>
      <c r="O26" s="10"/>
      <c r="P26" s="1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customFormat="false" ht="11.25" hidden="false" customHeight="true" outlineLevel="0" collapsed="false">
      <c r="A27" s="6" t="n">
        <f aca="false">COUNTIFS($B$2:$B$237,B27)</f>
        <v>7</v>
      </c>
      <c r="B27" s="7" t="s">
        <v>16</v>
      </c>
      <c r="C27" s="8" t="n">
        <v>1</v>
      </c>
      <c r="D27" s="8" t="n">
        <f aca="false">0.3*H27</f>
        <v>226.8</v>
      </c>
      <c r="E27" s="9" t="n">
        <f aca="false">C27*D27</f>
        <v>226.8</v>
      </c>
      <c r="F27" s="9" t="n">
        <v>756</v>
      </c>
      <c r="G27" s="9" t="n">
        <f aca="false">F27*C27</f>
        <v>756</v>
      </c>
      <c r="H27" s="9" t="n">
        <f aca="false">F27</f>
        <v>756</v>
      </c>
      <c r="I27" s="9" t="n">
        <f aca="false">H27*C27</f>
        <v>756</v>
      </c>
      <c r="J27" s="9" t="n">
        <v>2100</v>
      </c>
      <c r="K27" s="9" t="n">
        <f aca="false">$C$2*J27</f>
        <v>2100</v>
      </c>
      <c r="L27" s="9" t="n">
        <f aca="false">(E27+K27+I27+G27)</f>
        <v>3838.8</v>
      </c>
      <c r="M27" s="9" t="n">
        <f aca="false">L27+(24*60*60*15)</f>
        <v>1299838.8</v>
      </c>
      <c r="N27" s="9" t="s">
        <v>14</v>
      </c>
      <c r="O27" s="10"/>
      <c r="P27" s="1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customFormat="false" ht="11.25" hidden="false" customHeight="true" outlineLevel="0" collapsed="false">
      <c r="A28" s="6" t="n">
        <f aca="false">COUNTIFS($B$2:$B$237,B28)</f>
        <v>5</v>
      </c>
      <c r="B28" s="7" t="s">
        <v>17</v>
      </c>
      <c r="C28" s="8" t="n">
        <v>1</v>
      </c>
      <c r="D28" s="8" t="n">
        <f aca="false">0.3*H28</f>
        <v>220.5</v>
      </c>
      <c r="E28" s="9" t="n">
        <f aca="false">C28*D28</f>
        <v>220.5</v>
      </c>
      <c r="F28" s="9" t="n">
        <v>735</v>
      </c>
      <c r="G28" s="9" t="n">
        <f aca="false">F28*C28</f>
        <v>735</v>
      </c>
      <c r="H28" s="9" t="n">
        <f aca="false">F28</f>
        <v>735</v>
      </c>
      <c r="I28" s="9" t="n">
        <f aca="false">H28*C28</f>
        <v>735</v>
      </c>
      <c r="J28" s="9" t="n">
        <v>2100</v>
      </c>
      <c r="K28" s="9" t="n">
        <f aca="false">$C$2*J28</f>
        <v>2100</v>
      </c>
      <c r="L28" s="9" t="n">
        <f aca="false">(E28+K28+I28+G28)</f>
        <v>3790.5</v>
      </c>
      <c r="M28" s="9" t="n">
        <f aca="false">L28+(24*60*60*15)</f>
        <v>1299790.5</v>
      </c>
      <c r="N28" s="9" t="s">
        <v>14</v>
      </c>
      <c r="O28" s="10"/>
      <c r="P28" s="1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customFormat="false" ht="11.25" hidden="false" customHeight="true" outlineLevel="0" collapsed="false">
      <c r="A29" s="6" t="n">
        <f aca="false">COUNTIFS($B$2:$B$237,B29)</f>
        <v>2</v>
      </c>
      <c r="B29" s="7" t="s">
        <v>18</v>
      </c>
      <c r="C29" s="8" t="n">
        <v>1</v>
      </c>
      <c r="D29" s="8" t="n">
        <f aca="false">0.3*H29</f>
        <v>220.5</v>
      </c>
      <c r="E29" s="9" t="n">
        <f aca="false">C29*D29</f>
        <v>220.5</v>
      </c>
      <c r="F29" s="9" t="n">
        <v>735</v>
      </c>
      <c r="G29" s="9" t="n">
        <f aca="false">F29*C29</f>
        <v>735</v>
      </c>
      <c r="H29" s="9" t="n">
        <f aca="false">F29</f>
        <v>735</v>
      </c>
      <c r="I29" s="9" t="n">
        <f aca="false">H29*C29</f>
        <v>735</v>
      </c>
      <c r="J29" s="11" t="n">
        <v>2160</v>
      </c>
      <c r="K29" s="11" t="n">
        <f aca="false">$C$2*J29</f>
        <v>2160</v>
      </c>
      <c r="L29" s="9" t="n">
        <f aca="false">(E29+K29+I29+G29)</f>
        <v>3850.5</v>
      </c>
      <c r="M29" s="9" t="n">
        <f aca="false">L29+(24*60*60*15)</f>
        <v>1299850.5</v>
      </c>
      <c r="N29" s="9" t="s">
        <v>14</v>
      </c>
      <c r="O29" s="10"/>
      <c r="P29" s="1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customFormat="false" ht="11.25" hidden="false" customHeight="true" outlineLevel="0" collapsed="false">
      <c r="A30" s="6" t="n">
        <f aca="false">COUNTIFS($B$2:$B$237,B30)</f>
        <v>2</v>
      </c>
      <c r="B30" s="7" t="s">
        <v>19</v>
      </c>
      <c r="C30" s="8" t="n">
        <v>1</v>
      </c>
      <c r="D30" s="8" t="n">
        <f aca="false">0.3*H30</f>
        <v>245.7</v>
      </c>
      <c r="E30" s="9" t="n">
        <f aca="false">C30*D30</f>
        <v>245.7</v>
      </c>
      <c r="F30" s="9" t="n">
        <v>819</v>
      </c>
      <c r="G30" s="9" t="n">
        <f aca="false">F30*C30</f>
        <v>819</v>
      </c>
      <c r="H30" s="9" t="n">
        <f aca="false">F30</f>
        <v>819</v>
      </c>
      <c r="I30" s="9" t="n">
        <f aca="false">H30*C30</f>
        <v>819</v>
      </c>
      <c r="J30" s="11" t="n">
        <v>2100</v>
      </c>
      <c r="K30" s="11" t="n">
        <f aca="false">$C$2*J30</f>
        <v>2100</v>
      </c>
      <c r="L30" s="9" t="n">
        <f aca="false">(E30+K30+I30+G30)</f>
        <v>3983.7</v>
      </c>
      <c r="M30" s="9" t="n">
        <f aca="false">L30+(24*60*60*15)</f>
        <v>1299983.7</v>
      </c>
      <c r="N30" s="9" t="s">
        <v>14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1.25" hidden="false" customHeight="true" outlineLevel="0" collapsed="false">
      <c r="A31" s="6" t="n">
        <f aca="false">COUNTIFS($B$2:$B$237,B31)</f>
        <v>3</v>
      </c>
      <c r="B31" s="7" t="s">
        <v>20</v>
      </c>
      <c r="C31" s="8" t="n">
        <v>1</v>
      </c>
      <c r="D31" s="8" t="n">
        <f aca="false">0.3*H31</f>
        <v>220.5</v>
      </c>
      <c r="E31" s="9" t="n">
        <f aca="false">C31*D31</f>
        <v>220.5</v>
      </c>
      <c r="F31" s="9" t="n">
        <v>735</v>
      </c>
      <c r="G31" s="9" t="n">
        <f aca="false">F31*C31</f>
        <v>735</v>
      </c>
      <c r="H31" s="9" t="n">
        <f aca="false">F31</f>
        <v>735</v>
      </c>
      <c r="I31" s="9" t="n">
        <f aca="false">H31*C31</f>
        <v>735</v>
      </c>
      <c r="J31" s="11" t="n">
        <v>2160</v>
      </c>
      <c r="K31" s="11" t="n">
        <f aca="false">$C$2*J31</f>
        <v>2160</v>
      </c>
      <c r="L31" s="9" t="n">
        <f aca="false">(E31+K31+I31+G31)</f>
        <v>3850.5</v>
      </c>
      <c r="M31" s="9" t="n">
        <f aca="false">L31+(24*60*60*15)</f>
        <v>1299850.5</v>
      </c>
      <c r="N31" s="9" t="s">
        <v>14</v>
      </c>
      <c r="O31" s="10"/>
      <c r="P31" s="1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customFormat="false" ht="11.25" hidden="false" customHeight="true" outlineLevel="0" collapsed="false">
      <c r="A32" s="6" t="n">
        <f aca="false">COUNTIFS($B$2:$B$237,B32)</f>
        <v>8</v>
      </c>
      <c r="B32" s="7" t="s">
        <v>21</v>
      </c>
      <c r="C32" s="8" t="n">
        <v>1</v>
      </c>
      <c r="D32" s="8" t="n">
        <f aca="false">0.3*H32</f>
        <v>220.5</v>
      </c>
      <c r="E32" s="9" t="n">
        <f aca="false">C32*D32</f>
        <v>220.5</v>
      </c>
      <c r="F32" s="9" t="n">
        <v>735</v>
      </c>
      <c r="G32" s="9" t="n">
        <f aca="false">F32*C32</f>
        <v>735</v>
      </c>
      <c r="H32" s="9" t="n">
        <f aca="false">F32</f>
        <v>735</v>
      </c>
      <c r="I32" s="9" t="n">
        <f aca="false">H32*C32</f>
        <v>735</v>
      </c>
      <c r="J32" s="11" t="n">
        <v>2100</v>
      </c>
      <c r="K32" s="11" t="n">
        <f aca="false">$C$2*J32</f>
        <v>2100</v>
      </c>
      <c r="L32" s="9" t="n">
        <f aca="false">(E32+K32+I32+G32)</f>
        <v>3790.5</v>
      </c>
      <c r="M32" s="9" t="n">
        <f aca="false">L32+(24*60*60*15)</f>
        <v>1299790.5</v>
      </c>
      <c r="N32" s="9" t="s">
        <v>14</v>
      </c>
      <c r="O32" s="10"/>
      <c r="P32" s="1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customFormat="false" ht="11.25" hidden="false" customHeight="true" outlineLevel="0" collapsed="false">
      <c r="A33" s="6" t="n">
        <f aca="false">COUNTIFS($B$2:$B$237,B33)</f>
        <v>8</v>
      </c>
      <c r="B33" s="7" t="s">
        <v>22</v>
      </c>
      <c r="C33" s="8" t="n">
        <v>1</v>
      </c>
      <c r="D33" s="8" t="n">
        <f aca="false">0.3*H33</f>
        <v>220.5</v>
      </c>
      <c r="E33" s="9" t="n">
        <f aca="false">C33*D33</f>
        <v>220.5</v>
      </c>
      <c r="F33" s="9" t="n">
        <v>735</v>
      </c>
      <c r="G33" s="9" t="n">
        <f aca="false">F33*C33</f>
        <v>735</v>
      </c>
      <c r="H33" s="9" t="n">
        <f aca="false">F33</f>
        <v>735</v>
      </c>
      <c r="I33" s="9" t="n">
        <f aca="false">H33*C33</f>
        <v>735</v>
      </c>
      <c r="J33" s="11" t="n">
        <v>2160</v>
      </c>
      <c r="K33" s="11" t="n">
        <f aca="false">$C$2*J33</f>
        <v>2160</v>
      </c>
      <c r="L33" s="9" t="n">
        <f aca="false">(E33+K33+I33+G33)</f>
        <v>3850.5</v>
      </c>
      <c r="M33" s="9" t="n">
        <f aca="false">L33+(24*60*60*15)</f>
        <v>1299850.5</v>
      </c>
      <c r="N33" s="9" t="s">
        <v>14</v>
      </c>
      <c r="O33" s="10"/>
      <c r="P33" s="1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customFormat="false" ht="11.25" hidden="false" customHeight="true" outlineLevel="0" collapsed="false">
      <c r="A34" s="6" t="n">
        <f aca="false">COUNTIFS($B$2:$B$237,B34)</f>
        <v>8</v>
      </c>
      <c r="B34" s="7" t="s">
        <v>23</v>
      </c>
      <c r="C34" s="8" t="n">
        <v>1</v>
      </c>
      <c r="D34" s="8" t="n">
        <f aca="false">0.3*H34</f>
        <v>239.4</v>
      </c>
      <c r="E34" s="9" t="n">
        <f aca="false">C34*D34</f>
        <v>239.4</v>
      </c>
      <c r="F34" s="9" t="n">
        <v>798</v>
      </c>
      <c r="G34" s="9" t="n">
        <f aca="false">F34*C34</f>
        <v>798</v>
      </c>
      <c r="H34" s="9" t="n">
        <f aca="false">F34</f>
        <v>798</v>
      </c>
      <c r="I34" s="9" t="n">
        <f aca="false">H34*C34</f>
        <v>798</v>
      </c>
      <c r="J34" s="11" t="n">
        <v>2371</v>
      </c>
      <c r="K34" s="11" t="n">
        <f aca="false">$C$2*J34</f>
        <v>2371</v>
      </c>
      <c r="L34" s="9" t="n">
        <f aca="false">(E34+K34+I34+G34)</f>
        <v>4206.4</v>
      </c>
      <c r="M34" s="9" t="n">
        <f aca="false">L34+(24*60*60*15)</f>
        <v>1300206.4</v>
      </c>
      <c r="N34" s="9" t="s">
        <v>14</v>
      </c>
      <c r="O34" s="10"/>
      <c r="P34" s="1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customFormat="false" ht="11.25" hidden="false" customHeight="true" outlineLevel="0" collapsed="false">
      <c r="A35" s="6" t="n">
        <f aca="false">COUNTIFS($B$2:$B$237,B35)</f>
        <v>8</v>
      </c>
      <c r="B35" s="7" t="s">
        <v>24</v>
      </c>
      <c r="C35" s="8" t="n">
        <v>1</v>
      </c>
      <c r="D35" s="8" t="n">
        <f aca="false">0.3*H35</f>
        <v>239.4</v>
      </c>
      <c r="E35" s="9" t="n">
        <f aca="false">C35*D35</f>
        <v>239.4</v>
      </c>
      <c r="F35" s="9" t="n">
        <v>798</v>
      </c>
      <c r="G35" s="9" t="n">
        <f aca="false">F35*C35</f>
        <v>798</v>
      </c>
      <c r="H35" s="9" t="n">
        <f aca="false">F35</f>
        <v>798</v>
      </c>
      <c r="I35" s="9" t="n">
        <f aca="false">H35*C35</f>
        <v>798</v>
      </c>
      <c r="J35" s="11" t="n">
        <v>2160</v>
      </c>
      <c r="K35" s="11" t="n">
        <f aca="false">$C$2*J35</f>
        <v>2160</v>
      </c>
      <c r="L35" s="9" t="n">
        <f aca="false">(E35+K35+I35+G35)</f>
        <v>3995.4</v>
      </c>
      <c r="M35" s="9" t="n">
        <f aca="false">L35+(24*60*60*15)</f>
        <v>1299995.4</v>
      </c>
      <c r="N35" s="9" t="s">
        <v>14</v>
      </c>
      <c r="O35" s="10"/>
      <c r="P35" s="1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customFormat="false" ht="11.25" hidden="false" customHeight="true" outlineLevel="0" collapsed="false">
      <c r="A36" s="6" t="n">
        <f aca="false">COUNTIFS($B$2:$B$237,B36)</f>
        <v>9</v>
      </c>
      <c r="B36" s="7" t="s">
        <v>25</v>
      </c>
      <c r="C36" s="8" t="n">
        <v>1</v>
      </c>
      <c r="D36" s="8" t="n">
        <f aca="false">0.3*H36</f>
        <v>226.8</v>
      </c>
      <c r="E36" s="9" t="n">
        <f aca="false">C36*D36</f>
        <v>226.8</v>
      </c>
      <c r="F36" s="9" t="n">
        <v>756</v>
      </c>
      <c r="G36" s="9" t="n">
        <f aca="false">F36*C36</f>
        <v>756</v>
      </c>
      <c r="H36" s="9" t="n">
        <f aca="false">F36</f>
        <v>756</v>
      </c>
      <c r="I36" s="9" t="n">
        <f aca="false">H36*C36</f>
        <v>756</v>
      </c>
      <c r="J36" s="11" t="n">
        <v>2160</v>
      </c>
      <c r="K36" s="11" t="n">
        <f aca="false">$C$2*J36</f>
        <v>2160</v>
      </c>
      <c r="L36" s="9" t="n">
        <f aca="false">(E36+K36+I36+G36)</f>
        <v>3898.8</v>
      </c>
      <c r="M36" s="9" t="n">
        <f aca="false">L36+(24*60*60*15)</f>
        <v>1299898.8</v>
      </c>
      <c r="N36" s="9" t="s">
        <v>14</v>
      </c>
      <c r="O36" s="10"/>
      <c r="P36" s="1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customFormat="false" ht="11.25" hidden="false" customHeight="true" outlineLevel="0" collapsed="false">
      <c r="A37" s="6" t="n">
        <f aca="false">COUNTIFS($B$2:$B$237,B37)</f>
        <v>9</v>
      </c>
      <c r="B37" s="7" t="s">
        <v>26</v>
      </c>
      <c r="C37" s="8" t="n">
        <v>1</v>
      </c>
      <c r="D37" s="8" t="n">
        <f aca="false">0.3*H37</f>
        <v>226.8</v>
      </c>
      <c r="E37" s="9" t="n">
        <f aca="false">C37*D37</f>
        <v>226.8</v>
      </c>
      <c r="F37" s="9" t="n">
        <v>756</v>
      </c>
      <c r="G37" s="9" t="n">
        <f aca="false">F37*C37</f>
        <v>756</v>
      </c>
      <c r="H37" s="9" t="n">
        <f aca="false">F37</f>
        <v>756</v>
      </c>
      <c r="I37" s="9" t="n">
        <f aca="false">H37*C37</f>
        <v>756</v>
      </c>
      <c r="J37" s="11" t="n">
        <v>2100</v>
      </c>
      <c r="K37" s="11" t="n">
        <f aca="false">$C$2*J37</f>
        <v>2100</v>
      </c>
      <c r="L37" s="9" t="n">
        <f aca="false">(E37+K37+I37+G37)</f>
        <v>3838.8</v>
      </c>
      <c r="M37" s="9" t="n">
        <f aca="false">L37+(24*60*60*15)</f>
        <v>1299838.8</v>
      </c>
      <c r="N37" s="9" t="s">
        <v>14</v>
      </c>
      <c r="O37" s="10"/>
      <c r="P37" s="1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customFormat="false" ht="11.25" hidden="false" customHeight="true" outlineLevel="0" collapsed="false">
      <c r="A38" s="6" t="n">
        <f aca="false">COUNTIFS($B$2:$B$237,B38)</f>
        <v>9</v>
      </c>
      <c r="B38" s="7" t="s">
        <v>27</v>
      </c>
      <c r="C38" s="8" t="n">
        <v>1</v>
      </c>
      <c r="D38" s="8" t="n">
        <f aca="false">0.3*H38</f>
        <v>226.8</v>
      </c>
      <c r="E38" s="9" t="n">
        <f aca="false">C38*D38</f>
        <v>226.8</v>
      </c>
      <c r="F38" s="9" t="n">
        <v>756</v>
      </c>
      <c r="G38" s="9" t="n">
        <f aca="false">F38*C38</f>
        <v>756</v>
      </c>
      <c r="H38" s="9" t="n">
        <f aca="false">F38</f>
        <v>756</v>
      </c>
      <c r="I38" s="9" t="n">
        <f aca="false">H38*C38</f>
        <v>756</v>
      </c>
      <c r="J38" s="11" t="n">
        <v>2160</v>
      </c>
      <c r="K38" s="11" t="n">
        <f aca="false">$C$2*J38</f>
        <v>2160</v>
      </c>
      <c r="L38" s="9" t="n">
        <f aca="false">(E38+K38+I38+G38)</f>
        <v>3898.8</v>
      </c>
      <c r="M38" s="9" t="n">
        <f aca="false">L38+(24*60*60*15)</f>
        <v>1299898.8</v>
      </c>
      <c r="N38" s="9" t="s">
        <v>14</v>
      </c>
      <c r="O38" s="10"/>
      <c r="P38" s="1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customFormat="false" ht="11.25" hidden="false" customHeight="true" outlineLevel="0" collapsed="false">
      <c r="A39" s="6" t="n">
        <f aca="false">COUNTIFS($B$2:$B$237,B39)</f>
        <v>8</v>
      </c>
      <c r="B39" s="7" t="s">
        <v>28</v>
      </c>
      <c r="C39" s="8" t="n">
        <v>1</v>
      </c>
      <c r="D39" s="8" t="n">
        <f aca="false">0.3*H39</f>
        <v>226.8</v>
      </c>
      <c r="E39" s="9" t="n">
        <f aca="false">C39*D39</f>
        <v>226.8</v>
      </c>
      <c r="F39" s="9" t="n">
        <v>756</v>
      </c>
      <c r="G39" s="9" t="n">
        <f aca="false">F39*C39</f>
        <v>756</v>
      </c>
      <c r="H39" s="9" t="n">
        <f aca="false">F39</f>
        <v>756</v>
      </c>
      <c r="I39" s="9" t="n">
        <f aca="false">H39*C39</f>
        <v>756</v>
      </c>
      <c r="J39" s="11" t="n">
        <v>2100</v>
      </c>
      <c r="K39" s="11" t="n">
        <f aca="false">$C$2*J39</f>
        <v>2100</v>
      </c>
      <c r="L39" s="9" t="n">
        <f aca="false">(E39+K39+I39+G39)</f>
        <v>3838.8</v>
      </c>
      <c r="M39" s="9" t="n">
        <f aca="false">L39+(24*60*60*15)</f>
        <v>1299838.8</v>
      </c>
      <c r="N39" s="9" t="s">
        <v>14</v>
      </c>
      <c r="O39" s="10"/>
      <c r="P39" s="1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customFormat="false" ht="11.25" hidden="false" customHeight="true" outlineLevel="0" collapsed="false">
      <c r="A40" s="6" t="n">
        <f aca="false">COUNTIFS($B$2:$B$237,B40)</f>
        <v>8</v>
      </c>
      <c r="B40" s="7" t="s">
        <v>29</v>
      </c>
      <c r="C40" s="8" t="n">
        <v>1</v>
      </c>
      <c r="D40" s="8" t="n">
        <f aca="false">0.3*H40</f>
        <v>220.5</v>
      </c>
      <c r="E40" s="9" t="n">
        <f aca="false">C40*D40</f>
        <v>220.5</v>
      </c>
      <c r="F40" s="9" t="n">
        <v>735</v>
      </c>
      <c r="G40" s="9" t="n">
        <f aca="false">F40*C40</f>
        <v>735</v>
      </c>
      <c r="H40" s="9" t="n">
        <f aca="false">F40</f>
        <v>735</v>
      </c>
      <c r="I40" s="9" t="n">
        <f aca="false">H40*C40</f>
        <v>735</v>
      </c>
      <c r="J40" s="11" t="n">
        <v>2160</v>
      </c>
      <c r="K40" s="11" t="n">
        <f aca="false">$C$2*J40</f>
        <v>2160</v>
      </c>
      <c r="L40" s="9" t="n">
        <f aca="false">(E40+K40+I40+G40)</f>
        <v>3850.5</v>
      </c>
      <c r="M40" s="9" t="n">
        <f aca="false">L40+(24*60*60*15)</f>
        <v>1299850.5</v>
      </c>
      <c r="N40" s="9" t="s">
        <v>14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11.25" hidden="false" customHeight="true" outlineLevel="0" collapsed="false">
      <c r="A41" s="6" t="n">
        <f aca="false">COUNTIFS($B$2:$B$237,B41)</f>
        <v>8</v>
      </c>
      <c r="B41" s="7" t="s">
        <v>30</v>
      </c>
      <c r="C41" s="8" t="n">
        <v>1</v>
      </c>
      <c r="D41" s="8" t="n">
        <f aca="false">0.3*H41</f>
        <v>226.8</v>
      </c>
      <c r="E41" s="9" t="n">
        <f aca="false">C41*D41</f>
        <v>226.8</v>
      </c>
      <c r="F41" s="9" t="n">
        <v>756</v>
      </c>
      <c r="G41" s="9" t="n">
        <f aca="false">F41*C41</f>
        <v>756</v>
      </c>
      <c r="H41" s="9" t="n">
        <f aca="false">F41</f>
        <v>756</v>
      </c>
      <c r="I41" s="9" t="n">
        <f aca="false">H41*C41</f>
        <v>756</v>
      </c>
      <c r="J41" s="11" t="n">
        <v>2371</v>
      </c>
      <c r="K41" s="11" t="n">
        <f aca="false">$C$2*J41</f>
        <v>2371</v>
      </c>
      <c r="L41" s="9" t="n">
        <f aca="false">(E41+K41+I41+G41)</f>
        <v>4109.8</v>
      </c>
      <c r="M41" s="9" t="n">
        <f aca="false">L41+(24*60*60*15)</f>
        <v>1300109.8</v>
      </c>
      <c r="N41" s="9" t="s">
        <v>14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1.25" hidden="false" customHeight="true" outlineLevel="0" collapsed="false">
      <c r="A42" s="6" t="n">
        <f aca="false">COUNTIFS($B$2:$B$237,B42)</f>
        <v>8</v>
      </c>
      <c r="B42" s="7" t="s">
        <v>31</v>
      </c>
      <c r="C42" s="8" t="n">
        <v>1</v>
      </c>
      <c r="D42" s="8" t="n">
        <f aca="false">0.3*H42</f>
        <v>239.4</v>
      </c>
      <c r="E42" s="9" t="n">
        <f aca="false">C42*D42</f>
        <v>239.4</v>
      </c>
      <c r="F42" s="9" t="n">
        <v>798</v>
      </c>
      <c r="G42" s="9" t="n">
        <f aca="false">F42*C42</f>
        <v>798</v>
      </c>
      <c r="H42" s="9" t="n">
        <f aca="false">F42</f>
        <v>798</v>
      </c>
      <c r="I42" s="9" t="n">
        <f aca="false">H42*C42</f>
        <v>798</v>
      </c>
      <c r="J42" s="11" t="n">
        <v>2160</v>
      </c>
      <c r="K42" s="11" t="n">
        <f aca="false">$C$2*J42</f>
        <v>2160</v>
      </c>
      <c r="L42" s="9" t="n">
        <f aca="false">(E42+K42+I42+G42)</f>
        <v>3995.4</v>
      </c>
      <c r="M42" s="9" t="n">
        <f aca="false">L42+(24*60*60*15)</f>
        <v>1299995.4</v>
      </c>
      <c r="N42" s="9" t="s">
        <v>14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11.25" hidden="false" customHeight="true" outlineLevel="0" collapsed="false">
      <c r="A43" s="6" t="n">
        <f aca="false">COUNTIFS($B$2:$B$237,B43)</f>
        <v>8</v>
      </c>
      <c r="B43" s="12" t="s">
        <v>32</v>
      </c>
      <c r="C43" s="8" t="n">
        <v>1</v>
      </c>
      <c r="D43" s="8" t="n">
        <f aca="false">0.3*H43</f>
        <v>239.4</v>
      </c>
      <c r="E43" s="9" t="n">
        <f aca="false">C43*D43</f>
        <v>239.4</v>
      </c>
      <c r="F43" s="9" t="n">
        <v>798</v>
      </c>
      <c r="G43" s="9" t="n">
        <f aca="false">F43*C43</f>
        <v>798</v>
      </c>
      <c r="H43" s="9" t="n">
        <f aca="false">F43</f>
        <v>798</v>
      </c>
      <c r="I43" s="9" t="n">
        <f aca="false">H43*C43</f>
        <v>798</v>
      </c>
      <c r="J43" s="9" t="n">
        <v>2100</v>
      </c>
      <c r="K43" s="9" t="n">
        <f aca="false">$C$2*J43</f>
        <v>2100</v>
      </c>
      <c r="L43" s="9" t="n">
        <f aca="false">(E43+K43+I43+G43)</f>
        <v>3935.4</v>
      </c>
      <c r="M43" s="9" t="n">
        <f aca="false">L43+(24*60*60*15)</f>
        <v>1299935.4</v>
      </c>
      <c r="N43" s="9" t="s">
        <v>14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11.25" hidden="false" customHeight="true" outlineLevel="0" collapsed="false">
      <c r="A44" s="6" t="n">
        <f aca="false">COUNTIFS($B$2:$B$237,B44)</f>
        <v>9</v>
      </c>
      <c r="B44" s="12" t="s">
        <v>33</v>
      </c>
      <c r="C44" s="8" t="n">
        <v>1</v>
      </c>
      <c r="D44" s="8" t="n">
        <f aca="false">0.3*H44</f>
        <v>239.4</v>
      </c>
      <c r="E44" s="9" t="n">
        <f aca="false">C44*D44</f>
        <v>239.4</v>
      </c>
      <c r="F44" s="9" t="n">
        <v>798</v>
      </c>
      <c r="G44" s="9" t="n">
        <f aca="false">F44*C44</f>
        <v>798</v>
      </c>
      <c r="H44" s="9" t="n">
        <f aca="false">F44</f>
        <v>798</v>
      </c>
      <c r="I44" s="9" t="n">
        <f aca="false">H44*C44</f>
        <v>798</v>
      </c>
      <c r="J44" s="9" t="n">
        <v>2100</v>
      </c>
      <c r="K44" s="9" t="n">
        <f aca="false">$C$2*J44</f>
        <v>2100</v>
      </c>
      <c r="L44" s="9" t="n">
        <f aca="false">(E44+K44+I44+G44)</f>
        <v>3935.4</v>
      </c>
      <c r="M44" s="9" t="n">
        <f aca="false">L44+(24*60*60*15)</f>
        <v>1299935.4</v>
      </c>
      <c r="N44" s="9" t="s">
        <v>14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11.25" hidden="false" customHeight="true" outlineLevel="0" collapsed="false">
      <c r="A45" s="6" t="n">
        <f aca="false">COUNTIFS($B$2:$B$237,B45)</f>
        <v>9</v>
      </c>
      <c r="B45" s="12" t="s">
        <v>34</v>
      </c>
      <c r="C45" s="8" t="n">
        <v>1</v>
      </c>
      <c r="D45" s="8" t="n">
        <f aca="false">0.3*H45</f>
        <v>226.8</v>
      </c>
      <c r="E45" s="9" t="n">
        <f aca="false">C45*D45</f>
        <v>226.8</v>
      </c>
      <c r="F45" s="9" t="n">
        <v>756</v>
      </c>
      <c r="G45" s="9" t="n">
        <f aca="false">F45*C45</f>
        <v>756</v>
      </c>
      <c r="H45" s="9" t="n">
        <f aca="false">F45</f>
        <v>756</v>
      </c>
      <c r="I45" s="9" t="n">
        <f aca="false">H45*C45</f>
        <v>756</v>
      </c>
      <c r="J45" s="9" t="n">
        <v>2100</v>
      </c>
      <c r="K45" s="9" t="n">
        <f aca="false">$C$2*J45</f>
        <v>2100</v>
      </c>
      <c r="L45" s="9" t="n">
        <f aca="false">(E45+K45+I45+G45)</f>
        <v>3838.8</v>
      </c>
      <c r="M45" s="9" t="n">
        <f aca="false">L45+(24*60*60*15)</f>
        <v>1299838.8</v>
      </c>
      <c r="N45" s="9" t="s">
        <v>14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1.25" hidden="false" customHeight="true" outlineLevel="0" collapsed="false">
      <c r="A46" s="6" t="n">
        <f aca="false">COUNTIFS($B$2:$B$237,B46)</f>
        <v>7</v>
      </c>
      <c r="B46" s="12" t="s">
        <v>35</v>
      </c>
      <c r="C46" s="8" t="n">
        <v>1</v>
      </c>
      <c r="D46" s="8" t="n">
        <f aca="false">0.3*H46</f>
        <v>226.8</v>
      </c>
      <c r="E46" s="9" t="n">
        <f aca="false">C46*D46</f>
        <v>226.8</v>
      </c>
      <c r="F46" s="9" t="n">
        <v>756</v>
      </c>
      <c r="G46" s="9" t="n">
        <f aca="false">F46*C46</f>
        <v>756</v>
      </c>
      <c r="H46" s="9" t="n">
        <f aca="false">F46</f>
        <v>756</v>
      </c>
      <c r="I46" s="9" t="n">
        <f aca="false">H46*C46</f>
        <v>756</v>
      </c>
      <c r="J46" s="9" t="n">
        <v>2100</v>
      </c>
      <c r="K46" s="9" t="n">
        <f aca="false">$C$2*J46</f>
        <v>2100</v>
      </c>
      <c r="L46" s="9" t="n">
        <f aca="false">(E46+K46+I46+G46)</f>
        <v>3838.8</v>
      </c>
      <c r="M46" s="9" t="n">
        <f aca="false">L46+(24*60*60*15)</f>
        <v>1299838.8</v>
      </c>
      <c r="N46" s="9" t="s">
        <v>14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1.25" hidden="false" customHeight="true" outlineLevel="0" collapsed="false">
      <c r="A47" s="6" t="n">
        <f aca="false">COUNTIFS($B$2:$B$237,B47)</f>
        <v>9</v>
      </c>
      <c r="B47" s="12" t="s">
        <v>36</v>
      </c>
      <c r="C47" s="8" t="n">
        <v>1</v>
      </c>
      <c r="D47" s="8" t="n">
        <f aca="false">0.3*H47</f>
        <v>226.8</v>
      </c>
      <c r="E47" s="9" t="n">
        <f aca="false">C47*D47</f>
        <v>226.8</v>
      </c>
      <c r="F47" s="9" t="n">
        <v>756</v>
      </c>
      <c r="G47" s="9" t="n">
        <f aca="false">F47*C47</f>
        <v>756</v>
      </c>
      <c r="H47" s="9" t="n">
        <f aca="false">F47</f>
        <v>756</v>
      </c>
      <c r="I47" s="9" t="n">
        <f aca="false">H47*C47</f>
        <v>756</v>
      </c>
      <c r="J47" s="9" t="n">
        <v>2100</v>
      </c>
      <c r="K47" s="9" t="n">
        <f aca="false">$C$2*J47</f>
        <v>2100</v>
      </c>
      <c r="L47" s="9" t="n">
        <f aca="false">(E47+K47+I47+G47)</f>
        <v>3838.8</v>
      </c>
      <c r="M47" s="9" t="n">
        <f aca="false">L47+(24*60*60*15)</f>
        <v>1299838.8</v>
      </c>
      <c r="N47" s="9" t="s">
        <v>14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11.25" hidden="false" customHeight="true" outlineLevel="0" collapsed="false">
      <c r="A48" s="6" t="n">
        <f aca="false">COUNTIFS($B$2:$B$237,B48)</f>
        <v>8</v>
      </c>
      <c r="B48" s="7" t="s">
        <v>21</v>
      </c>
      <c r="C48" s="8" t="n">
        <v>1</v>
      </c>
      <c r="D48" s="8" t="n">
        <f aca="false">0.3*H48</f>
        <v>220.5</v>
      </c>
      <c r="E48" s="9" t="n">
        <f aca="false">C48*D48</f>
        <v>220.5</v>
      </c>
      <c r="F48" s="9" t="n">
        <v>735</v>
      </c>
      <c r="G48" s="9" t="n">
        <f aca="false">F48*C48</f>
        <v>735</v>
      </c>
      <c r="H48" s="9" t="n">
        <f aca="false">F48</f>
        <v>735</v>
      </c>
      <c r="I48" s="9" t="n">
        <f aca="false">H48*C48</f>
        <v>735</v>
      </c>
      <c r="J48" s="11" t="n">
        <v>2100</v>
      </c>
      <c r="K48" s="11" t="n">
        <f aca="false">$C$2*J48</f>
        <v>2100</v>
      </c>
      <c r="L48" s="9" t="n">
        <f aca="false">(E48+K48+I48+G48)</f>
        <v>3790.5</v>
      </c>
      <c r="M48" s="9" t="n">
        <f aca="false">L48+(24*60*60*15)</f>
        <v>1299790.5</v>
      </c>
      <c r="N48" s="9" t="s">
        <v>14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11.25" hidden="false" customHeight="true" outlineLevel="0" collapsed="false">
      <c r="A49" s="6" t="n">
        <f aca="false">COUNTIFS($B$2:$B$237,B49)</f>
        <v>8</v>
      </c>
      <c r="B49" s="7" t="s">
        <v>22</v>
      </c>
      <c r="C49" s="8" t="n">
        <v>1</v>
      </c>
      <c r="D49" s="8" t="n">
        <f aca="false">0.3*H49</f>
        <v>220.5</v>
      </c>
      <c r="E49" s="9" t="n">
        <f aca="false">C49*D49</f>
        <v>220.5</v>
      </c>
      <c r="F49" s="9" t="n">
        <v>735</v>
      </c>
      <c r="G49" s="9" t="n">
        <f aca="false">F49*C49</f>
        <v>735</v>
      </c>
      <c r="H49" s="9" t="n">
        <f aca="false">F49</f>
        <v>735</v>
      </c>
      <c r="I49" s="9" t="n">
        <f aca="false">H49*C49</f>
        <v>735</v>
      </c>
      <c r="J49" s="11" t="n">
        <v>2160</v>
      </c>
      <c r="K49" s="11" t="n">
        <f aca="false">$C$2*J49</f>
        <v>2160</v>
      </c>
      <c r="L49" s="9" t="n">
        <f aca="false">(E49+K49+I49+G49)</f>
        <v>3850.5</v>
      </c>
      <c r="M49" s="9" t="n">
        <f aca="false">L49+(24*60*60*15)</f>
        <v>1299850.5</v>
      </c>
      <c r="N49" s="9" t="s">
        <v>14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11.25" hidden="false" customHeight="true" outlineLevel="0" collapsed="false">
      <c r="A50" s="6" t="n">
        <f aca="false">COUNTIFS($B$2:$B$237,B50)</f>
        <v>8</v>
      </c>
      <c r="B50" s="7" t="s">
        <v>23</v>
      </c>
      <c r="C50" s="8" t="n">
        <v>1</v>
      </c>
      <c r="D50" s="8" t="n">
        <f aca="false">0.3*H50</f>
        <v>239.4</v>
      </c>
      <c r="E50" s="9" t="n">
        <f aca="false">C50*D50</f>
        <v>239.4</v>
      </c>
      <c r="F50" s="9" t="n">
        <v>798</v>
      </c>
      <c r="G50" s="9" t="n">
        <f aca="false">F50*C50</f>
        <v>798</v>
      </c>
      <c r="H50" s="9" t="n">
        <f aca="false">F50</f>
        <v>798</v>
      </c>
      <c r="I50" s="9" t="n">
        <f aca="false">H50*C50</f>
        <v>798</v>
      </c>
      <c r="J50" s="11" t="n">
        <v>2371</v>
      </c>
      <c r="K50" s="11" t="n">
        <f aca="false">$C$2*J50</f>
        <v>2371</v>
      </c>
      <c r="L50" s="9" t="n">
        <f aca="false">(E50+K50+I50+G50)</f>
        <v>4206.4</v>
      </c>
      <c r="M50" s="9" t="n">
        <f aca="false">L50+(24*60*60*15)</f>
        <v>1300206.4</v>
      </c>
      <c r="N50" s="9" t="s">
        <v>14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11.25" hidden="false" customHeight="true" outlineLevel="0" collapsed="false">
      <c r="A51" s="6" t="n">
        <f aca="false">COUNTIFS($B$2:$B$237,B51)</f>
        <v>8</v>
      </c>
      <c r="B51" s="7" t="s">
        <v>24</v>
      </c>
      <c r="C51" s="8" t="n">
        <v>1</v>
      </c>
      <c r="D51" s="8" t="n">
        <f aca="false">0.3*H51</f>
        <v>239.4</v>
      </c>
      <c r="E51" s="9" t="n">
        <f aca="false">C51*D51</f>
        <v>239.4</v>
      </c>
      <c r="F51" s="9" t="n">
        <v>798</v>
      </c>
      <c r="G51" s="9" t="n">
        <f aca="false">F51*C51</f>
        <v>798</v>
      </c>
      <c r="H51" s="9" t="n">
        <f aca="false">F51</f>
        <v>798</v>
      </c>
      <c r="I51" s="9" t="n">
        <f aca="false">H51*C51</f>
        <v>798</v>
      </c>
      <c r="J51" s="11" t="n">
        <v>2160</v>
      </c>
      <c r="K51" s="11" t="n">
        <f aca="false">$C$2*J51</f>
        <v>2160</v>
      </c>
      <c r="L51" s="9" t="n">
        <f aca="false">(E51+K51+I51+G51)</f>
        <v>3995.4</v>
      </c>
      <c r="M51" s="9" t="n">
        <f aca="false">L51+(24*60*60*15)</f>
        <v>1299995.4</v>
      </c>
      <c r="N51" s="9" t="s">
        <v>14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11.25" hidden="false" customHeight="true" outlineLevel="0" collapsed="false">
      <c r="A52" s="6" t="n">
        <f aca="false">COUNTIFS($B$2:$B$237,B52)</f>
        <v>9</v>
      </c>
      <c r="B52" s="7" t="s">
        <v>25</v>
      </c>
      <c r="C52" s="8" t="n">
        <v>1</v>
      </c>
      <c r="D52" s="8" t="n">
        <f aca="false">0.3*H52</f>
        <v>226.8</v>
      </c>
      <c r="E52" s="9" t="n">
        <f aca="false">C52*D52</f>
        <v>226.8</v>
      </c>
      <c r="F52" s="9" t="n">
        <v>756</v>
      </c>
      <c r="G52" s="9" t="n">
        <f aca="false">F52*C52</f>
        <v>756</v>
      </c>
      <c r="H52" s="9" t="n">
        <f aca="false">F52</f>
        <v>756</v>
      </c>
      <c r="I52" s="9" t="n">
        <f aca="false">H52*C52</f>
        <v>756</v>
      </c>
      <c r="J52" s="11" t="n">
        <v>2160</v>
      </c>
      <c r="K52" s="11" t="n">
        <f aca="false">$C$2*J52</f>
        <v>2160</v>
      </c>
      <c r="L52" s="9" t="n">
        <f aca="false">(E52+K52+I52+G52)</f>
        <v>3898.8</v>
      </c>
      <c r="M52" s="9" t="n">
        <f aca="false">L52+(24*60*60*15)</f>
        <v>1299898.8</v>
      </c>
      <c r="N52" s="9" t="s">
        <v>14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11.25" hidden="false" customHeight="true" outlineLevel="0" collapsed="false">
      <c r="A53" s="6" t="n">
        <f aca="false">COUNTIFS($B$2:$B$237,B53)</f>
        <v>9</v>
      </c>
      <c r="B53" s="7" t="s">
        <v>26</v>
      </c>
      <c r="C53" s="8" t="n">
        <v>1</v>
      </c>
      <c r="D53" s="8" t="n">
        <f aca="false">0.3*H53</f>
        <v>226.8</v>
      </c>
      <c r="E53" s="9" t="n">
        <f aca="false">C53*D53</f>
        <v>226.8</v>
      </c>
      <c r="F53" s="9" t="n">
        <v>756</v>
      </c>
      <c r="G53" s="9" t="n">
        <f aca="false">F53*C53</f>
        <v>756</v>
      </c>
      <c r="H53" s="9" t="n">
        <f aca="false">F53</f>
        <v>756</v>
      </c>
      <c r="I53" s="9" t="n">
        <f aca="false">H53*C53</f>
        <v>756</v>
      </c>
      <c r="J53" s="11" t="n">
        <v>2100</v>
      </c>
      <c r="K53" s="11" t="n">
        <f aca="false">$C$2*J53</f>
        <v>2100</v>
      </c>
      <c r="L53" s="9" t="n">
        <f aca="false">(E53+K53+I53+G53)</f>
        <v>3838.8</v>
      </c>
      <c r="M53" s="9" t="n">
        <f aca="false">L53+(24*60*60*15)</f>
        <v>1299838.8</v>
      </c>
      <c r="N53" s="9" t="s">
        <v>14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1.25" hidden="false" customHeight="true" outlineLevel="0" collapsed="false">
      <c r="A54" s="6" t="n">
        <f aca="false">COUNTIFS($B$2:$B$237,B54)</f>
        <v>9</v>
      </c>
      <c r="B54" s="7" t="s">
        <v>27</v>
      </c>
      <c r="C54" s="8" t="n">
        <v>1</v>
      </c>
      <c r="D54" s="8" t="n">
        <f aca="false">0.3*H54</f>
        <v>226.8</v>
      </c>
      <c r="E54" s="9" t="n">
        <f aca="false">C54*D54</f>
        <v>226.8</v>
      </c>
      <c r="F54" s="9" t="n">
        <v>756</v>
      </c>
      <c r="G54" s="9" t="n">
        <f aca="false">F54*C54</f>
        <v>756</v>
      </c>
      <c r="H54" s="9" t="n">
        <f aca="false">F54</f>
        <v>756</v>
      </c>
      <c r="I54" s="9" t="n">
        <f aca="false">H54*C54</f>
        <v>756</v>
      </c>
      <c r="J54" s="11" t="n">
        <v>2160</v>
      </c>
      <c r="K54" s="11" t="n">
        <f aca="false">$C$2*J54</f>
        <v>2160</v>
      </c>
      <c r="L54" s="9" t="n">
        <f aca="false">(E54+K54+I54+G54)</f>
        <v>3898.8</v>
      </c>
      <c r="M54" s="9" t="n">
        <f aca="false">L54+(24*60*60*15)</f>
        <v>1299898.8</v>
      </c>
      <c r="N54" s="9" t="s">
        <v>14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11.25" hidden="false" customHeight="true" outlineLevel="0" collapsed="false">
      <c r="A55" s="6" t="n">
        <f aca="false">COUNTIFS($B$2:$B$237,B55)</f>
        <v>8</v>
      </c>
      <c r="B55" s="7" t="s">
        <v>28</v>
      </c>
      <c r="C55" s="8" t="n">
        <v>1</v>
      </c>
      <c r="D55" s="8" t="n">
        <f aca="false">0.3*H55</f>
        <v>226.8</v>
      </c>
      <c r="E55" s="9" t="n">
        <f aca="false">C55*D55</f>
        <v>226.8</v>
      </c>
      <c r="F55" s="9" t="n">
        <v>756</v>
      </c>
      <c r="G55" s="9" t="n">
        <f aca="false">F55*C55</f>
        <v>756</v>
      </c>
      <c r="H55" s="9" t="n">
        <f aca="false">F55</f>
        <v>756</v>
      </c>
      <c r="I55" s="9" t="n">
        <f aca="false">H55*C55</f>
        <v>756</v>
      </c>
      <c r="J55" s="11" t="n">
        <v>2100</v>
      </c>
      <c r="K55" s="11" t="n">
        <f aca="false">$C$2*J55</f>
        <v>2100</v>
      </c>
      <c r="L55" s="9" t="n">
        <f aca="false">(E55+K55+I55+G55)</f>
        <v>3838.8</v>
      </c>
      <c r="M55" s="9" t="n">
        <f aca="false">L55+(24*60*60*15)</f>
        <v>1299838.8</v>
      </c>
      <c r="N55" s="9" t="s">
        <v>14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11.25" hidden="false" customHeight="true" outlineLevel="0" collapsed="false">
      <c r="A56" s="6" t="n">
        <f aca="false">COUNTIFS($B$2:$B$237,B56)</f>
        <v>8</v>
      </c>
      <c r="B56" s="7" t="s">
        <v>29</v>
      </c>
      <c r="C56" s="8" t="n">
        <v>1</v>
      </c>
      <c r="D56" s="8" t="n">
        <f aca="false">0.3*H56</f>
        <v>220.5</v>
      </c>
      <c r="E56" s="9" t="n">
        <f aca="false">C56*D56</f>
        <v>220.5</v>
      </c>
      <c r="F56" s="9" t="n">
        <v>735</v>
      </c>
      <c r="G56" s="9" t="n">
        <f aca="false">F56*C56</f>
        <v>735</v>
      </c>
      <c r="H56" s="9" t="n">
        <f aca="false">F56</f>
        <v>735</v>
      </c>
      <c r="I56" s="9" t="n">
        <f aca="false">H56*C56</f>
        <v>735</v>
      </c>
      <c r="J56" s="11" t="n">
        <v>2160</v>
      </c>
      <c r="K56" s="11" t="n">
        <f aca="false">$C$2*J56</f>
        <v>2160</v>
      </c>
      <c r="L56" s="9" t="n">
        <f aca="false">(E56+K56+I56+G56)</f>
        <v>3850.5</v>
      </c>
      <c r="M56" s="9" t="n">
        <f aca="false">L56+(24*60*60*15)</f>
        <v>1299850.5</v>
      </c>
      <c r="N56" s="9" t="s">
        <v>14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11.25" hidden="false" customHeight="true" outlineLevel="0" collapsed="false">
      <c r="A57" s="6" t="n">
        <f aca="false">COUNTIFS($B$2:$B$237,B57)</f>
        <v>8</v>
      </c>
      <c r="B57" s="7" t="s">
        <v>30</v>
      </c>
      <c r="C57" s="8" t="n">
        <v>1</v>
      </c>
      <c r="D57" s="8" t="n">
        <f aca="false">0.3*H57</f>
        <v>226.8</v>
      </c>
      <c r="E57" s="9" t="n">
        <f aca="false">C57*D57</f>
        <v>226.8</v>
      </c>
      <c r="F57" s="9" t="n">
        <v>756</v>
      </c>
      <c r="G57" s="9" t="n">
        <f aca="false">F57*C57</f>
        <v>756</v>
      </c>
      <c r="H57" s="9" t="n">
        <f aca="false">F57</f>
        <v>756</v>
      </c>
      <c r="I57" s="9" t="n">
        <f aca="false">H57*C57</f>
        <v>756</v>
      </c>
      <c r="J57" s="11" t="n">
        <v>2371</v>
      </c>
      <c r="K57" s="11" t="n">
        <f aca="false">$C$2*J57</f>
        <v>2371</v>
      </c>
      <c r="L57" s="9" t="n">
        <f aca="false">(E57+K57+I57+G57)</f>
        <v>4109.8</v>
      </c>
      <c r="M57" s="9" t="n">
        <f aca="false">L57+(24*60*60*15)</f>
        <v>1300109.8</v>
      </c>
      <c r="N57" s="9" t="s">
        <v>14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11.25" hidden="false" customHeight="true" outlineLevel="0" collapsed="false">
      <c r="A58" s="6" t="n">
        <f aca="false">COUNTIFS($B$2:$B$237,B58)</f>
        <v>8</v>
      </c>
      <c r="B58" s="7" t="s">
        <v>31</v>
      </c>
      <c r="C58" s="8" t="n">
        <v>1</v>
      </c>
      <c r="D58" s="8" t="n">
        <f aca="false">0.3*H58</f>
        <v>239.4</v>
      </c>
      <c r="E58" s="9" t="n">
        <f aca="false">C58*D58</f>
        <v>239.4</v>
      </c>
      <c r="F58" s="9" t="n">
        <v>798</v>
      </c>
      <c r="G58" s="9" t="n">
        <f aca="false">F58*C58</f>
        <v>798</v>
      </c>
      <c r="H58" s="9" t="n">
        <f aca="false">F58</f>
        <v>798</v>
      </c>
      <c r="I58" s="9" t="n">
        <f aca="false">H58*C58</f>
        <v>798</v>
      </c>
      <c r="J58" s="11" t="n">
        <v>2160</v>
      </c>
      <c r="K58" s="11" t="n">
        <f aca="false">$C$2*J58</f>
        <v>2160</v>
      </c>
      <c r="L58" s="9" t="n">
        <f aca="false">(E58+K58+I58+G58)</f>
        <v>3995.4</v>
      </c>
      <c r="M58" s="9" t="n">
        <f aca="false">L58+(24*60*60*15)</f>
        <v>1299995.4</v>
      </c>
      <c r="N58" s="9" t="s">
        <v>14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11.25" hidden="false" customHeight="true" outlineLevel="0" collapsed="false">
      <c r="A59" s="6" t="n">
        <f aca="false">COUNTIFS($B$2:$B$237,B59)</f>
        <v>8</v>
      </c>
      <c r="B59" s="12" t="s">
        <v>32</v>
      </c>
      <c r="C59" s="8" t="n">
        <v>1</v>
      </c>
      <c r="D59" s="8" t="n">
        <f aca="false">0.3*H59</f>
        <v>239.4</v>
      </c>
      <c r="E59" s="9" t="n">
        <f aca="false">C59*D59</f>
        <v>239.4</v>
      </c>
      <c r="F59" s="9" t="n">
        <v>798</v>
      </c>
      <c r="G59" s="9" t="n">
        <f aca="false">F59*C59</f>
        <v>798</v>
      </c>
      <c r="H59" s="9" t="n">
        <f aca="false">F59</f>
        <v>798</v>
      </c>
      <c r="I59" s="9" t="n">
        <f aca="false">H59*C59</f>
        <v>798</v>
      </c>
      <c r="J59" s="9" t="n">
        <v>2100</v>
      </c>
      <c r="K59" s="9" t="n">
        <f aca="false">$C$2*J59</f>
        <v>2100</v>
      </c>
      <c r="L59" s="9" t="n">
        <f aca="false">(E59+K59+I59+G59)</f>
        <v>3935.4</v>
      </c>
      <c r="M59" s="9" t="n">
        <f aca="false">L59+(24*60*60*15)</f>
        <v>1299935.4</v>
      </c>
      <c r="N59" s="9" t="s">
        <v>14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11.25" hidden="false" customHeight="true" outlineLevel="0" collapsed="false">
      <c r="A60" s="6" t="n">
        <f aca="false">COUNTIFS($B$2:$B$237,B60)</f>
        <v>9</v>
      </c>
      <c r="B60" s="12" t="s">
        <v>33</v>
      </c>
      <c r="C60" s="8" t="n">
        <v>1</v>
      </c>
      <c r="D60" s="8" t="n">
        <f aca="false">0.3*H60</f>
        <v>239.4</v>
      </c>
      <c r="E60" s="9" t="n">
        <f aca="false">C60*D60</f>
        <v>239.4</v>
      </c>
      <c r="F60" s="9" t="n">
        <v>798</v>
      </c>
      <c r="G60" s="9" t="n">
        <f aca="false">F60*C60</f>
        <v>798</v>
      </c>
      <c r="H60" s="9" t="n">
        <f aca="false">F60</f>
        <v>798</v>
      </c>
      <c r="I60" s="9" t="n">
        <f aca="false">H60*C60</f>
        <v>798</v>
      </c>
      <c r="J60" s="9" t="n">
        <v>2100</v>
      </c>
      <c r="K60" s="9" t="n">
        <f aca="false">$C$2*J60</f>
        <v>2100</v>
      </c>
      <c r="L60" s="9" t="n">
        <f aca="false">(E60+K60+I60+G60)</f>
        <v>3935.4</v>
      </c>
      <c r="M60" s="9" t="n">
        <f aca="false">L60+(24*60*60*15)</f>
        <v>1299935.4</v>
      </c>
      <c r="N60" s="9" t="s">
        <v>14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11.25" hidden="false" customHeight="true" outlineLevel="0" collapsed="false">
      <c r="A61" s="6" t="n">
        <f aca="false">COUNTIFS($B$2:$B$237,B61)</f>
        <v>9</v>
      </c>
      <c r="B61" s="12" t="s">
        <v>34</v>
      </c>
      <c r="C61" s="8" t="n">
        <v>1</v>
      </c>
      <c r="D61" s="8" t="n">
        <f aca="false">0.3*H61</f>
        <v>226.8</v>
      </c>
      <c r="E61" s="9" t="n">
        <f aca="false">C61*D61</f>
        <v>226.8</v>
      </c>
      <c r="F61" s="9" t="n">
        <v>756</v>
      </c>
      <c r="G61" s="9" t="n">
        <f aca="false">F61*C61</f>
        <v>756</v>
      </c>
      <c r="H61" s="9" t="n">
        <f aca="false">F61</f>
        <v>756</v>
      </c>
      <c r="I61" s="9" t="n">
        <f aca="false">H61*C61</f>
        <v>756</v>
      </c>
      <c r="J61" s="9" t="n">
        <v>2100</v>
      </c>
      <c r="K61" s="9" t="n">
        <f aca="false">$C$2*J61</f>
        <v>2100</v>
      </c>
      <c r="L61" s="9" t="n">
        <f aca="false">(E61+K61+I61+G61)</f>
        <v>3838.8</v>
      </c>
      <c r="M61" s="9" t="n">
        <f aca="false">L61+(24*60*60*15)</f>
        <v>1299838.8</v>
      </c>
      <c r="N61" s="9" t="s">
        <v>14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11.25" hidden="false" customHeight="true" outlineLevel="0" collapsed="false">
      <c r="A62" s="6" t="n">
        <f aca="false">COUNTIFS($B$2:$B$237,B62)</f>
        <v>7</v>
      </c>
      <c r="B62" s="12" t="s">
        <v>35</v>
      </c>
      <c r="C62" s="8" t="n">
        <v>1</v>
      </c>
      <c r="D62" s="8" t="n">
        <f aca="false">0.3*H62</f>
        <v>226.8</v>
      </c>
      <c r="E62" s="9" t="n">
        <f aca="false">C62*D62</f>
        <v>226.8</v>
      </c>
      <c r="F62" s="9" t="n">
        <v>756</v>
      </c>
      <c r="G62" s="9" t="n">
        <f aca="false">F62*C62</f>
        <v>756</v>
      </c>
      <c r="H62" s="9" t="n">
        <f aca="false">F62</f>
        <v>756</v>
      </c>
      <c r="I62" s="9" t="n">
        <f aca="false">H62*C62</f>
        <v>756</v>
      </c>
      <c r="J62" s="9" t="n">
        <v>2100</v>
      </c>
      <c r="K62" s="9" t="n">
        <f aca="false">$C$2*J62</f>
        <v>2100</v>
      </c>
      <c r="L62" s="9" t="n">
        <f aca="false">(E62+K62+I62+G62)</f>
        <v>3838.8</v>
      </c>
      <c r="M62" s="9" t="n">
        <f aca="false">L62+(24*60*60*15)</f>
        <v>1299838.8</v>
      </c>
      <c r="N62" s="9" t="s">
        <v>14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11.25" hidden="false" customHeight="true" outlineLevel="0" collapsed="false">
      <c r="A63" s="6" t="n">
        <f aca="false">COUNTIFS($B$2:$B$237,B63)</f>
        <v>9</v>
      </c>
      <c r="B63" s="12" t="s">
        <v>36</v>
      </c>
      <c r="C63" s="8" t="n">
        <v>1</v>
      </c>
      <c r="D63" s="8" t="n">
        <f aca="false">0.3*H63</f>
        <v>226.8</v>
      </c>
      <c r="E63" s="9" t="n">
        <f aca="false">C63*D63</f>
        <v>226.8</v>
      </c>
      <c r="F63" s="9" t="n">
        <v>756</v>
      </c>
      <c r="G63" s="9" t="n">
        <f aca="false">F63*C63</f>
        <v>756</v>
      </c>
      <c r="H63" s="9" t="n">
        <f aca="false">F63</f>
        <v>756</v>
      </c>
      <c r="I63" s="9" t="n">
        <f aca="false">H63*C63</f>
        <v>756</v>
      </c>
      <c r="J63" s="9" t="n">
        <v>2100</v>
      </c>
      <c r="K63" s="9" t="n">
        <f aca="false">$C$2*J63</f>
        <v>2100</v>
      </c>
      <c r="L63" s="9" t="n">
        <f aca="false">(E63+K63+I63+G63)</f>
        <v>3838.8</v>
      </c>
      <c r="M63" s="9" t="n">
        <f aca="false">L63+(24*60*60*15)</f>
        <v>1299838.8</v>
      </c>
      <c r="N63" s="9" t="s">
        <v>14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11.25" hidden="false" customHeight="true" outlineLevel="0" collapsed="false">
      <c r="A64" s="6" t="n">
        <f aca="false">COUNTIFS($B$2:$B$237,B64)</f>
        <v>8</v>
      </c>
      <c r="B64" s="7" t="s">
        <v>13</v>
      </c>
      <c r="C64" s="8" t="n">
        <v>1</v>
      </c>
      <c r="D64" s="8" t="n">
        <f aca="false">0.3*H64</f>
        <v>226.8</v>
      </c>
      <c r="E64" s="9" t="n">
        <f aca="false">C64*D64</f>
        <v>226.8</v>
      </c>
      <c r="F64" s="9" t="n">
        <v>756</v>
      </c>
      <c r="G64" s="9" t="n">
        <f aca="false">F64*C64</f>
        <v>756</v>
      </c>
      <c r="H64" s="9" t="n">
        <f aca="false">F64</f>
        <v>756</v>
      </c>
      <c r="I64" s="9" t="n">
        <f aca="false">H64*C64</f>
        <v>756</v>
      </c>
      <c r="J64" s="9" t="n">
        <v>2100</v>
      </c>
      <c r="K64" s="9" t="n">
        <f aca="false">$C$2*J64</f>
        <v>2100</v>
      </c>
      <c r="L64" s="9" t="n">
        <f aca="false">(E64+K64+I64+G64)</f>
        <v>3838.8</v>
      </c>
      <c r="M64" s="9" t="n">
        <f aca="false">L64+(24*60*60*15)</f>
        <v>1299838.8</v>
      </c>
      <c r="N64" s="9" t="s">
        <v>14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11.25" hidden="false" customHeight="true" outlineLevel="0" collapsed="false">
      <c r="A65" s="6" t="n">
        <f aca="false">COUNTIFS($B$2:$B$237,B65)</f>
        <v>8</v>
      </c>
      <c r="B65" s="7" t="s">
        <v>15</v>
      </c>
      <c r="C65" s="8" t="n">
        <v>1</v>
      </c>
      <c r="D65" s="8" t="n">
        <f aca="false">0.3*H65</f>
        <v>220.5</v>
      </c>
      <c r="E65" s="9" t="n">
        <f aca="false">C65*D65</f>
        <v>220.5</v>
      </c>
      <c r="F65" s="9" t="n">
        <v>735</v>
      </c>
      <c r="G65" s="9" t="n">
        <f aca="false">F65*C65</f>
        <v>735</v>
      </c>
      <c r="H65" s="9" t="n">
        <f aca="false">F65</f>
        <v>735</v>
      </c>
      <c r="I65" s="9" t="n">
        <f aca="false">H65*C65</f>
        <v>735</v>
      </c>
      <c r="J65" s="9" t="n">
        <v>2100</v>
      </c>
      <c r="K65" s="9" t="n">
        <f aca="false">$C$2*J65</f>
        <v>2100</v>
      </c>
      <c r="L65" s="9" t="n">
        <f aca="false">(E65+K65+I65+G65)</f>
        <v>3790.5</v>
      </c>
      <c r="M65" s="9" t="n">
        <f aca="false">L65+(24*60*60*15)</f>
        <v>1299790.5</v>
      </c>
      <c r="N65" s="9" t="s">
        <v>14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11.25" hidden="false" customHeight="true" outlineLevel="0" collapsed="false">
      <c r="A66" s="6" t="n">
        <f aca="false">COUNTIFS($B$2:$B$237,B66)</f>
        <v>7</v>
      </c>
      <c r="B66" s="7" t="s">
        <v>16</v>
      </c>
      <c r="C66" s="8" t="n">
        <v>1</v>
      </c>
      <c r="D66" s="8" t="n">
        <f aca="false">0.3*H66</f>
        <v>226.8</v>
      </c>
      <c r="E66" s="9" t="n">
        <f aca="false">C66*D66</f>
        <v>226.8</v>
      </c>
      <c r="F66" s="9" t="n">
        <v>756</v>
      </c>
      <c r="G66" s="9" t="n">
        <f aca="false">F66*C66</f>
        <v>756</v>
      </c>
      <c r="H66" s="9" t="n">
        <f aca="false">F66</f>
        <v>756</v>
      </c>
      <c r="I66" s="9" t="n">
        <f aca="false">H66*C66</f>
        <v>756</v>
      </c>
      <c r="J66" s="9" t="n">
        <v>2100</v>
      </c>
      <c r="K66" s="9" t="n">
        <f aca="false">$C$2*J66</f>
        <v>2100</v>
      </c>
      <c r="L66" s="9" t="n">
        <f aca="false">(E66+K66+I66+G66)</f>
        <v>3838.8</v>
      </c>
      <c r="M66" s="9" t="n">
        <f aca="false">L66+(24*60*60*15)</f>
        <v>1299838.8</v>
      </c>
      <c r="N66" s="9" t="s">
        <v>14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11.25" hidden="false" customHeight="true" outlineLevel="0" collapsed="false">
      <c r="A67" s="6" t="n">
        <f aca="false">COUNTIFS($B$2:$B$237,B67)</f>
        <v>5</v>
      </c>
      <c r="B67" s="7" t="s">
        <v>17</v>
      </c>
      <c r="C67" s="8" t="n">
        <v>1</v>
      </c>
      <c r="D67" s="8" t="n">
        <f aca="false">0.3*H67</f>
        <v>220.5</v>
      </c>
      <c r="E67" s="9" t="n">
        <f aca="false">C67*D67</f>
        <v>220.5</v>
      </c>
      <c r="F67" s="9" t="n">
        <v>735</v>
      </c>
      <c r="G67" s="9" t="n">
        <f aca="false">F67*C67</f>
        <v>735</v>
      </c>
      <c r="H67" s="9" t="n">
        <f aca="false">F67</f>
        <v>735</v>
      </c>
      <c r="I67" s="9" t="n">
        <f aca="false">H67*C67</f>
        <v>735</v>
      </c>
      <c r="J67" s="9" t="n">
        <v>2100</v>
      </c>
      <c r="K67" s="9" t="n">
        <f aca="false">$C$2*J67</f>
        <v>2100</v>
      </c>
      <c r="L67" s="9" t="n">
        <f aca="false">(E67+K67+I67+G67)</f>
        <v>3790.5</v>
      </c>
      <c r="M67" s="9" t="n">
        <f aca="false">L67+(24*60*60*15)</f>
        <v>1299790.5</v>
      </c>
      <c r="N67" s="9" t="s">
        <v>14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11.25" hidden="false" customHeight="true" outlineLevel="0" collapsed="false">
      <c r="A68" s="6" t="n">
        <f aca="false">COUNTIFS($B$2:$B$237,B68)</f>
        <v>9</v>
      </c>
      <c r="B68" s="12" t="s">
        <v>36</v>
      </c>
      <c r="C68" s="8" t="n">
        <v>1</v>
      </c>
      <c r="D68" s="8" t="n">
        <f aca="false">0.3*H68</f>
        <v>226.8</v>
      </c>
      <c r="E68" s="9" t="n">
        <f aca="false">C68*D68</f>
        <v>226.8</v>
      </c>
      <c r="F68" s="9" t="n">
        <v>756</v>
      </c>
      <c r="G68" s="9" t="n">
        <f aca="false">F68*C68</f>
        <v>756</v>
      </c>
      <c r="H68" s="9" t="n">
        <f aca="false">F68</f>
        <v>756</v>
      </c>
      <c r="I68" s="9" t="n">
        <f aca="false">H68*C68</f>
        <v>756</v>
      </c>
      <c r="J68" s="9" t="n">
        <v>2100</v>
      </c>
      <c r="K68" s="9" t="n">
        <f aca="false">$C$2*J68</f>
        <v>2100</v>
      </c>
      <c r="L68" s="9" t="n">
        <f aca="false">(E68+K68+I68+G68)</f>
        <v>3838.8</v>
      </c>
      <c r="M68" s="9" t="n">
        <f aca="false">L68+(24*60*60*15)</f>
        <v>1299838.8</v>
      </c>
      <c r="N68" s="9" t="s">
        <v>14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11.25" hidden="false" customHeight="true" outlineLevel="0" collapsed="false">
      <c r="A69" s="6" t="n">
        <f aca="false">COUNTIFS($B$2:$B$237,B69)</f>
        <v>8</v>
      </c>
      <c r="B69" s="7" t="s">
        <v>21</v>
      </c>
      <c r="C69" s="8" t="n">
        <v>1</v>
      </c>
      <c r="D69" s="8" t="n">
        <f aca="false">0.3*H69</f>
        <v>220.5</v>
      </c>
      <c r="E69" s="9" t="n">
        <f aca="false">C69*D69</f>
        <v>220.5</v>
      </c>
      <c r="F69" s="9" t="n">
        <v>735</v>
      </c>
      <c r="G69" s="9" t="n">
        <f aca="false">F69*C69</f>
        <v>735</v>
      </c>
      <c r="H69" s="9" t="n">
        <f aca="false">F69</f>
        <v>735</v>
      </c>
      <c r="I69" s="9" t="n">
        <f aca="false">H69*C69</f>
        <v>735</v>
      </c>
      <c r="J69" s="11" t="n">
        <v>2100</v>
      </c>
      <c r="K69" s="11" t="n">
        <f aca="false">$C$2*J69</f>
        <v>2100</v>
      </c>
      <c r="L69" s="9" t="n">
        <f aca="false">(E69+K69+I69+G69)</f>
        <v>3790.5</v>
      </c>
      <c r="M69" s="9" t="n">
        <f aca="false">L69+(24*60*60*15)</f>
        <v>1299790.5</v>
      </c>
      <c r="N69" s="9" t="s">
        <v>14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11.25" hidden="false" customHeight="true" outlineLevel="0" collapsed="false">
      <c r="A70" s="6" t="n">
        <f aca="false">COUNTIFS($B$2:$B$237,B70)</f>
        <v>8</v>
      </c>
      <c r="B70" s="7" t="s">
        <v>22</v>
      </c>
      <c r="C70" s="8" t="n">
        <v>1</v>
      </c>
      <c r="D70" s="8" t="n">
        <f aca="false">0.3*H70</f>
        <v>220.5</v>
      </c>
      <c r="E70" s="9" t="n">
        <f aca="false">C70*D70</f>
        <v>220.5</v>
      </c>
      <c r="F70" s="9" t="n">
        <v>735</v>
      </c>
      <c r="G70" s="9" t="n">
        <f aca="false">F70*C70</f>
        <v>735</v>
      </c>
      <c r="H70" s="9" t="n">
        <f aca="false">F70</f>
        <v>735</v>
      </c>
      <c r="I70" s="9" t="n">
        <f aca="false">H70*C70</f>
        <v>735</v>
      </c>
      <c r="J70" s="11" t="n">
        <v>2160</v>
      </c>
      <c r="K70" s="11" t="n">
        <f aca="false">$C$2*J70</f>
        <v>2160</v>
      </c>
      <c r="L70" s="9" t="n">
        <f aca="false">(E70+K70+I70+G70)</f>
        <v>3850.5</v>
      </c>
      <c r="M70" s="9" t="n">
        <f aca="false">L70+(24*60*60*15)</f>
        <v>1299850.5</v>
      </c>
      <c r="N70" s="9" t="s">
        <v>14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11.25" hidden="false" customHeight="true" outlineLevel="0" collapsed="false">
      <c r="A71" s="6" t="n">
        <f aca="false">COUNTIFS($B$2:$B$237,B71)</f>
        <v>8</v>
      </c>
      <c r="B71" s="7" t="s">
        <v>23</v>
      </c>
      <c r="C71" s="8" t="n">
        <v>1</v>
      </c>
      <c r="D71" s="8" t="n">
        <f aca="false">0.3*H71</f>
        <v>239.4</v>
      </c>
      <c r="E71" s="9" t="n">
        <f aca="false">C71*D71</f>
        <v>239.4</v>
      </c>
      <c r="F71" s="9" t="n">
        <v>798</v>
      </c>
      <c r="G71" s="9" t="n">
        <f aca="false">F71*C71</f>
        <v>798</v>
      </c>
      <c r="H71" s="9" t="n">
        <f aca="false">F71</f>
        <v>798</v>
      </c>
      <c r="I71" s="9" t="n">
        <f aca="false">H71*C71</f>
        <v>798</v>
      </c>
      <c r="J71" s="11" t="n">
        <v>2371</v>
      </c>
      <c r="K71" s="11" t="n">
        <f aca="false">$C$2*J71</f>
        <v>2371</v>
      </c>
      <c r="L71" s="9" t="n">
        <f aca="false">(E71+K71+I71+G71)</f>
        <v>4206.4</v>
      </c>
      <c r="M71" s="9" t="n">
        <f aca="false">L71+(24*60*60*15)</f>
        <v>1300206.4</v>
      </c>
      <c r="N71" s="9" t="s">
        <v>14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11.25" hidden="false" customHeight="true" outlineLevel="0" collapsed="false">
      <c r="A72" s="6" t="n">
        <f aca="false">COUNTIFS($B$2:$B$237,B72)</f>
        <v>8</v>
      </c>
      <c r="B72" s="7" t="s">
        <v>24</v>
      </c>
      <c r="C72" s="8" t="n">
        <v>1</v>
      </c>
      <c r="D72" s="8" t="n">
        <f aca="false">0.3*H72</f>
        <v>239.4</v>
      </c>
      <c r="E72" s="9" t="n">
        <f aca="false">C72*D72</f>
        <v>239.4</v>
      </c>
      <c r="F72" s="9" t="n">
        <v>798</v>
      </c>
      <c r="G72" s="9" t="n">
        <f aca="false">F72*C72</f>
        <v>798</v>
      </c>
      <c r="H72" s="9" t="n">
        <f aca="false">F72</f>
        <v>798</v>
      </c>
      <c r="I72" s="9" t="n">
        <f aca="false">H72*C72</f>
        <v>798</v>
      </c>
      <c r="J72" s="11" t="n">
        <v>2160</v>
      </c>
      <c r="K72" s="11" t="n">
        <f aca="false">$C$2*J72</f>
        <v>2160</v>
      </c>
      <c r="L72" s="9" t="n">
        <f aca="false">(E72+K72+I72+G72)</f>
        <v>3995.4</v>
      </c>
      <c r="M72" s="9" t="n">
        <f aca="false">L72+(24*60*60*15)</f>
        <v>1299995.4</v>
      </c>
      <c r="N72" s="9" t="s">
        <v>14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11.25" hidden="false" customHeight="true" outlineLevel="0" collapsed="false">
      <c r="A73" s="6" t="n">
        <f aca="false">COUNTIFS($B$2:$B$237,B73)</f>
        <v>9</v>
      </c>
      <c r="B73" s="7" t="s">
        <v>25</v>
      </c>
      <c r="C73" s="8" t="n">
        <v>1</v>
      </c>
      <c r="D73" s="8" t="n">
        <f aca="false">0.3*H73</f>
        <v>226.8</v>
      </c>
      <c r="E73" s="9" t="n">
        <f aca="false">C73*D73</f>
        <v>226.8</v>
      </c>
      <c r="F73" s="9" t="n">
        <v>756</v>
      </c>
      <c r="G73" s="9" t="n">
        <f aca="false">F73*C73</f>
        <v>756</v>
      </c>
      <c r="H73" s="9" t="n">
        <f aca="false">F73</f>
        <v>756</v>
      </c>
      <c r="I73" s="9" t="n">
        <f aca="false">H73*C73</f>
        <v>756</v>
      </c>
      <c r="J73" s="11" t="n">
        <v>2160</v>
      </c>
      <c r="K73" s="11" t="n">
        <f aca="false">$C$2*J73</f>
        <v>2160</v>
      </c>
      <c r="L73" s="9" t="n">
        <f aca="false">(E73+K73+I73+G73)</f>
        <v>3898.8</v>
      </c>
      <c r="M73" s="9" t="n">
        <f aca="false">L73+(24*60*60*15)</f>
        <v>1299898.8</v>
      </c>
      <c r="N73" s="9" t="s">
        <v>14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11.25" hidden="false" customHeight="true" outlineLevel="0" collapsed="false">
      <c r="A74" s="6" t="n">
        <f aca="false">COUNTIFS($B$2:$B$237,B74)</f>
        <v>9</v>
      </c>
      <c r="B74" s="7" t="s">
        <v>26</v>
      </c>
      <c r="C74" s="8" t="n">
        <v>1</v>
      </c>
      <c r="D74" s="8" t="n">
        <f aca="false">0.3*H74</f>
        <v>226.8</v>
      </c>
      <c r="E74" s="9" t="n">
        <f aca="false">C74*D74</f>
        <v>226.8</v>
      </c>
      <c r="F74" s="9" t="n">
        <v>756</v>
      </c>
      <c r="G74" s="9" t="n">
        <f aca="false">F74*C74</f>
        <v>756</v>
      </c>
      <c r="H74" s="9" t="n">
        <f aca="false">F74</f>
        <v>756</v>
      </c>
      <c r="I74" s="9" t="n">
        <f aca="false">H74*C74</f>
        <v>756</v>
      </c>
      <c r="J74" s="11" t="n">
        <v>2100</v>
      </c>
      <c r="K74" s="11" t="n">
        <f aca="false">$C$2*J74</f>
        <v>2100</v>
      </c>
      <c r="L74" s="9" t="n">
        <f aca="false">(E74+K74+I74+G74)</f>
        <v>3838.8</v>
      </c>
      <c r="M74" s="9" t="n">
        <f aca="false">L74+(24*60*60*15)</f>
        <v>1299838.8</v>
      </c>
      <c r="N74" s="9" t="s">
        <v>14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11.25" hidden="false" customHeight="true" outlineLevel="0" collapsed="false">
      <c r="A75" s="6" t="n">
        <f aca="false">COUNTIFS($B$2:$B$237,B75)</f>
        <v>9</v>
      </c>
      <c r="B75" s="7" t="s">
        <v>27</v>
      </c>
      <c r="C75" s="8" t="n">
        <v>1</v>
      </c>
      <c r="D75" s="8" t="n">
        <f aca="false">0.3*H75</f>
        <v>226.8</v>
      </c>
      <c r="E75" s="9" t="n">
        <f aca="false">C75*D75</f>
        <v>226.8</v>
      </c>
      <c r="F75" s="9" t="n">
        <v>756</v>
      </c>
      <c r="G75" s="9" t="n">
        <f aca="false">F75*C75</f>
        <v>756</v>
      </c>
      <c r="H75" s="9" t="n">
        <f aca="false">F75</f>
        <v>756</v>
      </c>
      <c r="I75" s="9" t="n">
        <f aca="false">H75*C75</f>
        <v>756</v>
      </c>
      <c r="J75" s="11" t="n">
        <v>2160</v>
      </c>
      <c r="K75" s="11" t="n">
        <f aca="false">$C$2*J75</f>
        <v>2160</v>
      </c>
      <c r="L75" s="9" t="n">
        <f aca="false">(E75+K75+I75+G75)</f>
        <v>3898.8</v>
      </c>
      <c r="M75" s="9" t="n">
        <f aca="false">L75+(24*60*60*15)</f>
        <v>1299898.8</v>
      </c>
      <c r="N75" s="9" t="s">
        <v>14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11.25" hidden="false" customHeight="true" outlineLevel="0" collapsed="false">
      <c r="A76" s="6" t="n">
        <f aca="false">COUNTIFS($B$2:$B$237,B76)</f>
        <v>8</v>
      </c>
      <c r="B76" s="7" t="s">
        <v>28</v>
      </c>
      <c r="C76" s="8" t="n">
        <v>1</v>
      </c>
      <c r="D76" s="8" t="n">
        <f aca="false">0.3*H76</f>
        <v>226.8</v>
      </c>
      <c r="E76" s="9" t="n">
        <f aca="false">C76*D76</f>
        <v>226.8</v>
      </c>
      <c r="F76" s="9" t="n">
        <v>756</v>
      </c>
      <c r="G76" s="9" t="n">
        <f aca="false">F76*C76</f>
        <v>756</v>
      </c>
      <c r="H76" s="9" t="n">
        <f aca="false">F76</f>
        <v>756</v>
      </c>
      <c r="I76" s="9" t="n">
        <f aca="false">H76*C76</f>
        <v>756</v>
      </c>
      <c r="J76" s="11" t="n">
        <v>2100</v>
      </c>
      <c r="K76" s="11" t="n">
        <f aca="false">$C$2*J76</f>
        <v>2100</v>
      </c>
      <c r="L76" s="9" t="n">
        <f aca="false">(E76+K76+I76+G76)</f>
        <v>3838.8</v>
      </c>
      <c r="M76" s="9" t="n">
        <f aca="false">L76+(24*60*60*15)</f>
        <v>1299838.8</v>
      </c>
      <c r="N76" s="9" t="s">
        <v>14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11.25" hidden="false" customHeight="true" outlineLevel="0" collapsed="false">
      <c r="A77" s="6" t="n">
        <f aca="false">COUNTIFS($B$2:$B$237,B77)</f>
        <v>8</v>
      </c>
      <c r="B77" s="7" t="s">
        <v>29</v>
      </c>
      <c r="C77" s="8" t="n">
        <v>1</v>
      </c>
      <c r="D77" s="8" t="n">
        <f aca="false">0.3*H77</f>
        <v>220.5</v>
      </c>
      <c r="E77" s="9" t="n">
        <f aca="false">C77*D77</f>
        <v>220.5</v>
      </c>
      <c r="F77" s="9" t="n">
        <v>735</v>
      </c>
      <c r="G77" s="9" t="n">
        <f aca="false">F77*C77</f>
        <v>735</v>
      </c>
      <c r="H77" s="9" t="n">
        <f aca="false">F77</f>
        <v>735</v>
      </c>
      <c r="I77" s="9" t="n">
        <f aca="false">H77*C77</f>
        <v>735</v>
      </c>
      <c r="J77" s="11" t="n">
        <v>2160</v>
      </c>
      <c r="K77" s="11" t="n">
        <f aca="false">$C$2*J77</f>
        <v>2160</v>
      </c>
      <c r="L77" s="9" t="n">
        <f aca="false">(E77+K77+I77+G77)</f>
        <v>3850.5</v>
      </c>
      <c r="M77" s="9" t="n">
        <f aca="false">L77+(24*60*60*15)</f>
        <v>1299850.5</v>
      </c>
      <c r="N77" s="9" t="s">
        <v>14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11.25" hidden="false" customHeight="true" outlineLevel="0" collapsed="false">
      <c r="A78" s="6" t="n">
        <f aca="false">COUNTIFS($B$2:$B$237,B78)</f>
        <v>8</v>
      </c>
      <c r="B78" s="7" t="s">
        <v>30</v>
      </c>
      <c r="C78" s="8" t="n">
        <v>1</v>
      </c>
      <c r="D78" s="8" t="n">
        <f aca="false">0.3*H78</f>
        <v>226.8</v>
      </c>
      <c r="E78" s="9" t="n">
        <f aca="false">C78*D78</f>
        <v>226.8</v>
      </c>
      <c r="F78" s="9" t="n">
        <v>756</v>
      </c>
      <c r="G78" s="9" t="n">
        <f aca="false">F78*C78</f>
        <v>756</v>
      </c>
      <c r="H78" s="9" t="n">
        <f aca="false">F78</f>
        <v>756</v>
      </c>
      <c r="I78" s="9" t="n">
        <f aca="false">H78*C78</f>
        <v>756</v>
      </c>
      <c r="J78" s="11" t="n">
        <v>2371</v>
      </c>
      <c r="K78" s="11" t="n">
        <f aca="false">$C$2*J78</f>
        <v>2371</v>
      </c>
      <c r="L78" s="9" t="n">
        <f aca="false">(E78+K78+I78+G78)</f>
        <v>4109.8</v>
      </c>
      <c r="M78" s="9" t="n">
        <f aca="false">L78+(24*60*60*15)</f>
        <v>1300109.8</v>
      </c>
      <c r="N78" s="9" t="s">
        <v>14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11.25" hidden="false" customHeight="true" outlineLevel="0" collapsed="false">
      <c r="A79" s="6" t="n">
        <f aca="false">COUNTIFS($B$2:$B$237,B79)</f>
        <v>8</v>
      </c>
      <c r="B79" s="7" t="s">
        <v>31</v>
      </c>
      <c r="C79" s="8" t="n">
        <v>1</v>
      </c>
      <c r="D79" s="8" t="n">
        <f aca="false">0.3*H79</f>
        <v>239.4</v>
      </c>
      <c r="E79" s="9" t="n">
        <f aca="false">C79*D79</f>
        <v>239.4</v>
      </c>
      <c r="F79" s="9" t="n">
        <v>798</v>
      </c>
      <c r="G79" s="9" t="n">
        <f aca="false">F79*C79</f>
        <v>798</v>
      </c>
      <c r="H79" s="9" t="n">
        <f aca="false">F79</f>
        <v>798</v>
      </c>
      <c r="I79" s="9" t="n">
        <f aca="false">H79*C79</f>
        <v>798</v>
      </c>
      <c r="J79" s="11" t="n">
        <v>2160</v>
      </c>
      <c r="K79" s="11" t="n">
        <f aca="false">$C$2*J79</f>
        <v>2160</v>
      </c>
      <c r="L79" s="9" t="n">
        <f aca="false">(E79+K79+I79+G79)</f>
        <v>3995.4</v>
      </c>
      <c r="M79" s="9" t="n">
        <f aca="false">L79+(24*60*60*15)</f>
        <v>1299995.4</v>
      </c>
      <c r="N79" s="9" t="s">
        <v>14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11.25" hidden="false" customHeight="true" outlineLevel="0" collapsed="false">
      <c r="A80" s="6" t="n">
        <f aca="false">COUNTIFS($B$2:$B$237,B80)</f>
        <v>8</v>
      </c>
      <c r="B80" s="12" t="s">
        <v>32</v>
      </c>
      <c r="C80" s="8" t="n">
        <v>1</v>
      </c>
      <c r="D80" s="8" t="n">
        <f aca="false">0.3*H80</f>
        <v>239.4</v>
      </c>
      <c r="E80" s="9" t="n">
        <f aca="false">C80*D80</f>
        <v>239.4</v>
      </c>
      <c r="F80" s="9" t="n">
        <v>798</v>
      </c>
      <c r="G80" s="9" t="n">
        <f aca="false">F80*C80</f>
        <v>798</v>
      </c>
      <c r="H80" s="9" t="n">
        <f aca="false">F80</f>
        <v>798</v>
      </c>
      <c r="I80" s="9" t="n">
        <f aca="false">H80*C80</f>
        <v>798</v>
      </c>
      <c r="J80" s="9" t="n">
        <v>2100</v>
      </c>
      <c r="K80" s="9" t="n">
        <f aca="false">$C$2*J80</f>
        <v>2100</v>
      </c>
      <c r="L80" s="9" t="n">
        <f aca="false">(E80+K80+I80+G80)</f>
        <v>3935.4</v>
      </c>
      <c r="M80" s="9" t="n">
        <f aca="false">L80+(24*60*60*15)</f>
        <v>1299935.4</v>
      </c>
      <c r="N80" s="9" t="s">
        <v>14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11.25" hidden="false" customHeight="true" outlineLevel="0" collapsed="false">
      <c r="A81" s="6" t="n">
        <f aca="false">COUNTIFS($B$2:$B$237,B81)</f>
        <v>9</v>
      </c>
      <c r="B81" s="12" t="s">
        <v>33</v>
      </c>
      <c r="C81" s="8" t="n">
        <v>1</v>
      </c>
      <c r="D81" s="8" t="n">
        <f aca="false">0.3*H81</f>
        <v>239.4</v>
      </c>
      <c r="E81" s="9" t="n">
        <f aca="false">C81*D81</f>
        <v>239.4</v>
      </c>
      <c r="F81" s="9" t="n">
        <v>798</v>
      </c>
      <c r="G81" s="9" t="n">
        <f aca="false">F81*C81</f>
        <v>798</v>
      </c>
      <c r="H81" s="9" t="n">
        <f aca="false">F81</f>
        <v>798</v>
      </c>
      <c r="I81" s="9" t="n">
        <f aca="false">H81*C81</f>
        <v>798</v>
      </c>
      <c r="J81" s="9" t="n">
        <v>2100</v>
      </c>
      <c r="K81" s="9" t="n">
        <f aca="false">$C$2*J81</f>
        <v>2100</v>
      </c>
      <c r="L81" s="9" t="n">
        <f aca="false">(E81+K81+I81+G81)</f>
        <v>3935.4</v>
      </c>
      <c r="M81" s="9" t="n">
        <f aca="false">L81+(24*60*60*15)</f>
        <v>1299935.4</v>
      </c>
      <c r="N81" s="9" t="s">
        <v>14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11.25" hidden="false" customHeight="true" outlineLevel="0" collapsed="false">
      <c r="A82" s="6" t="n">
        <f aca="false">COUNTIFS($B$2:$B$237,B82)</f>
        <v>9</v>
      </c>
      <c r="B82" s="12" t="s">
        <v>34</v>
      </c>
      <c r="C82" s="8" t="n">
        <v>1</v>
      </c>
      <c r="D82" s="8" t="n">
        <f aca="false">0.3*H82</f>
        <v>226.8</v>
      </c>
      <c r="E82" s="9" t="n">
        <f aca="false">C82*D82</f>
        <v>226.8</v>
      </c>
      <c r="F82" s="9" t="n">
        <v>756</v>
      </c>
      <c r="G82" s="9" t="n">
        <f aca="false">F82*C82</f>
        <v>756</v>
      </c>
      <c r="H82" s="9" t="n">
        <f aca="false">F82</f>
        <v>756</v>
      </c>
      <c r="I82" s="9" t="n">
        <f aca="false">H82*C82</f>
        <v>756</v>
      </c>
      <c r="J82" s="9" t="n">
        <v>2100</v>
      </c>
      <c r="K82" s="9" t="n">
        <f aca="false">$C$2*J82</f>
        <v>2100</v>
      </c>
      <c r="L82" s="9" t="n">
        <f aca="false">(E82+K82+I82+G82)</f>
        <v>3838.8</v>
      </c>
      <c r="M82" s="9" t="n">
        <f aca="false">L82+(24*60*60*15)</f>
        <v>1299838.8</v>
      </c>
      <c r="N82" s="9" t="s">
        <v>14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11.25" hidden="false" customHeight="true" outlineLevel="0" collapsed="false">
      <c r="A83" s="6" t="n">
        <f aca="false">COUNTIFS($B$2:$B$237,B83)</f>
        <v>7</v>
      </c>
      <c r="B83" s="12" t="s">
        <v>35</v>
      </c>
      <c r="C83" s="8" t="n">
        <v>1</v>
      </c>
      <c r="D83" s="8" t="n">
        <f aca="false">0.3*H83</f>
        <v>226.8</v>
      </c>
      <c r="E83" s="9" t="n">
        <f aca="false">C83*D83</f>
        <v>226.8</v>
      </c>
      <c r="F83" s="9" t="n">
        <v>756</v>
      </c>
      <c r="G83" s="9" t="n">
        <f aca="false">F83*C83</f>
        <v>756</v>
      </c>
      <c r="H83" s="9" t="n">
        <f aca="false">F83</f>
        <v>756</v>
      </c>
      <c r="I83" s="9" t="n">
        <f aca="false">H83*C83</f>
        <v>756</v>
      </c>
      <c r="J83" s="9" t="n">
        <v>2100</v>
      </c>
      <c r="K83" s="9" t="n">
        <f aca="false">$C$2*J83</f>
        <v>2100</v>
      </c>
      <c r="L83" s="9" t="n">
        <f aca="false">(E83+K83+I83+G83)</f>
        <v>3838.8</v>
      </c>
      <c r="M83" s="9" t="n">
        <f aca="false">L83+(24*60*60*15)</f>
        <v>1299838.8</v>
      </c>
      <c r="N83" s="9" t="s">
        <v>14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11.25" hidden="false" customHeight="true" outlineLevel="0" collapsed="false">
      <c r="A84" s="6" t="n">
        <f aca="false">COUNTIFS($B$2:$B$237,B84)</f>
        <v>9</v>
      </c>
      <c r="B84" s="12" t="s">
        <v>36</v>
      </c>
      <c r="C84" s="8" t="n">
        <v>1</v>
      </c>
      <c r="D84" s="8" t="n">
        <f aca="false">0.3*H84</f>
        <v>226.8</v>
      </c>
      <c r="E84" s="9" t="n">
        <f aca="false">C84*D84</f>
        <v>226.8</v>
      </c>
      <c r="F84" s="9" t="n">
        <v>756</v>
      </c>
      <c r="G84" s="9" t="n">
        <f aca="false">F84*C84</f>
        <v>756</v>
      </c>
      <c r="H84" s="9" t="n">
        <f aca="false">F84</f>
        <v>756</v>
      </c>
      <c r="I84" s="9" t="n">
        <f aca="false">H84*C84</f>
        <v>756</v>
      </c>
      <c r="J84" s="9" t="n">
        <v>2100</v>
      </c>
      <c r="K84" s="9" t="n">
        <f aca="false">$C$2*J84</f>
        <v>2100</v>
      </c>
      <c r="L84" s="9" t="n">
        <f aca="false">(E84+K84+I84+G84)</f>
        <v>3838.8</v>
      </c>
      <c r="M84" s="9" t="n">
        <f aca="false">L84+(24*60*60*15)</f>
        <v>1299838.8</v>
      </c>
      <c r="N84" s="9" t="s">
        <v>14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11.25" hidden="false" customHeight="true" outlineLevel="0" collapsed="false">
      <c r="A85" s="6" t="n">
        <f aca="false">COUNTIFS($B$2:$B$237,B85)</f>
        <v>8</v>
      </c>
      <c r="B85" s="7" t="s">
        <v>13</v>
      </c>
      <c r="C85" s="8" t="n">
        <v>1</v>
      </c>
      <c r="D85" s="8" t="n">
        <f aca="false">0.3*H85</f>
        <v>226.8</v>
      </c>
      <c r="E85" s="9" t="n">
        <f aca="false">C85*D85</f>
        <v>226.8</v>
      </c>
      <c r="F85" s="9" t="n">
        <v>756</v>
      </c>
      <c r="G85" s="9" t="n">
        <f aca="false">F85*C85</f>
        <v>756</v>
      </c>
      <c r="H85" s="9" t="n">
        <f aca="false">F85</f>
        <v>756</v>
      </c>
      <c r="I85" s="9" t="n">
        <f aca="false">H85*C85</f>
        <v>756</v>
      </c>
      <c r="J85" s="9" t="n">
        <v>2100</v>
      </c>
      <c r="K85" s="9" t="n">
        <f aca="false">$C$2*J85</f>
        <v>2100</v>
      </c>
      <c r="L85" s="9" t="n">
        <f aca="false">(E85+K85+I85+G85)</f>
        <v>3838.8</v>
      </c>
      <c r="M85" s="9" t="n">
        <f aca="false">L85+(24*60*60*15)</f>
        <v>1299838.8</v>
      </c>
      <c r="N85" s="9" t="s">
        <v>14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11.25" hidden="false" customHeight="true" outlineLevel="0" collapsed="false">
      <c r="A86" s="6" t="n">
        <f aca="false">COUNTIFS($B$2:$B$237,B86)</f>
        <v>8</v>
      </c>
      <c r="B86" s="7" t="s">
        <v>15</v>
      </c>
      <c r="C86" s="8" t="n">
        <v>1</v>
      </c>
      <c r="D86" s="8" t="n">
        <f aca="false">0.3*H86</f>
        <v>220.5</v>
      </c>
      <c r="E86" s="9" t="n">
        <f aca="false">C86*D86</f>
        <v>220.5</v>
      </c>
      <c r="F86" s="9" t="n">
        <v>735</v>
      </c>
      <c r="G86" s="9" t="n">
        <f aca="false">F86*C86</f>
        <v>735</v>
      </c>
      <c r="H86" s="9" t="n">
        <f aca="false">F86</f>
        <v>735</v>
      </c>
      <c r="I86" s="9" t="n">
        <f aca="false">H86*C86</f>
        <v>735</v>
      </c>
      <c r="J86" s="9" t="n">
        <v>2100</v>
      </c>
      <c r="K86" s="9" t="n">
        <f aca="false">$C$2*J86</f>
        <v>2100</v>
      </c>
      <c r="L86" s="9" t="n">
        <f aca="false">(E86+K86+I86+G86)</f>
        <v>3790.5</v>
      </c>
      <c r="M86" s="9" t="n">
        <f aca="false">L86+(24*60*60*15)</f>
        <v>1299790.5</v>
      </c>
      <c r="N86" s="9" t="s">
        <v>14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11.25" hidden="false" customHeight="true" outlineLevel="0" collapsed="false">
      <c r="A87" s="6" t="n">
        <f aca="false">COUNTIFS($B$2:$B$237,B87)</f>
        <v>7</v>
      </c>
      <c r="B87" s="7" t="s">
        <v>16</v>
      </c>
      <c r="C87" s="8" t="n">
        <v>1</v>
      </c>
      <c r="D87" s="8" t="n">
        <f aca="false">0.3*H87</f>
        <v>226.8</v>
      </c>
      <c r="E87" s="9" t="n">
        <f aca="false">C87*D87</f>
        <v>226.8</v>
      </c>
      <c r="F87" s="9" t="n">
        <v>756</v>
      </c>
      <c r="G87" s="9" t="n">
        <f aca="false">F87*C87</f>
        <v>756</v>
      </c>
      <c r="H87" s="9" t="n">
        <f aca="false">F87</f>
        <v>756</v>
      </c>
      <c r="I87" s="9" t="n">
        <f aca="false">H87*C87</f>
        <v>756</v>
      </c>
      <c r="J87" s="9" t="n">
        <v>2100</v>
      </c>
      <c r="K87" s="9" t="n">
        <f aca="false">$C$2*J87</f>
        <v>2100</v>
      </c>
      <c r="L87" s="9" t="n">
        <f aca="false">(E87+K87+I87+G87)</f>
        <v>3838.8</v>
      </c>
      <c r="M87" s="9" t="n">
        <f aca="false">L87+(24*60*60*15)</f>
        <v>1299838.8</v>
      </c>
      <c r="N87" s="9" t="s">
        <v>14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11.25" hidden="false" customHeight="true" outlineLevel="0" collapsed="false">
      <c r="A88" s="6" t="n">
        <f aca="false">COUNTIFS($B$2:$B$237,B88)</f>
        <v>8</v>
      </c>
      <c r="B88" s="7" t="s">
        <v>21</v>
      </c>
      <c r="C88" s="8" t="n">
        <v>1</v>
      </c>
      <c r="D88" s="8" t="n">
        <f aca="false">0.3*H88</f>
        <v>220.5</v>
      </c>
      <c r="E88" s="9" t="n">
        <f aca="false">C88*D88</f>
        <v>220.5</v>
      </c>
      <c r="F88" s="9" t="n">
        <v>735</v>
      </c>
      <c r="G88" s="9" t="n">
        <f aca="false">F88*C88</f>
        <v>735</v>
      </c>
      <c r="H88" s="9" t="n">
        <f aca="false">F88</f>
        <v>735</v>
      </c>
      <c r="I88" s="9" t="n">
        <f aca="false">H88*C88</f>
        <v>735</v>
      </c>
      <c r="J88" s="11" t="n">
        <v>2100</v>
      </c>
      <c r="K88" s="11" t="n">
        <f aca="false">$C$2*J88</f>
        <v>2100</v>
      </c>
      <c r="L88" s="9" t="n">
        <f aca="false">(E88+K88+I88+G88)</f>
        <v>3790.5</v>
      </c>
      <c r="M88" s="9" t="n">
        <f aca="false">L88+(24*60*60*15)</f>
        <v>1299790.5</v>
      </c>
      <c r="N88" s="9" t="s">
        <v>14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11.25" hidden="false" customHeight="true" outlineLevel="0" collapsed="false">
      <c r="A89" s="6" t="n">
        <f aca="false">COUNTIFS($B$2:$B$237,B89)</f>
        <v>8</v>
      </c>
      <c r="B89" s="7" t="s">
        <v>22</v>
      </c>
      <c r="C89" s="8" t="n">
        <v>1</v>
      </c>
      <c r="D89" s="8" t="n">
        <f aca="false">0.3*H89</f>
        <v>220.5</v>
      </c>
      <c r="E89" s="9" t="n">
        <f aca="false">C89*D89</f>
        <v>220.5</v>
      </c>
      <c r="F89" s="9" t="n">
        <v>735</v>
      </c>
      <c r="G89" s="9" t="n">
        <f aca="false">F89*C89</f>
        <v>735</v>
      </c>
      <c r="H89" s="9" t="n">
        <f aca="false">F89</f>
        <v>735</v>
      </c>
      <c r="I89" s="9" t="n">
        <f aca="false">H89*C89</f>
        <v>735</v>
      </c>
      <c r="J89" s="11" t="n">
        <v>2160</v>
      </c>
      <c r="K89" s="11" t="n">
        <f aca="false">$C$2*J89</f>
        <v>2160</v>
      </c>
      <c r="L89" s="9" t="n">
        <f aca="false">(E89+K89+I89+G89)</f>
        <v>3850.5</v>
      </c>
      <c r="M89" s="9" t="n">
        <f aca="false">L89+(24*60*60*15)</f>
        <v>1299850.5</v>
      </c>
      <c r="N89" s="9" t="s">
        <v>14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11.25" hidden="false" customHeight="true" outlineLevel="0" collapsed="false">
      <c r="A90" s="6" t="n">
        <f aca="false">COUNTIFS($B$2:$B$237,B90)</f>
        <v>8</v>
      </c>
      <c r="B90" s="7" t="s">
        <v>23</v>
      </c>
      <c r="C90" s="8" t="n">
        <v>1</v>
      </c>
      <c r="D90" s="8" t="n">
        <f aca="false">0.3*H90</f>
        <v>239.4</v>
      </c>
      <c r="E90" s="9" t="n">
        <f aca="false">C90*D90</f>
        <v>239.4</v>
      </c>
      <c r="F90" s="9" t="n">
        <v>798</v>
      </c>
      <c r="G90" s="9" t="n">
        <f aca="false">F90*C90</f>
        <v>798</v>
      </c>
      <c r="H90" s="9" t="n">
        <f aca="false">F90</f>
        <v>798</v>
      </c>
      <c r="I90" s="9" t="n">
        <f aca="false">H90*C90</f>
        <v>798</v>
      </c>
      <c r="J90" s="11" t="n">
        <v>2371</v>
      </c>
      <c r="K90" s="11" t="n">
        <f aca="false">$C$2*J90</f>
        <v>2371</v>
      </c>
      <c r="L90" s="9" t="n">
        <f aca="false">(E90+K90+I90+G90)</f>
        <v>4206.4</v>
      </c>
      <c r="M90" s="9" t="n">
        <f aca="false">L90+(24*60*60*15)</f>
        <v>1300206.4</v>
      </c>
      <c r="N90" s="9" t="s">
        <v>14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11.25" hidden="false" customHeight="true" outlineLevel="0" collapsed="false">
      <c r="A91" s="6" t="n">
        <f aca="false">COUNTIFS($B$2:$B$237,B91)</f>
        <v>8</v>
      </c>
      <c r="B91" s="7" t="s">
        <v>24</v>
      </c>
      <c r="C91" s="8" t="n">
        <v>1</v>
      </c>
      <c r="D91" s="8" t="n">
        <f aca="false">0.3*H91</f>
        <v>239.4</v>
      </c>
      <c r="E91" s="9" t="n">
        <f aca="false">C91*D91</f>
        <v>239.4</v>
      </c>
      <c r="F91" s="9" t="n">
        <v>798</v>
      </c>
      <c r="G91" s="9" t="n">
        <f aca="false">F91*C91</f>
        <v>798</v>
      </c>
      <c r="H91" s="9" t="n">
        <f aca="false">F91</f>
        <v>798</v>
      </c>
      <c r="I91" s="9" t="n">
        <f aca="false">H91*C91</f>
        <v>798</v>
      </c>
      <c r="J91" s="11" t="n">
        <v>2160</v>
      </c>
      <c r="K91" s="11" t="n">
        <f aca="false">$C$2*J91</f>
        <v>2160</v>
      </c>
      <c r="L91" s="9" t="n">
        <f aca="false">(E91+K91+I91+G91)</f>
        <v>3995.4</v>
      </c>
      <c r="M91" s="9" t="n">
        <f aca="false">L91+(24*60*60*15)</f>
        <v>1299995.4</v>
      </c>
      <c r="N91" s="9" t="s">
        <v>14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11.25" hidden="false" customHeight="true" outlineLevel="0" collapsed="false">
      <c r="A92" s="6" t="n">
        <f aca="false">COUNTIFS($B$2:$B$237,B92)</f>
        <v>9</v>
      </c>
      <c r="B92" s="7" t="s">
        <v>25</v>
      </c>
      <c r="C92" s="8" t="n">
        <v>1</v>
      </c>
      <c r="D92" s="8" t="n">
        <f aca="false">0.3*H92</f>
        <v>226.8</v>
      </c>
      <c r="E92" s="9" t="n">
        <f aca="false">C92*D92</f>
        <v>226.8</v>
      </c>
      <c r="F92" s="9" t="n">
        <v>756</v>
      </c>
      <c r="G92" s="9" t="n">
        <f aca="false">F92*C92</f>
        <v>756</v>
      </c>
      <c r="H92" s="9" t="n">
        <f aca="false">F92</f>
        <v>756</v>
      </c>
      <c r="I92" s="9" t="n">
        <f aca="false">H92*C92</f>
        <v>756</v>
      </c>
      <c r="J92" s="11" t="n">
        <v>2160</v>
      </c>
      <c r="K92" s="11" t="n">
        <f aca="false">$C$2*J92</f>
        <v>2160</v>
      </c>
      <c r="L92" s="9" t="n">
        <f aca="false">(E92+K92+I92+G92)</f>
        <v>3898.8</v>
      </c>
      <c r="M92" s="9" t="n">
        <f aca="false">L92+(24*60*60*15)</f>
        <v>1299898.8</v>
      </c>
      <c r="N92" s="9" t="s">
        <v>14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11.25" hidden="false" customHeight="true" outlineLevel="0" collapsed="false">
      <c r="A93" s="6" t="n">
        <f aca="false">COUNTIFS($B$2:$B$237,B93)</f>
        <v>9</v>
      </c>
      <c r="B93" s="7" t="s">
        <v>26</v>
      </c>
      <c r="C93" s="8" t="n">
        <v>1</v>
      </c>
      <c r="D93" s="8" t="n">
        <f aca="false">0.3*H93</f>
        <v>226.8</v>
      </c>
      <c r="E93" s="9" t="n">
        <f aca="false">C93*D93</f>
        <v>226.8</v>
      </c>
      <c r="F93" s="9" t="n">
        <v>756</v>
      </c>
      <c r="G93" s="9" t="n">
        <f aca="false">F93*C93</f>
        <v>756</v>
      </c>
      <c r="H93" s="9" t="n">
        <f aca="false">F93</f>
        <v>756</v>
      </c>
      <c r="I93" s="9" t="n">
        <f aca="false">H93*C93</f>
        <v>756</v>
      </c>
      <c r="J93" s="11" t="n">
        <v>2100</v>
      </c>
      <c r="K93" s="11" t="n">
        <f aca="false">$C$2*J93</f>
        <v>2100</v>
      </c>
      <c r="L93" s="9" t="n">
        <f aca="false">(E93+K93+I93+G93)</f>
        <v>3838.8</v>
      </c>
      <c r="M93" s="9" t="n">
        <f aca="false">L93+(24*60*60*15)</f>
        <v>1299838.8</v>
      </c>
      <c r="N93" s="9" t="s">
        <v>14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11.25" hidden="false" customHeight="true" outlineLevel="0" collapsed="false">
      <c r="A94" s="6" t="n">
        <f aca="false">COUNTIFS($B$2:$B$237,B94)</f>
        <v>9</v>
      </c>
      <c r="B94" s="7" t="s">
        <v>27</v>
      </c>
      <c r="C94" s="8" t="n">
        <v>1</v>
      </c>
      <c r="D94" s="8" t="n">
        <f aca="false">0.3*H94</f>
        <v>226.8</v>
      </c>
      <c r="E94" s="9" t="n">
        <f aca="false">C94*D94</f>
        <v>226.8</v>
      </c>
      <c r="F94" s="9" t="n">
        <v>756</v>
      </c>
      <c r="G94" s="9" t="n">
        <f aca="false">F94*C94</f>
        <v>756</v>
      </c>
      <c r="H94" s="9" t="n">
        <f aca="false">F94</f>
        <v>756</v>
      </c>
      <c r="I94" s="9" t="n">
        <f aca="false">H94*C94</f>
        <v>756</v>
      </c>
      <c r="J94" s="11" t="n">
        <v>2160</v>
      </c>
      <c r="K94" s="11" t="n">
        <f aca="false">$C$2*J94</f>
        <v>2160</v>
      </c>
      <c r="L94" s="9" t="n">
        <f aca="false">(E94+K94+I94+G94)</f>
        <v>3898.8</v>
      </c>
      <c r="M94" s="9" t="n">
        <f aca="false">L94+(24*60*60*15)</f>
        <v>1299898.8</v>
      </c>
      <c r="N94" s="9" t="s">
        <v>14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11.25" hidden="false" customHeight="true" outlineLevel="0" collapsed="false">
      <c r="A95" s="6" t="n">
        <f aca="false">COUNTIFS($B$2:$B$237,B95)</f>
        <v>8</v>
      </c>
      <c r="B95" s="7" t="s">
        <v>28</v>
      </c>
      <c r="C95" s="8" t="n">
        <v>1</v>
      </c>
      <c r="D95" s="8" t="n">
        <f aca="false">0.3*H95</f>
        <v>226.8</v>
      </c>
      <c r="E95" s="9" t="n">
        <f aca="false">C95*D95</f>
        <v>226.8</v>
      </c>
      <c r="F95" s="9" t="n">
        <v>756</v>
      </c>
      <c r="G95" s="9" t="n">
        <f aca="false">F95*C95</f>
        <v>756</v>
      </c>
      <c r="H95" s="9" t="n">
        <f aca="false">F95</f>
        <v>756</v>
      </c>
      <c r="I95" s="9" t="n">
        <f aca="false">H95*C95</f>
        <v>756</v>
      </c>
      <c r="J95" s="11" t="n">
        <v>2100</v>
      </c>
      <c r="K95" s="11" t="n">
        <f aca="false">$C$2*J95</f>
        <v>2100</v>
      </c>
      <c r="L95" s="9" t="n">
        <f aca="false">(E95+K95+I95+G95)</f>
        <v>3838.8</v>
      </c>
      <c r="M95" s="9" t="n">
        <f aca="false">L95+(24*60*60*15)</f>
        <v>1299838.8</v>
      </c>
      <c r="N95" s="9" t="s">
        <v>14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11.25" hidden="false" customHeight="true" outlineLevel="0" collapsed="false">
      <c r="A96" s="6" t="n">
        <f aca="false">COUNTIFS($B$2:$B$237,B96)</f>
        <v>8</v>
      </c>
      <c r="B96" s="7" t="s">
        <v>29</v>
      </c>
      <c r="C96" s="8" t="n">
        <v>1</v>
      </c>
      <c r="D96" s="8" t="n">
        <f aca="false">0.3*H96</f>
        <v>220.5</v>
      </c>
      <c r="E96" s="9" t="n">
        <f aca="false">C96*D96</f>
        <v>220.5</v>
      </c>
      <c r="F96" s="9" t="n">
        <v>735</v>
      </c>
      <c r="G96" s="9" t="n">
        <f aca="false">F96*C96</f>
        <v>735</v>
      </c>
      <c r="H96" s="9" t="n">
        <f aca="false">F96</f>
        <v>735</v>
      </c>
      <c r="I96" s="9" t="n">
        <f aca="false">H96*C96</f>
        <v>735</v>
      </c>
      <c r="J96" s="11" t="n">
        <v>2160</v>
      </c>
      <c r="K96" s="11" t="n">
        <f aca="false">$C$2*J96</f>
        <v>2160</v>
      </c>
      <c r="L96" s="9" t="n">
        <f aca="false">(E96+K96+I96+G96)</f>
        <v>3850.5</v>
      </c>
      <c r="M96" s="9" t="n">
        <f aca="false">L96+(24*60*60*15)</f>
        <v>1299850.5</v>
      </c>
      <c r="N96" s="9" t="s">
        <v>14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11.25" hidden="false" customHeight="true" outlineLevel="0" collapsed="false">
      <c r="A97" s="6" t="n">
        <f aca="false">COUNTIFS($B$2:$B$237,B97)</f>
        <v>8</v>
      </c>
      <c r="B97" s="7" t="s">
        <v>30</v>
      </c>
      <c r="C97" s="8" t="n">
        <v>1</v>
      </c>
      <c r="D97" s="8" t="n">
        <f aca="false">0.3*H97</f>
        <v>226.8</v>
      </c>
      <c r="E97" s="9" t="n">
        <f aca="false">C97*D97</f>
        <v>226.8</v>
      </c>
      <c r="F97" s="9" t="n">
        <v>756</v>
      </c>
      <c r="G97" s="9" t="n">
        <f aca="false">F97*C97</f>
        <v>756</v>
      </c>
      <c r="H97" s="9" t="n">
        <f aca="false">F97</f>
        <v>756</v>
      </c>
      <c r="I97" s="9" t="n">
        <f aca="false">H97*C97</f>
        <v>756</v>
      </c>
      <c r="J97" s="11" t="n">
        <v>2371</v>
      </c>
      <c r="K97" s="11" t="n">
        <f aca="false">$C$2*J97</f>
        <v>2371</v>
      </c>
      <c r="L97" s="9" t="n">
        <f aca="false">(E97+K97+I97+G97)</f>
        <v>4109.8</v>
      </c>
      <c r="M97" s="9" t="n">
        <f aca="false">L97+(24*60*60*15)</f>
        <v>1300109.8</v>
      </c>
      <c r="N97" s="9" t="s">
        <v>14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11.25" hidden="false" customHeight="true" outlineLevel="0" collapsed="false">
      <c r="A98" s="6" t="n">
        <f aca="false">COUNTIFS($B$2:$B$237,B98)</f>
        <v>8</v>
      </c>
      <c r="B98" s="7" t="s">
        <v>31</v>
      </c>
      <c r="C98" s="8" t="n">
        <v>1</v>
      </c>
      <c r="D98" s="8" t="n">
        <f aca="false">0.3*H98</f>
        <v>239.4</v>
      </c>
      <c r="E98" s="9" t="n">
        <f aca="false">C98*D98</f>
        <v>239.4</v>
      </c>
      <c r="F98" s="9" t="n">
        <v>798</v>
      </c>
      <c r="G98" s="9" t="n">
        <f aca="false">F98*C98</f>
        <v>798</v>
      </c>
      <c r="H98" s="9" t="n">
        <f aca="false">F98</f>
        <v>798</v>
      </c>
      <c r="I98" s="9" t="n">
        <f aca="false">H98*C98</f>
        <v>798</v>
      </c>
      <c r="J98" s="11" t="n">
        <v>2160</v>
      </c>
      <c r="K98" s="11" t="n">
        <f aca="false">$C$2*J98</f>
        <v>2160</v>
      </c>
      <c r="L98" s="9" t="n">
        <f aca="false">(E98+K98+I98+G98)</f>
        <v>3995.4</v>
      </c>
      <c r="M98" s="9" t="n">
        <f aca="false">L98+(24*60*60*15)</f>
        <v>1299995.4</v>
      </c>
      <c r="N98" s="9" t="s">
        <v>14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11.25" hidden="false" customHeight="true" outlineLevel="0" collapsed="false">
      <c r="A99" s="6" t="n">
        <f aca="false">COUNTIFS($B$2:$B$237,B99)</f>
        <v>8</v>
      </c>
      <c r="B99" s="12" t="s">
        <v>32</v>
      </c>
      <c r="C99" s="8" t="n">
        <v>1</v>
      </c>
      <c r="D99" s="8" t="n">
        <f aca="false">0.3*H99</f>
        <v>239.4</v>
      </c>
      <c r="E99" s="9" t="n">
        <f aca="false">C99*D99</f>
        <v>239.4</v>
      </c>
      <c r="F99" s="9" t="n">
        <v>798</v>
      </c>
      <c r="G99" s="9" t="n">
        <f aca="false">F99*C99</f>
        <v>798</v>
      </c>
      <c r="H99" s="9" t="n">
        <f aca="false">F99</f>
        <v>798</v>
      </c>
      <c r="I99" s="9" t="n">
        <f aca="false">H99*C99</f>
        <v>798</v>
      </c>
      <c r="J99" s="9" t="n">
        <v>2100</v>
      </c>
      <c r="K99" s="9" t="n">
        <f aca="false">$C$2*J99</f>
        <v>2100</v>
      </c>
      <c r="L99" s="9" t="n">
        <f aca="false">(E99+K99+I99+G99)</f>
        <v>3935.4</v>
      </c>
      <c r="M99" s="9" t="n">
        <f aca="false">L99+(24*60*60*15)</f>
        <v>1299935.4</v>
      </c>
      <c r="N99" s="9" t="s">
        <v>14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11.25" hidden="false" customHeight="true" outlineLevel="0" collapsed="false">
      <c r="A100" s="6" t="n">
        <f aca="false">COUNTIFS($B$2:$B$237,B100)</f>
        <v>9</v>
      </c>
      <c r="B100" s="12" t="s">
        <v>33</v>
      </c>
      <c r="C100" s="8" t="n">
        <v>1</v>
      </c>
      <c r="D100" s="8" t="n">
        <f aca="false">0.3*H100</f>
        <v>239.4</v>
      </c>
      <c r="E100" s="9" t="n">
        <f aca="false">C100*D100</f>
        <v>239.4</v>
      </c>
      <c r="F100" s="9" t="n">
        <v>798</v>
      </c>
      <c r="G100" s="9" t="n">
        <f aca="false">F100*C100</f>
        <v>798</v>
      </c>
      <c r="H100" s="9" t="n">
        <f aca="false">F100</f>
        <v>798</v>
      </c>
      <c r="I100" s="9" t="n">
        <f aca="false">H100*C100</f>
        <v>798</v>
      </c>
      <c r="J100" s="9" t="n">
        <v>2100</v>
      </c>
      <c r="K100" s="9" t="n">
        <f aca="false">$C$2*J100</f>
        <v>2100</v>
      </c>
      <c r="L100" s="9" t="n">
        <f aca="false">(E100+K100+I100+G100)</f>
        <v>3935.4</v>
      </c>
      <c r="M100" s="9" t="n">
        <f aca="false">L100+(24*60*60*15)</f>
        <v>1299935.4</v>
      </c>
      <c r="N100" s="9" t="s">
        <v>14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11.25" hidden="false" customHeight="true" outlineLevel="0" collapsed="false">
      <c r="A101" s="6" t="n">
        <f aca="false">COUNTIFS($B$2:$B$237,B101)</f>
        <v>9</v>
      </c>
      <c r="B101" s="12" t="s">
        <v>34</v>
      </c>
      <c r="C101" s="8" t="n">
        <v>1</v>
      </c>
      <c r="D101" s="8" t="n">
        <f aca="false">0.3*H101</f>
        <v>226.8</v>
      </c>
      <c r="E101" s="9" t="n">
        <f aca="false">C101*D101</f>
        <v>226.8</v>
      </c>
      <c r="F101" s="9" t="n">
        <v>756</v>
      </c>
      <c r="G101" s="9" t="n">
        <f aca="false">F101*C101</f>
        <v>756</v>
      </c>
      <c r="H101" s="9" t="n">
        <f aca="false">F101</f>
        <v>756</v>
      </c>
      <c r="I101" s="9" t="n">
        <f aca="false">H101*C101</f>
        <v>756</v>
      </c>
      <c r="J101" s="9" t="n">
        <v>2100</v>
      </c>
      <c r="K101" s="9" t="n">
        <f aca="false">$C$2*J101</f>
        <v>2100</v>
      </c>
      <c r="L101" s="9" t="n">
        <f aca="false">(E101+K101+I101+G101)</f>
        <v>3838.8</v>
      </c>
      <c r="M101" s="9" t="n">
        <f aca="false">L101+(24*60*60*15)</f>
        <v>1299838.8</v>
      </c>
      <c r="N101" s="9" t="s">
        <v>14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11.25" hidden="false" customHeight="true" outlineLevel="0" collapsed="false">
      <c r="A102" s="6" t="n">
        <f aca="false">COUNTIFS($B$2:$B$237,B102)</f>
        <v>7</v>
      </c>
      <c r="B102" s="12" t="s">
        <v>35</v>
      </c>
      <c r="C102" s="8" t="n">
        <v>1</v>
      </c>
      <c r="D102" s="8" t="n">
        <f aca="false">0.3*H102</f>
        <v>226.8</v>
      </c>
      <c r="E102" s="9" t="n">
        <f aca="false">C102*D102</f>
        <v>226.8</v>
      </c>
      <c r="F102" s="9" t="n">
        <v>756</v>
      </c>
      <c r="G102" s="9" t="n">
        <f aca="false">F102*C102</f>
        <v>756</v>
      </c>
      <c r="H102" s="9" t="n">
        <f aca="false">F102</f>
        <v>756</v>
      </c>
      <c r="I102" s="9" t="n">
        <f aca="false">H102*C102</f>
        <v>756</v>
      </c>
      <c r="J102" s="9" t="n">
        <v>2100</v>
      </c>
      <c r="K102" s="9" t="n">
        <f aca="false">$C$2*J102</f>
        <v>2100</v>
      </c>
      <c r="L102" s="9" t="n">
        <f aca="false">(E102+K102+I102+G102)</f>
        <v>3838.8</v>
      </c>
      <c r="M102" s="9" t="n">
        <f aca="false">L102+(24*60*60*15)</f>
        <v>1299838.8</v>
      </c>
      <c r="N102" s="9" t="s">
        <v>14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11.25" hidden="false" customHeight="true" outlineLevel="0" collapsed="false">
      <c r="A103" s="6" t="n">
        <f aca="false">COUNTIFS($B$2:$B$237,B103)</f>
        <v>9</v>
      </c>
      <c r="B103" s="12" t="s">
        <v>36</v>
      </c>
      <c r="C103" s="8" t="n">
        <v>1</v>
      </c>
      <c r="D103" s="8" t="n">
        <f aca="false">0.3*H103</f>
        <v>226.8</v>
      </c>
      <c r="E103" s="9" t="n">
        <f aca="false">C103*D103</f>
        <v>226.8</v>
      </c>
      <c r="F103" s="9" t="n">
        <v>756</v>
      </c>
      <c r="G103" s="9" t="n">
        <f aca="false">F103*C103</f>
        <v>756</v>
      </c>
      <c r="H103" s="9" t="n">
        <f aca="false">F103</f>
        <v>756</v>
      </c>
      <c r="I103" s="9" t="n">
        <f aca="false">H103*C103</f>
        <v>756</v>
      </c>
      <c r="J103" s="9" t="n">
        <v>2100</v>
      </c>
      <c r="K103" s="9" t="n">
        <f aca="false">$C$2*J103</f>
        <v>2100</v>
      </c>
      <c r="L103" s="9" t="n">
        <f aca="false">(E103+K103+I103+G103)</f>
        <v>3838.8</v>
      </c>
      <c r="M103" s="9" t="n">
        <f aca="false">L103+(24*60*60*15)</f>
        <v>1299838.8</v>
      </c>
      <c r="N103" s="9" t="s">
        <v>14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11.25" hidden="false" customHeight="true" outlineLevel="0" collapsed="false">
      <c r="A104" s="6" t="n">
        <f aca="false">COUNTIFS($B$2:$B$237,B104)</f>
        <v>8</v>
      </c>
      <c r="B104" s="7" t="s">
        <v>13</v>
      </c>
      <c r="C104" s="8" t="n">
        <v>1</v>
      </c>
      <c r="D104" s="8" t="n">
        <f aca="false">0.3*H104</f>
        <v>226.8</v>
      </c>
      <c r="E104" s="9" t="n">
        <f aca="false">C104*D104</f>
        <v>226.8</v>
      </c>
      <c r="F104" s="9" t="n">
        <v>756</v>
      </c>
      <c r="G104" s="9" t="n">
        <f aca="false">F104*C104</f>
        <v>756</v>
      </c>
      <c r="H104" s="9" t="n">
        <f aca="false">F104</f>
        <v>756</v>
      </c>
      <c r="I104" s="9" t="n">
        <f aca="false">H104*C104</f>
        <v>756</v>
      </c>
      <c r="J104" s="9" t="n">
        <v>2100</v>
      </c>
      <c r="K104" s="9" t="n">
        <f aca="false">$C$2*J104</f>
        <v>2100</v>
      </c>
      <c r="L104" s="9" t="n">
        <f aca="false">(E104+K104+I104+G104)</f>
        <v>3838.8</v>
      </c>
      <c r="M104" s="9" t="n">
        <f aca="false">L104+(24*60*60*15)</f>
        <v>1299838.8</v>
      </c>
      <c r="N104" s="9" t="s">
        <v>14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11.25" hidden="false" customHeight="true" outlineLevel="0" collapsed="false">
      <c r="A105" s="6" t="n">
        <f aca="false">COUNTIFS($B$2:$B$237,B105)</f>
        <v>8</v>
      </c>
      <c r="B105" s="7" t="s">
        <v>15</v>
      </c>
      <c r="C105" s="8" t="n">
        <v>1</v>
      </c>
      <c r="D105" s="8" t="n">
        <f aca="false">0.3*H105</f>
        <v>220.5</v>
      </c>
      <c r="E105" s="9" t="n">
        <f aca="false">C105*D105</f>
        <v>220.5</v>
      </c>
      <c r="F105" s="9" t="n">
        <v>735</v>
      </c>
      <c r="G105" s="9" t="n">
        <f aca="false">F105*C105</f>
        <v>735</v>
      </c>
      <c r="H105" s="9" t="n">
        <f aca="false">F105</f>
        <v>735</v>
      </c>
      <c r="I105" s="9" t="n">
        <f aca="false">H105*C105</f>
        <v>735</v>
      </c>
      <c r="J105" s="9" t="n">
        <v>2100</v>
      </c>
      <c r="K105" s="9" t="n">
        <f aca="false">$C$2*J105</f>
        <v>2100</v>
      </c>
      <c r="L105" s="9" t="n">
        <f aca="false">(E105+K105+I105+G105)</f>
        <v>3790.5</v>
      </c>
      <c r="M105" s="9" t="n">
        <f aca="false">L105+(24*60*60*15)</f>
        <v>1299790.5</v>
      </c>
      <c r="N105" s="9" t="s">
        <v>14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11.25" hidden="false" customHeight="true" outlineLevel="0" collapsed="false">
      <c r="A106" s="6" t="n">
        <f aca="false">COUNTIFS($B$2:$B$237,B106)</f>
        <v>7</v>
      </c>
      <c r="B106" s="7" t="s">
        <v>16</v>
      </c>
      <c r="C106" s="8" t="n">
        <v>1</v>
      </c>
      <c r="D106" s="8" t="n">
        <f aca="false">0.3*H106</f>
        <v>226.8</v>
      </c>
      <c r="E106" s="9" t="n">
        <f aca="false">C106*D106</f>
        <v>226.8</v>
      </c>
      <c r="F106" s="9" t="n">
        <v>756</v>
      </c>
      <c r="G106" s="9" t="n">
        <f aca="false">F106*C106</f>
        <v>756</v>
      </c>
      <c r="H106" s="9" t="n">
        <f aca="false">F106</f>
        <v>756</v>
      </c>
      <c r="I106" s="9" t="n">
        <f aca="false">H106*C106</f>
        <v>756</v>
      </c>
      <c r="J106" s="9" t="n">
        <v>2100</v>
      </c>
      <c r="K106" s="9" t="n">
        <f aca="false">$C$2*J106</f>
        <v>2100</v>
      </c>
      <c r="L106" s="9" t="n">
        <f aca="false">(E106+K106+I106+G106)</f>
        <v>3838.8</v>
      </c>
      <c r="M106" s="9" t="n">
        <f aca="false">L106+(24*60*60*15)</f>
        <v>1299838.8</v>
      </c>
      <c r="N106" s="9" t="s">
        <v>14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11.25" hidden="false" customHeight="true" outlineLevel="0" collapsed="false">
      <c r="A107" s="6" t="n">
        <f aca="false">COUNTIFS($B$2:$B$237,B107)</f>
        <v>5</v>
      </c>
      <c r="B107" s="7" t="s">
        <v>17</v>
      </c>
      <c r="C107" s="8" t="n">
        <v>1</v>
      </c>
      <c r="D107" s="8" t="n">
        <f aca="false">0.3*H107</f>
        <v>220.5</v>
      </c>
      <c r="E107" s="9" t="n">
        <f aca="false">C107*D107</f>
        <v>220.5</v>
      </c>
      <c r="F107" s="9" t="n">
        <v>735</v>
      </c>
      <c r="G107" s="9" t="n">
        <f aca="false">F107*C107</f>
        <v>735</v>
      </c>
      <c r="H107" s="9" t="n">
        <f aca="false">F107</f>
        <v>735</v>
      </c>
      <c r="I107" s="9" t="n">
        <f aca="false">H107*C107</f>
        <v>735</v>
      </c>
      <c r="J107" s="9" t="n">
        <v>2100</v>
      </c>
      <c r="K107" s="9" t="n">
        <f aca="false">$C$2*J107</f>
        <v>2100</v>
      </c>
      <c r="L107" s="9" t="n">
        <f aca="false">(E107+K107+I107+G107)</f>
        <v>3790.5</v>
      </c>
      <c r="M107" s="9" t="n">
        <f aca="false">L107+(24*60*60*15)</f>
        <v>1299790.5</v>
      </c>
      <c r="N107" s="9" t="s">
        <v>14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11.25" hidden="false" customHeight="true" outlineLevel="0" collapsed="false">
      <c r="A108" s="6" t="n">
        <f aca="false">COUNTIFS($B$2:$B$237,B108)</f>
        <v>9</v>
      </c>
      <c r="B108" s="12" t="s">
        <v>33</v>
      </c>
      <c r="C108" s="8" t="n">
        <v>1</v>
      </c>
      <c r="D108" s="8" t="n">
        <f aca="false">0.3*H108</f>
        <v>239.4</v>
      </c>
      <c r="E108" s="9" t="n">
        <f aca="false">C108*D108</f>
        <v>239.4</v>
      </c>
      <c r="F108" s="9" t="n">
        <v>798</v>
      </c>
      <c r="G108" s="9" t="n">
        <f aca="false">F108*C108</f>
        <v>798</v>
      </c>
      <c r="H108" s="9" t="n">
        <f aca="false">F108</f>
        <v>798</v>
      </c>
      <c r="I108" s="9" t="n">
        <f aca="false">H108*C108</f>
        <v>798</v>
      </c>
      <c r="J108" s="9" t="n">
        <v>2100</v>
      </c>
      <c r="K108" s="9" t="n">
        <f aca="false">$C$2*J108</f>
        <v>2100</v>
      </c>
      <c r="L108" s="9" t="n">
        <f aca="false">(E108+K108+I108+G108)</f>
        <v>3935.4</v>
      </c>
      <c r="M108" s="9" t="n">
        <f aca="false">L108+(24*60*60*15)</f>
        <v>1299935.4</v>
      </c>
      <c r="N108" s="9" t="s">
        <v>14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11.25" hidden="false" customHeight="true" outlineLevel="0" collapsed="false">
      <c r="A109" s="6" t="n">
        <f aca="false">COUNTIFS($B$2:$B$237,B109)</f>
        <v>9</v>
      </c>
      <c r="B109" s="12" t="s">
        <v>34</v>
      </c>
      <c r="C109" s="8" t="n">
        <v>1</v>
      </c>
      <c r="D109" s="8" t="n">
        <f aca="false">0.3*H109</f>
        <v>226.8</v>
      </c>
      <c r="E109" s="9" t="n">
        <f aca="false">C109*D109</f>
        <v>226.8</v>
      </c>
      <c r="F109" s="9" t="n">
        <v>756</v>
      </c>
      <c r="G109" s="9" t="n">
        <f aca="false">F109*C109</f>
        <v>756</v>
      </c>
      <c r="H109" s="9" t="n">
        <f aca="false">F109</f>
        <v>756</v>
      </c>
      <c r="I109" s="9" t="n">
        <f aca="false">H109*C109</f>
        <v>756</v>
      </c>
      <c r="J109" s="9" t="n">
        <v>2100</v>
      </c>
      <c r="K109" s="9" t="n">
        <f aca="false">$C$2*J109</f>
        <v>2100</v>
      </c>
      <c r="L109" s="9" t="n">
        <f aca="false">(E109+K109+I109+G109)</f>
        <v>3838.8</v>
      </c>
      <c r="M109" s="9" t="n">
        <f aca="false">L109+(24*60*60*15)</f>
        <v>1299838.8</v>
      </c>
      <c r="N109" s="9" t="s">
        <v>14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11.25" hidden="false" customHeight="true" outlineLevel="0" collapsed="false">
      <c r="A110" s="6" t="n">
        <f aca="false">COUNTIFS($B$2:$B$237,B110)</f>
        <v>7</v>
      </c>
      <c r="B110" s="12" t="s">
        <v>35</v>
      </c>
      <c r="C110" s="8" t="n">
        <v>1</v>
      </c>
      <c r="D110" s="8" t="n">
        <f aca="false">0.3*H110</f>
        <v>226.8</v>
      </c>
      <c r="E110" s="9" t="n">
        <f aca="false">C110*D110</f>
        <v>226.8</v>
      </c>
      <c r="F110" s="9" t="n">
        <v>756</v>
      </c>
      <c r="G110" s="9" t="n">
        <f aca="false">F110*C110</f>
        <v>756</v>
      </c>
      <c r="H110" s="9" t="n">
        <f aca="false">F110</f>
        <v>756</v>
      </c>
      <c r="I110" s="9" t="n">
        <f aca="false">H110*C110</f>
        <v>756</v>
      </c>
      <c r="J110" s="9" t="n">
        <v>2100</v>
      </c>
      <c r="K110" s="9" t="n">
        <f aca="false">$C$2*J110</f>
        <v>2100</v>
      </c>
      <c r="L110" s="9" t="n">
        <f aca="false">(E110+K110+I110+G110)</f>
        <v>3838.8</v>
      </c>
      <c r="M110" s="9" t="n">
        <f aca="false">L110+(24*60*60*15)</f>
        <v>1299838.8</v>
      </c>
      <c r="N110" s="9" t="s">
        <v>14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11.25" hidden="false" customHeight="true" outlineLevel="0" collapsed="false">
      <c r="A111" s="6" t="n">
        <f aca="false">COUNTIFS($B$2:$B$237,B111)</f>
        <v>9</v>
      </c>
      <c r="B111" s="12" t="s">
        <v>36</v>
      </c>
      <c r="C111" s="8" t="n">
        <v>1</v>
      </c>
      <c r="D111" s="8" t="n">
        <f aca="false">0.3*H111</f>
        <v>226.8</v>
      </c>
      <c r="E111" s="9" t="n">
        <f aca="false">C111*D111</f>
        <v>226.8</v>
      </c>
      <c r="F111" s="9" t="n">
        <v>756</v>
      </c>
      <c r="G111" s="9" t="n">
        <f aca="false">F111*C111</f>
        <v>756</v>
      </c>
      <c r="H111" s="9" t="n">
        <f aca="false">F111</f>
        <v>756</v>
      </c>
      <c r="I111" s="9" t="n">
        <f aca="false">H111*C111</f>
        <v>756</v>
      </c>
      <c r="J111" s="9" t="n">
        <v>2100</v>
      </c>
      <c r="K111" s="9" t="n">
        <f aca="false">$C$2*J111</f>
        <v>2100</v>
      </c>
      <c r="L111" s="9" t="n">
        <f aca="false">(E111+K111+I111+G111)</f>
        <v>3838.8</v>
      </c>
      <c r="M111" s="9" t="n">
        <f aca="false">L111+(24*60*60*15)</f>
        <v>1299838.8</v>
      </c>
      <c r="N111" s="9" t="s">
        <v>14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11.25" hidden="false" customHeight="true" outlineLevel="0" collapsed="false">
      <c r="A112" s="6" t="n">
        <f aca="false">COUNTIFS($B$2:$B$237,B112)</f>
        <v>8</v>
      </c>
      <c r="B112" s="7" t="s">
        <v>13</v>
      </c>
      <c r="C112" s="8" t="n">
        <v>1</v>
      </c>
      <c r="D112" s="8" t="n">
        <f aca="false">0.3*H112</f>
        <v>226.8</v>
      </c>
      <c r="E112" s="9" t="n">
        <f aca="false">C112*D112</f>
        <v>226.8</v>
      </c>
      <c r="F112" s="9" t="n">
        <v>756</v>
      </c>
      <c r="G112" s="9" t="n">
        <f aca="false">F112*C112</f>
        <v>756</v>
      </c>
      <c r="H112" s="9" t="n">
        <f aca="false">F112</f>
        <v>756</v>
      </c>
      <c r="I112" s="9" t="n">
        <f aca="false">H112*C112</f>
        <v>756</v>
      </c>
      <c r="J112" s="9" t="n">
        <v>2100</v>
      </c>
      <c r="K112" s="9" t="n">
        <f aca="false">$C$2*J112</f>
        <v>2100</v>
      </c>
      <c r="L112" s="9" t="n">
        <f aca="false">(E112+K112+I112+G112)</f>
        <v>3838.8</v>
      </c>
      <c r="M112" s="9" t="n">
        <f aca="false">L112+(24*60*60*15)</f>
        <v>1299838.8</v>
      </c>
      <c r="N112" s="9" t="s">
        <v>14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11.25" hidden="false" customHeight="true" outlineLevel="0" collapsed="false">
      <c r="A113" s="6" t="n">
        <f aca="false">COUNTIFS($B$2:$B$237,B113)</f>
        <v>8</v>
      </c>
      <c r="B113" s="7" t="s">
        <v>15</v>
      </c>
      <c r="C113" s="8" t="n">
        <v>1</v>
      </c>
      <c r="D113" s="8" t="n">
        <f aca="false">0.3*H113</f>
        <v>220.5</v>
      </c>
      <c r="E113" s="9" t="n">
        <f aca="false">C113*D113</f>
        <v>220.5</v>
      </c>
      <c r="F113" s="9" t="n">
        <v>735</v>
      </c>
      <c r="G113" s="9" t="n">
        <f aca="false">F113*C113</f>
        <v>735</v>
      </c>
      <c r="H113" s="9" t="n">
        <f aca="false">F113</f>
        <v>735</v>
      </c>
      <c r="I113" s="9" t="n">
        <f aca="false">H113*C113</f>
        <v>735</v>
      </c>
      <c r="J113" s="9" t="n">
        <v>2100</v>
      </c>
      <c r="K113" s="9" t="n">
        <f aca="false">$C$2*J113</f>
        <v>2100</v>
      </c>
      <c r="L113" s="9" t="n">
        <f aca="false">(E113+K113+I113+G113)</f>
        <v>3790.5</v>
      </c>
      <c r="M113" s="9" t="n">
        <f aca="false">L113+(24*60*60*15)</f>
        <v>1299790.5</v>
      </c>
      <c r="N113" s="9" t="s">
        <v>14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11.25" hidden="false" customHeight="true" outlineLevel="0" collapsed="false">
      <c r="A114" s="6" t="n">
        <f aca="false">COUNTIFS($B$2:$B$237,B114)</f>
        <v>7</v>
      </c>
      <c r="B114" s="7" t="s">
        <v>16</v>
      </c>
      <c r="C114" s="8" t="n">
        <v>1</v>
      </c>
      <c r="D114" s="8" t="n">
        <f aca="false">0.3*H114</f>
        <v>226.8</v>
      </c>
      <c r="E114" s="9" t="n">
        <f aca="false">C114*D114</f>
        <v>226.8</v>
      </c>
      <c r="F114" s="9" t="n">
        <v>756</v>
      </c>
      <c r="G114" s="9" t="n">
        <f aca="false">F114*C114</f>
        <v>756</v>
      </c>
      <c r="H114" s="9" t="n">
        <f aca="false">F114</f>
        <v>756</v>
      </c>
      <c r="I114" s="9" t="n">
        <f aca="false">H114*C114</f>
        <v>756</v>
      </c>
      <c r="J114" s="9" t="n">
        <v>2100</v>
      </c>
      <c r="K114" s="9" t="n">
        <f aca="false">$C$2*J114</f>
        <v>2100</v>
      </c>
      <c r="L114" s="9" t="n">
        <f aca="false">(E114+K114+I114+G114)</f>
        <v>3838.8</v>
      </c>
      <c r="M114" s="9" t="n">
        <f aca="false">L114+(24*60*60*15)</f>
        <v>1299838.8</v>
      </c>
      <c r="N114" s="9" t="s">
        <v>14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11.25" hidden="false" customHeight="true" outlineLevel="0" collapsed="false">
      <c r="A115" s="6" t="n">
        <f aca="false">COUNTIFS($B$2:$B$237,B115)</f>
        <v>9</v>
      </c>
      <c r="B115" s="12" t="s">
        <v>36</v>
      </c>
      <c r="C115" s="8" t="n">
        <v>1</v>
      </c>
      <c r="D115" s="8" t="n">
        <f aca="false">0.3*H115</f>
        <v>226.8</v>
      </c>
      <c r="E115" s="9" t="n">
        <f aca="false">C115*D115</f>
        <v>226.8</v>
      </c>
      <c r="F115" s="9" t="n">
        <v>756</v>
      </c>
      <c r="G115" s="9" t="n">
        <f aca="false">F115*C115</f>
        <v>756</v>
      </c>
      <c r="H115" s="9" t="n">
        <f aca="false">F115</f>
        <v>756</v>
      </c>
      <c r="I115" s="9" t="n">
        <f aca="false">H115*C115</f>
        <v>756</v>
      </c>
      <c r="J115" s="9" t="n">
        <v>2100</v>
      </c>
      <c r="K115" s="9" t="n">
        <f aca="false">$C$2*J115</f>
        <v>2100</v>
      </c>
      <c r="L115" s="9" t="n">
        <f aca="false">(E115+K115+I115+G115)</f>
        <v>3838.8</v>
      </c>
      <c r="M115" s="9" t="n">
        <f aca="false">L115+(24*60*60*15)</f>
        <v>1299838.8</v>
      </c>
      <c r="N115" s="9" t="s">
        <v>14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11.25" hidden="false" customHeight="true" outlineLevel="0" collapsed="false">
      <c r="A116" s="6" t="n">
        <f aca="false">COUNTIFS($B$2:$B$237,B116)</f>
        <v>8</v>
      </c>
      <c r="B116" s="7" t="s">
        <v>13</v>
      </c>
      <c r="C116" s="8" t="n">
        <v>1</v>
      </c>
      <c r="D116" s="8" t="n">
        <f aca="false">0.3*H116</f>
        <v>226.8</v>
      </c>
      <c r="E116" s="9" t="n">
        <f aca="false">C116*D116</f>
        <v>226.8</v>
      </c>
      <c r="F116" s="9" t="n">
        <v>756</v>
      </c>
      <c r="G116" s="9" t="n">
        <f aca="false">F116*C116</f>
        <v>756</v>
      </c>
      <c r="H116" s="9" t="n">
        <f aca="false">F116</f>
        <v>756</v>
      </c>
      <c r="I116" s="9" t="n">
        <f aca="false">H116*C116</f>
        <v>756</v>
      </c>
      <c r="J116" s="9" t="n">
        <v>2100</v>
      </c>
      <c r="K116" s="9" t="n">
        <f aca="false">$C$2*J116</f>
        <v>2100</v>
      </c>
      <c r="L116" s="9" t="n">
        <f aca="false">(E116+K116+I116+G116)</f>
        <v>3838.8</v>
      </c>
      <c r="M116" s="9" t="n">
        <f aca="false">L116+(24*60*60*15)</f>
        <v>1299838.8</v>
      </c>
      <c r="N116" s="9" t="s">
        <v>14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11.25" hidden="false" customHeight="true" outlineLevel="0" collapsed="false">
      <c r="A117" s="6" t="n">
        <f aca="false">COUNTIFS($B$2:$B$237,B117)</f>
        <v>8</v>
      </c>
      <c r="B117" s="7" t="s">
        <v>15</v>
      </c>
      <c r="C117" s="8" t="n">
        <v>1</v>
      </c>
      <c r="D117" s="8" t="n">
        <f aca="false">0.3*H117</f>
        <v>220.5</v>
      </c>
      <c r="E117" s="9" t="n">
        <f aca="false">C117*D117</f>
        <v>220.5</v>
      </c>
      <c r="F117" s="9" t="n">
        <v>735</v>
      </c>
      <c r="G117" s="9" t="n">
        <f aca="false">F117*C117</f>
        <v>735</v>
      </c>
      <c r="H117" s="9" t="n">
        <f aca="false">F117</f>
        <v>735</v>
      </c>
      <c r="I117" s="9" t="n">
        <f aca="false">H117*C117</f>
        <v>735</v>
      </c>
      <c r="J117" s="9" t="n">
        <v>2100</v>
      </c>
      <c r="K117" s="9" t="n">
        <f aca="false">$C$2*J117</f>
        <v>2100</v>
      </c>
      <c r="L117" s="9" t="n">
        <f aca="false">(E117+K117+I117+G117)</f>
        <v>3790.5</v>
      </c>
      <c r="M117" s="9" t="n">
        <f aca="false">L117+(24*60*60*15)</f>
        <v>1299790.5</v>
      </c>
      <c r="N117" s="9" t="s">
        <v>14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11.25" hidden="false" customHeight="true" outlineLevel="0" collapsed="false">
      <c r="A118" s="6" t="n">
        <f aca="false">COUNTIFS($B$2:$B$237,B118)</f>
        <v>9</v>
      </c>
      <c r="B118" s="7" t="s">
        <v>25</v>
      </c>
      <c r="C118" s="8" t="n">
        <v>1</v>
      </c>
      <c r="D118" s="8" t="n">
        <f aca="false">0.3*H118</f>
        <v>226.8</v>
      </c>
      <c r="E118" s="9" t="n">
        <f aca="false">C118*D118</f>
        <v>226.8</v>
      </c>
      <c r="F118" s="9" t="n">
        <v>756</v>
      </c>
      <c r="G118" s="9" t="n">
        <f aca="false">F118*C118</f>
        <v>756</v>
      </c>
      <c r="H118" s="9" t="n">
        <f aca="false">F118</f>
        <v>756</v>
      </c>
      <c r="I118" s="9" t="n">
        <f aca="false">H118*C118</f>
        <v>756</v>
      </c>
      <c r="J118" s="11" t="n">
        <v>2160</v>
      </c>
      <c r="K118" s="11" t="n">
        <f aca="false">$C$2*J118</f>
        <v>2160</v>
      </c>
      <c r="L118" s="9" t="n">
        <f aca="false">(E118+K118+I118+G118)</f>
        <v>3898.8</v>
      </c>
      <c r="M118" s="9" t="n">
        <f aca="false">L118+(24*60*60*15)</f>
        <v>1299898.8</v>
      </c>
      <c r="N118" s="9" t="s">
        <v>14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11.25" hidden="false" customHeight="true" outlineLevel="0" collapsed="false">
      <c r="A119" s="6" t="n">
        <f aca="false">COUNTIFS($B$2:$B$237,B119)</f>
        <v>9</v>
      </c>
      <c r="B119" s="7" t="s">
        <v>26</v>
      </c>
      <c r="C119" s="8" t="n">
        <v>1</v>
      </c>
      <c r="D119" s="8" t="n">
        <f aca="false">0.3*H119</f>
        <v>226.8</v>
      </c>
      <c r="E119" s="9" t="n">
        <f aca="false">C119*D119</f>
        <v>226.8</v>
      </c>
      <c r="F119" s="9" t="n">
        <v>756</v>
      </c>
      <c r="G119" s="9" t="n">
        <f aca="false">F119*C119</f>
        <v>756</v>
      </c>
      <c r="H119" s="9" t="n">
        <f aca="false">F119</f>
        <v>756</v>
      </c>
      <c r="I119" s="9" t="n">
        <f aca="false">H119*C119</f>
        <v>756</v>
      </c>
      <c r="J119" s="11" t="n">
        <v>2100</v>
      </c>
      <c r="K119" s="11" t="n">
        <f aca="false">$C$2*J119</f>
        <v>2100</v>
      </c>
      <c r="L119" s="9" t="n">
        <f aca="false">(E119+K119+I119+G119)</f>
        <v>3838.8</v>
      </c>
      <c r="M119" s="9" t="n">
        <f aca="false">L119+(24*60*60*15)</f>
        <v>1299838.8</v>
      </c>
      <c r="N119" s="9" t="s">
        <v>14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11.25" hidden="false" customHeight="true" outlineLevel="0" collapsed="false">
      <c r="A120" s="6" t="n">
        <f aca="false">COUNTIFS($B$2:$B$237,B120)</f>
        <v>9</v>
      </c>
      <c r="B120" s="7" t="s">
        <v>27</v>
      </c>
      <c r="C120" s="8" t="n">
        <v>1</v>
      </c>
      <c r="D120" s="8" t="n">
        <f aca="false">0.3*H120</f>
        <v>226.8</v>
      </c>
      <c r="E120" s="9" t="n">
        <f aca="false">C120*D120</f>
        <v>226.8</v>
      </c>
      <c r="F120" s="9" t="n">
        <v>756</v>
      </c>
      <c r="G120" s="9" t="n">
        <f aca="false">F120*C120</f>
        <v>756</v>
      </c>
      <c r="H120" s="9" t="n">
        <f aca="false">F120</f>
        <v>756</v>
      </c>
      <c r="I120" s="9" t="n">
        <f aca="false">H120*C120</f>
        <v>756</v>
      </c>
      <c r="J120" s="11" t="n">
        <v>2160</v>
      </c>
      <c r="K120" s="11" t="n">
        <f aca="false">$C$2*J120</f>
        <v>2160</v>
      </c>
      <c r="L120" s="9" t="n">
        <f aca="false">(E120+K120+I120+G120)</f>
        <v>3898.8</v>
      </c>
      <c r="M120" s="9" t="n">
        <f aca="false">L120+(24*60*60*15)</f>
        <v>1299898.8</v>
      </c>
      <c r="N120" s="9" t="s">
        <v>14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11.25" hidden="false" customHeight="true" outlineLevel="0" collapsed="false">
      <c r="A121" s="6" t="n">
        <f aca="false">COUNTIFS($B$2:$B$237,B121)</f>
        <v>8</v>
      </c>
      <c r="B121" s="7" t="s">
        <v>21</v>
      </c>
      <c r="C121" s="8" t="n">
        <v>1</v>
      </c>
      <c r="D121" s="8" t="n">
        <f aca="false">0.3*H121</f>
        <v>220.5</v>
      </c>
      <c r="E121" s="9" t="n">
        <f aca="false">C121*D121</f>
        <v>220.5</v>
      </c>
      <c r="F121" s="9" t="n">
        <v>735</v>
      </c>
      <c r="G121" s="9" t="n">
        <f aca="false">F121*C121</f>
        <v>735</v>
      </c>
      <c r="H121" s="9" t="n">
        <f aca="false">F121</f>
        <v>735</v>
      </c>
      <c r="I121" s="9" t="n">
        <f aca="false">H121*C121</f>
        <v>735</v>
      </c>
      <c r="J121" s="11" t="n">
        <v>2100</v>
      </c>
      <c r="K121" s="11" t="n">
        <f aca="false">$C$2*J121</f>
        <v>2100</v>
      </c>
      <c r="L121" s="9" t="n">
        <f aca="false">(E121+K121+I121+G121)</f>
        <v>3790.5</v>
      </c>
      <c r="M121" s="9" t="n">
        <f aca="false">L121+(24*60*60*15)</f>
        <v>1299790.5</v>
      </c>
      <c r="N121" s="9" t="s">
        <v>14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11.25" hidden="false" customHeight="true" outlineLevel="0" collapsed="false">
      <c r="A122" s="6" t="n">
        <f aca="false">COUNTIFS($B$2:$B$237,B122)</f>
        <v>8</v>
      </c>
      <c r="B122" s="7" t="s">
        <v>22</v>
      </c>
      <c r="C122" s="8" t="n">
        <v>1</v>
      </c>
      <c r="D122" s="8" t="n">
        <f aca="false">0.3*H122</f>
        <v>220.5</v>
      </c>
      <c r="E122" s="9" t="n">
        <f aca="false">C122*D122</f>
        <v>220.5</v>
      </c>
      <c r="F122" s="9" t="n">
        <v>735</v>
      </c>
      <c r="G122" s="9" t="n">
        <f aca="false">F122*C122</f>
        <v>735</v>
      </c>
      <c r="H122" s="9" t="n">
        <f aca="false">F122</f>
        <v>735</v>
      </c>
      <c r="I122" s="9" t="n">
        <f aca="false">H122*C122</f>
        <v>735</v>
      </c>
      <c r="J122" s="11" t="n">
        <v>2160</v>
      </c>
      <c r="K122" s="11" t="n">
        <f aca="false">$C$2*J122</f>
        <v>2160</v>
      </c>
      <c r="L122" s="9" t="n">
        <f aca="false">(E122+K122+I122+G122)</f>
        <v>3850.5</v>
      </c>
      <c r="M122" s="9" t="n">
        <f aca="false">L122+(24*60*60*15)</f>
        <v>1299850.5</v>
      </c>
      <c r="N122" s="9" t="s">
        <v>14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11.25" hidden="false" customHeight="true" outlineLevel="0" collapsed="false">
      <c r="A123" s="6" t="n">
        <f aca="false">COUNTIFS($B$2:$B$237,B123)</f>
        <v>8</v>
      </c>
      <c r="B123" s="7" t="s">
        <v>23</v>
      </c>
      <c r="C123" s="8" t="n">
        <v>1</v>
      </c>
      <c r="D123" s="8" t="n">
        <f aca="false">0.3*H123</f>
        <v>239.4</v>
      </c>
      <c r="E123" s="9" t="n">
        <f aca="false">C123*D123</f>
        <v>239.4</v>
      </c>
      <c r="F123" s="9" t="n">
        <v>798</v>
      </c>
      <c r="G123" s="9" t="n">
        <f aca="false">F123*C123</f>
        <v>798</v>
      </c>
      <c r="H123" s="9" t="n">
        <f aca="false">F123</f>
        <v>798</v>
      </c>
      <c r="I123" s="9" t="n">
        <f aca="false">H123*C123</f>
        <v>798</v>
      </c>
      <c r="J123" s="11" t="n">
        <v>2371</v>
      </c>
      <c r="K123" s="11" t="n">
        <f aca="false">$C$2*J123</f>
        <v>2371</v>
      </c>
      <c r="L123" s="9" t="n">
        <f aca="false">(E123+K123+I123+G123)</f>
        <v>4206.4</v>
      </c>
      <c r="M123" s="9" t="n">
        <f aca="false">L123+(24*60*60*15)</f>
        <v>1300206.4</v>
      </c>
      <c r="N123" s="9" t="s">
        <v>14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customFormat="false" ht="11.25" hidden="false" customHeight="true" outlineLevel="0" collapsed="false">
      <c r="A124" s="6" t="n">
        <f aca="false">COUNTIFS($B$2:$B$237,B124)</f>
        <v>8</v>
      </c>
      <c r="B124" s="7" t="s">
        <v>24</v>
      </c>
      <c r="C124" s="8" t="n">
        <v>1</v>
      </c>
      <c r="D124" s="8" t="n">
        <f aca="false">0.3*H124</f>
        <v>239.4</v>
      </c>
      <c r="E124" s="9" t="n">
        <f aca="false">C124*D124</f>
        <v>239.4</v>
      </c>
      <c r="F124" s="9" t="n">
        <v>798</v>
      </c>
      <c r="G124" s="9" t="n">
        <f aca="false">F124*C124</f>
        <v>798</v>
      </c>
      <c r="H124" s="9" t="n">
        <f aca="false">F124</f>
        <v>798</v>
      </c>
      <c r="I124" s="9" t="n">
        <f aca="false">H124*C124</f>
        <v>798</v>
      </c>
      <c r="J124" s="11" t="n">
        <v>2160</v>
      </c>
      <c r="K124" s="11" t="n">
        <f aca="false">$C$2*J124</f>
        <v>2160</v>
      </c>
      <c r="L124" s="9" t="n">
        <f aca="false">(E124+K124+I124+G124)</f>
        <v>3995.4</v>
      </c>
      <c r="M124" s="9" t="n">
        <f aca="false">L124+(24*60*60*15)</f>
        <v>1299995.4</v>
      </c>
      <c r="N124" s="9" t="s">
        <v>14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customFormat="false" ht="11.25" hidden="false" customHeight="true" outlineLevel="0" collapsed="false">
      <c r="A125" s="6" t="n">
        <f aca="false">COUNTIFS($B$2:$B$237,B125)</f>
        <v>9</v>
      </c>
      <c r="B125" s="7" t="s">
        <v>25</v>
      </c>
      <c r="C125" s="8" t="n">
        <v>1</v>
      </c>
      <c r="D125" s="8" t="n">
        <f aca="false">0.3*H125</f>
        <v>226.8</v>
      </c>
      <c r="E125" s="9" t="n">
        <f aca="false">C125*D125</f>
        <v>226.8</v>
      </c>
      <c r="F125" s="9" t="n">
        <v>756</v>
      </c>
      <c r="G125" s="9" t="n">
        <f aca="false">F125*C125</f>
        <v>756</v>
      </c>
      <c r="H125" s="9" t="n">
        <f aca="false">F125</f>
        <v>756</v>
      </c>
      <c r="I125" s="9" t="n">
        <f aca="false">H125*C125</f>
        <v>756</v>
      </c>
      <c r="J125" s="11" t="n">
        <v>2160</v>
      </c>
      <c r="K125" s="11" t="n">
        <f aca="false">$C$2*J125</f>
        <v>2160</v>
      </c>
      <c r="L125" s="9" t="n">
        <f aca="false">(E125+K125+I125+G125)</f>
        <v>3898.8</v>
      </c>
      <c r="M125" s="9" t="n">
        <f aca="false">L125+(24*60*60*15)</f>
        <v>1299898.8</v>
      </c>
      <c r="N125" s="9" t="s">
        <v>14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customFormat="false" ht="11.25" hidden="false" customHeight="true" outlineLevel="0" collapsed="false">
      <c r="A126" s="6" t="n">
        <f aca="false">COUNTIFS($B$2:$B$237,B126)</f>
        <v>9</v>
      </c>
      <c r="B126" s="7" t="s">
        <v>26</v>
      </c>
      <c r="C126" s="8" t="n">
        <v>1</v>
      </c>
      <c r="D126" s="8" t="n">
        <f aca="false">0.3*H126</f>
        <v>226.8</v>
      </c>
      <c r="E126" s="9" t="n">
        <f aca="false">C126*D126</f>
        <v>226.8</v>
      </c>
      <c r="F126" s="9" t="n">
        <v>756</v>
      </c>
      <c r="G126" s="9" t="n">
        <f aca="false">F126*C126</f>
        <v>756</v>
      </c>
      <c r="H126" s="9" t="n">
        <f aca="false">F126</f>
        <v>756</v>
      </c>
      <c r="I126" s="9" t="n">
        <f aca="false">H126*C126</f>
        <v>756</v>
      </c>
      <c r="J126" s="11" t="n">
        <v>2100</v>
      </c>
      <c r="K126" s="11" t="n">
        <f aca="false">$C$2*J126</f>
        <v>2100</v>
      </c>
      <c r="L126" s="9" t="n">
        <f aca="false">(E126+K126+I126+G126)</f>
        <v>3838.8</v>
      </c>
      <c r="M126" s="9" t="n">
        <f aca="false">L126+(24*60*60*15)</f>
        <v>1299838.8</v>
      </c>
      <c r="N126" s="9" t="s">
        <v>14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customFormat="false" ht="11.25" hidden="false" customHeight="true" outlineLevel="0" collapsed="false">
      <c r="A127" s="6" t="n">
        <f aca="false">COUNTIFS($B$2:$B$237,B127)</f>
        <v>9</v>
      </c>
      <c r="B127" s="7" t="s">
        <v>27</v>
      </c>
      <c r="C127" s="8" t="n">
        <v>1</v>
      </c>
      <c r="D127" s="8" t="n">
        <f aca="false">0.3*H127</f>
        <v>226.8</v>
      </c>
      <c r="E127" s="9" t="n">
        <f aca="false">C127*D127</f>
        <v>226.8</v>
      </c>
      <c r="F127" s="9" t="n">
        <v>756</v>
      </c>
      <c r="G127" s="9" t="n">
        <f aca="false">F127*C127</f>
        <v>756</v>
      </c>
      <c r="H127" s="9" t="n">
        <f aca="false">F127</f>
        <v>756</v>
      </c>
      <c r="I127" s="9" t="n">
        <f aca="false">H127*C127</f>
        <v>756</v>
      </c>
      <c r="J127" s="11" t="n">
        <v>2160</v>
      </c>
      <c r="K127" s="11" t="n">
        <f aca="false">$C$2*J127</f>
        <v>2160</v>
      </c>
      <c r="L127" s="9" t="n">
        <f aca="false">(E127+K127+I127+G127)</f>
        <v>3898.8</v>
      </c>
      <c r="M127" s="9" t="n">
        <f aca="false">L127+(24*60*60*15)</f>
        <v>1299898.8</v>
      </c>
      <c r="N127" s="9" t="s">
        <v>14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customFormat="false" ht="11.25" hidden="false" customHeight="true" outlineLevel="0" collapsed="false">
      <c r="A128" s="6" t="n">
        <f aca="false">COUNTIFS($B$2:$B$237,B128)</f>
        <v>8</v>
      </c>
      <c r="B128" s="7" t="s">
        <v>28</v>
      </c>
      <c r="C128" s="8" t="n">
        <v>1</v>
      </c>
      <c r="D128" s="8" t="n">
        <f aca="false">0.3*H128</f>
        <v>226.8</v>
      </c>
      <c r="E128" s="9" t="n">
        <f aca="false">C128*D128</f>
        <v>226.8</v>
      </c>
      <c r="F128" s="9" t="n">
        <v>756</v>
      </c>
      <c r="G128" s="9" t="n">
        <f aca="false">F128*C128</f>
        <v>756</v>
      </c>
      <c r="H128" s="9" t="n">
        <f aca="false">F128</f>
        <v>756</v>
      </c>
      <c r="I128" s="9" t="n">
        <f aca="false">H128*C128</f>
        <v>756</v>
      </c>
      <c r="J128" s="11" t="n">
        <v>2100</v>
      </c>
      <c r="K128" s="11" t="n">
        <f aca="false">$C$2*J128</f>
        <v>2100</v>
      </c>
      <c r="L128" s="9" t="n">
        <f aca="false">(E128+K128+I128+G128)</f>
        <v>3838.8</v>
      </c>
      <c r="M128" s="9" t="n">
        <f aca="false">L128+(24*60*60*15)</f>
        <v>1299838.8</v>
      </c>
      <c r="N128" s="9" t="s">
        <v>14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customFormat="false" ht="11.25" hidden="false" customHeight="true" outlineLevel="0" collapsed="false">
      <c r="A129" s="6" t="n">
        <f aca="false">COUNTIFS($B$2:$B$237,B129)</f>
        <v>8</v>
      </c>
      <c r="B129" s="7" t="s">
        <v>29</v>
      </c>
      <c r="C129" s="8" t="n">
        <v>1</v>
      </c>
      <c r="D129" s="8" t="n">
        <f aca="false">0.3*H129</f>
        <v>220.5</v>
      </c>
      <c r="E129" s="9" t="n">
        <f aca="false">C129*D129</f>
        <v>220.5</v>
      </c>
      <c r="F129" s="9" t="n">
        <v>735</v>
      </c>
      <c r="G129" s="9" t="n">
        <f aca="false">F129*C129</f>
        <v>735</v>
      </c>
      <c r="H129" s="9" t="n">
        <f aca="false">F129</f>
        <v>735</v>
      </c>
      <c r="I129" s="9" t="n">
        <f aca="false">H129*C129</f>
        <v>735</v>
      </c>
      <c r="J129" s="11" t="n">
        <v>2160</v>
      </c>
      <c r="K129" s="11" t="n">
        <f aca="false">$C$2*J129</f>
        <v>2160</v>
      </c>
      <c r="L129" s="9" t="n">
        <f aca="false">(E129+K129+I129+G129)</f>
        <v>3850.5</v>
      </c>
      <c r="M129" s="9" t="n">
        <f aca="false">L129+(24*60*60*15)</f>
        <v>1299850.5</v>
      </c>
      <c r="N129" s="9" t="s">
        <v>14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customFormat="false" ht="11.25" hidden="false" customHeight="true" outlineLevel="0" collapsed="false">
      <c r="A130" s="6" t="n">
        <f aca="false">COUNTIFS($B$2:$B$237,B130)</f>
        <v>8</v>
      </c>
      <c r="B130" s="7" t="s">
        <v>30</v>
      </c>
      <c r="C130" s="8" t="n">
        <v>1</v>
      </c>
      <c r="D130" s="8" t="n">
        <f aca="false">0.3*H130</f>
        <v>226.8</v>
      </c>
      <c r="E130" s="9" t="n">
        <f aca="false">C130*D130</f>
        <v>226.8</v>
      </c>
      <c r="F130" s="9" t="n">
        <v>756</v>
      </c>
      <c r="G130" s="9" t="n">
        <f aca="false">F130*C130</f>
        <v>756</v>
      </c>
      <c r="H130" s="9" t="n">
        <f aca="false">F130</f>
        <v>756</v>
      </c>
      <c r="I130" s="9" t="n">
        <f aca="false">H130*C130</f>
        <v>756</v>
      </c>
      <c r="J130" s="11" t="n">
        <v>2376</v>
      </c>
      <c r="K130" s="11" t="n">
        <f aca="false">$C$2*J130</f>
        <v>2376</v>
      </c>
      <c r="L130" s="9" t="n">
        <f aca="false">(E130+K130+I130+G130)</f>
        <v>4114.8</v>
      </c>
      <c r="M130" s="9" t="n">
        <f aca="false">L130+(24*60*60*15)</f>
        <v>1300114.8</v>
      </c>
      <c r="N130" s="9" t="s">
        <v>14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customFormat="false" ht="11.25" hidden="false" customHeight="true" outlineLevel="0" collapsed="false">
      <c r="A131" s="6" t="n">
        <f aca="false">COUNTIFS($B$2:$B$237,B131)</f>
        <v>8</v>
      </c>
      <c r="B131" s="7" t="s">
        <v>31</v>
      </c>
      <c r="C131" s="8" t="n">
        <v>1</v>
      </c>
      <c r="D131" s="8" t="n">
        <f aca="false">0.3*H131</f>
        <v>239.4</v>
      </c>
      <c r="E131" s="9" t="n">
        <f aca="false">C131*D131</f>
        <v>239.4</v>
      </c>
      <c r="F131" s="9" t="n">
        <v>798</v>
      </c>
      <c r="G131" s="9" t="n">
        <f aca="false">F131*C131</f>
        <v>798</v>
      </c>
      <c r="H131" s="9" t="n">
        <f aca="false">F131</f>
        <v>798</v>
      </c>
      <c r="I131" s="9" t="n">
        <f aca="false">H131*C131</f>
        <v>798</v>
      </c>
      <c r="J131" s="11" t="n">
        <v>2160</v>
      </c>
      <c r="K131" s="11" t="n">
        <f aca="false">$C$2*J131</f>
        <v>2160</v>
      </c>
      <c r="L131" s="9" t="n">
        <f aca="false">(E131+K131+I131+G131)</f>
        <v>3995.4</v>
      </c>
      <c r="M131" s="9" t="n">
        <f aca="false">L131+(24*60*60*15)</f>
        <v>1299995.4</v>
      </c>
      <c r="N131" s="9" t="s">
        <v>14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customFormat="false" ht="11.25" hidden="false" customHeight="true" outlineLevel="0" collapsed="false">
      <c r="A132" s="6" t="n">
        <f aca="false">COUNTIFS($B$2:$B$237,B132)</f>
        <v>8</v>
      </c>
      <c r="B132" s="12" t="s">
        <v>32</v>
      </c>
      <c r="C132" s="8" t="n">
        <v>1</v>
      </c>
      <c r="D132" s="8" t="n">
        <f aca="false">0.3*H132</f>
        <v>239.4</v>
      </c>
      <c r="E132" s="9" t="n">
        <f aca="false">C132*D132</f>
        <v>239.4</v>
      </c>
      <c r="F132" s="9" t="n">
        <v>798</v>
      </c>
      <c r="G132" s="9" t="n">
        <f aca="false">F132*C132</f>
        <v>798</v>
      </c>
      <c r="H132" s="9" t="n">
        <f aca="false">F132</f>
        <v>798</v>
      </c>
      <c r="I132" s="9" t="n">
        <f aca="false">H132*C132</f>
        <v>798</v>
      </c>
      <c r="J132" s="9" t="n">
        <v>2100</v>
      </c>
      <c r="K132" s="9" t="n">
        <f aca="false">$C$2*J132</f>
        <v>2100</v>
      </c>
      <c r="L132" s="9" t="n">
        <f aca="false">(E132+K132+I132+G132)</f>
        <v>3935.4</v>
      </c>
      <c r="M132" s="9" t="n">
        <f aca="false">L132+(24*60*60*15)</f>
        <v>1299935.4</v>
      </c>
      <c r="N132" s="9" t="s">
        <v>14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customFormat="false" ht="11.25" hidden="false" customHeight="true" outlineLevel="0" collapsed="false">
      <c r="A133" s="6" t="n">
        <f aca="false">COUNTIFS($B$2:$B$237,B133)</f>
        <v>9</v>
      </c>
      <c r="B133" s="12" t="s">
        <v>33</v>
      </c>
      <c r="C133" s="8" t="n">
        <v>1</v>
      </c>
      <c r="D133" s="8" t="n">
        <f aca="false">0.3*H133</f>
        <v>239.4</v>
      </c>
      <c r="E133" s="9" t="n">
        <f aca="false">C133*D133</f>
        <v>239.4</v>
      </c>
      <c r="F133" s="9" t="n">
        <v>798</v>
      </c>
      <c r="G133" s="9" t="n">
        <f aca="false">F133*C133</f>
        <v>798</v>
      </c>
      <c r="H133" s="9" t="n">
        <f aca="false">F133</f>
        <v>798</v>
      </c>
      <c r="I133" s="9" t="n">
        <f aca="false">H133*C133</f>
        <v>798</v>
      </c>
      <c r="J133" s="9" t="n">
        <v>2100</v>
      </c>
      <c r="K133" s="9" t="n">
        <f aca="false">$C$2*J133</f>
        <v>2100</v>
      </c>
      <c r="L133" s="9" t="n">
        <f aca="false">(E133+K133+I133+G133)</f>
        <v>3935.4</v>
      </c>
      <c r="M133" s="9" t="n">
        <f aca="false">L133+(24*60*60*15)</f>
        <v>1299935.4</v>
      </c>
      <c r="N133" s="9" t="s">
        <v>14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customFormat="false" ht="11.25" hidden="false" customHeight="true" outlineLevel="0" collapsed="false">
      <c r="A134" s="6" t="n">
        <f aca="false">COUNTIFS($B$2:$B$237,B134)</f>
        <v>9</v>
      </c>
      <c r="B134" s="12" t="s">
        <v>34</v>
      </c>
      <c r="C134" s="8" t="n">
        <v>1</v>
      </c>
      <c r="D134" s="8" t="n">
        <f aca="false">0.3*H134</f>
        <v>226.8</v>
      </c>
      <c r="E134" s="9" t="n">
        <f aca="false">C134*D134</f>
        <v>226.8</v>
      </c>
      <c r="F134" s="9" t="n">
        <v>756</v>
      </c>
      <c r="G134" s="9" t="n">
        <f aca="false">F134*C134</f>
        <v>756</v>
      </c>
      <c r="H134" s="9" t="n">
        <f aca="false">F134</f>
        <v>756</v>
      </c>
      <c r="I134" s="9" t="n">
        <f aca="false">H134*C134</f>
        <v>756</v>
      </c>
      <c r="J134" s="9" t="n">
        <v>2100</v>
      </c>
      <c r="K134" s="9" t="n">
        <f aca="false">$C$2*J134</f>
        <v>2100</v>
      </c>
      <c r="L134" s="9" t="n">
        <f aca="false">(E134+K134+I134+G134)</f>
        <v>3838.8</v>
      </c>
      <c r="M134" s="9" t="n">
        <f aca="false">L134+(24*60*60*15)</f>
        <v>1299838.8</v>
      </c>
      <c r="N134" s="9" t="s">
        <v>14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customFormat="false" ht="11.25" hidden="false" customHeight="true" outlineLevel="0" collapsed="false">
      <c r="A135" s="6" t="n">
        <f aca="false">COUNTIFS($B$2:$B$237,B135)</f>
        <v>7</v>
      </c>
      <c r="B135" s="12" t="s">
        <v>35</v>
      </c>
      <c r="C135" s="8" t="n">
        <v>1</v>
      </c>
      <c r="D135" s="8" t="n">
        <f aca="false">0.3*H135</f>
        <v>226.8</v>
      </c>
      <c r="E135" s="9" t="n">
        <f aca="false">C135*D135</f>
        <v>226.8</v>
      </c>
      <c r="F135" s="9" t="n">
        <v>756</v>
      </c>
      <c r="G135" s="9" t="n">
        <f aca="false">F135*C135</f>
        <v>756</v>
      </c>
      <c r="H135" s="9" t="n">
        <f aca="false">F135</f>
        <v>756</v>
      </c>
      <c r="I135" s="9" t="n">
        <f aca="false">H135*C135</f>
        <v>756</v>
      </c>
      <c r="J135" s="9" t="n">
        <v>2100</v>
      </c>
      <c r="K135" s="9" t="n">
        <f aca="false">$C$2*J135</f>
        <v>2100</v>
      </c>
      <c r="L135" s="9" t="n">
        <f aca="false">(E135+K135+I135+G135)</f>
        <v>3838.8</v>
      </c>
      <c r="M135" s="9" t="n">
        <f aca="false">L135+(24*60*60*15)</f>
        <v>1299838.8</v>
      </c>
      <c r="N135" s="9" t="s">
        <v>14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customFormat="false" ht="11.25" hidden="false" customHeight="true" outlineLevel="0" collapsed="false">
      <c r="A136" s="6" t="n">
        <f aca="false">COUNTIFS($B$2:$B$237,B136)</f>
        <v>9</v>
      </c>
      <c r="B136" s="12" t="s">
        <v>36</v>
      </c>
      <c r="C136" s="8" t="n">
        <v>1</v>
      </c>
      <c r="D136" s="8" t="n">
        <f aca="false">0.3*H136</f>
        <v>226.8</v>
      </c>
      <c r="E136" s="9" t="n">
        <f aca="false">C136*D136</f>
        <v>226.8</v>
      </c>
      <c r="F136" s="9" t="n">
        <v>756</v>
      </c>
      <c r="G136" s="9" t="n">
        <f aca="false">F136*C136</f>
        <v>756</v>
      </c>
      <c r="H136" s="9" t="n">
        <f aca="false">F136</f>
        <v>756</v>
      </c>
      <c r="I136" s="9" t="n">
        <f aca="false">H136*C136</f>
        <v>756</v>
      </c>
      <c r="J136" s="9" t="n">
        <v>2100</v>
      </c>
      <c r="K136" s="9" t="n">
        <f aca="false">$C$2*J136</f>
        <v>2100</v>
      </c>
      <c r="L136" s="9" t="n">
        <f aca="false">(E136+K136+I136+G136)</f>
        <v>3838.8</v>
      </c>
      <c r="M136" s="9" t="n">
        <f aca="false">L136+(24*60*60*15)</f>
        <v>1299838.8</v>
      </c>
      <c r="N136" s="9" t="s">
        <v>14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customFormat="false" ht="11.25" hidden="false" customHeight="true" outlineLevel="0" collapsed="false">
      <c r="A137" s="6" t="n">
        <f aca="false">COUNTIFS($B$2:$B$237,B137)</f>
        <v>8</v>
      </c>
      <c r="B137" s="7" t="s">
        <v>13</v>
      </c>
      <c r="C137" s="8" t="n">
        <v>1</v>
      </c>
      <c r="D137" s="8" t="n">
        <f aca="false">0.3*H137</f>
        <v>226.8</v>
      </c>
      <c r="E137" s="9" t="n">
        <f aca="false">C137*D137</f>
        <v>226.8</v>
      </c>
      <c r="F137" s="9" t="n">
        <v>756</v>
      </c>
      <c r="G137" s="9" t="n">
        <f aca="false">F137*C137</f>
        <v>756</v>
      </c>
      <c r="H137" s="9" t="n">
        <f aca="false">F137</f>
        <v>756</v>
      </c>
      <c r="I137" s="9" t="n">
        <f aca="false">H137*C137</f>
        <v>756</v>
      </c>
      <c r="J137" s="9" t="n">
        <v>2100</v>
      </c>
      <c r="K137" s="9" t="n">
        <f aca="false">$C$2*J137</f>
        <v>2100</v>
      </c>
      <c r="L137" s="9" t="n">
        <f aca="false">(E137+K137+I137+G137)</f>
        <v>3838.8</v>
      </c>
      <c r="M137" s="9" t="n">
        <f aca="false">L137+(24*60*60*15)</f>
        <v>1299838.8</v>
      </c>
      <c r="N137" s="9" t="s">
        <v>14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customFormat="false" ht="11.25" hidden="false" customHeight="true" outlineLevel="0" collapsed="false">
      <c r="A138" s="6" t="n">
        <f aca="false">COUNTIFS($B$2:$B$237,B138)</f>
        <v>8</v>
      </c>
      <c r="B138" s="7" t="s">
        <v>15</v>
      </c>
      <c r="C138" s="8" t="n">
        <v>1</v>
      </c>
      <c r="D138" s="8" t="n">
        <f aca="false">0.3*H138</f>
        <v>220.5</v>
      </c>
      <c r="E138" s="9" t="n">
        <f aca="false">C138*D138</f>
        <v>220.5</v>
      </c>
      <c r="F138" s="9" t="n">
        <v>735</v>
      </c>
      <c r="G138" s="9" t="n">
        <f aca="false">F138*C138</f>
        <v>735</v>
      </c>
      <c r="H138" s="9" t="n">
        <f aca="false">F138</f>
        <v>735</v>
      </c>
      <c r="I138" s="9" t="n">
        <f aca="false">H138*C138</f>
        <v>735</v>
      </c>
      <c r="J138" s="9" t="n">
        <v>2100</v>
      </c>
      <c r="K138" s="9" t="n">
        <f aca="false">$C$2*J138</f>
        <v>2100</v>
      </c>
      <c r="L138" s="9" t="n">
        <f aca="false">(E138+K138+I138+G138)</f>
        <v>3790.5</v>
      </c>
      <c r="M138" s="9" t="n">
        <f aca="false">L138+(24*60*60*15)</f>
        <v>1299790.5</v>
      </c>
      <c r="N138" s="9" t="s">
        <v>14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customFormat="false" ht="11.25" hidden="false" customHeight="true" outlineLevel="0" collapsed="false">
      <c r="A139" s="6" t="n">
        <f aca="false">COUNTIFS($B$2:$B$237,B139)</f>
        <v>7</v>
      </c>
      <c r="B139" s="7" t="s">
        <v>16</v>
      </c>
      <c r="C139" s="8" t="n">
        <v>1</v>
      </c>
      <c r="D139" s="8" t="n">
        <f aca="false">0.3*H139</f>
        <v>226.8</v>
      </c>
      <c r="E139" s="9" t="n">
        <f aca="false">C139*D139</f>
        <v>226.8</v>
      </c>
      <c r="F139" s="9" t="n">
        <v>756</v>
      </c>
      <c r="G139" s="9" t="n">
        <f aca="false">F139*C139</f>
        <v>756</v>
      </c>
      <c r="H139" s="9" t="n">
        <f aca="false">F139</f>
        <v>756</v>
      </c>
      <c r="I139" s="9" t="n">
        <f aca="false">H139*C139</f>
        <v>756</v>
      </c>
      <c r="J139" s="9" t="n">
        <v>2100</v>
      </c>
      <c r="K139" s="9" t="n">
        <f aca="false">$C$2*J139</f>
        <v>2100</v>
      </c>
      <c r="L139" s="9" t="n">
        <f aca="false">(E139+K139+I139+G139)</f>
        <v>3838.8</v>
      </c>
      <c r="M139" s="9" t="n">
        <f aca="false">L139+(24*60*60*15)</f>
        <v>1299838.8</v>
      </c>
      <c r="N139" s="9" t="s">
        <v>14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customFormat="false" ht="11.25" hidden="false" customHeight="true" outlineLevel="0" collapsed="false">
      <c r="A140" s="6" t="n">
        <f aca="false">COUNTIFS($B$2:$B$237,B140)</f>
        <v>5</v>
      </c>
      <c r="B140" s="7" t="s">
        <v>17</v>
      </c>
      <c r="C140" s="8" t="n">
        <v>1</v>
      </c>
      <c r="D140" s="8" t="n">
        <f aca="false">0.3*H140</f>
        <v>220.5</v>
      </c>
      <c r="E140" s="9" t="n">
        <f aca="false">C140*D140</f>
        <v>220.5</v>
      </c>
      <c r="F140" s="9" t="n">
        <v>735</v>
      </c>
      <c r="G140" s="9" t="n">
        <f aca="false">F140*C140</f>
        <v>735</v>
      </c>
      <c r="H140" s="9" t="n">
        <f aca="false">F140</f>
        <v>735</v>
      </c>
      <c r="I140" s="9" t="n">
        <f aca="false">H140*C140</f>
        <v>735</v>
      </c>
      <c r="J140" s="9" t="n">
        <v>2100</v>
      </c>
      <c r="K140" s="9" t="n">
        <f aca="false">$C$2*J140</f>
        <v>2100</v>
      </c>
      <c r="L140" s="9" t="n">
        <f aca="false">(E140+K140+I140+G140)</f>
        <v>3790.5</v>
      </c>
      <c r="M140" s="9" t="n">
        <f aca="false">L140+(24*60*60*15)</f>
        <v>1299790.5</v>
      </c>
      <c r="N140" s="9" t="s">
        <v>14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customFormat="false" ht="11.25" hidden="false" customHeight="true" outlineLevel="0" collapsed="false">
      <c r="A141" s="6" t="n">
        <f aca="false">COUNTIFS($B$2:$B$237,B141)</f>
        <v>8</v>
      </c>
      <c r="B141" s="7" t="s">
        <v>21</v>
      </c>
      <c r="C141" s="8" t="n">
        <v>1</v>
      </c>
      <c r="D141" s="8" t="n">
        <f aca="false">0.3*H141</f>
        <v>220.5</v>
      </c>
      <c r="E141" s="9" t="n">
        <f aca="false">C141*D141</f>
        <v>220.5</v>
      </c>
      <c r="F141" s="9" t="n">
        <v>735</v>
      </c>
      <c r="G141" s="9" t="n">
        <f aca="false">F141*C141</f>
        <v>735</v>
      </c>
      <c r="H141" s="9" t="n">
        <f aca="false">F141</f>
        <v>735</v>
      </c>
      <c r="I141" s="9" t="n">
        <f aca="false">H141*C141</f>
        <v>735</v>
      </c>
      <c r="J141" s="11" t="n">
        <v>2100</v>
      </c>
      <c r="K141" s="11" t="n">
        <f aca="false">$C$2*J141</f>
        <v>2100</v>
      </c>
      <c r="L141" s="9" t="n">
        <f aca="false">(E141+K141+I141+G141)</f>
        <v>3790.5</v>
      </c>
      <c r="M141" s="9" t="n">
        <f aca="false">L141+(24*60*60*15)</f>
        <v>1299790.5</v>
      </c>
      <c r="N141" s="9" t="s">
        <v>14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customFormat="false" ht="11.25" hidden="false" customHeight="true" outlineLevel="0" collapsed="false">
      <c r="A142" s="6" t="n">
        <f aca="false">COUNTIFS($B$2:$B$237,B142)</f>
        <v>8</v>
      </c>
      <c r="B142" s="7" t="s">
        <v>22</v>
      </c>
      <c r="C142" s="8" t="n">
        <v>1</v>
      </c>
      <c r="D142" s="8" t="n">
        <f aca="false">0.3*H142</f>
        <v>220.5</v>
      </c>
      <c r="E142" s="9" t="n">
        <f aca="false">C142*D142</f>
        <v>220.5</v>
      </c>
      <c r="F142" s="9" t="n">
        <v>735</v>
      </c>
      <c r="G142" s="9" t="n">
        <f aca="false">F142*C142</f>
        <v>735</v>
      </c>
      <c r="H142" s="9" t="n">
        <f aca="false">F142</f>
        <v>735</v>
      </c>
      <c r="I142" s="9" t="n">
        <f aca="false">H142*C142</f>
        <v>735</v>
      </c>
      <c r="J142" s="11" t="n">
        <v>2160</v>
      </c>
      <c r="K142" s="11" t="n">
        <f aca="false">$C$2*J142</f>
        <v>2160</v>
      </c>
      <c r="L142" s="9" t="n">
        <f aca="false">(E142+K142+I142+G142)</f>
        <v>3850.5</v>
      </c>
      <c r="M142" s="9" t="n">
        <f aca="false">L142+(24*60*60*15)</f>
        <v>1299850.5</v>
      </c>
      <c r="N142" s="9" t="s">
        <v>14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customFormat="false" ht="11.25" hidden="false" customHeight="true" outlineLevel="0" collapsed="false">
      <c r="A143" s="6" t="n">
        <f aca="false">COUNTIFS($B$2:$B$237,B143)</f>
        <v>8</v>
      </c>
      <c r="B143" s="7" t="s">
        <v>23</v>
      </c>
      <c r="C143" s="8" t="n">
        <v>1</v>
      </c>
      <c r="D143" s="8" t="n">
        <f aca="false">0.3*H143</f>
        <v>239.4</v>
      </c>
      <c r="E143" s="9" t="n">
        <f aca="false">C143*D143</f>
        <v>239.4</v>
      </c>
      <c r="F143" s="9" t="n">
        <v>798</v>
      </c>
      <c r="G143" s="9" t="n">
        <f aca="false">F143*C143</f>
        <v>798</v>
      </c>
      <c r="H143" s="9" t="n">
        <f aca="false">F143</f>
        <v>798</v>
      </c>
      <c r="I143" s="9" t="n">
        <f aca="false">H143*C143</f>
        <v>798</v>
      </c>
      <c r="J143" s="11" t="n">
        <v>2376</v>
      </c>
      <c r="K143" s="11" t="n">
        <f aca="false">$C$2*J143</f>
        <v>2376</v>
      </c>
      <c r="L143" s="9" t="n">
        <f aca="false">(E143+K143+I143+G143)</f>
        <v>4211.4</v>
      </c>
      <c r="M143" s="9" t="n">
        <f aca="false">L143+(24*60*60*15)</f>
        <v>1300211.4</v>
      </c>
      <c r="N143" s="9" t="s">
        <v>14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customFormat="false" ht="11.25" hidden="false" customHeight="true" outlineLevel="0" collapsed="false">
      <c r="A144" s="6" t="n">
        <f aca="false">COUNTIFS($B$2:$B$237,B144)</f>
        <v>8</v>
      </c>
      <c r="B144" s="7" t="s">
        <v>24</v>
      </c>
      <c r="C144" s="8" t="n">
        <v>1</v>
      </c>
      <c r="D144" s="8" t="n">
        <f aca="false">0.3*H144</f>
        <v>239.4</v>
      </c>
      <c r="E144" s="9" t="n">
        <f aca="false">C144*D144</f>
        <v>239.4</v>
      </c>
      <c r="F144" s="9" t="n">
        <v>798</v>
      </c>
      <c r="G144" s="9" t="n">
        <f aca="false">F144*C144</f>
        <v>798</v>
      </c>
      <c r="H144" s="9" t="n">
        <f aca="false">F144</f>
        <v>798</v>
      </c>
      <c r="I144" s="9" t="n">
        <f aca="false">H144*C144</f>
        <v>798</v>
      </c>
      <c r="J144" s="11" t="n">
        <v>2160</v>
      </c>
      <c r="K144" s="11" t="n">
        <f aca="false">$C$2*J144</f>
        <v>2160</v>
      </c>
      <c r="L144" s="9" t="n">
        <f aca="false">(E144+K144+I144+G144)</f>
        <v>3995.4</v>
      </c>
      <c r="M144" s="9" t="n">
        <f aca="false">L144+(24*60*60*15)</f>
        <v>1299995.4</v>
      </c>
      <c r="N144" s="9" t="s">
        <v>14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customFormat="false" ht="11.25" hidden="false" customHeight="true" outlineLevel="0" collapsed="false">
      <c r="A145" s="6" t="n">
        <f aca="false">COUNTIFS($B$2:$B$237,B145)</f>
        <v>9</v>
      </c>
      <c r="B145" s="7" t="s">
        <v>25</v>
      </c>
      <c r="C145" s="8" t="n">
        <v>1</v>
      </c>
      <c r="D145" s="8" t="n">
        <f aca="false">0.3*H145</f>
        <v>226.8</v>
      </c>
      <c r="E145" s="9" t="n">
        <f aca="false">C145*D145</f>
        <v>226.8</v>
      </c>
      <c r="F145" s="9" t="n">
        <v>756</v>
      </c>
      <c r="G145" s="9" t="n">
        <f aca="false">F145*C145</f>
        <v>756</v>
      </c>
      <c r="H145" s="9" t="n">
        <f aca="false">F145</f>
        <v>756</v>
      </c>
      <c r="I145" s="9" t="n">
        <f aca="false">H145*C145</f>
        <v>756</v>
      </c>
      <c r="J145" s="11" t="n">
        <v>2160</v>
      </c>
      <c r="K145" s="11" t="n">
        <f aca="false">$C$2*J145</f>
        <v>2160</v>
      </c>
      <c r="L145" s="9" t="n">
        <f aca="false">(E145+K145+I145+G145)</f>
        <v>3898.8</v>
      </c>
      <c r="M145" s="9" t="n">
        <f aca="false">L145+(24*60*60*15)</f>
        <v>1299898.8</v>
      </c>
      <c r="N145" s="9" t="s">
        <v>14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customFormat="false" ht="11.25" hidden="false" customHeight="true" outlineLevel="0" collapsed="false">
      <c r="A146" s="6" t="n">
        <f aca="false">COUNTIFS($B$2:$B$237,B146)</f>
        <v>9</v>
      </c>
      <c r="B146" s="7" t="s">
        <v>26</v>
      </c>
      <c r="C146" s="8" t="n">
        <v>1</v>
      </c>
      <c r="D146" s="8" t="n">
        <f aca="false">0.3*H146</f>
        <v>226.8</v>
      </c>
      <c r="E146" s="9" t="n">
        <f aca="false">C146*D146</f>
        <v>226.8</v>
      </c>
      <c r="F146" s="9" t="n">
        <v>756</v>
      </c>
      <c r="G146" s="9" t="n">
        <f aca="false">F146*C146</f>
        <v>756</v>
      </c>
      <c r="H146" s="9" t="n">
        <f aca="false">F146</f>
        <v>756</v>
      </c>
      <c r="I146" s="9" t="n">
        <f aca="false">H146*C146</f>
        <v>756</v>
      </c>
      <c r="J146" s="11" t="n">
        <v>2100</v>
      </c>
      <c r="K146" s="11" t="n">
        <f aca="false">$C$2*J146</f>
        <v>2100</v>
      </c>
      <c r="L146" s="9" t="n">
        <f aca="false">(E146+K146+I146+G146)</f>
        <v>3838.8</v>
      </c>
      <c r="M146" s="9" t="n">
        <f aca="false">L146+(24*60*60*15)</f>
        <v>1299838.8</v>
      </c>
      <c r="N146" s="9" t="s">
        <v>14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11.25" hidden="false" customHeight="true" outlineLevel="0" collapsed="false">
      <c r="A147" s="6" t="n">
        <f aca="false">COUNTIFS($B$2:$B$237,B147)</f>
        <v>9</v>
      </c>
      <c r="B147" s="7" t="s">
        <v>27</v>
      </c>
      <c r="C147" s="8" t="n">
        <v>1</v>
      </c>
      <c r="D147" s="8" t="n">
        <f aca="false">0.3*H147</f>
        <v>226.8</v>
      </c>
      <c r="E147" s="9" t="n">
        <f aca="false">C147*D147</f>
        <v>226.8</v>
      </c>
      <c r="F147" s="9" t="n">
        <v>756</v>
      </c>
      <c r="G147" s="9" t="n">
        <f aca="false">F147*C147</f>
        <v>756</v>
      </c>
      <c r="H147" s="9" t="n">
        <f aca="false">F147</f>
        <v>756</v>
      </c>
      <c r="I147" s="9" t="n">
        <f aca="false">H147*C147</f>
        <v>756</v>
      </c>
      <c r="J147" s="11" t="n">
        <v>2160</v>
      </c>
      <c r="K147" s="11" t="n">
        <f aca="false">$C$2*J147</f>
        <v>2160</v>
      </c>
      <c r="L147" s="9" t="n">
        <f aca="false">(E147+K147+I147+G147)</f>
        <v>3898.8</v>
      </c>
      <c r="M147" s="9" t="n">
        <f aca="false">L147+(24*60*60*15)</f>
        <v>1299898.8</v>
      </c>
      <c r="N147" s="9" t="s">
        <v>14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11.25" hidden="false" customHeight="true" outlineLevel="0" collapsed="false">
      <c r="A148" s="6" t="n">
        <f aca="false">COUNTIFS($B$2:$B$237,B148)</f>
        <v>8</v>
      </c>
      <c r="B148" s="7" t="s">
        <v>28</v>
      </c>
      <c r="C148" s="8" t="n">
        <v>1</v>
      </c>
      <c r="D148" s="8" t="n">
        <f aca="false">0.3*H148</f>
        <v>226.8</v>
      </c>
      <c r="E148" s="9" t="n">
        <f aca="false">C148*D148</f>
        <v>226.8</v>
      </c>
      <c r="F148" s="9" t="n">
        <v>756</v>
      </c>
      <c r="G148" s="9" t="n">
        <f aca="false">F148*C148</f>
        <v>756</v>
      </c>
      <c r="H148" s="9" t="n">
        <f aca="false">F148</f>
        <v>756</v>
      </c>
      <c r="I148" s="9" t="n">
        <f aca="false">H148*C148</f>
        <v>756</v>
      </c>
      <c r="J148" s="11" t="n">
        <v>2100</v>
      </c>
      <c r="K148" s="11" t="n">
        <f aca="false">$C$2*J148</f>
        <v>2100</v>
      </c>
      <c r="L148" s="9" t="n">
        <f aca="false">(E148+K148+I148+G148)</f>
        <v>3838.8</v>
      </c>
      <c r="M148" s="9" t="n">
        <f aca="false">L148+(24*60*60*15)</f>
        <v>1299838.8</v>
      </c>
      <c r="N148" s="9" t="s">
        <v>14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11.25" hidden="false" customHeight="true" outlineLevel="0" collapsed="false">
      <c r="A149" s="6" t="n">
        <f aca="false">COUNTIFS($B$2:$B$237,B149)</f>
        <v>8</v>
      </c>
      <c r="B149" s="7" t="s">
        <v>29</v>
      </c>
      <c r="C149" s="8" t="n">
        <v>1</v>
      </c>
      <c r="D149" s="8" t="n">
        <f aca="false">0.3*H149</f>
        <v>220.5</v>
      </c>
      <c r="E149" s="9" t="n">
        <f aca="false">C149*D149</f>
        <v>220.5</v>
      </c>
      <c r="F149" s="9" t="n">
        <v>735</v>
      </c>
      <c r="G149" s="9" t="n">
        <f aca="false">F149*C149</f>
        <v>735</v>
      </c>
      <c r="H149" s="9" t="n">
        <f aca="false">F149</f>
        <v>735</v>
      </c>
      <c r="I149" s="9" t="n">
        <f aca="false">H149*C149</f>
        <v>735</v>
      </c>
      <c r="J149" s="11" t="n">
        <v>2160</v>
      </c>
      <c r="K149" s="11" t="n">
        <f aca="false">$C$2*J149</f>
        <v>2160</v>
      </c>
      <c r="L149" s="9" t="n">
        <f aca="false">(E149+K149+I149+G149)</f>
        <v>3850.5</v>
      </c>
      <c r="M149" s="9" t="n">
        <f aca="false">L149+(24*60*60*15)</f>
        <v>1299850.5</v>
      </c>
      <c r="N149" s="9" t="s">
        <v>14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customFormat="false" ht="11.25" hidden="false" customHeight="true" outlineLevel="0" collapsed="false">
      <c r="A150" s="6" t="n">
        <f aca="false">COUNTIFS($B$2:$B$237,B150)</f>
        <v>8</v>
      </c>
      <c r="B150" s="7" t="s">
        <v>30</v>
      </c>
      <c r="C150" s="8" t="n">
        <v>1</v>
      </c>
      <c r="D150" s="8" t="n">
        <f aca="false">0.3*H150</f>
        <v>226.8</v>
      </c>
      <c r="E150" s="9" t="n">
        <f aca="false">C150*D150</f>
        <v>226.8</v>
      </c>
      <c r="F150" s="9" t="n">
        <v>756</v>
      </c>
      <c r="G150" s="9" t="n">
        <f aca="false">F150*C150</f>
        <v>756</v>
      </c>
      <c r="H150" s="9" t="n">
        <f aca="false">F150</f>
        <v>756</v>
      </c>
      <c r="I150" s="9" t="n">
        <f aca="false">H150*C150</f>
        <v>756</v>
      </c>
      <c r="J150" s="11" t="n">
        <v>2376</v>
      </c>
      <c r="K150" s="11" t="n">
        <f aca="false">$C$2*J150</f>
        <v>2376</v>
      </c>
      <c r="L150" s="9" t="n">
        <f aca="false">(E150+K150+I150+G150)</f>
        <v>4114.8</v>
      </c>
      <c r="M150" s="9" t="n">
        <f aca="false">L150+(24*60*60*15)</f>
        <v>1300114.8</v>
      </c>
      <c r="N150" s="9" t="s">
        <v>14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customFormat="false" ht="11.25" hidden="false" customHeight="true" outlineLevel="0" collapsed="false">
      <c r="A151" s="6" t="n">
        <f aca="false">COUNTIFS($B$2:$B$237,B151)</f>
        <v>8</v>
      </c>
      <c r="B151" s="7" t="s">
        <v>31</v>
      </c>
      <c r="C151" s="8" t="n">
        <v>1</v>
      </c>
      <c r="D151" s="8" t="n">
        <f aca="false">0.3*H151</f>
        <v>239.4</v>
      </c>
      <c r="E151" s="9" t="n">
        <f aca="false">C151*D151</f>
        <v>239.4</v>
      </c>
      <c r="F151" s="9" t="n">
        <v>798</v>
      </c>
      <c r="G151" s="9" t="n">
        <f aca="false">F151*C151</f>
        <v>798</v>
      </c>
      <c r="H151" s="9" t="n">
        <f aca="false">F151</f>
        <v>798</v>
      </c>
      <c r="I151" s="9" t="n">
        <f aca="false">H151*C151</f>
        <v>798</v>
      </c>
      <c r="J151" s="11" t="n">
        <v>2160</v>
      </c>
      <c r="K151" s="11" t="n">
        <f aca="false">$C$2*J151</f>
        <v>2160</v>
      </c>
      <c r="L151" s="9" t="n">
        <f aca="false">(E151+K151+I151+G151)</f>
        <v>3995.4</v>
      </c>
      <c r="M151" s="9" t="n">
        <f aca="false">L151+(24*60*60*15)</f>
        <v>1299995.4</v>
      </c>
      <c r="N151" s="9" t="s">
        <v>14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11.25" hidden="false" customHeight="true" outlineLevel="0" collapsed="false">
      <c r="A152" s="6" t="n">
        <f aca="false">COUNTIFS($B$2:$B$237,B152)</f>
        <v>8</v>
      </c>
      <c r="B152" s="12" t="s">
        <v>32</v>
      </c>
      <c r="C152" s="8" t="n">
        <v>1</v>
      </c>
      <c r="D152" s="8" t="n">
        <f aca="false">0.3*H152</f>
        <v>239.4</v>
      </c>
      <c r="E152" s="9" t="n">
        <f aca="false">C152*D152</f>
        <v>239.4</v>
      </c>
      <c r="F152" s="9" t="n">
        <v>798</v>
      </c>
      <c r="G152" s="9" t="n">
        <f aca="false">F152*C152</f>
        <v>798</v>
      </c>
      <c r="H152" s="9" t="n">
        <f aca="false">F152</f>
        <v>798</v>
      </c>
      <c r="I152" s="9" t="n">
        <f aca="false">H152*C152</f>
        <v>798</v>
      </c>
      <c r="J152" s="9" t="n">
        <v>2100</v>
      </c>
      <c r="K152" s="9" t="n">
        <f aca="false">$C$2*J152</f>
        <v>2100</v>
      </c>
      <c r="L152" s="9" t="n">
        <f aca="false">(E152+K152+I152+G152)</f>
        <v>3935.4</v>
      </c>
      <c r="M152" s="9" t="n">
        <f aca="false">L152+(24*60*60*15)</f>
        <v>1299935.4</v>
      </c>
      <c r="N152" s="9" t="s">
        <v>14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11.25" hidden="false" customHeight="true" outlineLevel="0" collapsed="false">
      <c r="A153" s="6" t="n">
        <f aca="false">COUNTIFS($B$2:$B$237,B153)</f>
        <v>9</v>
      </c>
      <c r="B153" s="12" t="s">
        <v>33</v>
      </c>
      <c r="C153" s="8" t="n">
        <v>1</v>
      </c>
      <c r="D153" s="8" t="n">
        <f aca="false">0.3*H153</f>
        <v>239.4</v>
      </c>
      <c r="E153" s="9" t="n">
        <f aca="false">C153*D153</f>
        <v>239.4</v>
      </c>
      <c r="F153" s="9" t="n">
        <v>798</v>
      </c>
      <c r="G153" s="9" t="n">
        <f aca="false">F153*C153</f>
        <v>798</v>
      </c>
      <c r="H153" s="9" t="n">
        <f aca="false">F153</f>
        <v>798</v>
      </c>
      <c r="I153" s="9" t="n">
        <f aca="false">H153*C153</f>
        <v>798</v>
      </c>
      <c r="J153" s="9" t="n">
        <v>2100</v>
      </c>
      <c r="K153" s="9" t="n">
        <f aca="false">$C$2*J153</f>
        <v>2100</v>
      </c>
      <c r="L153" s="9" t="n">
        <f aca="false">(E153+K153+I153+G153)</f>
        <v>3935.4</v>
      </c>
      <c r="M153" s="9" t="n">
        <f aca="false">L153+(24*60*60*15)</f>
        <v>1299935.4</v>
      </c>
      <c r="N153" s="9" t="s">
        <v>14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11.25" hidden="false" customHeight="true" outlineLevel="0" collapsed="false">
      <c r="A154" s="6" t="n">
        <f aca="false">COUNTIFS($B$2:$B$237,B154)</f>
        <v>9</v>
      </c>
      <c r="B154" s="12" t="s">
        <v>34</v>
      </c>
      <c r="C154" s="8" t="n">
        <v>1</v>
      </c>
      <c r="D154" s="8" t="n">
        <f aca="false">0.3*H154</f>
        <v>226.8</v>
      </c>
      <c r="E154" s="9" t="n">
        <f aca="false">C154*D154</f>
        <v>226.8</v>
      </c>
      <c r="F154" s="9" t="n">
        <v>756</v>
      </c>
      <c r="G154" s="9" t="n">
        <f aca="false">F154*C154</f>
        <v>756</v>
      </c>
      <c r="H154" s="9" t="n">
        <f aca="false">F154</f>
        <v>756</v>
      </c>
      <c r="I154" s="9" t="n">
        <f aca="false">H154*C154</f>
        <v>756</v>
      </c>
      <c r="J154" s="9" t="n">
        <v>2100</v>
      </c>
      <c r="K154" s="9" t="n">
        <f aca="false">$C$2*J154</f>
        <v>2100</v>
      </c>
      <c r="L154" s="9" t="n">
        <f aca="false">(E154+K154+I154+G154)</f>
        <v>3838.8</v>
      </c>
      <c r="M154" s="9" t="n">
        <f aca="false">L154+(24*60*60*15)</f>
        <v>1299838.8</v>
      </c>
      <c r="N154" s="9" t="s">
        <v>14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11.25" hidden="false" customHeight="true" outlineLevel="0" collapsed="false">
      <c r="A155" s="6" t="n">
        <f aca="false">COUNTIFS($B$2:$B$237,B155)</f>
        <v>3</v>
      </c>
      <c r="B155" s="7" t="s">
        <v>20</v>
      </c>
      <c r="C155" s="8" t="n">
        <v>1</v>
      </c>
      <c r="D155" s="8" t="n">
        <f aca="false">0.3*H155</f>
        <v>220.5</v>
      </c>
      <c r="E155" s="9" t="n">
        <f aca="false">C155*D155</f>
        <v>220.5</v>
      </c>
      <c r="F155" s="9" t="n">
        <v>735</v>
      </c>
      <c r="G155" s="9" t="n">
        <f aca="false">F155*C155</f>
        <v>735</v>
      </c>
      <c r="H155" s="9" t="n">
        <f aca="false">F155</f>
        <v>735</v>
      </c>
      <c r="I155" s="9" t="n">
        <f aca="false">H155*C155</f>
        <v>735</v>
      </c>
      <c r="J155" s="11" t="n">
        <v>2160</v>
      </c>
      <c r="K155" s="11" t="n">
        <f aca="false">$C$2*J155</f>
        <v>2160</v>
      </c>
      <c r="L155" s="9" t="n">
        <f aca="false">(E155+K155+I155+G155)</f>
        <v>3850.5</v>
      </c>
      <c r="M155" s="9" t="n">
        <f aca="false">L155+(24*60*60*15)</f>
        <v>1299850.5</v>
      </c>
      <c r="N155" s="9" t="s">
        <v>14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11.25" hidden="false" customHeight="true" outlineLevel="0" collapsed="false">
      <c r="A156" s="6" t="n">
        <f aca="false">COUNTIFS($B$2:$B$237,B156)</f>
        <v>8</v>
      </c>
      <c r="B156" s="7" t="s">
        <v>21</v>
      </c>
      <c r="C156" s="8" t="n">
        <v>1</v>
      </c>
      <c r="D156" s="8" t="n">
        <f aca="false">0.3*H156</f>
        <v>220.5</v>
      </c>
      <c r="E156" s="9" t="n">
        <f aca="false">C156*D156</f>
        <v>220.5</v>
      </c>
      <c r="F156" s="9" t="n">
        <v>735</v>
      </c>
      <c r="G156" s="9" t="n">
        <f aca="false">F156*C156</f>
        <v>735</v>
      </c>
      <c r="H156" s="9" t="n">
        <f aca="false">F156</f>
        <v>735</v>
      </c>
      <c r="I156" s="9" t="n">
        <f aca="false">H156*C156</f>
        <v>735</v>
      </c>
      <c r="J156" s="11" t="n">
        <v>2100</v>
      </c>
      <c r="K156" s="11" t="n">
        <f aca="false">$C$2*J156</f>
        <v>2100</v>
      </c>
      <c r="L156" s="9" t="n">
        <f aca="false">(E156+K156+I156+G156)</f>
        <v>3790.5</v>
      </c>
      <c r="M156" s="9" t="n">
        <f aca="false">L156+(24*60*60*15)</f>
        <v>1299790.5</v>
      </c>
      <c r="N156" s="9" t="s">
        <v>14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11.25" hidden="false" customHeight="true" outlineLevel="0" collapsed="false">
      <c r="A157" s="6" t="n">
        <f aca="false">COUNTIFS($B$2:$B$237,B157)</f>
        <v>8</v>
      </c>
      <c r="B157" s="7" t="s">
        <v>22</v>
      </c>
      <c r="C157" s="8" t="n">
        <v>1</v>
      </c>
      <c r="D157" s="8" t="n">
        <f aca="false">0.3*H157</f>
        <v>220.5</v>
      </c>
      <c r="E157" s="9" t="n">
        <f aca="false">C157*D157</f>
        <v>220.5</v>
      </c>
      <c r="F157" s="9" t="n">
        <v>735</v>
      </c>
      <c r="G157" s="9" t="n">
        <f aca="false">F157*C157</f>
        <v>735</v>
      </c>
      <c r="H157" s="9" t="n">
        <f aca="false">F157</f>
        <v>735</v>
      </c>
      <c r="I157" s="9" t="n">
        <f aca="false">H157*C157</f>
        <v>735</v>
      </c>
      <c r="J157" s="11" t="n">
        <v>2160</v>
      </c>
      <c r="K157" s="11" t="n">
        <f aca="false">$C$2*J157</f>
        <v>2160</v>
      </c>
      <c r="L157" s="9" t="n">
        <f aca="false">(E157+K157+I157+G157)</f>
        <v>3850.5</v>
      </c>
      <c r="M157" s="9" t="n">
        <f aca="false">L157+(24*60*60*15)</f>
        <v>1299850.5</v>
      </c>
      <c r="N157" s="9" t="s">
        <v>14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11.25" hidden="false" customHeight="true" outlineLevel="0" collapsed="false">
      <c r="A158" s="6" t="n">
        <f aca="false">COUNTIFS($B$2:$B$237,B158)</f>
        <v>8</v>
      </c>
      <c r="B158" s="7" t="s">
        <v>23</v>
      </c>
      <c r="C158" s="8" t="n">
        <v>1</v>
      </c>
      <c r="D158" s="8" t="n">
        <f aca="false">0.3*H158</f>
        <v>239.4</v>
      </c>
      <c r="E158" s="9" t="n">
        <f aca="false">C158*D158</f>
        <v>239.4</v>
      </c>
      <c r="F158" s="9" t="n">
        <v>798</v>
      </c>
      <c r="G158" s="9" t="n">
        <f aca="false">F158*C158</f>
        <v>798</v>
      </c>
      <c r="H158" s="9" t="n">
        <f aca="false">F158</f>
        <v>798</v>
      </c>
      <c r="I158" s="9" t="n">
        <f aca="false">H158*C158</f>
        <v>798</v>
      </c>
      <c r="J158" s="11" t="n">
        <v>2371</v>
      </c>
      <c r="K158" s="11" t="n">
        <f aca="false">$C$2*J158</f>
        <v>2371</v>
      </c>
      <c r="L158" s="9" t="n">
        <f aca="false">(E158+K158+I158+G158)</f>
        <v>4206.4</v>
      </c>
      <c r="M158" s="9" t="n">
        <f aca="false">L158+(24*60*60*15)</f>
        <v>1300206.4</v>
      </c>
      <c r="N158" s="9" t="s">
        <v>14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11.25" hidden="false" customHeight="true" outlineLevel="0" collapsed="false">
      <c r="A159" s="6" t="n">
        <f aca="false">COUNTIFS($B$2:$B$237,B159)</f>
        <v>8</v>
      </c>
      <c r="B159" s="7" t="s">
        <v>24</v>
      </c>
      <c r="C159" s="8" t="n">
        <v>1</v>
      </c>
      <c r="D159" s="8" t="n">
        <f aca="false">0.3*H159</f>
        <v>239.4</v>
      </c>
      <c r="E159" s="9" t="n">
        <f aca="false">C159*D159</f>
        <v>239.4</v>
      </c>
      <c r="F159" s="9" t="n">
        <v>798</v>
      </c>
      <c r="G159" s="9" t="n">
        <f aca="false">F159*C159</f>
        <v>798</v>
      </c>
      <c r="H159" s="9" t="n">
        <f aca="false">F159</f>
        <v>798</v>
      </c>
      <c r="I159" s="9" t="n">
        <f aca="false">H159*C159</f>
        <v>798</v>
      </c>
      <c r="J159" s="11" t="n">
        <v>2160</v>
      </c>
      <c r="K159" s="11" t="n">
        <f aca="false">$C$2*J159</f>
        <v>2160</v>
      </c>
      <c r="L159" s="9" t="n">
        <f aca="false">(E159+K159+I159+G159)</f>
        <v>3995.4</v>
      </c>
      <c r="M159" s="9" t="n">
        <f aca="false">L159+(24*60*60*15)</f>
        <v>1299995.4</v>
      </c>
      <c r="N159" s="9" t="s">
        <v>14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11.25" hidden="false" customHeight="true" outlineLevel="0" collapsed="false">
      <c r="A160" s="6" t="n">
        <f aca="false">COUNTIFS($B$2:$B$237,B160)</f>
        <v>9</v>
      </c>
      <c r="B160" s="7" t="s">
        <v>25</v>
      </c>
      <c r="C160" s="8" t="n">
        <v>1</v>
      </c>
      <c r="D160" s="8" t="n">
        <f aca="false">0.3*H160</f>
        <v>226.8</v>
      </c>
      <c r="E160" s="9" t="n">
        <f aca="false">C160*D160</f>
        <v>226.8</v>
      </c>
      <c r="F160" s="9" t="n">
        <v>756</v>
      </c>
      <c r="G160" s="9" t="n">
        <f aca="false">F160*C160</f>
        <v>756</v>
      </c>
      <c r="H160" s="9" t="n">
        <f aca="false">F160</f>
        <v>756</v>
      </c>
      <c r="I160" s="9" t="n">
        <f aca="false">H160*C160</f>
        <v>756</v>
      </c>
      <c r="J160" s="11" t="n">
        <v>2160</v>
      </c>
      <c r="K160" s="11" t="n">
        <f aca="false">$C$2*J160</f>
        <v>2160</v>
      </c>
      <c r="L160" s="9" t="n">
        <f aca="false">(E160+K160+I160+G160)</f>
        <v>3898.8</v>
      </c>
      <c r="M160" s="9" t="n">
        <f aca="false">L160+(24*60*60*15)</f>
        <v>1299898.8</v>
      </c>
      <c r="N160" s="9" t="s">
        <v>14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11.25" hidden="false" customHeight="true" outlineLevel="0" collapsed="false">
      <c r="A161" s="6" t="n">
        <f aca="false">COUNTIFS($B$2:$B$237,B161)</f>
        <v>9</v>
      </c>
      <c r="B161" s="7" t="s">
        <v>26</v>
      </c>
      <c r="C161" s="8" t="n">
        <v>1</v>
      </c>
      <c r="D161" s="8" t="n">
        <f aca="false">0.3*H161</f>
        <v>226.8</v>
      </c>
      <c r="E161" s="9" t="n">
        <f aca="false">C161*D161</f>
        <v>226.8</v>
      </c>
      <c r="F161" s="9" t="n">
        <v>756</v>
      </c>
      <c r="G161" s="9" t="n">
        <f aca="false">F161*C161</f>
        <v>756</v>
      </c>
      <c r="H161" s="9" t="n">
        <f aca="false">F161</f>
        <v>756</v>
      </c>
      <c r="I161" s="9" t="n">
        <f aca="false">H161*C161</f>
        <v>756</v>
      </c>
      <c r="J161" s="11" t="n">
        <v>2100</v>
      </c>
      <c r="K161" s="11" t="n">
        <f aca="false">$C$2*J161</f>
        <v>2100</v>
      </c>
      <c r="L161" s="9" t="n">
        <f aca="false">(E161+K161+I161+G161)</f>
        <v>3838.8</v>
      </c>
      <c r="M161" s="9" t="n">
        <f aca="false">L161+(24*60*60*15)</f>
        <v>1299838.8</v>
      </c>
      <c r="N161" s="9" t="s">
        <v>14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11.25" hidden="false" customHeight="true" outlineLevel="0" collapsed="false">
      <c r="A162" s="6" t="n">
        <f aca="false">COUNTIFS($B$2:$B$237,B162)</f>
        <v>9</v>
      </c>
      <c r="B162" s="7" t="s">
        <v>27</v>
      </c>
      <c r="C162" s="8" t="n">
        <v>1</v>
      </c>
      <c r="D162" s="8" t="n">
        <f aca="false">0.3*H162</f>
        <v>226.8</v>
      </c>
      <c r="E162" s="9" t="n">
        <f aca="false">C162*D162</f>
        <v>226.8</v>
      </c>
      <c r="F162" s="9" t="n">
        <v>756</v>
      </c>
      <c r="G162" s="9" t="n">
        <f aca="false">F162*C162</f>
        <v>756</v>
      </c>
      <c r="H162" s="9" t="n">
        <f aca="false">F162</f>
        <v>756</v>
      </c>
      <c r="I162" s="9" t="n">
        <f aca="false">H162*C162</f>
        <v>756</v>
      </c>
      <c r="J162" s="11" t="n">
        <v>2160</v>
      </c>
      <c r="K162" s="11" t="n">
        <f aca="false">$C$2*J162</f>
        <v>2160</v>
      </c>
      <c r="L162" s="9" t="n">
        <f aca="false">(E162+K162+I162+G162)</f>
        <v>3898.8</v>
      </c>
      <c r="M162" s="9" t="n">
        <f aca="false">L162+(24*60*60*15)</f>
        <v>1299898.8</v>
      </c>
      <c r="N162" s="9" t="s">
        <v>14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11.25" hidden="false" customHeight="true" outlineLevel="0" collapsed="false">
      <c r="A163" s="6" t="n">
        <f aca="false">COUNTIFS($B$2:$B$237,B163)</f>
        <v>8</v>
      </c>
      <c r="B163" s="7" t="s">
        <v>28</v>
      </c>
      <c r="C163" s="8" t="n">
        <v>1</v>
      </c>
      <c r="D163" s="8" t="n">
        <f aca="false">0.3*H163</f>
        <v>226.8</v>
      </c>
      <c r="E163" s="9" t="n">
        <f aca="false">C163*D163</f>
        <v>226.8</v>
      </c>
      <c r="F163" s="9" t="n">
        <v>756</v>
      </c>
      <c r="G163" s="9" t="n">
        <f aca="false">F163*C163</f>
        <v>756</v>
      </c>
      <c r="H163" s="9" t="n">
        <f aca="false">F163</f>
        <v>756</v>
      </c>
      <c r="I163" s="9" t="n">
        <f aca="false">H163*C163</f>
        <v>756</v>
      </c>
      <c r="J163" s="11" t="n">
        <v>2100</v>
      </c>
      <c r="K163" s="11" t="n">
        <f aca="false">$C$2*J163</f>
        <v>2100</v>
      </c>
      <c r="L163" s="9" t="n">
        <f aca="false">(E163+K163+I163+G163)</f>
        <v>3838.8</v>
      </c>
      <c r="M163" s="9" t="n">
        <f aca="false">L163+(24*60*60*15)</f>
        <v>1299838.8</v>
      </c>
      <c r="N163" s="9" t="s">
        <v>14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11.25" hidden="false" customHeight="true" outlineLevel="0" collapsed="false">
      <c r="A164" s="6" t="n">
        <f aca="false">COUNTIFS($B$2:$B$237,B164)</f>
        <v>8</v>
      </c>
      <c r="B164" s="7" t="s">
        <v>29</v>
      </c>
      <c r="C164" s="8" t="n">
        <v>1</v>
      </c>
      <c r="D164" s="8" t="n">
        <f aca="false">0.3*H164</f>
        <v>220.5</v>
      </c>
      <c r="E164" s="9" t="n">
        <f aca="false">C164*D164</f>
        <v>220.5</v>
      </c>
      <c r="F164" s="9" t="n">
        <v>735</v>
      </c>
      <c r="G164" s="9" t="n">
        <f aca="false">F164*C164</f>
        <v>735</v>
      </c>
      <c r="H164" s="9" t="n">
        <f aca="false">F164</f>
        <v>735</v>
      </c>
      <c r="I164" s="9" t="n">
        <f aca="false">H164*C164</f>
        <v>735</v>
      </c>
      <c r="J164" s="11" t="n">
        <v>2160</v>
      </c>
      <c r="K164" s="11" t="n">
        <f aca="false">$C$2*J164</f>
        <v>2160</v>
      </c>
      <c r="L164" s="9" t="n">
        <f aca="false">(E164+K164+I164+G164)</f>
        <v>3850.5</v>
      </c>
      <c r="M164" s="9" t="n">
        <f aca="false">L164+(24*60*60*15)</f>
        <v>1299850.5</v>
      </c>
      <c r="N164" s="9" t="s">
        <v>14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11.25" hidden="false" customHeight="true" outlineLevel="0" collapsed="false">
      <c r="A165" s="6" t="n">
        <f aca="false">COUNTIFS($B$2:$B$237,B165)</f>
        <v>8</v>
      </c>
      <c r="B165" s="7" t="s">
        <v>30</v>
      </c>
      <c r="C165" s="8" t="n">
        <v>1</v>
      </c>
      <c r="D165" s="8" t="n">
        <f aca="false">0.3*H165</f>
        <v>226.8</v>
      </c>
      <c r="E165" s="9" t="n">
        <f aca="false">C165*D165</f>
        <v>226.8</v>
      </c>
      <c r="F165" s="9" t="n">
        <v>756</v>
      </c>
      <c r="G165" s="9" t="n">
        <f aca="false">F165*C165</f>
        <v>756</v>
      </c>
      <c r="H165" s="9" t="n">
        <f aca="false">F165</f>
        <v>756</v>
      </c>
      <c r="I165" s="9" t="n">
        <f aca="false">H165*C165</f>
        <v>756</v>
      </c>
      <c r="J165" s="11" t="n">
        <v>2371</v>
      </c>
      <c r="K165" s="11" t="n">
        <f aca="false">$C$2*J165</f>
        <v>2371</v>
      </c>
      <c r="L165" s="9" t="n">
        <f aca="false">(E165+K165+I165+G165)</f>
        <v>4109.8</v>
      </c>
      <c r="M165" s="9" t="n">
        <f aca="false">L165+(24*60*60*15)</f>
        <v>1300109.8</v>
      </c>
      <c r="N165" s="9" t="s">
        <v>14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11.25" hidden="false" customHeight="true" outlineLevel="0" collapsed="false">
      <c r="A166" s="6" t="n">
        <f aca="false">COUNTIFS($B$2:$B$237,B166)</f>
        <v>8</v>
      </c>
      <c r="B166" s="7" t="s">
        <v>31</v>
      </c>
      <c r="C166" s="8" t="n">
        <v>1</v>
      </c>
      <c r="D166" s="8" t="n">
        <f aca="false">0.3*H166</f>
        <v>239.4</v>
      </c>
      <c r="E166" s="9" t="n">
        <f aca="false">C166*D166</f>
        <v>239.4</v>
      </c>
      <c r="F166" s="9" t="n">
        <v>798</v>
      </c>
      <c r="G166" s="9" t="n">
        <f aca="false">F166*C166</f>
        <v>798</v>
      </c>
      <c r="H166" s="9" t="n">
        <f aca="false">F166</f>
        <v>798</v>
      </c>
      <c r="I166" s="9" t="n">
        <f aca="false">H166*C166</f>
        <v>798</v>
      </c>
      <c r="J166" s="11" t="n">
        <v>2160</v>
      </c>
      <c r="K166" s="11" t="n">
        <f aca="false">$C$2*J166</f>
        <v>2160</v>
      </c>
      <c r="L166" s="9" t="n">
        <f aca="false">(E166+K166+I166+G166)</f>
        <v>3995.4</v>
      </c>
      <c r="M166" s="9" t="n">
        <f aca="false">L166+(24*60*60*15)</f>
        <v>1299995.4</v>
      </c>
      <c r="N166" s="9" t="s">
        <v>14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11.25" hidden="false" customHeight="true" outlineLevel="0" collapsed="false">
      <c r="A167" s="6" t="n">
        <f aca="false">COUNTIFS($B$2:$B$237,B167)</f>
        <v>8</v>
      </c>
      <c r="B167" s="12" t="s">
        <v>32</v>
      </c>
      <c r="C167" s="8" t="n">
        <v>1</v>
      </c>
      <c r="D167" s="8" t="n">
        <f aca="false">0.3*H167</f>
        <v>239.4</v>
      </c>
      <c r="E167" s="9" t="n">
        <f aca="false">C167*D167</f>
        <v>239.4</v>
      </c>
      <c r="F167" s="9" t="n">
        <v>798</v>
      </c>
      <c r="G167" s="9" t="n">
        <f aca="false">F167*C167</f>
        <v>798</v>
      </c>
      <c r="H167" s="9" t="n">
        <f aca="false">F167</f>
        <v>798</v>
      </c>
      <c r="I167" s="9" t="n">
        <f aca="false">H167*C167</f>
        <v>798</v>
      </c>
      <c r="J167" s="9" t="n">
        <v>2100</v>
      </c>
      <c r="K167" s="9" t="n">
        <f aca="false">$C$2*J167</f>
        <v>2100</v>
      </c>
      <c r="L167" s="9" t="n">
        <f aca="false">(E167+K167+I167+G167)</f>
        <v>3935.4</v>
      </c>
      <c r="M167" s="9" t="n">
        <f aca="false">L167+(24*60*60*15)</f>
        <v>1299935.4</v>
      </c>
      <c r="N167" s="9" t="s">
        <v>14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11.25" hidden="false" customHeight="true" outlineLevel="0" collapsed="false">
      <c r="A168" s="6" t="n">
        <f aca="false">COUNTIFS($B$2:$B$237,B168)</f>
        <v>9</v>
      </c>
      <c r="B168" s="12" t="s">
        <v>33</v>
      </c>
      <c r="C168" s="8" t="n">
        <v>1</v>
      </c>
      <c r="D168" s="8" t="n">
        <f aca="false">0.3*H168</f>
        <v>239.4</v>
      </c>
      <c r="E168" s="9" t="n">
        <f aca="false">C168*D168</f>
        <v>239.4</v>
      </c>
      <c r="F168" s="9" t="n">
        <v>798</v>
      </c>
      <c r="G168" s="9" t="n">
        <f aca="false">F168*C168</f>
        <v>798</v>
      </c>
      <c r="H168" s="9" t="n">
        <f aca="false">F168</f>
        <v>798</v>
      </c>
      <c r="I168" s="9" t="n">
        <f aca="false">H168*C168</f>
        <v>798</v>
      </c>
      <c r="J168" s="9" t="n">
        <v>2100</v>
      </c>
      <c r="K168" s="9" t="n">
        <f aca="false">$C$2*J168</f>
        <v>2100</v>
      </c>
      <c r="L168" s="9" t="n">
        <f aca="false">(E168+K168+I168+G168)</f>
        <v>3935.4</v>
      </c>
      <c r="M168" s="9" t="n">
        <f aca="false">L168+(24*60*60*15)</f>
        <v>1299935.4</v>
      </c>
      <c r="N168" s="9" t="s">
        <v>14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11.25" hidden="false" customHeight="true" outlineLevel="0" collapsed="false">
      <c r="A169" s="6" t="n">
        <f aca="false">COUNTIFS($B$2:$B$237,B169)</f>
        <v>9</v>
      </c>
      <c r="B169" s="12" t="s">
        <v>34</v>
      </c>
      <c r="C169" s="8" t="n">
        <v>1</v>
      </c>
      <c r="D169" s="8" t="n">
        <f aca="false">0.3*H169</f>
        <v>226.8</v>
      </c>
      <c r="E169" s="9" t="n">
        <f aca="false">C169*D169</f>
        <v>226.8</v>
      </c>
      <c r="F169" s="9" t="n">
        <v>756</v>
      </c>
      <c r="G169" s="9" t="n">
        <f aca="false">F169*C169</f>
        <v>756</v>
      </c>
      <c r="H169" s="9" t="n">
        <f aca="false">F169</f>
        <v>756</v>
      </c>
      <c r="I169" s="9" t="n">
        <f aca="false">H169*C169</f>
        <v>756</v>
      </c>
      <c r="J169" s="9" t="n">
        <v>2100</v>
      </c>
      <c r="K169" s="9" t="n">
        <f aca="false">$C$2*J169</f>
        <v>2100</v>
      </c>
      <c r="L169" s="9" t="n">
        <f aca="false">(E169+K169+I169+G169)</f>
        <v>3838.8</v>
      </c>
      <c r="M169" s="9" t="n">
        <f aca="false">L169+(24*60*60*15)</f>
        <v>1299838.8</v>
      </c>
      <c r="N169" s="9" t="s">
        <v>14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11.25" hidden="false" customHeight="true" outlineLevel="0" collapsed="false">
      <c r="A170" s="6" t="n">
        <f aca="false">COUNTIFS($B$2:$B$237,B170)</f>
        <v>6</v>
      </c>
      <c r="B170" s="13" t="s">
        <v>37</v>
      </c>
      <c r="C170" s="8" t="n">
        <v>1</v>
      </c>
      <c r="D170" s="14" t="n">
        <v>226.8</v>
      </c>
      <c r="E170" s="9" t="n">
        <v>226.8</v>
      </c>
      <c r="F170" s="8" t="n">
        <v>0</v>
      </c>
      <c r="G170" s="8" t="n">
        <v>0</v>
      </c>
      <c r="H170" s="8" t="n">
        <v>0</v>
      </c>
      <c r="I170" s="8" t="n">
        <v>0</v>
      </c>
      <c r="J170" s="9" t="n">
        <v>2100</v>
      </c>
      <c r="K170" s="9" t="n">
        <f aca="false">J170*C170</f>
        <v>2100</v>
      </c>
      <c r="L170" s="9" t="n">
        <f aca="false">(E170+K170+I170+G170)</f>
        <v>2326.8</v>
      </c>
      <c r="M170" s="9" t="n">
        <f aca="false">L170+(24*60*60*15)</f>
        <v>1298326.8</v>
      </c>
      <c r="N170" s="9" t="s">
        <v>38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11.25" hidden="false" customHeight="true" outlineLevel="0" collapsed="false">
      <c r="A171" s="6" t="n">
        <f aca="false">COUNTIFS($B$2:$B$237,B171)</f>
        <v>8</v>
      </c>
      <c r="B171" s="13" t="s">
        <v>39</v>
      </c>
      <c r="C171" s="8" t="n">
        <v>1</v>
      </c>
      <c r="D171" s="14" t="n">
        <v>220.5</v>
      </c>
      <c r="E171" s="9" t="n">
        <v>220.5</v>
      </c>
      <c r="F171" s="8" t="n">
        <v>0</v>
      </c>
      <c r="G171" s="8" t="n">
        <v>0</v>
      </c>
      <c r="H171" s="8" t="n">
        <v>0</v>
      </c>
      <c r="I171" s="8" t="n">
        <v>0</v>
      </c>
      <c r="J171" s="9" t="n">
        <v>2100</v>
      </c>
      <c r="K171" s="9" t="n">
        <f aca="false">J171*C171</f>
        <v>2100</v>
      </c>
      <c r="L171" s="9" t="n">
        <f aca="false">(E171+K171+I171+G171)</f>
        <v>2320.5</v>
      </c>
      <c r="M171" s="9" t="n">
        <f aca="false">L171+(24*60*60*15)</f>
        <v>1298320.5</v>
      </c>
      <c r="N171" s="9" t="s">
        <v>38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11.25" hidden="false" customHeight="true" outlineLevel="0" collapsed="false">
      <c r="A172" s="6" t="n">
        <f aca="false">COUNTIFS($B$2:$B$237,B172)</f>
        <v>9</v>
      </c>
      <c r="B172" s="13" t="s">
        <v>40</v>
      </c>
      <c r="C172" s="8" t="n">
        <v>1</v>
      </c>
      <c r="D172" s="14" t="n">
        <v>226.8</v>
      </c>
      <c r="E172" s="9" t="n">
        <v>226.8</v>
      </c>
      <c r="F172" s="8" t="n">
        <v>0</v>
      </c>
      <c r="G172" s="8" t="n">
        <v>0</v>
      </c>
      <c r="H172" s="8" t="n">
        <v>0</v>
      </c>
      <c r="I172" s="8" t="n">
        <v>0</v>
      </c>
      <c r="J172" s="9" t="n">
        <v>2100</v>
      </c>
      <c r="K172" s="9" t="n">
        <f aca="false">J172*C172</f>
        <v>2100</v>
      </c>
      <c r="L172" s="9" t="n">
        <f aca="false">(E172+K172+I172+G172)</f>
        <v>2326.8</v>
      </c>
      <c r="M172" s="9" t="n">
        <f aca="false">L172+(24*60*60*15)</f>
        <v>1298326.8</v>
      </c>
      <c r="N172" s="9" t="s">
        <v>38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11.25" hidden="false" customHeight="true" outlineLevel="0" collapsed="false">
      <c r="A173" s="6" t="n">
        <f aca="false">COUNTIFS($B$2:$B$237,B173)</f>
        <v>11</v>
      </c>
      <c r="B173" s="13" t="s">
        <v>41</v>
      </c>
      <c r="C173" s="8" t="n">
        <v>1</v>
      </c>
      <c r="D173" s="14" t="n">
        <v>220.5</v>
      </c>
      <c r="E173" s="9" t="n">
        <v>220.5</v>
      </c>
      <c r="F173" s="8" t="n">
        <v>0</v>
      </c>
      <c r="G173" s="8" t="n">
        <v>0</v>
      </c>
      <c r="H173" s="8" t="n">
        <v>0</v>
      </c>
      <c r="I173" s="8" t="n">
        <v>0</v>
      </c>
      <c r="J173" s="9" t="n">
        <v>2100</v>
      </c>
      <c r="K173" s="9" t="n">
        <f aca="false">J173*C173</f>
        <v>2100</v>
      </c>
      <c r="L173" s="9" t="n">
        <f aca="false">(E173+K173+I173+G173)</f>
        <v>2320.5</v>
      </c>
      <c r="M173" s="9" t="n">
        <f aca="false">L173+(24*60*60*15)</f>
        <v>1298320.5</v>
      </c>
      <c r="N173" s="9" t="s">
        <v>38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11.25" hidden="false" customHeight="true" outlineLevel="0" collapsed="false">
      <c r="A174" s="6" t="n">
        <f aca="false">COUNTIFS($B$2:$B$237,B174)</f>
        <v>11</v>
      </c>
      <c r="B174" s="13" t="s">
        <v>42</v>
      </c>
      <c r="C174" s="8" t="n">
        <v>1</v>
      </c>
      <c r="D174" s="14" t="n">
        <v>220.5</v>
      </c>
      <c r="E174" s="9" t="n">
        <v>220.5</v>
      </c>
      <c r="F174" s="8" t="n">
        <v>0</v>
      </c>
      <c r="G174" s="8" t="n">
        <v>0</v>
      </c>
      <c r="H174" s="8" t="n">
        <v>0</v>
      </c>
      <c r="I174" s="8" t="n">
        <v>0</v>
      </c>
      <c r="J174" s="9" t="n">
        <v>2100</v>
      </c>
      <c r="K174" s="9" t="n">
        <f aca="false">J174*C174</f>
        <v>2100</v>
      </c>
      <c r="L174" s="9" t="n">
        <f aca="false">(E174+K174+I174+G174)</f>
        <v>2320.5</v>
      </c>
      <c r="M174" s="9" t="n">
        <f aca="false">L174+(24*60*60*15)</f>
        <v>1298320.5</v>
      </c>
      <c r="N174" s="9" t="s">
        <v>38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11.25" hidden="false" customHeight="true" outlineLevel="0" collapsed="false">
      <c r="A175" s="6" t="n">
        <f aca="false">COUNTIFS($B$2:$B$237,B175)</f>
        <v>7</v>
      </c>
      <c r="B175" s="13" t="s">
        <v>43</v>
      </c>
      <c r="C175" s="8" t="n">
        <v>1</v>
      </c>
      <c r="D175" s="14" t="n">
        <v>245.7</v>
      </c>
      <c r="E175" s="9" t="n">
        <v>245.7</v>
      </c>
      <c r="F175" s="8" t="n">
        <v>0</v>
      </c>
      <c r="G175" s="8" t="n">
        <v>0</v>
      </c>
      <c r="H175" s="8" t="n">
        <v>0</v>
      </c>
      <c r="I175" s="8" t="n">
        <v>0</v>
      </c>
      <c r="J175" s="9" t="n">
        <v>2100</v>
      </c>
      <c r="K175" s="9" t="n">
        <f aca="false">J175*C175</f>
        <v>2100</v>
      </c>
      <c r="L175" s="9" t="n">
        <f aca="false">(E175+K175+I175+G175)</f>
        <v>2345.7</v>
      </c>
      <c r="M175" s="9" t="n">
        <f aca="false">L175+(24*60*60*15)</f>
        <v>1298345.7</v>
      </c>
      <c r="N175" s="9" t="s">
        <v>38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11.25" hidden="false" customHeight="true" outlineLevel="0" collapsed="false">
      <c r="A176" s="6" t="n">
        <f aca="false">COUNTIFS($B$2:$B$237,B176)</f>
        <v>7</v>
      </c>
      <c r="B176" s="13" t="s">
        <v>44</v>
      </c>
      <c r="C176" s="8" t="n">
        <v>1</v>
      </c>
      <c r="D176" s="14" t="n">
        <v>220.5</v>
      </c>
      <c r="E176" s="9" t="n">
        <v>220.5</v>
      </c>
      <c r="F176" s="8" t="n">
        <v>0</v>
      </c>
      <c r="G176" s="8" t="n">
        <v>0</v>
      </c>
      <c r="H176" s="8" t="n">
        <v>0</v>
      </c>
      <c r="I176" s="8" t="n">
        <v>0</v>
      </c>
      <c r="J176" s="9" t="n">
        <v>2100</v>
      </c>
      <c r="K176" s="9" t="n">
        <f aca="false">J176*C176</f>
        <v>2100</v>
      </c>
      <c r="L176" s="9" t="n">
        <f aca="false">(E176+K176+I176+G176)</f>
        <v>2320.5</v>
      </c>
      <c r="M176" s="9" t="n">
        <f aca="false">L176+(24*60*60*15)</f>
        <v>1298320.5</v>
      </c>
      <c r="N176" s="9" t="s">
        <v>38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11.25" hidden="false" customHeight="true" outlineLevel="0" collapsed="false">
      <c r="A177" s="6" t="n">
        <f aca="false">COUNTIFS($B$2:$B$237,B177)</f>
        <v>9</v>
      </c>
      <c r="B177" s="13" t="s">
        <v>45</v>
      </c>
      <c r="C177" s="8" t="n">
        <v>1</v>
      </c>
      <c r="D177" s="14" t="n">
        <v>220.5</v>
      </c>
      <c r="E177" s="9" t="n">
        <v>220.5</v>
      </c>
      <c r="F177" s="8" t="n">
        <v>0</v>
      </c>
      <c r="G177" s="8" t="n">
        <v>0</v>
      </c>
      <c r="H177" s="8" t="n">
        <v>0</v>
      </c>
      <c r="I177" s="8" t="n">
        <v>0</v>
      </c>
      <c r="J177" s="9" t="n">
        <v>2100</v>
      </c>
      <c r="K177" s="9" t="n">
        <f aca="false">J177*C177</f>
        <v>2100</v>
      </c>
      <c r="L177" s="9" t="n">
        <f aca="false">(E177+K177+I177+G177)</f>
        <v>2320.5</v>
      </c>
      <c r="M177" s="9" t="n">
        <f aca="false">L177+(24*60*60*15)</f>
        <v>1298320.5</v>
      </c>
      <c r="N177" s="9" t="s">
        <v>38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11.25" hidden="false" customHeight="true" outlineLevel="0" collapsed="false">
      <c r="A178" s="6" t="n">
        <f aca="false">COUNTIFS($B$2:$B$237,B178)</f>
        <v>6</v>
      </c>
      <c r="B178" s="13" t="s">
        <v>37</v>
      </c>
      <c r="C178" s="8" t="n">
        <v>1</v>
      </c>
      <c r="D178" s="14" t="n">
        <v>220.5</v>
      </c>
      <c r="E178" s="9" t="n">
        <v>220.5</v>
      </c>
      <c r="F178" s="8" t="n">
        <v>0</v>
      </c>
      <c r="G178" s="8" t="n">
        <v>0</v>
      </c>
      <c r="H178" s="8" t="n">
        <v>0</v>
      </c>
      <c r="I178" s="8" t="n">
        <v>0</v>
      </c>
      <c r="J178" s="9" t="n">
        <v>2100</v>
      </c>
      <c r="K178" s="9" t="n">
        <f aca="false">J178*C178</f>
        <v>2100</v>
      </c>
      <c r="L178" s="9" t="n">
        <f aca="false">(E178+K178+I178+G178)</f>
        <v>2320.5</v>
      </c>
      <c r="M178" s="9" t="n">
        <f aca="false">L178+(24*60*60*15)</f>
        <v>1298320.5</v>
      </c>
      <c r="N178" s="9" t="s">
        <v>38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11.25" hidden="false" customHeight="true" outlineLevel="0" collapsed="false">
      <c r="A179" s="6" t="n">
        <f aca="false">COUNTIFS($B$2:$B$237,B179)</f>
        <v>8</v>
      </c>
      <c r="B179" s="13" t="s">
        <v>39</v>
      </c>
      <c r="C179" s="8" t="n">
        <v>1</v>
      </c>
      <c r="D179" s="14" t="n">
        <v>239.4</v>
      </c>
      <c r="E179" s="9" t="n">
        <v>239.4</v>
      </c>
      <c r="F179" s="8" t="n">
        <v>0</v>
      </c>
      <c r="G179" s="8" t="n">
        <v>0</v>
      </c>
      <c r="H179" s="8" t="n">
        <v>0</v>
      </c>
      <c r="I179" s="8" t="n">
        <v>0</v>
      </c>
      <c r="J179" s="9" t="n">
        <v>2100</v>
      </c>
      <c r="K179" s="9" t="n">
        <f aca="false">J179*C179</f>
        <v>2100</v>
      </c>
      <c r="L179" s="9" t="n">
        <f aca="false">(E179+K179+I179+G179)</f>
        <v>2339.4</v>
      </c>
      <c r="M179" s="9" t="n">
        <f aca="false">L179+(24*60*60*15)</f>
        <v>1298339.4</v>
      </c>
      <c r="N179" s="9" t="s">
        <v>38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11.25" hidden="false" customHeight="true" outlineLevel="0" collapsed="false">
      <c r="A180" s="6" t="n">
        <f aca="false">COUNTIFS($B$2:$B$237,B180)</f>
        <v>9</v>
      </c>
      <c r="B180" s="13" t="s">
        <v>40</v>
      </c>
      <c r="C180" s="8" t="n">
        <v>1</v>
      </c>
      <c r="D180" s="14" t="n">
        <v>239.4</v>
      </c>
      <c r="E180" s="9" t="n">
        <v>239.4</v>
      </c>
      <c r="F180" s="8" t="n">
        <v>0</v>
      </c>
      <c r="G180" s="8" t="n">
        <v>0</v>
      </c>
      <c r="H180" s="8" t="n">
        <v>0</v>
      </c>
      <c r="I180" s="8" t="n">
        <v>0</v>
      </c>
      <c r="J180" s="9" t="n">
        <v>2100</v>
      </c>
      <c r="K180" s="9" t="n">
        <f aca="false">J180*C180</f>
        <v>2100</v>
      </c>
      <c r="L180" s="9" t="n">
        <f aca="false">(E180+K180+I180+G180)</f>
        <v>2339.4</v>
      </c>
      <c r="M180" s="9" t="n">
        <f aca="false">L180+(24*60*60*15)</f>
        <v>1298339.4</v>
      </c>
      <c r="N180" s="9" t="s">
        <v>38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11.25" hidden="false" customHeight="true" outlineLevel="0" collapsed="false">
      <c r="A181" s="6" t="n">
        <f aca="false">COUNTIFS($B$2:$B$237,B181)</f>
        <v>11</v>
      </c>
      <c r="B181" s="13" t="s">
        <v>41</v>
      </c>
      <c r="C181" s="8" t="n">
        <v>1</v>
      </c>
      <c r="D181" s="14" t="n">
        <v>226.8</v>
      </c>
      <c r="E181" s="9" t="n">
        <v>226.8</v>
      </c>
      <c r="F181" s="8" t="n">
        <v>0</v>
      </c>
      <c r="G181" s="8" t="n">
        <v>0</v>
      </c>
      <c r="H181" s="8" t="n">
        <v>0</v>
      </c>
      <c r="I181" s="8" t="n">
        <v>0</v>
      </c>
      <c r="J181" s="9" t="n">
        <v>2100</v>
      </c>
      <c r="K181" s="9" t="n">
        <f aca="false">J181*C181</f>
        <v>2100</v>
      </c>
      <c r="L181" s="9" t="n">
        <f aca="false">(E181+K181+I181+G181)</f>
        <v>2326.8</v>
      </c>
      <c r="M181" s="9" t="n">
        <f aca="false">L181+(24*60*60*15)</f>
        <v>1298326.8</v>
      </c>
      <c r="N181" s="9" t="s">
        <v>38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11.25" hidden="false" customHeight="true" outlineLevel="0" collapsed="false">
      <c r="A182" s="6" t="n">
        <f aca="false">COUNTIFS($B$2:$B$237,B182)</f>
        <v>11</v>
      </c>
      <c r="B182" s="13" t="s">
        <v>42</v>
      </c>
      <c r="C182" s="8" t="n">
        <v>1</v>
      </c>
      <c r="D182" s="14" t="n">
        <v>226.8</v>
      </c>
      <c r="E182" s="9" t="n">
        <v>226.8</v>
      </c>
      <c r="F182" s="8" t="n">
        <v>0</v>
      </c>
      <c r="G182" s="8" t="n">
        <v>0</v>
      </c>
      <c r="H182" s="8" t="n">
        <v>0</v>
      </c>
      <c r="I182" s="8" t="n">
        <v>0</v>
      </c>
      <c r="J182" s="9" t="n">
        <v>2100</v>
      </c>
      <c r="K182" s="9" t="n">
        <f aca="false">J182*C182</f>
        <v>2100</v>
      </c>
      <c r="L182" s="9" t="n">
        <f aca="false">(E182+K182+I182+G182)</f>
        <v>2326.8</v>
      </c>
      <c r="M182" s="9" t="n">
        <f aca="false">L182+(24*60*60*15)</f>
        <v>1298326.8</v>
      </c>
      <c r="N182" s="9" t="s">
        <v>38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11.25" hidden="false" customHeight="true" outlineLevel="0" collapsed="false">
      <c r="A183" s="6" t="n">
        <f aca="false">COUNTIFS($B$2:$B$237,B183)</f>
        <v>7</v>
      </c>
      <c r="B183" s="13" t="s">
        <v>43</v>
      </c>
      <c r="C183" s="8" t="n">
        <v>1</v>
      </c>
      <c r="D183" s="14" t="n">
        <v>226.8</v>
      </c>
      <c r="E183" s="9" t="n">
        <v>226.8</v>
      </c>
      <c r="F183" s="8" t="n">
        <v>0</v>
      </c>
      <c r="G183" s="8" t="n">
        <v>0</v>
      </c>
      <c r="H183" s="8" t="n">
        <v>0</v>
      </c>
      <c r="I183" s="8" t="n">
        <v>0</v>
      </c>
      <c r="J183" s="9" t="n">
        <v>2100</v>
      </c>
      <c r="K183" s="9" t="n">
        <f aca="false">J183*C183</f>
        <v>2100</v>
      </c>
      <c r="L183" s="9" t="n">
        <f aca="false">(E183+K183+I183+G183)</f>
        <v>2326.8</v>
      </c>
      <c r="M183" s="9" t="n">
        <f aca="false">L183+(24*60*60*15)</f>
        <v>1298326.8</v>
      </c>
      <c r="N183" s="9" t="s">
        <v>38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11.25" hidden="false" customHeight="true" outlineLevel="0" collapsed="false">
      <c r="A184" s="6" t="n">
        <f aca="false">COUNTIFS($B$2:$B$237,B184)</f>
        <v>7</v>
      </c>
      <c r="B184" s="13" t="s">
        <v>44</v>
      </c>
      <c r="C184" s="8" t="n">
        <v>1</v>
      </c>
      <c r="D184" s="14" t="n">
        <v>226.8</v>
      </c>
      <c r="E184" s="9" t="n">
        <v>226.8</v>
      </c>
      <c r="F184" s="8" t="n">
        <v>0</v>
      </c>
      <c r="G184" s="8" t="n">
        <v>0</v>
      </c>
      <c r="H184" s="8" t="n">
        <v>0</v>
      </c>
      <c r="I184" s="8" t="n">
        <v>0</v>
      </c>
      <c r="J184" s="9" t="n">
        <v>2100</v>
      </c>
      <c r="K184" s="9" t="n">
        <f aca="false">J184*C184</f>
        <v>2100</v>
      </c>
      <c r="L184" s="9" t="n">
        <f aca="false">(E184+K184+I184+G184)</f>
        <v>2326.8</v>
      </c>
      <c r="M184" s="9" t="n">
        <f aca="false">L184+(24*60*60*15)</f>
        <v>1298326.8</v>
      </c>
      <c r="N184" s="9" t="s">
        <v>38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11.25" hidden="false" customHeight="true" outlineLevel="0" collapsed="false">
      <c r="A185" s="6" t="n">
        <f aca="false">COUNTIFS($B$2:$B$237,B185)</f>
        <v>9</v>
      </c>
      <c r="B185" s="13" t="s">
        <v>45</v>
      </c>
      <c r="C185" s="8" t="n">
        <v>1</v>
      </c>
      <c r="D185" s="14" t="n">
        <v>220.5</v>
      </c>
      <c r="E185" s="9" t="n">
        <v>220.5</v>
      </c>
      <c r="F185" s="8" t="n">
        <v>0</v>
      </c>
      <c r="G185" s="8" t="n">
        <v>0</v>
      </c>
      <c r="H185" s="8" t="n">
        <v>0</v>
      </c>
      <c r="I185" s="8" t="n">
        <v>0</v>
      </c>
      <c r="J185" s="9" t="n">
        <v>2100</v>
      </c>
      <c r="K185" s="9" t="n">
        <f aca="false">J185*C185</f>
        <v>2100</v>
      </c>
      <c r="L185" s="9" t="n">
        <f aca="false">(E185+K185+I185+G185)</f>
        <v>2320.5</v>
      </c>
      <c r="M185" s="9" t="n">
        <f aca="false">L185+(24*60*60*15)</f>
        <v>1298320.5</v>
      </c>
      <c r="N185" s="9" t="s">
        <v>38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11.25" hidden="false" customHeight="true" outlineLevel="0" collapsed="false">
      <c r="A186" s="6" t="n">
        <f aca="false">COUNTIFS($B$2:$B$237,B186)</f>
        <v>9</v>
      </c>
      <c r="B186" s="13" t="s">
        <v>40</v>
      </c>
      <c r="C186" s="8" t="n">
        <v>1</v>
      </c>
      <c r="D186" s="14" t="n">
        <v>226.8</v>
      </c>
      <c r="E186" s="9" t="n">
        <v>226.8</v>
      </c>
      <c r="F186" s="8" t="n">
        <v>0</v>
      </c>
      <c r="G186" s="8" t="n">
        <v>0</v>
      </c>
      <c r="H186" s="8" t="n">
        <v>0</v>
      </c>
      <c r="I186" s="8" t="n">
        <v>0</v>
      </c>
      <c r="J186" s="9" t="n">
        <v>2100</v>
      </c>
      <c r="K186" s="9" t="n">
        <f aca="false">J186*C186</f>
        <v>2100</v>
      </c>
      <c r="L186" s="9" t="n">
        <f aca="false">(E186+K186+I186+G186)</f>
        <v>2326.8</v>
      </c>
      <c r="M186" s="9" t="n">
        <f aca="false">L186+(24*60*60*15)</f>
        <v>1298326.8</v>
      </c>
      <c r="N186" s="9" t="s">
        <v>38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11.25" hidden="false" customHeight="true" outlineLevel="0" collapsed="false">
      <c r="A187" s="6" t="n">
        <f aca="false">COUNTIFS($B$2:$B$237,B187)</f>
        <v>11</v>
      </c>
      <c r="B187" s="13" t="s">
        <v>41</v>
      </c>
      <c r="C187" s="8" t="n">
        <v>1</v>
      </c>
      <c r="D187" s="14" t="n">
        <v>239.4</v>
      </c>
      <c r="E187" s="9" t="n">
        <v>239.4</v>
      </c>
      <c r="F187" s="8" t="n">
        <v>0</v>
      </c>
      <c r="G187" s="8" t="n">
        <v>0</v>
      </c>
      <c r="H187" s="8" t="n">
        <v>0</v>
      </c>
      <c r="I187" s="8" t="n">
        <v>0</v>
      </c>
      <c r="J187" s="9" t="n">
        <v>2100</v>
      </c>
      <c r="K187" s="9" t="n">
        <f aca="false">J187*C187</f>
        <v>2100</v>
      </c>
      <c r="L187" s="9" t="n">
        <f aca="false">(E187+K187+I187+G187)</f>
        <v>2339.4</v>
      </c>
      <c r="M187" s="9" t="n">
        <f aca="false">L187+(24*60*60*15)</f>
        <v>1298339.4</v>
      </c>
      <c r="N187" s="9" t="s">
        <v>38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11.25" hidden="false" customHeight="true" outlineLevel="0" collapsed="false">
      <c r="A188" s="6" t="n">
        <f aca="false">COUNTIFS($B$2:$B$237,B188)</f>
        <v>11</v>
      </c>
      <c r="B188" s="13" t="s">
        <v>42</v>
      </c>
      <c r="C188" s="8" t="n">
        <v>1</v>
      </c>
      <c r="D188" s="14" t="n">
        <v>239.4</v>
      </c>
      <c r="E188" s="9" t="n">
        <v>239.4</v>
      </c>
      <c r="F188" s="8" t="n">
        <v>0</v>
      </c>
      <c r="G188" s="8" t="n">
        <v>0</v>
      </c>
      <c r="H188" s="8" t="n">
        <v>0</v>
      </c>
      <c r="I188" s="8" t="n">
        <v>0</v>
      </c>
      <c r="J188" s="9" t="n">
        <v>2100</v>
      </c>
      <c r="K188" s="9" t="n">
        <f aca="false">J188*C188</f>
        <v>2100</v>
      </c>
      <c r="L188" s="9" t="n">
        <f aca="false">(E188+K188+I188+G188)</f>
        <v>2339.4</v>
      </c>
      <c r="M188" s="9" t="n">
        <f aca="false">L188+(24*60*60*15)</f>
        <v>1298339.4</v>
      </c>
      <c r="N188" s="9" t="s">
        <v>38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11.25" hidden="false" customHeight="true" outlineLevel="0" collapsed="false">
      <c r="A189" s="6" t="n">
        <f aca="false">COUNTIFS($B$2:$B$237,B189)</f>
        <v>7</v>
      </c>
      <c r="B189" s="13" t="s">
        <v>43</v>
      </c>
      <c r="C189" s="8" t="n">
        <v>1</v>
      </c>
      <c r="D189" s="14" t="n">
        <v>239.4</v>
      </c>
      <c r="E189" s="9" t="n">
        <v>239.4</v>
      </c>
      <c r="F189" s="8" t="n">
        <v>0</v>
      </c>
      <c r="G189" s="8" t="n">
        <v>0</v>
      </c>
      <c r="H189" s="8" t="n">
        <v>0</v>
      </c>
      <c r="I189" s="8" t="n">
        <v>0</v>
      </c>
      <c r="J189" s="9" t="n">
        <v>2100</v>
      </c>
      <c r="K189" s="9" t="n">
        <f aca="false">J189*C189</f>
        <v>2100</v>
      </c>
      <c r="L189" s="9" t="n">
        <f aca="false">(E189+K189+I189+G189)</f>
        <v>2339.4</v>
      </c>
      <c r="M189" s="9" t="n">
        <f aca="false">L189+(24*60*60*15)</f>
        <v>1298339.4</v>
      </c>
      <c r="N189" s="9" t="s">
        <v>38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11.25" hidden="false" customHeight="true" outlineLevel="0" collapsed="false">
      <c r="A190" s="6" t="n">
        <f aca="false">COUNTIFS($B$2:$B$237,B190)</f>
        <v>11</v>
      </c>
      <c r="B190" s="13" t="s">
        <v>41</v>
      </c>
      <c r="C190" s="8" t="n">
        <v>1</v>
      </c>
      <c r="D190" s="14" t="n">
        <v>226.8</v>
      </c>
      <c r="E190" s="9" t="n">
        <v>226.8</v>
      </c>
      <c r="F190" s="8" t="n">
        <v>0</v>
      </c>
      <c r="G190" s="8" t="n">
        <v>0</v>
      </c>
      <c r="H190" s="8" t="n">
        <v>0</v>
      </c>
      <c r="I190" s="8" t="n">
        <v>0</v>
      </c>
      <c r="J190" s="9" t="n">
        <v>2100</v>
      </c>
      <c r="K190" s="9" t="n">
        <f aca="false">J190*C190</f>
        <v>2100</v>
      </c>
      <c r="L190" s="9" t="n">
        <f aca="false">(E190+K190+I190+G190)</f>
        <v>2326.8</v>
      </c>
      <c r="M190" s="9" t="n">
        <f aca="false">L190+(24*60*60*15)</f>
        <v>1298326.8</v>
      </c>
      <c r="N190" s="9" t="s">
        <v>38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11.25" hidden="false" customHeight="true" outlineLevel="0" collapsed="false">
      <c r="A191" s="6" t="n">
        <f aca="false">COUNTIFS($B$2:$B$237,B191)</f>
        <v>8</v>
      </c>
      <c r="B191" s="13" t="s">
        <v>39</v>
      </c>
      <c r="C191" s="8" t="n">
        <v>1</v>
      </c>
      <c r="D191" s="14" t="n">
        <v>226.8</v>
      </c>
      <c r="E191" s="9" t="n">
        <v>226.8</v>
      </c>
      <c r="F191" s="8" t="n">
        <v>0</v>
      </c>
      <c r="G191" s="8" t="n">
        <v>0</v>
      </c>
      <c r="H191" s="8" t="n">
        <v>0</v>
      </c>
      <c r="I191" s="8" t="n">
        <v>0</v>
      </c>
      <c r="J191" s="9" t="n">
        <v>2100</v>
      </c>
      <c r="K191" s="9" t="n">
        <f aca="false">J191*C191</f>
        <v>2100</v>
      </c>
      <c r="L191" s="9" t="n">
        <f aca="false">(E191+K191+I191+G191)</f>
        <v>2326.8</v>
      </c>
      <c r="M191" s="9" t="n">
        <f aca="false">L191+(24*60*60*15)</f>
        <v>1298326.8</v>
      </c>
      <c r="N191" s="9" t="s">
        <v>38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11.25" hidden="false" customHeight="true" outlineLevel="0" collapsed="false">
      <c r="A192" s="6" t="n">
        <f aca="false">COUNTIFS($B$2:$B$237,B192)</f>
        <v>9</v>
      </c>
      <c r="B192" s="13" t="s">
        <v>40</v>
      </c>
      <c r="C192" s="8" t="n">
        <v>1</v>
      </c>
      <c r="D192" s="14" t="n">
        <v>226.8</v>
      </c>
      <c r="E192" s="9" t="n">
        <v>226.8</v>
      </c>
      <c r="F192" s="8" t="n">
        <v>0</v>
      </c>
      <c r="G192" s="8" t="n">
        <v>0</v>
      </c>
      <c r="H192" s="8" t="n">
        <v>0</v>
      </c>
      <c r="I192" s="8" t="n">
        <v>0</v>
      </c>
      <c r="J192" s="9" t="n">
        <v>2100</v>
      </c>
      <c r="K192" s="9" t="n">
        <f aca="false">J192*C192</f>
        <v>2100</v>
      </c>
      <c r="L192" s="9" t="n">
        <f aca="false">(E192+K192+I192+G192)</f>
        <v>2326.8</v>
      </c>
      <c r="M192" s="9" t="n">
        <f aca="false">L192+(24*60*60*15)</f>
        <v>1298326.8</v>
      </c>
      <c r="N192" s="9" t="s">
        <v>38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11.25" hidden="false" customHeight="true" outlineLevel="0" collapsed="false">
      <c r="A193" s="6" t="n">
        <f aca="false">COUNTIFS($B$2:$B$237,B193)</f>
        <v>11</v>
      </c>
      <c r="B193" s="13" t="s">
        <v>41</v>
      </c>
      <c r="C193" s="8" t="n">
        <v>1</v>
      </c>
      <c r="D193" s="14" t="n">
        <v>226.8</v>
      </c>
      <c r="E193" s="9" t="n">
        <v>226.8</v>
      </c>
      <c r="F193" s="8" t="n">
        <v>0</v>
      </c>
      <c r="G193" s="8" t="n">
        <v>0</v>
      </c>
      <c r="H193" s="8" t="n">
        <v>0</v>
      </c>
      <c r="I193" s="8" t="n">
        <v>0</v>
      </c>
      <c r="J193" s="9" t="n">
        <v>2100</v>
      </c>
      <c r="K193" s="9" t="n">
        <f aca="false">J193*C193</f>
        <v>2100</v>
      </c>
      <c r="L193" s="9" t="n">
        <f aca="false">(E193+K193+I193+G193)</f>
        <v>2326.8</v>
      </c>
      <c r="M193" s="9" t="n">
        <f aca="false">L193+(24*60*60*15)</f>
        <v>1298326.8</v>
      </c>
      <c r="N193" s="9" t="s">
        <v>38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11.25" hidden="false" customHeight="true" outlineLevel="0" collapsed="false">
      <c r="A194" s="6" t="n">
        <f aca="false">COUNTIFS($B$2:$B$237,B194)</f>
        <v>11</v>
      </c>
      <c r="B194" s="13" t="s">
        <v>42</v>
      </c>
      <c r="C194" s="8" t="n">
        <v>1</v>
      </c>
      <c r="D194" s="14" t="n">
        <v>220.5</v>
      </c>
      <c r="E194" s="9" t="n">
        <v>220.5</v>
      </c>
      <c r="F194" s="8" t="n">
        <v>0</v>
      </c>
      <c r="G194" s="8" t="n">
        <v>0</v>
      </c>
      <c r="H194" s="8" t="n">
        <v>0</v>
      </c>
      <c r="I194" s="8" t="n">
        <v>0</v>
      </c>
      <c r="J194" s="9" t="n">
        <v>2100</v>
      </c>
      <c r="K194" s="9" t="n">
        <f aca="false">J194*C194</f>
        <v>2100</v>
      </c>
      <c r="L194" s="9" t="n">
        <f aca="false">(E194+K194+I194+G194)</f>
        <v>2320.5</v>
      </c>
      <c r="M194" s="9" t="n">
        <f aca="false">L194+(24*60*60*15)</f>
        <v>1298320.5</v>
      </c>
      <c r="N194" s="9" t="s">
        <v>38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11.25" hidden="false" customHeight="true" outlineLevel="0" collapsed="false">
      <c r="A195" s="6" t="n">
        <f aca="false">COUNTIFS($B$2:$B$237,B195)</f>
        <v>11</v>
      </c>
      <c r="B195" s="13" t="s">
        <v>41</v>
      </c>
      <c r="C195" s="8" t="n">
        <v>1</v>
      </c>
      <c r="D195" s="14" t="n">
        <v>226.8</v>
      </c>
      <c r="E195" s="9" t="n">
        <v>226.8</v>
      </c>
      <c r="F195" s="8" t="n">
        <v>0</v>
      </c>
      <c r="G195" s="8" t="n">
        <v>0</v>
      </c>
      <c r="H195" s="8" t="n">
        <v>0</v>
      </c>
      <c r="I195" s="8" t="n">
        <v>0</v>
      </c>
      <c r="J195" s="9" t="n">
        <v>2100</v>
      </c>
      <c r="K195" s="9" t="n">
        <f aca="false">J195*C195</f>
        <v>2100</v>
      </c>
      <c r="L195" s="9" t="n">
        <f aca="false">(E195+K195+I195+G195)</f>
        <v>2326.8</v>
      </c>
      <c r="M195" s="9" t="n">
        <f aca="false">L195+(24*60*60*15)</f>
        <v>1298326.8</v>
      </c>
      <c r="N195" s="9" t="s">
        <v>38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11.25" hidden="false" customHeight="true" outlineLevel="0" collapsed="false">
      <c r="A196" s="6" t="n">
        <f aca="false">COUNTIFS($B$2:$B$237,B196)</f>
        <v>11</v>
      </c>
      <c r="B196" s="13" t="s">
        <v>42</v>
      </c>
      <c r="C196" s="8" t="n">
        <v>1</v>
      </c>
      <c r="D196" s="14" t="n">
        <v>220.5</v>
      </c>
      <c r="E196" s="9" t="n">
        <v>220.5</v>
      </c>
      <c r="F196" s="8" t="n">
        <v>0</v>
      </c>
      <c r="G196" s="8" t="n">
        <v>0</v>
      </c>
      <c r="H196" s="8" t="n">
        <v>0</v>
      </c>
      <c r="I196" s="8" t="n">
        <v>0</v>
      </c>
      <c r="J196" s="9" t="n">
        <v>2100</v>
      </c>
      <c r="K196" s="9" t="n">
        <f aca="false">J196*C196</f>
        <v>2100</v>
      </c>
      <c r="L196" s="9" t="n">
        <f aca="false">(E196+K196+I196+G196)</f>
        <v>2320.5</v>
      </c>
      <c r="M196" s="9" t="n">
        <f aca="false">L196+(24*60*60*15)</f>
        <v>1298320.5</v>
      </c>
      <c r="N196" s="9" t="s">
        <v>38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11.25" hidden="false" customHeight="true" outlineLevel="0" collapsed="false">
      <c r="A197" s="6" t="n">
        <f aca="false">COUNTIFS($B$2:$B$237,B197)</f>
        <v>7</v>
      </c>
      <c r="B197" s="13" t="s">
        <v>43</v>
      </c>
      <c r="C197" s="8" t="n">
        <v>1</v>
      </c>
      <c r="D197" s="14" t="n">
        <v>220.5</v>
      </c>
      <c r="E197" s="9" t="n">
        <v>220.5</v>
      </c>
      <c r="F197" s="8" t="n">
        <v>0</v>
      </c>
      <c r="G197" s="8" t="n">
        <v>0</v>
      </c>
      <c r="H197" s="8" t="n">
        <v>0</v>
      </c>
      <c r="I197" s="8" t="n">
        <v>0</v>
      </c>
      <c r="J197" s="9" t="n">
        <v>2100</v>
      </c>
      <c r="K197" s="9" t="n">
        <f aca="false">J197*C197</f>
        <v>2100</v>
      </c>
      <c r="L197" s="9" t="n">
        <f aca="false">(E197+K197+I197+G197)</f>
        <v>2320.5</v>
      </c>
      <c r="M197" s="9" t="n">
        <f aca="false">L197+(24*60*60*15)</f>
        <v>1298320.5</v>
      </c>
      <c r="N197" s="9" t="s">
        <v>38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11.25" hidden="false" customHeight="true" outlineLevel="0" collapsed="false">
      <c r="A198" s="6" t="n">
        <f aca="false">COUNTIFS($B$2:$B$237,B198)</f>
        <v>7</v>
      </c>
      <c r="B198" s="13" t="s">
        <v>44</v>
      </c>
      <c r="C198" s="8" t="n">
        <v>1</v>
      </c>
      <c r="D198" s="14" t="n">
        <v>245.7</v>
      </c>
      <c r="E198" s="9" t="n">
        <v>245.7</v>
      </c>
      <c r="F198" s="8" t="n">
        <v>0</v>
      </c>
      <c r="G198" s="8" t="n">
        <v>0</v>
      </c>
      <c r="H198" s="8" t="n">
        <v>0</v>
      </c>
      <c r="I198" s="8" t="n">
        <v>0</v>
      </c>
      <c r="J198" s="9" t="n">
        <v>2100</v>
      </c>
      <c r="K198" s="9" t="n">
        <f aca="false">J198*C198</f>
        <v>2100</v>
      </c>
      <c r="L198" s="9" t="n">
        <f aca="false">(E198+K198+I198+G198)</f>
        <v>2345.7</v>
      </c>
      <c r="M198" s="9" t="n">
        <f aca="false">L198+(24*60*60*15)</f>
        <v>1298345.7</v>
      </c>
      <c r="N198" s="9" t="s">
        <v>38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11.25" hidden="false" customHeight="true" outlineLevel="0" collapsed="false">
      <c r="A199" s="6" t="n">
        <f aca="false">COUNTIFS($B$2:$B$237,B199)</f>
        <v>9</v>
      </c>
      <c r="B199" s="13" t="s">
        <v>45</v>
      </c>
      <c r="C199" s="8" t="n">
        <v>1</v>
      </c>
      <c r="D199" s="14" t="n">
        <v>220.5</v>
      </c>
      <c r="E199" s="9" t="n">
        <v>220.5</v>
      </c>
      <c r="F199" s="8" t="n">
        <v>0</v>
      </c>
      <c r="G199" s="8" t="n">
        <v>0</v>
      </c>
      <c r="H199" s="8" t="n">
        <v>0</v>
      </c>
      <c r="I199" s="8" t="n">
        <v>0</v>
      </c>
      <c r="J199" s="9" t="n">
        <v>2100</v>
      </c>
      <c r="K199" s="9" t="n">
        <f aca="false">J199*C199</f>
        <v>2100</v>
      </c>
      <c r="L199" s="9" t="n">
        <f aca="false">(E199+K199+I199+G199)</f>
        <v>2320.5</v>
      </c>
      <c r="M199" s="9" t="n">
        <f aca="false">L199+(24*60*60*15)</f>
        <v>1298320.5</v>
      </c>
      <c r="N199" s="9" t="s">
        <v>38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11.25" hidden="false" customHeight="true" outlineLevel="0" collapsed="false">
      <c r="A200" s="6" t="n">
        <f aca="false">COUNTIFS($B$2:$B$237,B200)</f>
        <v>6</v>
      </c>
      <c r="B200" s="13" t="s">
        <v>37</v>
      </c>
      <c r="C200" s="8" t="n">
        <v>1</v>
      </c>
      <c r="D200" s="14" t="n">
        <v>220.5</v>
      </c>
      <c r="E200" s="9" t="n">
        <v>220.5</v>
      </c>
      <c r="F200" s="8" t="n">
        <v>0</v>
      </c>
      <c r="G200" s="8" t="n">
        <v>0</v>
      </c>
      <c r="H200" s="8" t="n">
        <v>0</v>
      </c>
      <c r="I200" s="8" t="n">
        <v>0</v>
      </c>
      <c r="J200" s="9" t="n">
        <v>2100</v>
      </c>
      <c r="K200" s="9" t="n">
        <f aca="false">J200*C200</f>
        <v>2100</v>
      </c>
      <c r="L200" s="9" t="n">
        <f aca="false">(E200+K200+I200+G200)</f>
        <v>2320.5</v>
      </c>
      <c r="M200" s="9" t="n">
        <f aca="false">L200+(24*60*60*15)</f>
        <v>1298320.5</v>
      </c>
      <c r="N200" s="9" t="s">
        <v>38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11.25" hidden="false" customHeight="true" outlineLevel="0" collapsed="false">
      <c r="A201" s="6" t="n">
        <f aca="false">COUNTIFS($B$2:$B$237,B201)</f>
        <v>8</v>
      </c>
      <c r="B201" s="13" t="s">
        <v>39</v>
      </c>
      <c r="C201" s="8" t="n">
        <v>1</v>
      </c>
      <c r="D201" s="14" t="n">
        <v>220.5</v>
      </c>
      <c r="E201" s="9" t="n">
        <v>220.5</v>
      </c>
      <c r="F201" s="8" t="n">
        <v>0</v>
      </c>
      <c r="G201" s="8" t="n">
        <v>0</v>
      </c>
      <c r="H201" s="8" t="n">
        <v>0</v>
      </c>
      <c r="I201" s="8" t="n">
        <v>0</v>
      </c>
      <c r="J201" s="9" t="n">
        <v>2100</v>
      </c>
      <c r="K201" s="9" t="n">
        <f aca="false">J201*C201</f>
        <v>2100</v>
      </c>
      <c r="L201" s="9" t="n">
        <f aca="false">(E201+K201+I201+G201)</f>
        <v>2320.5</v>
      </c>
      <c r="M201" s="9" t="n">
        <f aca="false">L201+(24*60*60*15)</f>
        <v>1298320.5</v>
      </c>
      <c r="N201" s="9" t="s">
        <v>38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11.25" hidden="false" customHeight="true" outlineLevel="0" collapsed="false">
      <c r="A202" s="6" t="n">
        <f aca="false">COUNTIFS($B$2:$B$237,B202)</f>
        <v>9</v>
      </c>
      <c r="B202" s="13" t="s">
        <v>40</v>
      </c>
      <c r="C202" s="8" t="n">
        <v>1</v>
      </c>
      <c r="D202" s="14" t="n">
        <v>239.4</v>
      </c>
      <c r="E202" s="9" t="n">
        <v>239.4</v>
      </c>
      <c r="F202" s="8" t="n">
        <v>0</v>
      </c>
      <c r="G202" s="8" t="n">
        <v>0</v>
      </c>
      <c r="H202" s="8" t="n">
        <v>0</v>
      </c>
      <c r="I202" s="8" t="n">
        <v>0</v>
      </c>
      <c r="J202" s="9" t="n">
        <v>2100</v>
      </c>
      <c r="K202" s="9" t="n">
        <f aca="false">J202*C202</f>
        <v>2100</v>
      </c>
      <c r="L202" s="9" t="n">
        <f aca="false">(E202+K202+I202+G202)</f>
        <v>2339.4</v>
      </c>
      <c r="M202" s="9" t="n">
        <f aca="false">L202+(24*60*60*15)</f>
        <v>1298339.4</v>
      </c>
      <c r="N202" s="9" t="s">
        <v>38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11.25" hidden="false" customHeight="true" outlineLevel="0" collapsed="false">
      <c r="A203" s="6" t="n">
        <f aca="false">COUNTIFS($B$2:$B$237,B203)</f>
        <v>9</v>
      </c>
      <c r="B203" s="13" t="s">
        <v>45</v>
      </c>
      <c r="C203" s="8" t="n">
        <v>1</v>
      </c>
      <c r="D203" s="14" t="n">
        <v>239.4</v>
      </c>
      <c r="E203" s="9" t="n">
        <v>239.4</v>
      </c>
      <c r="F203" s="8" t="n">
        <v>0</v>
      </c>
      <c r="G203" s="8" t="n">
        <v>0</v>
      </c>
      <c r="H203" s="8" t="n">
        <v>0</v>
      </c>
      <c r="I203" s="8" t="n">
        <v>0</v>
      </c>
      <c r="J203" s="9" t="n">
        <v>2100</v>
      </c>
      <c r="K203" s="9" t="n">
        <f aca="false">J203*C203</f>
        <v>2100</v>
      </c>
      <c r="L203" s="9" t="n">
        <f aca="false">(E203+K203+I203+G203)</f>
        <v>2339.4</v>
      </c>
      <c r="M203" s="9" t="n">
        <f aca="false">L203+(24*60*60*15)</f>
        <v>1298339.4</v>
      </c>
      <c r="N203" s="9" t="s">
        <v>38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11.25" hidden="false" customHeight="true" outlineLevel="0" collapsed="false">
      <c r="A204" s="6" t="n">
        <f aca="false">COUNTIFS($B$2:$B$237,B204)</f>
        <v>8</v>
      </c>
      <c r="B204" s="13" t="s">
        <v>39</v>
      </c>
      <c r="C204" s="8" t="n">
        <v>1</v>
      </c>
      <c r="D204" s="14" t="n">
        <v>226.8</v>
      </c>
      <c r="E204" s="9" t="n">
        <v>226.8</v>
      </c>
      <c r="F204" s="8" t="n">
        <v>0</v>
      </c>
      <c r="G204" s="8" t="n">
        <v>0</v>
      </c>
      <c r="H204" s="8" t="n">
        <v>0</v>
      </c>
      <c r="I204" s="8" t="n">
        <v>0</v>
      </c>
      <c r="J204" s="9" t="n">
        <v>2100</v>
      </c>
      <c r="K204" s="9" t="n">
        <f aca="false">J204*C204</f>
        <v>2100</v>
      </c>
      <c r="L204" s="9" t="n">
        <f aca="false">(E204+K204+I204+G204)</f>
        <v>2326.8</v>
      </c>
      <c r="M204" s="9" t="n">
        <f aca="false">L204+(24*60*60*15)</f>
        <v>1298326.8</v>
      </c>
      <c r="N204" s="9" t="s">
        <v>38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11.25" hidden="false" customHeight="true" outlineLevel="0" collapsed="false">
      <c r="A205" s="6" t="n">
        <f aca="false">COUNTIFS($B$2:$B$237,B205)</f>
        <v>9</v>
      </c>
      <c r="B205" s="13" t="s">
        <v>40</v>
      </c>
      <c r="C205" s="8" t="n">
        <v>1</v>
      </c>
      <c r="D205" s="14" t="n">
        <v>226.8</v>
      </c>
      <c r="E205" s="9" t="n">
        <v>226.8</v>
      </c>
      <c r="F205" s="8" t="n">
        <v>0</v>
      </c>
      <c r="G205" s="8" t="n">
        <v>0</v>
      </c>
      <c r="H205" s="8" t="n">
        <v>0</v>
      </c>
      <c r="I205" s="8" t="n">
        <v>0</v>
      </c>
      <c r="J205" s="9" t="n">
        <v>2100</v>
      </c>
      <c r="K205" s="9" t="n">
        <f aca="false">J205*C205</f>
        <v>2100</v>
      </c>
      <c r="L205" s="9" t="n">
        <f aca="false">(E205+K205+I205+G205)</f>
        <v>2326.8</v>
      </c>
      <c r="M205" s="9" t="n">
        <f aca="false">L205+(24*60*60*15)</f>
        <v>1298326.8</v>
      </c>
      <c r="N205" s="9" t="s">
        <v>38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11.25" hidden="false" customHeight="true" outlineLevel="0" collapsed="false">
      <c r="A206" s="6" t="n">
        <f aca="false">COUNTIFS($B$2:$B$237,B206)</f>
        <v>11</v>
      </c>
      <c r="B206" s="13" t="s">
        <v>41</v>
      </c>
      <c r="C206" s="8" t="n">
        <v>1</v>
      </c>
      <c r="D206" s="14" t="n">
        <v>226.8</v>
      </c>
      <c r="E206" s="9" t="n">
        <v>226.8</v>
      </c>
      <c r="F206" s="8" t="n">
        <v>0</v>
      </c>
      <c r="G206" s="8" t="n">
        <v>0</v>
      </c>
      <c r="H206" s="8" t="n">
        <v>0</v>
      </c>
      <c r="I206" s="8" t="n">
        <v>0</v>
      </c>
      <c r="J206" s="9" t="n">
        <v>2100</v>
      </c>
      <c r="K206" s="9" t="n">
        <f aca="false">J206*C206</f>
        <v>2100</v>
      </c>
      <c r="L206" s="9" t="n">
        <f aca="false">(E206+K206+I206+G206)</f>
        <v>2326.8</v>
      </c>
      <c r="M206" s="9" t="n">
        <f aca="false">L206+(24*60*60*15)</f>
        <v>1298326.8</v>
      </c>
      <c r="N206" s="9" t="s">
        <v>38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11.25" hidden="false" customHeight="true" outlineLevel="0" collapsed="false">
      <c r="A207" s="6" t="n">
        <f aca="false">COUNTIFS($B$2:$B$237,B207)</f>
        <v>11</v>
      </c>
      <c r="B207" s="13" t="s">
        <v>42</v>
      </c>
      <c r="C207" s="8" t="n">
        <v>1</v>
      </c>
      <c r="D207" s="14" t="n">
        <v>226.8</v>
      </c>
      <c r="E207" s="9" t="n">
        <v>226.8</v>
      </c>
      <c r="F207" s="8" t="n">
        <v>0</v>
      </c>
      <c r="G207" s="8" t="n">
        <v>0</v>
      </c>
      <c r="H207" s="8" t="n">
        <v>0</v>
      </c>
      <c r="I207" s="8" t="n">
        <v>0</v>
      </c>
      <c r="J207" s="9" t="n">
        <v>2100</v>
      </c>
      <c r="K207" s="9" t="n">
        <f aca="false">J207*C207</f>
        <v>2100</v>
      </c>
      <c r="L207" s="9" t="n">
        <f aca="false">(E207+K207+I207+G207)</f>
        <v>2326.8</v>
      </c>
      <c r="M207" s="9" t="n">
        <f aca="false">L207+(24*60*60*15)</f>
        <v>1298326.8</v>
      </c>
      <c r="N207" s="9" t="s">
        <v>38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11.25" hidden="false" customHeight="true" outlineLevel="0" collapsed="false">
      <c r="A208" s="6" t="n">
        <f aca="false">COUNTIFS($B$2:$B$237,B208)</f>
        <v>11</v>
      </c>
      <c r="B208" s="13" t="s">
        <v>41</v>
      </c>
      <c r="C208" s="8" t="n">
        <v>1</v>
      </c>
      <c r="D208" s="14" t="n">
        <v>220.5</v>
      </c>
      <c r="E208" s="9" t="n">
        <v>220.5</v>
      </c>
      <c r="F208" s="8" t="n">
        <v>0</v>
      </c>
      <c r="G208" s="8" t="n">
        <v>0</v>
      </c>
      <c r="H208" s="8" t="n">
        <v>0</v>
      </c>
      <c r="I208" s="8" t="n">
        <v>0</v>
      </c>
      <c r="J208" s="9" t="n">
        <v>2100</v>
      </c>
      <c r="K208" s="9" t="n">
        <f aca="false">J208*C208</f>
        <v>2100</v>
      </c>
      <c r="L208" s="9" t="n">
        <f aca="false">(E208+K208+I208+G208)</f>
        <v>2320.5</v>
      </c>
      <c r="M208" s="9" t="n">
        <f aca="false">L208+(24*60*60*15)</f>
        <v>1298320.5</v>
      </c>
      <c r="N208" s="9" t="s">
        <v>38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11.25" hidden="false" customHeight="true" outlineLevel="0" collapsed="false">
      <c r="A209" s="6" t="n">
        <f aca="false">COUNTIFS($B$2:$B$237,B209)</f>
        <v>11</v>
      </c>
      <c r="B209" s="13" t="s">
        <v>42</v>
      </c>
      <c r="C209" s="8" t="n">
        <v>1</v>
      </c>
      <c r="D209" s="14" t="n">
        <v>226.8</v>
      </c>
      <c r="E209" s="9" t="n">
        <v>226.8</v>
      </c>
      <c r="F209" s="8" t="n">
        <v>0</v>
      </c>
      <c r="G209" s="8" t="n">
        <v>0</v>
      </c>
      <c r="H209" s="8" t="n">
        <v>0</v>
      </c>
      <c r="I209" s="8" t="n">
        <v>0</v>
      </c>
      <c r="J209" s="9" t="n">
        <v>2100</v>
      </c>
      <c r="K209" s="9" t="n">
        <f aca="false">J209*C209</f>
        <v>2100</v>
      </c>
      <c r="L209" s="9" t="n">
        <f aca="false">(E209+K209+I209+G209)</f>
        <v>2326.8</v>
      </c>
      <c r="M209" s="9" t="n">
        <f aca="false">L209+(24*60*60*15)</f>
        <v>1298326.8</v>
      </c>
      <c r="N209" s="9" t="s">
        <v>38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11.25" hidden="false" customHeight="true" outlineLevel="0" collapsed="false">
      <c r="A210" s="6" t="n">
        <f aca="false">COUNTIFS($B$2:$B$237,B210)</f>
        <v>7</v>
      </c>
      <c r="B210" s="13" t="s">
        <v>43</v>
      </c>
      <c r="C210" s="8" t="n">
        <v>1</v>
      </c>
      <c r="D210" s="14" t="n">
        <v>239.4</v>
      </c>
      <c r="E210" s="9" t="n">
        <v>239.4</v>
      </c>
      <c r="F210" s="8" t="n">
        <v>0</v>
      </c>
      <c r="G210" s="8" t="n">
        <v>0</v>
      </c>
      <c r="H210" s="8" t="n">
        <v>0</v>
      </c>
      <c r="I210" s="8" t="n">
        <v>0</v>
      </c>
      <c r="J210" s="9" t="n">
        <v>2100</v>
      </c>
      <c r="K210" s="9" t="n">
        <f aca="false">J210*C210</f>
        <v>2100</v>
      </c>
      <c r="L210" s="9" t="n">
        <f aca="false">(E210+K210+I210+G210)</f>
        <v>2339.4</v>
      </c>
      <c r="M210" s="9" t="n">
        <f aca="false">L210+(24*60*60*15)</f>
        <v>1298339.4</v>
      </c>
      <c r="N210" s="9" t="s">
        <v>38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11.25" hidden="false" customHeight="true" outlineLevel="0" collapsed="false">
      <c r="A211" s="6" t="n">
        <f aca="false">COUNTIFS($B$2:$B$237,B211)</f>
        <v>7</v>
      </c>
      <c r="B211" s="13" t="s">
        <v>44</v>
      </c>
      <c r="C211" s="8" t="n">
        <v>1</v>
      </c>
      <c r="D211" s="14" t="n">
        <v>239.4</v>
      </c>
      <c r="E211" s="9" t="n">
        <v>239.4</v>
      </c>
      <c r="F211" s="8" t="n">
        <v>0</v>
      </c>
      <c r="G211" s="8" t="n">
        <v>0</v>
      </c>
      <c r="H211" s="8" t="n">
        <v>0</v>
      </c>
      <c r="I211" s="8" t="n">
        <v>0</v>
      </c>
      <c r="J211" s="9" t="n">
        <v>2100</v>
      </c>
      <c r="K211" s="9" t="n">
        <f aca="false">J211*C211</f>
        <v>2100</v>
      </c>
      <c r="L211" s="9" t="n">
        <f aca="false">(E211+K211+I211+G211)</f>
        <v>2339.4</v>
      </c>
      <c r="M211" s="9" t="n">
        <f aca="false">L211+(24*60*60*15)</f>
        <v>1298339.4</v>
      </c>
      <c r="N211" s="9" t="s">
        <v>38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11.25" hidden="false" customHeight="true" outlineLevel="0" collapsed="false">
      <c r="A212" s="6" t="n">
        <f aca="false">COUNTIFS($B$2:$B$237,B212)</f>
        <v>9</v>
      </c>
      <c r="B212" s="13" t="s">
        <v>45</v>
      </c>
      <c r="C212" s="8" t="n">
        <v>1</v>
      </c>
      <c r="D212" s="14" t="n">
        <v>239.4</v>
      </c>
      <c r="E212" s="9" t="n">
        <v>239.4</v>
      </c>
      <c r="F212" s="8" t="n">
        <v>0</v>
      </c>
      <c r="G212" s="8" t="n">
        <v>0</v>
      </c>
      <c r="H212" s="8" t="n">
        <v>0</v>
      </c>
      <c r="I212" s="8" t="n">
        <v>0</v>
      </c>
      <c r="J212" s="9" t="n">
        <v>2100</v>
      </c>
      <c r="K212" s="9" t="n">
        <f aca="false">J212*C212</f>
        <v>2100</v>
      </c>
      <c r="L212" s="9" t="n">
        <f aca="false">(E212+K212+I212+G212)</f>
        <v>2339.4</v>
      </c>
      <c r="M212" s="9" t="n">
        <f aca="false">L212+(24*60*60*15)</f>
        <v>1298339.4</v>
      </c>
      <c r="N212" s="9" t="s">
        <v>38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11.25" hidden="false" customHeight="true" outlineLevel="0" collapsed="false">
      <c r="A213" s="6" t="n">
        <f aca="false">COUNTIFS($B$2:$B$237,B213)</f>
        <v>6</v>
      </c>
      <c r="B213" s="13" t="s">
        <v>37</v>
      </c>
      <c r="C213" s="8" t="n">
        <v>1</v>
      </c>
      <c r="D213" s="14" t="n">
        <v>226.8</v>
      </c>
      <c r="E213" s="9" t="n">
        <v>226.8</v>
      </c>
      <c r="F213" s="8" t="n">
        <v>0</v>
      </c>
      <c r="G213" s="8" t="n">
        <v>0</v>
      </c>
      <c r="H213" s="8" t="n">
        <v>0</v>
      </c>
      <c r="I213" s="8" t="n">
        <v>0</v>
      </c>
      <c r="J213" s="9" t="n">
        <v>2100</v>
      </c>
      <c r="K213" s="9" t="n">
        <f aca="false">J213*C213</f>
        <v>2100</v>
      </c>
      <c r="L213" s="9" t="n">
        <f aca="false">(E213+K213+I213+G213)</f>
        <v>2326.8</v>
      </c>
      <c r="M213" s="9" t="n">
        <f aca="false">L213+(24*60*60*15)</f>
        <v>1298326.8</v>
      </c>
      <c r="N213" s="9" t="s">
        <v>38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11.25" hidden="false" customHeight="true" outlineLevel="0" collapsed="false">
      <c r="A214" s="6" t="n">
        <f aca="false">COUNTIFS($B$2:$B$237,B214)</f>
        <v>8</v>
      </c>
      <c r="B214" s="13" t="s">
        <v>39</v>
      </c>
      <c r="C214" s="8" t="n">
        <v>1</v>
      </c>
      <c r="D214" s="14" t="n">
        <v>226.8</v>
      </c>
      <c r="E214" s="9" t="n">
        <v>226.8</v>
      </c>
      <c r="F214" s="8" t="n">
        <v>0</v>
      </c>
      <c r="G214" s="8" t="n">
        <v>0</v>
      </c>
      <c r="H214" s="8" t="n">
        <v>0</v>
      </c>
      <c r="I214" s="8" t="n">
        <v>0</v>
      </c>
      <c r="J214" s="9" t="n">
        <v>2100</v>
      </c>
      <c r="K214" s="9" t="n">
        <f aca="false">J214*C214</f>
        <v>2100</v>
      </c>
      <c r="L214" s="9" t="n">
        <f aca="false">(E214+K214+I214+G214)</f>
        <v>2326.8</v>
      </c>
      <c r="M214" s="9" t="n">
        <f aca="false">L214+(24*60*60*15)</f>
        <v>1298326.8</v>
      </c>
      <c r="N214" s="9" t="s">
        <v>38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11.25" hidden="false" customHeight="true" outlineLevel="0" collapsed="false">
      <c r="A215" s="6" t="n">
        <f aca="false">COUNTIFS($B$2:$B$237,B215)</f>
        <v>9</v>
      </c>
      <c r="B215" s="13" t="s">
        <v>40</v>
      </c>
      <c r="C215" s="8" t="n">
        <v>1</v>
      </c>
      <c r="D215" s="14" t="n">
        <v>226.8</v>
      </c>
      <c r="E215" s="9" t="n">
        <v>226.8</v>
      </c>
      <c r="F215" s="8" t="n">
        <v>0</v>
      </c>
      <c r="G215" s="8" t="n">
        <v>0</v>
      </c>
      <c r="H215" s="8" t="n">
        <v>0</v>
      </c>
      <c r="I215" s="8" t="n">
        <v>0</v>
      </c>
      <c r="J215" s="9" t="n">
        <v>2100</v>
      </c>
      <c r="K215" s="9" t="n">
        <f aca="false">J215*C215</f>
        <v>2100</v>
      </c>
      <c r="L215" s="9" t="n">
        <f aca="false">(E215+K215+I215+G215)</f>
        <v>2326.8</v>
      </c>
      <c r="M215" s="9" t="n">
        <f aca="false">L215+(24*60*60*15)</f>
        <v>1298326.8</v>
      </c>
      <c r="N215" s="9" t="s">
        <v>38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11.25" hidden="false" customHeight="true" outlineLevel="0" collapsed="false">
      <c r="A216" s="6" t="n">
        <f aca="false">COUNTIFS($B$2:$B$237,B216)</f>
        <v>11</v>
      </c>
      <c r="B216" s="13" t="s">
        <v>41</v>
      </c>
      <c r="C216" s="8" t="n">
        <v>1</v>
      </c>
      <c r="D216" s="14" t="n">
        <v>220.5</v>
      </c>
      <c r="E216" s="9" t="n">
        <v>220.5</v>
      </c>
      <c r="F216" s="8" t="n">
        <v>0</v>
      </c>
      <c r="G216" s="8" t="n">
        <v>0</v>
      </c>
      <c r="H216" s="8" t="n">
        <v>0</v>
      </c>
      <c r="I216" s="8" t="n">
        <v>0</v>
      </c>
      <c r="J216" s="9" t="n">
        <v>2100</v>
      </c>
      <c r="K216" s="9" t="n">
        <f aca="false">J216*C216</f>
        <v>2100</v>
      </c>
      <c r="L216" s="9" t="n">
        <f aca="false">(E216+K216+I216+G216)</f>
        <v>2320.5</v>
      </c>
      <c r="M216" s="9" t="n">
        <f aca="false">L216+(24*60*60*15)</f>
        <v>1298320.5</v>
      </c>
      <c r="N216" s="9" t="s">
        <v>38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11.25" hidden="false" customHeight="true" outlineLevel="0" collapsed="false">
      <c r="A217" s="6" t="n">
        <f aca="false">COUNTIFS($B$2:$B$237,B217)</f>
        <v>11</v>
      </c>
      <c r="B217" s="13" t="s">
        <v>42</v>
      </c>
      <c r="C217" s="8" t="n">
        <v>1</v>
      </c>
      <c r="D217" s="14" t="n">
        <v>220.5</v>
      </c>
      <c r="E217" s="9" t="n">
        <v>220.5</v>
      </c>
      <c r="F217" s="8" t="n">
        <v>0</v>
      </c>
      <c r="G217" s="8" t="n">
        <v>0</v>
      </c>
      <c r="H217" s="8" t="n">
        <v>0</v>
      </c>
      <c r="I217" s="8" t="n">
        <v>0</v>
      </c>
      <c r="J217" s="9" t="n">
        <v>2100</v>
      </c>
      <c r="K217" s="9" t="n">
        <f aca="false">J217*C217</f>
        <v>2100</v>
      </c>
      <c r="L217" s="9" t="n">
        <f aca="false">(E217+K217+I217+G217)</f>
        <v>2320.5</v>
      </c>
      <c r="M217" s="9" t="n">
        <f aca="false">L217+(24*60*60*15)</f>
        <v>1298320.5</v>
      </c>
      <c r="N217" s="9" t="s">
        <v>38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11.25" hidden="false" customHeight="true" outlineLevel="0" collapsed="false">
      <c r="A218" s="6" t="n">
        <f aca="false">COUNTIFS($B$2:$B$237,B218)</f>
        <v>11</v>
      </c>
      <c r="B218" s="13" t="s">
        <v>42</v>
      </c>
      <c r="C218" s="8" t="n">
        <v>1</v>
      </c>
      <c r="D218" s="14" t="n">
        <v>239.4</v>
      </c>
      <c r="E218" s="9" t="n">
        <v>239.4</v>
      </c>
      <c r="F218" s="8" t="n">
        <v>0</v>
      </c>
      <c r="G218" s="8" t="n">
        <v>0</v>
      </c>
      <c r="H218" s="8" t="n">
        <v>0</v>
      </c>
      <c r="I218" s="8" t="n">
        <v>0</v>
      </c>
      <c r="J218" s="9" t="n">
        <v>2100</v>
      </c>
      <c r="K218" s="9" t="n">
        <f aca="false">J218*C218</f>
        <v>2100</v>
      </c>
      <c r="L218" s="9" t="n">
        <f aca="false">(E218+K218+I218+G218)</f>
        <v>2339.4</v>
      </c>
      <c r="M218" s="9" t="n">
        <f aca="false">L218+(24*60*60*15)</f>
        <v>1298339.4</v>
      </c>
      <c r="N218" s="9" t="s">
        <v>38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11.25" hidden="false" customHeight="true" outlineLevel="0" collapsed="false">
      <c r="A219" s="6" t="n">
        <f aca="false">COUNTIFS($B$2:$B$237,B219)</f>
        <v>7</v>
      </c>
      <c r="B219" s="13" t="s">
        <v>43</v>
      </c>
      <c r="C219" s="8" t="n">
        <v>1</v>
      </c>
      <c r="D219" s="14" t="n">
        <v>239.4</v>
      </c>
      <c r="E219" s="9" t="n">
        <v>239.4</v>
      </c>
      <c r="F219" s="8" t="n">
        <v>0</v>
      </c>
      <c r="G219" s="8" t="n">
        <v>0</v>
      </c>
      <c r="H219" s="8" t="n">
        <v>0</v>
      </c>
      <c r="I219" s="8" t="n">
        <v>0</v>
      </c>
      <c r="J219" s="9" t="n">
        <v>2100</v>
      </c>
      <c r="K219" s="9" t="n">
        <f aca="false">J219*C219</f>
        <v>2100</v>
      </c>
      <c r="L219" s="9" t="n">
        <f aca="false">(E219+K219+I219+G219)</f>
        <v>2339.4</v>
      </c>
      <c r="M219" s="9" t="n">
        <f aca="false">L219+(24*60*60*15)</f>
        <v>1298339.4</v>
      </c>
      <c r="N219" s="9" t="s">
        <v>38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11.25" hidden="false" customHeight="true" outlineLevel="0" collapsed="false">
      <c r="A220" s="6" t="n">
        <f aca="false">COUNTIFS($B$2:$B$237,B220)</f>
        <v>7</v>
      </c>
      <c r="B220" s="13" t="s">
        <v>44</v>
      </c>
      <c r="C220" s="8" t="n">
        <v>1</v>
      </c>
      <c r="D220" s="14" t="n">
        <v>226.8</v>
      </c>
      <c r="E220" s="9" t="n">
        <v>226.8</v>
      </c>
      <c r="F220" s="8" t="n">
        <v>0</v>
      </c>
      <c r="G220" s="8" t="n">
        <v>0</v>
      </c>
      <c r="H220" s="8" t="n">
        <v>0</v>
      </c>
      <c r="I220" s="8" t="n">
        <v>0</v>
      </c>
      <c r="J220" s="9" t="n">
        <v>2100</v>
      </c>
      <c r="K220" s="9" t="n">
        <f aca="false">J220*C220</f>
        <v>2100</v>
      </c>
      <c r="L220" s="9" t="n">
        <f aca="false">(E220+K220+I220+G220)</f>
        <v>2326.8</v>
      </c>
      <c r="M220" s="9" t="n">
        <f aca="false">L220+(24*60*60*15)</f>
        <v>1298326.8</v>
      </c>
      <c r="N220" s="9" t="s">
        <v>38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11.25" hidden="false" customHeight="true" outlineLevel="0" collapsed="false">
      <c r="A221" s="6" t="n">
        <f aca="false">COUNTIFS($B$2:$B$237,B221)</f>
        <v>9</v>
      </c>
      <c r="B221" s="13" t="s">
        <v>45</v>
      </c>
      <c r="C221" s="8" t="n">
        <v>1</v>
      </c>
      <c r="D221" s="14" t="n">
        <v>226.8</v>
      </c>
      <c r="E221" s="9" t="n">
        <v>226.8</v>
      </c>
      <c r="F221" s="8" t="n">
        <v>0</v>
      </c>
      <c r="G221" s="8" t="n">
        <v>0</v>
      </c>
      <c r="H221" s="8" t="n">
        <v>0</v>
      </c>
      <c r="I221" s="8" t="n">
        <v>0</v>
      </c>
      <c r="J221" s="9" t="n">
        <v>2100</v>
      </c>
      <c r="K221" s="9" t="n">
        <f aca="false">J221*C221</f>
        <v>2100</v>
      </c>
      <c r="L221" s="9" t="n">
        <f aca="false">(E221+K221+I221+G221)</f>
        <v>2326.8</v>
      </c>
      <c r="M221" s="9" t="n">
        <f aca="false">L221+(24*60*60*15)</f>
        <v>1298326.8</v>
      </c>
      <c r="N221" s="9" t="s">
        <v>38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11.25" hidden="false" customHeight="true" outlineLevel="0" collapsed="false">
      <c r="A222" s="6" t="n">
        <f aca="false">COUNTIFS($B$2:$B$237,B222)</f>
        <v>7</v>
      </c>
      <c r="B222" s="13" t="s">
        <v>44</v>
      </c>
      <c r="C222" s="8" t="n">
        <v>1</v>
      </c>
      <c r="D222" s="14" t="n">
        <v>239.4</v>
      </c>
      <c r="E222" s="9" t="n">
        <v>239.4</v>
      </c>
      <c r="F222" s="8" t="n">
        <v>0</v>
      </c>
      <c r="G222" s="8" t="n">
        <v>0</v>
      </c>
      <c r="H222" s="8" t="n">
        <v>0</v>
      </c>
      <c r="I222" s="8" t="n">
        <v>0</v>
      </c>
      <c r="J222" s="9" t="n">
        <v>2100</v>
      </c>
      <c r="K222" s="9" t="n">
        <f aca="false">J222*C222</f>
        <v>2100</v>
      </c>
      <c r="L222" s="9" t="n">
        <f aca="false">(E222+K222+I222+G222)</f>
        <v>2339.4</v>
      </c>
      <c r="M222" s="9" t="n">
        <f aca="false">L222+(24*60*60*15)</f>
        <v>1298339.4</v>
      </c>
      <c r="N222" s="9" t="s">
        <v>38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11.25" hidden="false" customHeight="true" outlineLevel="0" collapsed="false">
      <c r="A223" s="6" t="n">
        <f aca="false">COUNTIFS($B$2:$B$237,B223)</f>
        <v>9</v>
      </c>
      <c r="B223" s="13" t="s">
        <v>45</v>
      </c>
      <c r="C223" s="8" t="n">
        <v>1</v>
      </c>
      <c r="D223" s="14" t="n">
        <v>220.5</v>
      </c>
      <c r="E223" s="9" t="n">
        <v>220.5</v>
      </c>
      <c r="F223" s="8" t="n">
        <v>0</v>
      </c>
      <c r="G223" s="8" t="n">
        <v>0</v>
      </c>
      <c r="H223" s="8" t="n">
        <v>0</v>
      </c>
      <c r="I223" s="8" t="n">
        <v>0</v>
      </c>
      <c r="J223" s="9" t="n">
        <v>2100</v>
      </c>
      <c r="K223" s="9" t="n">
        <f aca="false">J223*C223</f>
        <v>2100</v>
      </c>
      <c r="L223" s="9" t="n">
        <f aca="false">(E223+K223+I223+G223)</f>
        <v>2320.5</v>
      </c>
      <c r="M223" s="9" t="n">
        <f aca="false">L223+(24*60*60*15)</f>
        <v>1298320.5</v>
      </c>
      <c r="N223" s="9" t="s">
        <v>38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11.25" hidden="false" customHeight="true" outlineLevel="0" collapsed="false">
      <c r="A224" s="6" t="n">
        <f aca="false">COUNTIFS($B$2:$B$237,B224)</f>
        <v>6</v>
      </c>
      <c r="B224" s="13" t="s">
        <v>37</v>
      </c>
      <c r="C224" s="8" t="n">
        <v>1</v>
      </c>
      <c r="D224" s="14" t="n">
        <v>220.5</v>
      </c>
      <c r="E224" s="9" t="n">
        <v>220.5</v>
      </c>
      <c r="F224" s="8" t="n">
        <v>0</v>
      </c>
      <c r="G224" s="8" t="n">
        <v>0</v>
      </c>
      <c r="H224" s="8" t="n">
        <v>0</v>
      </c>
      <c r="I224" s="8" t="n">
        <v>0</v>
      </c>
      <c r="J224" s="9" t="n">
        <v>2100</v>
      </c>
      <c r="K224" s="9" t="n">
        <f aca="false">J224*C224</f>
        <v>2100</v>
      </c>
      <c r="L224" s="9" t="n">
        <f aca="false">(E224+K224+I224+G224)</f>
        <v>2320.5</v>
      </c>
      <c r="M224" s="9" t="n">
        <f aca="false">L224+(24*60*60*15)</f>
        <v>1298320.5</v>
      </c>
      <c r="N224" s="9" t="s">
        <v>38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11.25" hidden="false" customHeight="true" outlineLevel="0" collapsed="false">
      <c r="A225" s="6" t="n">
        <f aca="false">COUNTIFS($B$2:$B$237,B225)</f>
        <v>8</v>
      </c>
      <c r="B225" s="13" t="s">
        <v>39</v>
      </c>
      <c r="C225" s="8" t="n">
        <v>1</v>
      </c>
      <c r="D225" s="14" t="n">
        <v>220.5</v>
      </c>
      <c r="E225" s="9" t="n">
        <v>220.5</v>
      </c>
      <c r="F225" s="8" t="n">
        <v>0</v>
      </c>
      <c r="G225" s="8" t="n">
        <v>0</v>
      </c>
      <c r="H225" s="8" t="n">
        <v>0</v>
      </c>
      <c r="I225" s="8" t="n">
        <v>0</v>
      </c>
      <c r="J225" s="9" t="n">
        <v>2100</v>
      </c>
      <c r="K225" s="9" t="n">
        <f aca="false">J225*C225</f>
        <v>2100</v>
      </c>
      <c r="L225" s="9" t="n">
        <f aca="false">(E225+K225+I225+G225)</f>
        <v>2320.5</v>
      </c>
      <c r="M225" s="9" t="n">
        <f aca="false">L225+(24*60*60*15)</f>
        <v>1298320.5</v>
      </c>
      <c r="N225" s="9" t="s">
        <v>38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11.25" hidden="false" customHeight="true" outlineLevel="0" collapsed="false">
      <c r="A226" s="6" t="n">
        <f aca="false">COUNTIFS($B$2:$B$237,B226)</f>
        <v>9</v>
      </c>
      <c r="B226" s="13" t="s">
        <v>40</v>
      </c>
      <c r="C226" s="8" t="n">
        <v>1</v>
      </c>
      <c r="D226" s="14" t="n">
        <v>239.4</v>
      </c>
      <c r="E226" s="9" t="n">
        <v>239.4</v>
      </c>
      <c r="F226" s="8" t="n">
        <v>0</v>
      </c>
      <c r="G226" s="8" t="n">
        <v>0</v>
      </c>
      <c r="H226" s="8" t="n">
        <v>0</v>
      </c>
      <c r="I226" s="8" t="n">
        <v>0</v>
      </c>
      <c r="J226" s="9" t="n">
        <v>2100</v>
      </c>
      <c r="K226" s="9" t="n">
        <f aca="false">J226*C226</f>
        <v>2100</v>
      </c>
      <c r="L226" s="9" t="n">
        <f aca="false">(E226+K226+I226+G226)</f>
        <v>2339.4</v>
      </c>
      <c r="M226" s="9" t="n">
        <f aca="false">L226+(24*60*60*15)</f>
        <v>1298339.4</v>
      </c>
      <c r="N226" s="9" t="s">
        <v>38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11.25" hidden="false" customHeight="true" outlineLevel="0" collapsed="false">
      <c r="A227" s="6" t="n">
        <f aca="false">COUNTIFS($B$2:$B$237,B227)</f>
        <v>9</v>
      </c>
      <c r="B227" s="13" t="s">
        <v>45</v>
      </c>
      <c r="C227" s="8" t="n">
        <v>1</v>
      </c>
      <c r="D227" s="14" t="n">
        <v>239.4</v>
      </c>
      <c r="E227" s="9" t="n">
        <v>239.4</v>
      </c>
      <c r="F227" s="8" t="n">
        <v>0</v>
      </c>
      <c r="G227" s="8" t="n">
        <v>0</v>
      </c>
      <c r="H227" s="8" t="n">
        <v>0</v>
      </c>
      <c r="I227" s="8" t="n">
        <v>0</v>
      </c>
      <c r="J227" s="9" t="n">
        <v>2100</v>
      </c>
      <c r="K227" s="9" t="n">
        <f aca="false">J227*C227</f>
        <v>2100</v>
      </c>
      <c r="L227" s="9" t="n">
        <f aca="false">(E227+K227+I227+G227)</f>
        <v>2339.4</v>
      </c>
      <c r="M227" s="9" t="n">
        <f aca="false">L227+(24*60*60*15)</f>
        <v>1298339.4</v>
      </c>
      <c r="N227" s="9" t="s">
        <v>38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11.25" hidden="false" customHeight="true" outlineLevel="0" collapsed="false">
      <c r="A228" s="6" t="n">
        <f aca="false">COUNTIFS($B$2:$B$237,B228)</f>
        <v>8</v>
      </c>
      <c r="B228" s="13" t="s">
        <v>39</v>
      </c>
      <c r="C228" s="8" t="n">
        <v>1</v>
      </c>
      <c r="D228" s="14" t="n">
        <v>226.8</v>
      </c>
      <c r="E228" s="9" t="n">
        <v>226.8</v>
      </c>
      <c r="F228" s="8" t="n">
        <v>0</v>
      </c>
      <c r="G228" s="8" t="n">
        <v>0</v>
      </c>
      <c r="H228" s="8" t="n">
        <v>0</v>
      </c>
      <c r="I228" s="8" t="n">
        <v>0</v>
      </c>
      <c r="J228" s="9" t="n">
        <v>2100</v>
      </c>
      <c r="K228" s="9" t="n">
        <f aca="false">J228*C228</f>
        <v>2100</v>
      </c>
      <c r="L228" s="9" t="n">
        <f aca="false">(E228+K228+I228+G228)</f>
        <v>2326.8</v>
      </c>
      <c r="M228" s="9" t="n">
        <f aca="false">L228+(24*60*60*15)</f>
        <v>1298326.8</v>
      </c>
      <c r="N228" s="9" t="s">
        <v>38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11.25" hidden="false" customHeight="true" outlineLevel="0" collapsed="false">
      <c r="A229" s="6" t="n">
        <f aca="false">COUNTIFS($B$2:$B$237,B229)</f>
        <v>9</v>
      </c>
      <c r="B229" s="13" t="s">
        <v>40</v>
      </c>
      <c r="C229" s="8" t="n">
        <v>1</v>
      </c>
      <c r="D229" s="14" t="n">
        <v>226.8</v>
      </c>
      <c r="E229" s="9" t="n">
        <v>226.8</v>
      </c>
      <c r="F229" s="8" t="n">
        <v>0</v>
      </c>
      <c r="G229" s="8" t="n">
        <v>0</v>
      </c>
      <c r="H229" s="8" t="n">
        <v>0</v>
      </c>
      <c r="I229" s="8" t="n">
        <v>0</v>
      </c>
      <c r="J229" s="9" t="n">
        <v>2100</v>
      </c>
      <c r="K229" s="9" t="n">
        <f aca="false">J229*C229</f>
        <v>2100</v>
      </c>
      <c r="L229" s="9" t="n">
        <f aca="false">(E229+K229+I229+G229)</f>
        <v>2326.8</v>
      </c>
      <c r="M229" s="9" t="n">
        <f aca="false">L229+(24*60*60*15)</f>
        <v>1298326.8</v>
      </c>
      <c r="N229" s="9" t="s">
        <v>38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11.25" hidden="false" customHeight="true" outlineLevel="0" collapsed="false">
      <c r="A230" s="6" t="n">
        <f aca="false">COUNTIFS($B$2:$B$237,B230)</f>
        <v>11</v>
      </c>
      <c r="B230" s="13" t="s">
        <v>41</v>
      </c>
      <c r="C230" s="8" t="n">
        <v>1</v>
      </c>
      <c r="D230" s="14" t="n">
        <v>226.8</v>
      </c>
      <c r="E230" s="9" t="n">
        <v>226.8</v>
      </c>
      <c r="F230" s="8" t="n">
        <v>0</v>
      </c>
      <c r="G230" s="8" t="n">
        <v>0</v>
      </c>
      <c r="H230" s="8" t="n">
        <v>0</v>
      </c>
      <c r="I230" s="8" t="n">
        <v>0</v>
      </c>
      <c r="J230" s="9" t="n">
        <v>2100</v>
      </c>
      <c r="K230" s="9" t="n">
        <f aca="false">J230*C230</f>
        <v>2100</v>
      </c>
      <c r="L230" s="9" t="n">
        <f aca="false">(E230+K230+I230+G230)</f>
        <v>2326.8</v>
      </c>
      <c r="M230" s="9" t="n">
        <f aca="false">L230+(24*60*60*15)</f>
        <v>1298326.8</v>
      </c>
      <c r="N230" s="9" t="s">
        <v>38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11.25" hidden="false" customHeight="true" outlineLevel="0" collapsed="false">
      <c r="A231" s="6" t="n">
        <f aca="false">COUNTIFS($B$2:$B$237,B231)</f>
        <v>11</v>
      </c>
      <c r="B231" s="13" t="s">
        <v>42</v>
      </c>
      <c r="C231" s="8" t="n">
        <v>1</v>
      </c>
      <c r="D231" s="14" t="n">
        <v>226.8</v>
      </c>
      <c r="E231" s="9" t="n">
        <v>226.8</v>
      </c>
      <c r="F231" s="8" t="n">
        <v>0</v>
      </c>
      <c r="G231" s="8" t="n">
        <v>0</v>
      </c>
      <c r="H231" s="8" t="n">
        <v>0</v>
      </c>
      <c r="I231" s="8" t="n">
        <v>0</v>
      </c>
      <c r="J231" s="9" t="n">
        <v>2100</v>
      </c>
      <c r="K231" s="9" t="n">
        <f aca="false">J231*C231</f>
        <v>2100</v>
      </c>
      <c r="L231" s="9" t="n">
        <f aca="false">(E231+K231+I231+G231)</f>
        <v>2326.8</v>
      </c>
      <c r="M231" s="9" t="n">
        <f aca="false">L231+(24*60*60*15)</f>
        <v>1298326.8</v>
      </c>
      <c r="N231" s="9" t="s">
        <v>38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11.25" hidden="false" customHeight="true" outlineLevel="0" collapsed="false">
      <c r="A232" s="6" t="n">
        <f aca="false">COUNTIFS($B$2:$B$237,B232)</f>
        <v>11</v>
      </c>
      <c r="B232" s="13" t="s">
        <v>41</v>
      </c>
      <c r="C232" s="8" t="n">
        <v>1</v>
      </c>
      <c r="D232" s="14" t="n">
        <v>220.5</v>
      </c>
      <c r="E232" s="9" t="n">
        <v>220.5</v>
      </c>
      <c r="F232" s="8" t="n">
        <v>0</v>
      </c>
      <c r="G232" s="8" t="n">
        <v>0</v>
      </c>
      <c r="H232" s="8" t="n">
        <v>0</v>
      </c>
      <c r="I232" s="8" t="n">
        <v>0</v>
      </c>
      <c r="J232" s="9" t="n">
        <v>2100</v>
      </c>
      <c r="K232" s="9" t="n">
        <f aca="false">J232*C232</f>
        <v>2100</v>
      </c>
      <c r="L232" s="9" t="n">
        <f aca="false">(E232+K232+I232+G232)</f>
        <v>2320.5</v>
      </c>
      <c r="M232" s="9" t="n">
        <f aca="false">L232+(24*60*60*15)</f>
        <v>1298320.5</v>
      </c>
      <c r="N232" s="9" t="s">
        <v>38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11.25" hidden="false" customHeight="true" outlineLevel="0" collapsed="false">
      <c r="A233" s="6" t="n">
        <f aca="false">COUNTIFS($B$2:$B$237,B233)</f>
        <v>11</v>
      </c>
      <c r="B233" s="13" t="s">
        <v>42</v>
      </c>
      <c r="C233" s="8" t="n">
        <v>1</v>
      </c>
      <c r="D233" s="14" t="n">
        <v>226.8</v>
      </c>
      <c r="E233" s="9" t="n">
        <v>226.8</v>
      </c>
      <c r="F233" s="8" t="n">
        <v>0</v>
      </c>
      <c r="G233" s="8" t="n">
        <v>0</v>
      </c>
      <c r="H233" s="8" t="n">
        <v>0</v>
      </c>
      <c r="I233" s="8" t="n">
        <v>0</v>
      </c>
      <c r="J233" s="9" t="n">
        <v>2100</v>
      </c>
      <c r="K233" s="9" t="n">
        <f aca="false">J233*C233</f>
        <v>2100</v>
      </c>
      <c r="L233" s="9" t="n">
        <f aca="false">(E233+K233+I233+G233)</f>
        <v>2326.8</v>
      </c>
      <c r="M233" s="9" t="n">
        <f aca="false">L233+(24*60*60*15)</f>
        <v>1298326.8</v>
      </c>
      <c r="N233" s="9" t="s">
        <v>38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11.25" hidden="false" customHeight="true" outlineLevel="0" collapsed="false">
      <c r="A234" s="6" t="n">
        <f aca="false">COUNTIFS($B$2:$B$237,B234)</f>
        <v>7</v>
      </c>
      <c r="B234" s="13" t="s">
        <v>43</v>
      </c>
      <c r="C234" s="8" t="n">
        <v>1</v>
      </c>
      <c r="D234" s="14" t="n">
        <v>239.4</v>
      </c>
      <c r="E234" s="9" t="n">
        <v>239.4</v>
      </c>
      <c r="F234" s="8" t="n">
        <v>0</v>
      </c>
      <c r="G234" s="8" t="n">
        <v>0</v>
      </c>
      <c r="H234" s="8" t="n">
        <v>0</v>
      </c>
      <c r="I234" s="8" t="n">
        <v>0</v>
      </c>
      <c r="J234" s="9" t="n">
        <v>2100</v>
      </c>
      <c r="K234" s="9" t="n">
        <f aca="false">J234*C234</f>
        <v>2100</v>
      </c>
      <c r="L234" s="9" t="n">
        <f aca="false">(E234+K234+I234+G234)</f>
        <v>2339.4</v>
      </c>
      <c r="M234" s="9" t="n">
        <f aca="false">L234+(24*60*60*15)</f>
        <v>1298339.4</v>
      </c>
      <c r="N234" s="9" t="s">
        <v>38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11.25" hidden="false" customHeight="true" outlineLevel="0" collapsed="false">
      <c r="A235" s="6" t="n">
        <f aca="false">COUNTIFS($B$2:$B$237,B235)</f>
        <v>7</v>
      </c>
      <c r="B235" s="13" t="s">
        <v>44</v>
      </c>
      <c r="C235" s="8" t="n">
        <v>1</v>
      </c>
      <c r="D235" s="14" t="n">
        <v>239.4</v>
      </c>
      <c r="E235" s="9" t="n">
        <v>239.4</v>
      </c>
      <c r="F235" s="8" t="n">
        <v>0</v>
      </c>
      <c r="G235" s="8" t="n">
        <v>0</v>
      </c>
      <c r="H235" s="8" t="n">
        <v>0</v>
      </c>
      <c r="I235" s="8" t="n">
        <v>0</v>
      </c>
      <c r="J235" s="9" t="n">
        <v>2100</v>
      </c>
      <c r="K235" s="9" t="n">
        <f aca="false">J235*C235</f>
        <v>2100</v>
      </c>
      <c r="L235" s="9" t="n">
        <f aca="false">(E235+K235+I235+G235)</f>
        <v>2339.4</v>
      </c>
      <c r="M235" s="9" t="n">
        <f aca="false">L235+(24*60*60*15)</f>
        <v>1298339.4</v>
      </c>
      <c r="N235" s="9" t="s">
        <v>38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11.25" hidden="false" customHeight="true" outlineLevel="0" collapsed="false">
      <c r="A236" s="6" t="n">
        <f aca="false">COUNTIFS($B$2:$B$237,B236)</f>
        <v>9</v>
      </c>
      <c r="B236" s="13" t="s">
        <v>45</v>
      </c>
      <c r="C236" s="8" t="n">
        <v>1</v>
      </c>
      <c r="D236" s="14" t="n">
        <v>239.4</v>
      </c>
      <c r="E236" s="9" t="n">
        <v>239.4</v>
      </c>
      <c r="F236" s="8" t="n">
        <v>0</v>
      </c>
      <c r="G236" s="8" t="n">
        <v>0</v>
      </c>
      <c r="H236" s="8" t="n">
        <v>0</v>
      </c>
      <c r="I236" s="8" t="n">
        <v>0</v>
      </c>
      <c r="J236" s="9" t="n">
        <v>2100</v>
      </c>
      <c r="K236" s="9" t="n">
        <f aca="false">J236*C236</f>
        <v>2100</v>
      </c>
      <c r="L236" s="9" t="n">
        <f aca="false">(E236+K236+I236+G236)</f>
        <v>2339.4</v>
      </c>
      <c r="M236" s="9" t="n">
        <f aca="false">L236+(24*60*60*15)</f>
        <v>1298339.4</v>
      </c>
      <c r="N236" s="9" t="s">
        <v>38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11.25" hidden="false" customHeight="true" outlineLevel="0" collapsed="false">
      <c r="A237" s="6" t="n">
        <f aca="false">COUNTIFS($B$2:$B$237,B237)</f>
        <v>6</v>
      </c>
      <c r="B237" s="13" t="s">
        <v>37</v>
      </c>
      <c r="C237" s="8" t="n">
        <v>1</v>
      </c>
      <c r="D237" s="14" t="n">
        <v>226.8</v>
      </c>
      <c r="E237" s="9" t="n">
        <v>226.8</v>
      </c>
      <c r="F237" s="8" t="n">
        <v>0</v>
      </c>
      <c r="G237" s="8" t="n">
        <v>0</v>
      </c>
      <c r="H237" s="8" t="n">
        <v>0</v>
      </c>
      <c r="I237" s="8" t="n">
        <v>0</v>
      </c>
      <c r="J237" s="9" t="n">
        <v>2100</v>
      </c>
      <c r="K237" s="9" t="n">
        <f aca="false">J237*C237</f>
        <v>2100</v>
      </c>
      <c r="L237" s="9" t="n">
        <f aca="false">(E237+K237+I237+G237)</f>
        <v>2326.8</v>
      </c>
      <c r="M237" s="9" t="n">
        <f aca="false">L237+(24*60*60*15)</f>
        <v>1298326.8</v>
      </c>
      <c r="N237" s="9" t="s">
        <v>38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11.25" hidden="false" customHeight="true" outlineLevel="0" collapsed="false">
      <c r="A238" s="1"/>
      <c r="B238" s="1"/>
      <c r="C238" s="15"/>
      <c r="D238" s="15"/>
      <c r="E238" s="16"/>
      <c r="F238" s="16"/>
      <c r="G238" s="15"/>
      <c r="H238" s="15"/>
      <c r="I238" s="15"/>
      <c r="J238" s="15"/>
      <c r="K238" s="15"/>
      <c r="L238" s="15"/>
      <c r="M238" s="16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11.25" hidden="false" customHeight="true" outlineLevel="0" collapsed="false">
      <c r="A239" s="1"/>
      <c r="B239" s="1"/>
      <c r="C239" s="15"/>
      <c r="D239" s="15"/>
      <c r="E239" s="16"/>
      <c r="F239" s="16"/>
      <c r="G239" s="15"/>
      <c r="H239" s="15"/>
      <c r="I239" s="15"/>
      <c r="J239" s="15"/>
      <c r="K239" s="15"/>
      <c r="L239" s="15"/>
      <c r="M239" s="16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11.25" hidden="false" customHeight="true" outlineLevel="0" collapsed="false">
      <c r="A240" s="1"/>
      <c r="B240" s="1"/>
      <c r="C240" s="15"/>
      <c r="D240" s="15"/>
      <c r="E240" s="16"/>
      <c r="F240" s="16"/>
      <c r="G240" s="15"/>
      <c r="H240" s="15"/>
      <c r="I240" s="15"/>
      <c r="J240" s="15"/>
      <c r="K240" s="15"/>
      <c r="L240" s="15"/>
      <c r="M240" s="16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11.25" hidden="false" customHeight="true" outlineLevel="0" collapsed="false">
      <c r="A241" s="1"/>
      <c r="B241" s="1"/>
      <c r="C241" s="15"/>
      <c r="D241" s="15"/>
      <c r="E241" s="16"/>
      <c r="F241" s="16"/>
      <c r="G241" s="15"/>
      <c r="H241" s="15"/>
      <c r="I241" s="15"/>
      <c r="J241" s="15"/>
      <c r="K241" s="15"/>
      <c r="L241" s="15"/>
      <c r="M241" s="16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11.25" hidden="false" customHeight="true" outlineLevel="0" collapsed="false">
      <c r="A242" s="1"/>
      <c r="B242" s="1"/>
      <c r="C242" s="15"/>
      <c r="D242" s="15"/>
      <c r="E242" s="16"/>
      <c r="F242" s="16"/>
      <c r="G242" s="15"/>
      <c r="H242" s="15"/>
      <c r="I242" s="15"/>
      <c r="J242" s="15"/>
      <c r="K242" s="15"/>
      <c r="L242" s="15"/>
      <c r="M242" s="16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11.25" hidden="false" customHeight="true" outlineLevel="0" collapsed="false">
      <c r="A243" s="1"/>
      <c r="B243" s="1"/>
      <c r="C243" s="15"/>
      <c r="D243" s="15"/>
      <c r="E243" s="16"/>
      <c r="F243" s="16"/>
      <c r="G243" s="15"/>
      <c r="H243" s="15"/>
      <c r="I243" s="15"/>
      <c r="J243" s="15"/>
      <c r="K243" s="15"/>
      <c r="L243" s="15"/>
      <c r="M243" s="16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11.25" hidden="false" customHeight="true" outlineLevel="0" collapsed="false">
      <c r="A244" s="1"/>
      <c r="B244" s="1"/>
      <c r="C244" s="15"/>
      <c r="D244" s="15"/>
      <c r="E244" s="16"/>
      <c r="F244" s="16"/>
      <c r="G244" s="15"/>
      <c r="H244" s="15"/>
      <c r="I244" s="15"/>
      <c r="J244" s="15"/>
      <c r="K244" s="15"/>
      <c r="L244" s="15"/>
      <c r="M244" s="16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11.25" hidden="false" customHeight="true" outlineLevel="0" collapsed="false">
      <c r="A245" s="1"/>
      <c r="B245" s="1"/>
      <c r="C245" s="15"/>
      <c r="D245" s="15"/>
      <c r="E245" s="16"/>
      <c r="F245" s="16"/>
      <c r="G245" s="15"/>
      <c r="H245" s="15"/>
      <c r="I245" s="15"/>
      <c r="J245" s="15"/>
      <c r="K245" s="15"/>
      <c r="L245" s="15"/>
      <c r="M245" s="16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11.25" hidden="false" customHeight="true" outlineLevel="0" collapsed="false">
      <c r="A246" s="1"/>
      <c r="B246" s="1"/>
      <c r="C246" s="15"/>
      <c r="D246" s="15"/>
      <c r="E246" s="16"/>
      <c r="F246" s="16"/>
      <c r="G246" s="15"/>
      <c r="H246" s="15"/>
      <c r="I246" s="15"/>
      <c r="J246" s="15"/>
      <c r="K246" s="15"/>
      <c r="L246" s="15"/>
      <c r="M246" s="16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11.25" hidden="false" customHeight="true" outlineLevel="0" collapsed="false">
      <c r="A247" s="1"/>
      <c r="B247" s="1"/>
      <c r="C247" s="15"/>
      <c r="D247" s="15"/>
      <c r="E247" s="16"/>
      <c r="F247" s="16"/>
      <c r="G247" s="15"/>
      <c r="H247" s="15"/>
      <c r="I247" s="15"/>
      <c r="J247" s="15"/>
      <c r="K247" s="15"/>
      <c r="L247" s="15"/>
      <c r="M247" s="16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11.25" hidden="false" customHeight="true" outlineLevel="0" collapsed="false">
      <c r="A248" s="1"/>
      <c r="B248" s="1"/>
      <c r="C248" s="15"/>
      <c r="D248" s="15"/>
      <c r="E248" s="16"/>
      <c r="F248" s="16"/>
      <c r="G248" s="15"/>
      <c r="H248" s="15"/>
      <c r="I248" s="15"/>
      <c r="J248" s="15"/>
      <c r="K248" s="15"/>
      <c r="L248" s="15"/>
      <c r="M248" s="16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11.25" hidden="false" customHeight="true" outlineLevel="0" collapsed="false">
      <c r="A249" s="1"/>
      <c r="B249" s="1"/>
      <c r="C249" s="15"/>
      <c r="D249" s="15"/>
      <c r="E249" s="16"/>
      <c r="F249" s="16"/>
      <c r="G249" s="15"/>
      <c r="H249" s="15"/>
      <c r="I249" s="15"/>
      <c r="J249" s="15"/>
      <c r="K249" s="15"/>
      <c r="L249" s="15"/>
      <c r="M249" s="16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11.25" hidden="false" customHeight="true" outlineLevel="0" collapsed="false">
      <c r="A250" s="1"/>
      <c r="B250" s="1"/>
      <c r="C250" s="15"/>
      <c r="D250" s="15"/>
      <c r="E250" s="16"/>
      <c r="F250" s="16"/>
      <c r="G250" s="15"/>
      <c r="H250" s="15"/>
      <c r="I250" s="15"/>
      <c r="J250" s="15"/>
      <c r="K250" s="15"/>
      <c r="L250" s="15"/>
      <c r="M250" s="16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11.25" hidden="false" customHeight="true" outlineLevel="0" collapsed="false">
      <c r="A251" s="1"/>
      <c r="B251" s="1"/>
      <c r="C251" s="15"/>
      <c r="D251" s="15"/>
      <c r="E251" s="16"/>
      <c r="F251" s="16"/>
      <c r="G251" s="15"/>
      <c r="H251" s="15"/>
      <c r="I251" s="15"/>
      <c r="J251" s="15"/>
      <c r="K251" s="15"/>
      <c r="L251" s="15"/>
      <c r="M251" s="16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11.25" hidden="false" customHeight="true" outlineLevel="0" collapsed="false">
      <c r="A252" s="1"/>
      <c r="B252" s="1"/>
      <c r="C252" s="15"/>
      <c r="D252" s="15"/>
      <c r="E252" s="16"/>
      <c r="F252" s="16"/>
      <c r="G252" s="15"/>
      <c r="H252" s="15"/>
      <c r="I252" s="15"/>
      <c r="J252" s="15"/>
      <c r="K252" s="15"/>
      <c r="L252" s="15"/>
      <c r="M252" s="16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11.25" hidden="false" customHeight="true" outlineLevel="0" collapsed="false">
      <c r="A253" s="1"/>
      <c r="B253" s="1"/>
      <c r="C253" s="15"/>
      <c r="D253" s="15"/>
      <c r="E253" s="16"/>
      <c r="F253" s="16"/>
      <c r="G253" s="15"/>
      <c r="H253" s="15"/>
      <c r="I253" s="15"/>
      <c r="J253" s="15"/>
      <c r="K253" s="15"/>
      <c r="L253" s="15"/>
      <c r="M253" s="16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11.25" hidden="false" customHeight="true" outlineLevel="0" collapsed="false">
      <c r="A254" s="1"/>
      <c r="B254" s="1"/>
      <c r="C254" s="15"/>
      <c r="D254" s="15"/>
      <c r="E254" s="16"/>
      <c r="F254" s="16"/>
      <c r="G254" s="15"/>
      <c r="H254" s="15"/>
      <c r="I254" s="15"/>
      <c r="J254" s="15"/>
      <c r="K254" s="15"/>
      <c r="L254" s="15"/>
      <c r="M254" s="16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11.25" hidden="false" customHeight="true" outlineLevel="0" collapsed="false">
      <c r="A255" s="1"/>
      <c r="B255" s="1"/>
      <c r="C255" s="15"/>
      <c r="D255" s="15"/>
      <c r="E255" s="16"/>
      <c r="F255" s="16"/>
      <c r="G255" s="15"/>
      <c r="H255" s="15"/>
      <c r="I255" s="15"/>
      <c r="J255" s="15"/>
      <c r="K255" s="15"/>
      <c r="L255" s="15"/>
      <c r="M255" s="16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11.25" hidden="false" customHeight="true" outlineLevel="0" collapsed="false">
      <c r="A256" s="1"/>
      <c r="B256" s="1"/>
      <c r="C256" s="15"/>
      <c r="D256" s="15"/>
      <c r="E256" s="16"/>
      <c r="F256" s="16"/>
      <c r="G256" s="15"/>
      <c r="H256" s="15"/>
      <c r="I256" s="15"/>
      <c r="J256" s="15"/>
      <c r="K256" s="15"/>
      <c r="L256" s="15"/>
      <c r="M256" s="16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11.25" hidden="false" customHeight="true" outlineLevel="0" collapsed="false">
      <c r="A257" s="1"/>
      <c r="B257" s="1"/>
      <c r="C257" s="15"/>
      <c r="D257" s="15"/>
      <c r="E257" s="16"/>
      <c r="F257" s="16"/>
      <c r="G257" s="15"/>
      <c r="H257" s="15"/>
      <c r="I257" s="15"/>
      <c r="J257" s="15"/>
      <c r="K257" s="15"/>
      <c r="L257" s="15"/>
      <c r="M257" s="16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11.25" hidden="false" customHeight="true" outlineLevel="0" collapsed="false">
      <c r="A258" s="1"/>
      <c r="B258" s="1"/>
      <c r="C258" s="15"/>
      <c r="D258" s="15"/>
      <c r="E258" s="16"/>
      <c r="F258" s="16"/>
      <c r="G258" s="15"/>
      <c r="H258" s="15"/>
      <c r="I258" s="15"/>
      <c r="J258" s="15"/>
      <c r="K258" s="15"/>
      <c r="L258" s="15"/>
      <c r="M258" s="16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11.25" hidden="false" customHeight="true" outlineLevel="0" collapsed="false">
      <c r="A259" s="1"/>
      <c r="B259" s="1"/>
      <c r="C259" s="15"/>
      <c r="D259" s="15"/>
      <c r="E259" s="16"/>
      <c r="F259" s="16"/>
      <c r="G259" s="15"/>
      <c r="H259" s="15"/>
      <c r="I259" s="15"/>
      <c r="J259" s="15"/>
      <c r="K259" s="15"/>
      <c r="L259" s="15"/>
      <c r="M259" s="16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11.25" hidden="false" customHeight="true" outlineLevel="0" collapsed="false">
      <c r="A260" s="1"/>
      <c r="B260" s="1"/>
      <c r="C260" s="15"/>
      <c r="D260" s="15"/>
      <c r="E260" s="16"/>
      <c r="F260" s="16"/>
      <c r="G260" s="15"/>
      <c r="H260" s="15"/>
      <c r="I260" s="15"/>
      <c r="J260" s="15"/>
      <c r="K260" s="15"/>
      <c r="L260" s="15"/>
      <c r="M260" s="16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11.25" hidden="false" customHeight="true" outlineLevel="0" collapsed="false">
      <c r="A261" s="1"/>
      <c r="B261" s="1"/>
      <c r="C261" s="15"/>
      <c r="D261" s="15"/>
      <c r="E261" s="16"/>
      <c r="F261" s="16"/>
      <c r="G261" s="15"/>
      <c r="H261" s="15"/>
      <c r="I261" s="15"/>
      <c r="J261" s="15"/>
      <c r="K261" s="15"/>
      <c r="L261" s="15"/>
      <c r="M261" s="16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11.25" hidden="false" customHeight="true" outlineLevel="0" collapsed="false">
      <c r="A262" s="1"/>
      <c r="B262" s="1"/>
      <c r="C262" s="15"/>
      <c r="D262" s="15"/>
      <c r="E262" s="16"/>
      <c r="F262" s="16"/>
      <c r="G262" s="15"/>
      <c r="H262" s="15"/>
      <c r="I262" s="15"/>
      <c r="J262" s="15"/>
      <c r="K262" s="15"/>
      <c r="L262" s="15"/>
      <c r="M262" s="16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11.25" hidden="false" customHeight="true" outlineLevel="0" collapsed="false">
      <c r="A263" s="1"/>
      <c r="B263" s="1"/>
      <c r="C263" s="15"/>
      <c r="D263" s="15"/>
      <c r="E263" s="16"/>
      <c r="F263" s="16"/>
      <c r="G263" s="15"/>
      <c r="H263" s="15"/>
      <c r="I263" s="15"/>
      <c r="J263" s="15"/>
      <c r="K263" s="15"/>
      <c r="L263" s="15"/>
      <c r="M263" s="16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11.25" hidden="false" customHeight="true" outlineLevel="0" collapsed="false">
      <c r="A264" s="1"/>
      <c r="B264" s="1"/>
      <c r="C264" s="15"/>
      <c r="D264" s="15"/>
      <c r="E264" s="16"/>
      <c r="F264" s="16"/>
      <c r="G264" s="15"/>
      <c r="H264" s="15"/>
      <c r="I264" s="15"/>
      <c r="J264" s="15"/>
      <c r="K264" s="15"/>
      <c r="L264" s="15"/>
      <c r="M264" s="16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11.25" hidden="false" customHeight="true" outlineLevel="0" collapsed="false">
      <c r="A265" s="1"/>
      <c r="B265" s="1"/>
      <c r="C265" s="15"/>
      <c r="D265" s="15"/>
      <c r="E265" s="16"/>
      <c r="F265" s="16"/>
      <c r="G265" s="15"/>
      <c r="H265" s="15"/>
      <c r="I265" s="15"/>
      <c r="J265" s="15"/>
      <c r="K265" s="15"/>
      <c r="L265" s="15"/>
      <c r="M265" s="16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11.25" hidden="false" customHeight="true" outlineLevel="0" collapsed="false">
      <c r="A266" s="1"/>
      <c r="B266" s="1"/>
      <c r="C266" s="15"/>
      <c r="D266" s="15"/>
      <c r="E266" s="16"/>
      <c r="F266" s="16"/>
      <c r="G266" s="15"/>
      <c r="H266" s="15"/>
      <c r="I266" s="15"/>
      <c r="J266" s="15"/>
      <c r="K266" s="15"/>
      <c r="L266" s="15"/>
      <c r="M266" s="16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11.25" hidden="false" customHeight="true" outlineLevel="0" collapsed="false">
      <c r="A267" s="1"/>
      <c r="B267" s="1"/>
      <c r="C267" s="15"/>
      <c r="D267" s="15"/>
      <c r="E267" s="16"/>
      <c r="F267" s="16"/>
      <c r="G267" s="15"/>
      <c r="H267" s="15"/>
      <c r="I267" s="15"/>
      <c r="J267" s="15"/>
      <c r="K267" s="15"/>
      <c r="L267" s="15"/>
      <c r="M267" s="16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11.25" hidden="false" customHeight="true" outlineLevel="0" collapsed="false">
      <c r="A268" s="1"/>
      <c r="B268" s="1"/>
      <c r="C268" s="15"/>
      <c r="D268" s="15"/>
      <c r="E268" s="16"/>
      <c r="F268" s="16"/>
      <c r="G268" s="15"/>
      <c r="H268" s="15"/>
      <c r="I268" s="15"/>
      <c r="J268" s="15"/>
      <c r="K268" s="15"/>
      <c r="L268" s="15"/>
      <c r="M268" s="16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11.25" hidden="false" customHeight="true" outlineLevel="0" collapsed="false">
      <c r="A269" s="1"/>
      <c r="B269" s="1"/>
      <c r="C269" s="15"/>
      <c r="D269" s="15"/>
      <c r="E269" s="16"/>
      <c r="F269" s="16"/>
      <c r="G269" s="15"/>
      <c r="H269" s="15"/>
      <c r="I269" s="15"/>
      <c r="J269" s="15"/>
      <c r="K269" s="15"/>
      <c r="L269" s="15"/>
      <c r="M269" s="16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11.25" hidden="false" customHeight="true" outlineLevel="0" collapsed="false">
      <c r="A270" s="1"/>
      <c r="B270" s="1"/>
      <c r="C270" s="15"/>
      <c r="D270" s="15"/>
      <c r="E270" s="16"/>
      <c r="F270" s="16"/>
      <c r="G270" s="15"/>
      <c r="H270" s="15"/>
      <c r="I270" s="15"/>
      <c r="J270" s="15"/>
      <c r="K270" s="15"/>
      <c r="L270" s="15"/>
      <c r="M270" s="16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11.25" hidden="false" customHeight="true" outlineLevel="0" collapsed="false">
      <c r="A271" s="1"/>
      <c r="B271" s="1"/>
      <c r="C271" s="15"/>
      <c r="D271" s="15"/>
      <c r="E271" s="16"/>
      <c r="F271" s="16"/>
      <c r="G271" s="15"/>
      <c r="H271" s="15"/>
      <c r="I271" s="15"/>
      <c r="J271" s="15"/>
      <c r="K271" s="15"/>
      <c r="L271" s="15"/>
      <c r="M271" s="16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11.25" hidden="false" customHeight="true" outlineLevel="0" collapsed="false">
      <c r="A272" s="1"/>
      <c r="B272" s="1"/>
      <c r="C272" s="15"/>
      <c r="D272" s="15"/>
      <c r="E272" s="16"/>
      <c r="F272" s="16"/>
      <c r="G272" s="15"/>
      <c r="H272" s="15"/>
      <c r="I272" s="15"/>
      <c r="J272" s="15"/>
      <c r="K272" s="15"/>
      <c r="L272" s="15"/>
      <c r="M272" s="16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11.25" hidden="false" customHeight="true" outlineLevel="0" collapsed="false">
      <c r="A273" s="1"/>
      <c r="B273" s="1"/>
      <c r="C273" s="15"/>
      <c r="D273" s="15"/>
      <c r="E273" s="16"/>
      <c r="F273" s="16"/>
      <c r="G273" s="15"/>
      <c r="H273" s="15"/>
      <c r="I273" s="15"/>
      <c r="J273" s="15"/>
      <c r="K273" s="15"/>
      <c r="L273" s="15"/>
      <c r="M273" s="16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11.25" hidden="false" customHeight="true" outlineLevel="0" collapsed="false">
      <c r="A274" s="1"/>
      <c r="B274" s="1"/>
      <c r="C274" s="15"/>
      <c r="D274" s="15"/>
      <c r="E274" s="16"/>
      <c r="F274" s="16"/>
      <c r="G274" s="15"/>
      <c r="H274" s="15"/>
      <c r="I274" s="15"/>
      <c r="J274" s="15"/>
      <c r="K274" s="15"/>
      <c r="L274" s="15"/>
      <c r="M274" s="16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11.25" hidden="false" customHeight="true" outlineLevel="0" collapsed="false">
      <c r="A275" s="1"/>
      <c r="B275" s="1"/>
      <c r="C275" s="15"/>
      <c r="D275" s="15"/>
      <c r="E275" s="16"/>
      <c r="F275" s="16"/>
      <c r="G275" s="15"/>
      <c r="H275" s="15"/>
      <c r="I275" s="15"/>
      <c r="J275" s="15"/>
      <c r="K275" s="15"/>
      <c r="L275" s="15"/>
      <c r="M275" s="16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11.25" hidden="false" customHeight="true" outlineLevel="0" collapsed="false">
      <c r="A276" s="1"/>
      <c r="B276" s="1"/>
      <c r="C276" s="15"/>
      <c r="D276" s="15"/>
      <c r="E276" s="16"/>
      <c r="F276" s="16"/>
      <c r="G276" s="15"/>
      <c r="H276" s="15"/>
      <c r="I276" s="15"/>
      <c r="J276" s="15"/>
      <c r="K276" s="15"/>
      <c r="L276" s="15"/>
      <c r="M276" s="16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11.25" hidden="false" customHeight="true" outlineLevel="0" collapsed="false">
      <c r="A277" s="1"/>
      <c r="B277" s="1"/>
      <c r="C277" s="15"/>
      <c r="D277" s="15"/>
      <c r="E277" s="16"/>
      <c r="F277" s="16"/>
      <c r="G277" s="15"/>
      <c r="H277" s="15"/>
      <c r="I277" s="15"/>
      <c r="J277" s="15"/>
      <c r="K277" s="15"/>
      <c r="L277" s="15"/>
      <c r="M277" s="16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11.25" hidden="false" customHeight="true" outlineLevel="0" collapsed="false">
      <c r="A278" s="1"/>
      <c r="B278" s="1"/>
      <c r="C278" s="15"/>
      <c r="D278" s="15"/>
      <c r="E278" s="16"/>
      <c r="F278" s="16"/>
      <c r="G278" s="15"/>
      <c r="H278" s="15"/>
      <c r="I278" s="15"/>
      <c r="J278" s="15"/>
      <c r="K278" s="15"/>
      <c r="L278" s="15"/>
      <c r="M278" s="16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11.25" hidden="false" customHeight="true" outlineLevel="0" collapsed="false">
      <c r="A279" s="1"/>
      <c r="B279" s="1"/>
      <c r="C279" s="15"/>
      <c r="D279" s="15"/>
      <c r="E279" s="16"/>
      <c r="F279" s="16"/>
      <c r="G279" s="15"/>
      <c r="H279" s="15"/>
      <c r="I279" s="15"/>
      <c r="J279" s="15"/>
      <c r="K279" s="15"/>
      <c r="L279" s="15"/>
      <c r="M279" s="16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11.25" hidden="false" customHeight="true" outlineLevel="0" collapsed="false">
      <c r="A280" s="1"/>
      <c r="B280" s="1"/>
      <c r="C280" s="15"/>
      <c r="D280" s="15"/>
      <c r="E280" s="16"/>
      <c r="F280" s="16"/>
      <c r="G280" s="15"/>
      <c r="H280" s="15"/>
      <c r="I280" s="15"/>
      <c r="J280" s="15"/>
      <c r="K280" s="15"/>
      <c r="L280" s="15"/>
      <c r="M280" s="16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11.25" hidden="false" customHeight="true" outlineLevel="0" collapsed="false">
      <c r="A281" s="1"/>
      <c r="B281" s="1"/>
      <c r="C281" s="15"/>
      <c r="D281" s="15"/>
      <c r="E281" s="16"/>
      <c r="F281" s="16"/>
      <c r="G281" s="15"/>
      <c r="H281" s="15"/>
      <c r="I281" s="15"/>
      <c r="J281" s="15"/>
      <c r="K281" s="15"/>
      <c r="L281" s="15"/>
      <c r="M281" s="16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11.25" hidden="false" customHeight="true" outlineLevel="0" collapsed="false">
      <c r="A282" s="1"/>
      <c r="B282" s="1"/>
      <c r="C282" s="15"/>
      <c r="D282" s="15"/>
      <c r="E282" s="16"/>
      <c r="F282" s="16"/>
      <c r="G282" s="15"/>
      <c r="H282" s="15"/>
      <c r="I282" s="15"/>
      <c r="J282" s="15"/>
      <c r="K282" s="15"/>
      <c r="L282" s="15"/>
      <c r="M282" s="16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11.25" hidden="false" customHeight="true" outlineLevel="0" collapsed="false">
      <c r="A283" s="1"/>
      <c r="B283" s="1"/>
      <c r="C283" s="15"/>
      <c r="D283" s="15"/>
      <c r="E283" s="16"/>
      <c r="F283" s="16"/>
      <c r="G283" s="15"/>
      <c r="H283" s="15"/>
      <c r="I283" s="15"/>
      <c r="J283" s="15"/>
      <c r="K283" s="15"/>
      <c r="L283" s="15"/>
      <c r="M283" s="16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11.25" hidden="false" customHeight="true" outlineLevel="0" collapsed="false">
      <c r="A284" s="1"/>
      <c r="B284" s="1"/>
      <c r="C284" s="15"/>
      <c r="D284" s="15"/>
      <c r="E284" s="16"/>
      <c r="F284" s="16"/>
      <c r="G284" s="15"/>
      <c r="H284" s="15"/>
      <c r="I284" s="15"/>
      <c r="J284" s="15"/>
      <c r="K284" s="15"/>
      <c r="L284" s="15"/>
      <c r="M284" s="16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11.25" hidden="false" customHeight="true" outlineLevel="0" collapsed="false">
      <c r="A285" s="1"/>
      <c r="B285" s="1"/>
      <c r="C285" s="15"/>
      <c r="D285" s="15"/>
      <c r="E285" s="16"/>
      <c r="F285" s="16"/>
      <c r="G285" s="15"/>
      <c r="H285" s="15"/>
      <c r="I285" s="15"/>
      <c r="J285" s="15"/>
      <c r="K285" s="15"/>
      <c r="L285" s="15"/>
      <c r="M285" s="16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11.25" hidden="false" customHeight="true" outlineLevel="0" collapsed="false">
      <c r="A286" s="1"/>
      <c r="B286" s="1"/>
      <c r="C286" s="15"/>
      <c r="D286" s="15"/>
      <c r="E286" s="16"/>
      <c r="F286" s="16"/>
      <c r="G286" s="15"/>
      <c r="H286" s="15"/>
      <c r="I286" s="15"/>
      <c r="J286" s="15"/>
      <c r="K286" s="15"/>
      <c r="L286" s="15"/>
      <c r="M286" s="16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11.25" hidden="false" customHeight="true" outlineLevel="0" collapsed="false">
      <c r="A287" s="1"/>
      <c r="B287" s="1"/>
      <c r="C287" s="15"/>
      <c r="D287" s="15"/>
      <c r="E287" s="16"/>
      <c r="F287" s="16"/>
      <c r="G287" s="15"/>
      <c r="H287" s="15"/>
      <c r="I287" s="15"/>
      <c r="J287" s="15"/>
      <c r="K287" s="15"/>
      <c r="L287" s="15"/>
      <c r="M287" s="16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11.25" hidden="false" customHeight="true" outlineLevel="0" collapsed="false">
      <c r="A288" s="1"/>
      <c r="B288" s="1"/>
      <c r="C288" s="15"/>
      <c r="D288" s="15"/>
      <c r="E288" s="16"/>
      <c r="F288" s="16"/>
      <c r="G288" s="15"/>
      <c r="H288" s="15"/>
      <c r="I288" s="15"/>
      <c r="J288" s="15"/>
      <c r="K288" s="15"/>
      <c r="L288" s="15"/>
      <c r="M288" s="16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11.25" hidden="false" customHeight="true" outlineLevel="0" collapsed="false">
      <c r="A289" s="1"/>
      <c r="B289" s="1"/>
      <c r="C289" s="15"/>
      <c r="D289" s="15"/>
      <c r="E289" s="16"/>
      <c r="F289" s="16"/>
      <c r="G289" s="15"/>
      <c r="H289" s="15"/>
      <c r="I289" s="15"/>
      <c r="J289" s="15"/>
      <c r="K289" s="15"/>
      <c r="L289" s="15"/>
      <c r="M289" s="16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11.25" hidden="false" customHeight="true" outlineLevel="0" collapsed="false">
      <c r="A290" s="1"/>
      <c r="B290" s="1"/>
      <c r="C290" s="15"/>
      <c r="D290" s="15"/>
      <c r="E290" s="16"/>
      <c r="F290" s="16"/>
      <c r="G290" s="15"/>
      <c r="H290" s="15"/>
      <c r="I290" s="15"/>
      <c r="J290" s="15"/>
      <c r="K290" s="15"/>
      <c r="L290" s="15"/>
      <c r="M290" s="16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11.25" hidden="false" customHeight="true" outlineLevel="0" collapsed="false">
      <c r="A291" s="1"/>
      <c r="B291" s="1"/>
      <c r="C291" s="15"/>
      <c r="D291" s="15"/>
      <c r="E291" s="16"/>
      <c r="F291" s="16"/>
      <c r="G291" s="15"/>
      <c r="H291" s="15"/>
      <c r="I291" s="15"/>
      <c r="J291" s="15"/>
      <c r="K291" s="15"/>
      <c r="L291" s="15"/>
      <c r="M291" s="16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11.25" hidden="false" customHeight="true" outlineLevel="0" collapsed="false">
      <c r="A292" s="1"/>
      <c r="B292" s="1"/>
      <c r="C292" s="15"/>
      <c r="D292" s="15"/>
      <c r="E292" s="16"/>
      <c r="F292" s="16"/>
      <c r="G292" s="15"/>
      <c r="H292" s="15"/>
      <c r="I292" s="15"/>
      <c r="J292" s="15"/>
      <c r="K292" s="15"/>
      <c r="L292" s="15"/>
      <c r="M292" s="16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11.25" hidden="false" customHeight="true" outlineLevel="0" collapsed="false">
      <c r="A293" s="1"/>
      <c r="B293" s="1"/>
      <c r="C293" s="15"/>
      <c r="D293" s="15"/>
      <c r="E293" s="16"/>
      <c r="F293" s="16"/>
      <c r="G293" s="15"/>
      <c r="H293" s="15"/>
      <c r="I293" s="15"/>
      <c r="J293" s="15"/>
      <c r="K293" s="15"/>
      <c r="L293" s="15"/>
      <c r="M293" s="16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11.25" hidden="false" customHeight="true" outlineLevel="0" collapsed="false">
      <c r="A294" s="1"/>
      <c r="B294" s="1"/>
      <c r="C294" s="15"/>
      <c r="D294" s="15"/>
      <c r="E294" s="16"/>
      <c r="F294" s="16"/>
      <c r="G294" s="15"/>
      <c r="H294" s="15"/>
      <c r="I294" s="15"/>
      <c r="J294" s="15"/>
      <c r="K294" s="15"/>
      <c r="L294" s="15"/>
      <c r="M294" s="16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11.25" hidden="false" customHeight="true" outlineLevel="0" collapsed="false">
      <c r="A295" s="1"/>
      <c r="B295" s="1"/>
      <c r="C295" s="15"/>
      <c r="D295" s="15"/>
      <c r="E295" s="16"/>
      <c r="F295" s="16"/>
      <c r="G295" s="15"/>
      <c r="H295" s="15"/>
      <c r="I295" s="15"/>
      <c r="J295" s="15"/>
      <c r="K295" s="15"/>
      <c r="L295" s="15"/>
      <c r="M295" s="16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11.25" hidden="false" customHeight="true" outlineLevel="0" collapsed="false">
      <c r="A296" s="1"/>
      <c r="B296" s="1"/>
      <c r="C296" s="15"/>
      <c r="D296" s="15"/>
      <c r="E296" s="16"/>
      <c r="F296" s="16"/>
      <c r="G296" s="15"/>
      <c r="H296" s="15"/>
      <c r="I296" s="15"/>
      <c r="J296" s="15"/>
      <c r="K296" s="15"/>
      <c r="L296" s="15"/>
      <c r="M296" s="16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11.25" hidden="false" customHeight="true" outlineLevel="0" collapsed="false">
      <c r="A297" s="1"/>
      <c r="B297" s="1"/>
      <c r="C297" s="15"/>
      <c r="D297" s="15"/>
      <c r="E297" s="16"/>
      <c r="F297" s="16"/>
      <c r="G297" s="15"/>
      <c r="H297" s="15"/>
      <c r="I297" s="15"/>
      <c r="J297" s="15"/>
      <c r="K297" s="15"/>
      <c r="L297" s="15"/>
      <c r="M297" s="16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11.25" hidden="false" customHeight="true" outlineLevel="0" collapsed="false">
      <c r="A298" s="1"/>
      <c r="B298" s="1"/>
      <c r="C298" s="15"/>
      <c r="D298" s="15"/>
      <c r="E298" s="16"/>
      <c r="F298" s="16"/>
      <c r="G298" s="15"/>
      <c r="H298" s="15"/>
      <c r="I298" s="15"/>
      <c r="J298" s="15"/>
      <c r="K298" s="15"/>
      <c r="L298" s="15"/>
      <c r="M298" s="16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11.25" hidden="false" customHeight="true" outlineLevel="0" collapsed="false">
      <c r="A299" s="1"/>
      <c r="B299" s="1"/>
      <c r="C299" s="15"/>
      <c r="D299" s="15"/>
      <c r="E299" s="16"/>
      <c r="F299" s="16"/>
      <c r="G299" s="15"/>
      <c r="H299" s="15"/>
      <c r="I299" s="15"/>
      <c r="J299" s="15"/>
      <c r="K299" s="15"/>
      <c r="L299" s="15"/>
      <c r="M299" s="16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11.25" hidden="false" customHeight="true" outlineLevel="0" collapsed="false">
      <c r="A300" s="1"/>
      <c r="B300" s="1"/>
      <c r="C300" s="15"/>
      <c r="D300" s="15"/>
      <c r="E300" s="16"/>
      <c r="F300" s="16"/>
      <c r="G300" s="15"/>
      <c r="H300" s="15"/>
      <c r="I300" s="15"/>
      <c r="J300" s="15"/>
      <c r="K300" s="15"/>
      <c r="L300" s="15"/>
      <c r="M300" s="16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11.25" hidden="false" customHeight="true" outlineLevel="0" collapsed="false">
      <c r="A301" s="1"/>
      <c r="B301" s="1"/>
      <c r="C301" s="15"/>
      <c r="D301" s="15"/>
      <c r="E301" s="16"/>
      <c r="F301" s="16"/>
      <c r="G301" s="15"/>
      <c r="H301" s="15"/>
      <c r="I301" s="15"/>
      <c r="J301" s="15"/>
      <c r="K301" s="15"/>
      <c r="L301" s="15"/>
      <c r="M301" s="16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11.25" hidden="false" customHeight="true" outlineLevel="0" collapsed="false">
      <c r="A302" s="1"/>
      <c r="B302" s="1"/>
      <c r="C302" s="15"/>
      <c r="D302" s="15"/>
      <c r="E302" s="16"/>
      <c r="F302" s="16"/>
      <c r="G302" s="15"/>
      <c r="H302" s="15"/>
      <c r="I302" s="15"/>
      <c r="J302" s="15"/>
      <c r="K302" s="15"/>
      <c r="L302" s="15"/>
      <c r="M302" s="16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11.25" hidden="false" customHeight="true" outlineLevel="0" collapsed="false">
      <c r="A303" s="1"/>
      <c r="B303" s="1"/>
      <c r="C303" s="15"/>
      <c r="D303" s="15"/>
      <c r="E303" s="16"/>
      <c r="F303" s="16"/>
      <c r="G303" s="15"/>
      <c r="H303" s="15"/>
      <c r="I303" s="15"/>
      <c r="J303" s="15"/>
      <c r="K303" s="15"/>
      <c r="L303" s="15"/>
      <c r="M303" s="16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11.25" hidden="false" customHeight="true" outlineLevel="0" collapsed="false">
      <c r="A304" s="1"/>
      <c r="B304" s="1"/>
      <c r="C304" s="15"/>
      <c r="D304" s="15"/>
      <c r="E304" s="16"/>
      <c r="F304" s="16"/>
      <c r="G304" s="15"/>
      <c r="H304" s="15"/>
      <c r="I304" s="15"/>
      <c r="J304" s="15"/>
      <c r="K304" s="15"/>
      <c r="L304" s="15"/>
      <c r="M304" s="16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11.25" hidden="false" customHeight="true" outlineLevel="0" collapsed="false">
      <c r="A305" s="1"/>
      <c r="B305" s="1"/>
      <c r="C305" s="15"/>
      <c r="D305" s="15"/>
      <c r="E305" s="16"/>
      <c r="F305" s="16"/>
      <c r="G305" s="15"/>
      <c r="H305" s="15"/>
      <c r="I305" s="15"/>
      <c r="J305" s="15"/>
      <c r="K305" s="15"/>
      <c r="L305" s="15"/>
      <c r="M305" s="16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11.25" hidden="false" customHeight="true" outlineLevel="0" collapsed="false">
      <c r="A306" s="1"/>
      <c r="B306" s="1"/>
      <c r="C306" s="15"/>
      <c r="D306" s="15"/>
      <c r="E306" s="16"/>
      <c r="F306" s="16"/>
      <c r="G306" s="15"/>
      <c r="H306" s="15"/>
      <c r="I306" s="15"/>
      <c r="J306" s="15"/>
      <c r="K306" s="15"/>
      <c r="L306" s="15"/>
      <c r="M306" s="16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11.25" hidden="false" customHeight="true" outlineLevel="0" collapsed="false">
      <c r="A307" s="1"/>
      <c r="B307" s="1"/>
      <c r="C307" s="15"/>
      <c r="D307" s="15"/>
      <c r="E307" s="16"/>
      <c r="F307" s="16"/>
      <c r="G307" s="15"/>
      <c r="H307" s="15"/>
      <c r="I307" s="15"/>
      <c r="J307" s="15"/>
      <c r="K307" s="15"/>
      <c r="L307" s="15"/>
      <c r="M307" s="16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11.25" hidden="false" customHeight="true" outlineLevel="0" collapsed="false">
      <c r="A308" s="1"/>
      <c r="B308" s="1"/>
      <c r="C308" s="15"/>
      <c r="D308" s="15"/>
      <c r="E308" s="16"/>
      <c r="F308" s="16"/>
      <c r="G308" s="15"/>
      <c r="H308" s="15"/>
      <c r="I308" s="15"/>
      <c r="J308" s="15"/>
      <c r="K308" s="15"/>
      <c r="L308" s="15"/>
      <c r="M308" s="16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11.25" hidden="false" customHeight="true" outlineLevel="0" collapsed="false">
      <c r="A309" s="1"/>
      <c r="B309" s="1"/>
      <c r="C309" s="15"/>
      <c r="D309" s="15"/>
      <c r="E309" s="16"/>
      <c r="F309" s="16"/>
      <c r="G309" s="15"/>
      <c r="H309" s="15"/>
      <c r="I309" s="15"/>
      <c r="J309" s="15"/>
      <c r="K309" s="15"/>
      <c r="L309" s="15"/>
      <c r="M309" s="16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11.25" hidden="false" customHeight="true" outlineLevel="0" collapsed="false">
      <c r="A310" s="1"/>
      <c r="B310" s="1"/>
      <c r="C310" s="15"/>
      <c r="D310" s="15"/>
      <c r="E310" s="16"/>
      <c r="F310" s="16"/>
      <c r="G310" s="15"/>
      <c r="H310" s="15"/>
      <c r="I310" s="15"/>
      <c r="J310" s="15"/>
      <c r="K310" s="15"/>
      <c r="L310" s="15"/>
      <c r="M310" s="16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11.25" hidden="false" customHeight="true" outlineLevel="0" collapsed="false">
      <c r="A311" s="1"/>
      <c r="B311" s="1"/>
      <c r="C311" s="15"/>
      <c r="D311" s="15"/>
      <c r="E311" s="16"/>
      <c r="F311" s="16"/>
      <c r="G311" s="15"/>
      <c r="H311" s="15"/>
      <c r="I311" s="15"/>
      <c r="J311" s="15"/>
      <c r="K311" s="15"/>
      <c r="L311" s="15"/>
      <c r="M311" s="16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11.25" hidden="false" customHeight="true" outlineLevel="0" collapsed="false">
      <c r="A312" s="1"/>
      <c r="B312" s="1"/>
      <c r="C312" s="15"/>
      <c r="D312" s="15"/>
      <c r="E312" s="16"/>
      <c r="F312" s="16"/>
      <c r="G312" s="15"/>
      <c r="H312" s="15"/>
      <c r="I312" s="15"/>
      <c r="J312" s="15"/>
      <c r="K312" s="15"/>
      <c r="L312" s="15"/>
      <c r="M312" s="16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11.25" hidden="false" customHeight="true" outlineLevel="0" collapsed="false">
      <c r="A313" s="1"/>
      <c r="B313" s="1"/>
      <c r="C313" s="15"/>
      <c r="D313" s="15"/>
      <c r="E313" s="16"/>
      <c r="F313" s="16"/>
      <c r="G313" s="15"/>
      <c r="H313" s="15"/>
      <c r="I313" s="15"/>
      <c r="J313" s="15"/>
      <c r="K313" s="15"/>
      <c r="L313" s="15"/>
      <c r="M313" s="16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11.25" hidden="false" customHeight="true" outlineLevel="0" collapsed="false">
      <c r="A314" s="1"/>
      <c r="B314" s="1"/>
      <c r="C314" s="15"/>
      <c r="D314" s="15"/>
      <c r="E314" s="16"/>
      <c r="F314" s="16"/>
      <c r="G314" s="15"/>
      <c r="H314" s="15"/>
      <c r="I314" s="15"/>
      <c r="J314" s="15"/>
      <c r="K314" s="15"/>
      <c r="L314" s="15"/>
      <c r="M314" s="16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11.25" hidden="false" customHeight="true" outlineLevel="0" collapsed="false">
      <c r="A315" s="1"/>
      <c r="B315" s="1"/>
      <c r="C315" s="15"/>
      <c r="D315" s="15"/>
      <c r="E315" s="16"/>
      <c r="F315" s="16"/>
      <c r="G315" s="15"/>
      <c r="H315" s="15"/>
      <c r="I315" s="15"/>
      <c r="J315" s="15"/>
      <c r="K315" s="15"/>
      <c r="L315" s="15"/>
      <c r="M315" s="16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11.25" hidden="false" customHeight="true" outlineLevel="0" collapsed="false">
      <c r="A316" s="1"/>
      <c r="B316" s="1"/>
      <c r="C316" s="15"/>
      <c r="D316" s="15"/>
      <c r="E316" s="16"/>
      <c r="F316" s="16"/>
      <c r="G316" s="15"/>
      <c r="H316" s="15"/>
      <c r="I316" s="15"/>
      <c r="J316" s="15"/>
      <c r="K316" s="15"/>
      <c r="L316" s="15"/>
      <c r="M316" s="16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11.25" hidden="false" customHeight="true" outlineLevel="0" collapsed="false">
      <c r="A317" s="1"/>
      <c r="B317" s="1"/>
      <c r="C317" s="15"/>
      <c r="D317" s="15"/>
      <c r="E317" s="16"/>
      <c r="F317" s="16"/>
      <c r="G317" s="15"/>
      <c r="H317" s="15"/>
      <c r="I317" s="15"/>
      <c r="J317" s="15"/>
      <c r="K317" s="15"/>
      <c r="L317" s="15"/>
      <c r="M317" s="16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11.25" hidden="false" customHeight="true" outlineLevel="0" collapsed="false">
      <c r="A318" s="1"/>
      <c r="B318" s="1"/>
      <c r="C318" s="15"/>
      <c r="D318" s="15"/>
      <c r="E318" s="16"/>
      <c r="F318" s="16"/>
      <c r="G318" s="15"/>
      <c r="H318" s="15"/>
      <c r="I318" s="15"/>
      <c r="J318" s="15"/>
      <c r="K318" s="15"/>
      <c r="L318" s="15"/>
      <c r="M318" s="16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11.25" hidden="false" customHeight="true" outlineLevel="0" collapsed="false">
      <c r="A319" s="1"/>
      <c r="B319" s="1"/>
      <c r="C319" s="15"/>
      <c r="D319" s="15"/>
      <c r="E319" s="16"/>
      <c r="F319" s="16"/>
      <c r="G319" s="15"/>
      <c r="H319" s="15"/>
      <c r="I319" s="15"/>
      <c r="J319" s="15"/>
      <c r="K319" s="15"/>
      <c r="L319" s="15"/>
      <c r="M319" s="16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11.25" hidden="false" customHeight="true" outlineLevel="0" collapsed="false">
      <c r="A320" s="1"/>
      <c r="B320" s="1"/>
      <c r="C320" s="15"/>
      <c r="D320" s="15"/>
      <c r="E320" s="16"/>
      <c r="F320" s="16"/>
      <c r="G320" s="15"/>
      <c r="H320" s="15"/>
      <c r="I320" s="15"/>
      <c r="J320" s="15"/>
      <c r="K320" s="15"/>
      <c r="L320" s="15"/>
      <c r="M320" s="16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11.25" hidden="false" customHeight="true" outlineLevel="0" collapsed="false">
      <c r="A321" s="1"/>
      <c r="B321" s="1"/>
      <c r="C321" s="15"/>
      <c r="D321" s="15"/>
      <c r="E321" s="16"/>
      <c r="F321" s="16"/>
      <c r="G321" s="15"/>
      <c r="H321" s="15"/>
      <c r="I321" s="15"/>
      <c r="J321" s="15"/>
      <c r="K321" s="15"/>
      <c r="L321" s="15"/>
      <c r="M321" s="16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11.25" hidden="false" customHeight="true" outlineLevel="0" collapsed="false">
      <c r="A322" s="1"/>
      <c r="B322" s="1"/>
      <c r="C322" s="15"/>
      <c r="D322" s="15"/>
      <c r="E322" s="16"/>
      <c r="F322" s="16"/>
      <c r="G322" s="15"/>
      <c r="H322" s="15"/>
      <c r="I322" s="15"/>
      <c r="J322" s="15"/>
      <c r="K322" s="15"/>
      <c r="L322" s="15"/>
      <c r="M322" s="16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11.25" hidden="false" customHeight="true" outlineLevel="0" collapsed="false">
      <c r="A323" s="1"/>
      <c r="B323" s="1"/>
      <c r="C323" s="15"/>
      <c r="D323" s="15"/>
      <c r="E323" s="16"/>
      <c r="F323" s="16"/>
      <c r="G323" s="15"/>
      <c r="H323" s="15"/>
      <c r="I323" s="15"/>
      <c r="J323" s="15"/>
      <c r="K323" s="15"/>
      <c r="L323" s="15"/>
      <c r="M323" s="16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11.25" hidden="false" customHeight="true" outlineLevel="0" collapsed="false">
      <c r="A324" s="1"/>
      <c r="B324" s="1"/>
      <c r="C324" s="15"/>
      <c r="D324" s="15"/>
      <c r="E324" s="16"/>
      <c r="F324" s="16"/>
      <c r="G324" s="15"/>
      <c r="H324" s="15"/>
      <c r="I324" s="15"/>
      <c r="J324" s="15"/>
      <c r="K324" s="15"/>
      <c r="L324" s="15"/>
      <c r="M324" s="16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11.25" hidden="false" customHeight="true" outlineLevel="0" collapsed="false">
      <c r="A325" s="1"/>
      <c r="B325" s="1"/>
      <c r="C325" s="15"/>
      <c r="D325" s="15"/>
      <c r="E325" s="16"/>
      <c r="F325" s="16"/>
      <c r="G325" s="15"/>
      <c r="H325" s="15"/>
      <c r="I325" s="15"/>
      <c r="J325" s="15"/>
      <c r="K325" s="15"/>
      <c r="L325" s="15"/>
      <c r="M325" s="16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11.25" hidden="false" customHeight="true" outlineLevel="0" collapsed="false">
      <c r="A326" s="1"/>
      <c r="B326" s="1"/>
      <c r="C326" s="15"/>
      <c r="D326" s="15"/>
      <c r="E326" s="16"/>
      <c r="F326" s="16"/>
      <c r="G326" s="15"/>
      <c r="H326" s="15"/>
      <c r="I326" s="15"/>
      <c r="J326" s="15"/>
      <c r="K326" s="15"/>
      <c r="L326" s="15"/>
      <c r="M326" s="16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11.25" hidden="false" customHeight="true" outlineLevel="0" collapsed="false">
      <c r="A327" s="1"/>
      <c r="B327" s="1"/>
      <c r="C327" s="15"/>
      <c r="D327" s="15"/>
      <c r="E327" s="16"/>
      <c r="F327" s="16"/>
      <c r="G327" s="15"/>
      <c r="H327" s="15"/>
      <c r="I327" s="15"/>
      <c r="J327" s="15"/>
      <c r="K327" s="15"/>
      <c r="L327" s="15"/>
      <c r="M327" s="16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11.25" hidden="false" customHeight="true" outlineLevel="0" collapsed="false">
      <c r="A328" s="1"/>
      <c r="B328" s="1"/>
      <c r="C328" s="15"/>
      <c r="D328" s="15"/>
      <c r="E328" s="16"/>
      <c r="F328" s="16"/>
      <c r="G328" s="15"/>
      <c r="H328" s="15"/>
      <c r="I328" s="15"/>
      <c r="J328" s="15"/>
      <c r="K328" s="15"/>
      <c r="L328" s="15"/>
      <c r="M328" s="16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11.25" hidden="false" customHeight="true" outlineLevel="0" collapsed="false">
      <c r="A329" s="1"/>
      <c r="B329" s="1"/>
      <c r="C329" s="15"/>
      <c r="D329" s="15"/>
      <c r="E329" s="16"/>
      <c r="F329" s="16"/>
      <c r="G329" s="15"/>
      <c r="H329" s="15"/>
      <c r="I329" s="15"/>
      <c r="J329" s="15"/>
      <c r="K329" s="15"/>
      <c r="L329" s="15"/>
      <c r="M329" s="16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11.25" hidden="false" customHeight="true" outlineLevel="0" collapsed="false">
      <c r="A330" s="1"/>
      <c r="B330" s="1"/>
      <c r="C330" s="15"/>
      <c r="D330" s="15"/>
      <c r="E330" s="16"/>
      <c r="F330" s="16"/>
      <c r="G330" s="15"/>
      <c r="H330" s="15"/>
      <c r="I330" s="15"/>
      <c r="J330" s="15"/>
      <c r="K330" s="15"/>
      <c r="L330" s="15"/>
      <c r="M330" s="16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11.25" hidden="false" customHeight="true" outlineLevel="0" collapsed="false">
      <c r="A331" s="1"/>
      <c r="B331" s="1"/>
      <c r="C331" s="15"/>
      <c r="D331" s="15"/>
      <c r="E331" s="16"/>
      <c r="F331" s="16"/>
      <c r="G331" s="15"/>
      <c r="H331" s="15"/>
      <c r="I331" s="15"/>
      <c r="J331" s="15"/>
      <c r="K331" s="15"/>
      <c r="L331" s="15"/>
      <c r="M331" s="16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11.25" hidden="false" customHeight="true" outlineLevel="0" collapsed="false">
      <c r="A332" s="1"/>
      <c r="B332" s="1"/>
      <c r="C332" s="15"/>
      <c r="D332" s="15"/>
      <c r="E332" s="16"/>
      <c r="F332" s="16"/>
      <c r="G332" s="15"/>
      <c r="H332" s="15"/>
      <c r="I332" s="15"/>
      <c r="J332" s="15"/>
      <c r="K332" s="15"/>
      <c r="L332" s="15"/>
      <c r="M332" s="16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11.25" hidden="false" customHeight="true" outlineLevel="0" collapsed="false">
      <c r="A333" s="1"/>
      <c r="B333" s="1"/>
      <c r="C333" s="15"/>
      <c r="D333" s="15"/>
      <c r="E333" s="16"/>
      <c r="F333" s="16"/>
      <c r="G333" s="15"/>
      <c r="H333" s="15"/>
      <c r="I333" s="15"/>
      <c r="J333" s="15"/>
      <c r="K333" s="15"/>
      <c r="L333" s="15"/>
      <c r="M333" s="16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11.25" hidden="false" customHeight="true" outlineLevel="0" collapsed="false">
      <c r="A334" s="1"/>
      <c r="B334" s="1"/>
      <c r="C334" s="15"/>
      <c r="D334" s="15"/>
      <c r="E334" s="16"/>
      <c r="F334" s="16"/>
      <c r="G334" s="15"/>
      <c r="H334" s="15"/>
      <c r="I334" s="15"/>
      <c r="J334" s="15"/>
      <c r="K334" s="15"/>
      <c r="L334" s="15"/>
      <c r="M334" s="16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11.25" hidden="false" customHeight="true" outlineLevel="0" collapsed="false">
      <c r="A335" s="1"/>
      <c r="B335" s="1"/>
      <c r="C335" s="15"/>
      <c r="D335" s="15"/>
      <c r="E335" s="16"/>
      <c r="F335" s="16"/>
      <c r="G335" s="15"/>
      <c r="H335" s="15"/>
      <c r="I335" s="15"/>
      <c r="J335" s="15"/>
      <c r="K335" s="15"/>
      <c r="L335" s="15"/>
      <c r="M335" s="16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11.25" hidden="false" customHeight="true" outlineLevel="0" collapsed="false">
      <c r="A336" s="1"/>
      <c r="B336" s="1"/>
      <c r="C336" s="15"/>
      <c r="D336" s="15"/>
      <c r="E336" s="16"/>
      <c r="F336" s="16"/>
      <c r="G336" s="15"/>
      <c r="H336" s="15"/>
      <c r="I336" s="15"/>
      <c r="J336" s="15"/>
      <c r="K336" s="15"/>
      <c r="L336" s="15"/>
      <c r="M336" s="16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11.25" hidden="false" customHeight="true" outlineLevel="0" collapsed="false">
      <c r="A337" s="1"/>
      <c r="B337" s="1"/>
      <c r="C337" s="15"/>
      <c r="D337" s="15"/>
      <c r="E337" s="16"/>
      <c r="F337" s="16"/>
      <c r="G337" s="15"/>
      <c r="H337" s="15"/>
      <c r="I337" s="15"/>
      <c r="J337" s="15"/>
      <c r="K337" s="15"/>
      <c r="L337" s="15"/>
      <c r="M337" s="16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11.25" hidden="false" customHeight="true" outlineLevel="0" collapsed="false">
      <c r="A338" s="1"/>
      <c r="B338" s="1"/>
      <c r="C338" s="15"/>
      <c r="D338" s="15"/>
      <c r="E338" s="16"/>
      <c r="F338" s="16"/>
      <c r="G338" s="15"/>
      <c r="H338" s="15"/>
      <c r="I338" s="15"/>
      <c r="J338" s="15"/>
      <c r="K338" s="15"/>
      <c r="L338" s="15"/>
      <c r="M338" s="16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11.25" hidden="false" customHeight="true" outlineLevel="0" collapsed="false">
      <c r="A339" s="1"/>
      <c r="B339" s="1"/>
      <c r="C339" s="15"/>
      <c r="D339" s="15"/>
      <c r="E339" s="16"/>
      <c r="F339" s="16"/>
      <c r="G339" s="15"/>
      <c r="H339" s="15"/>
      <c r="I339" s="15"/>
      <c r="J339" s="15"/>
      <c r="K339" s="15"/>
      <c r="L339" s="15"/>
      <c r="M339" s="16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11.25" hidden="false" customHeight="true" outlineLevel="0" collapsed="false">
      <c r="A340" s="1"/>
      <c r="B340" s="1"/>
      <c r="C340" s="15"/>
      <c r="D340" s="15"/>
      <c r="E340" s="16"/>
      <c r="F340" s="16"/>
      <c r="G340" s="15"/>
      <c r="H340" s="15"/>
      <c r="I340" s="15"/>
      <c r="J340" s="15"/>
      <c r="K340" s="15"/>
      <c r="L340" s="15"/>
      <c r="M340" s="16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11.25" hidden="false" customHeight="true" outlineLevel="0" collapsed="false">
      <c r="A341" s="1"/>
      <c r="B341" s="1"/>
      <c r="C341" s="15"/>
      <c r="D341" s="15"/>
      <c r="E341" s="16"/>
      <c r="F341" s="16"/>
      <c r="G341" s="15"/>
      <c r="H341" s="15"/>
      <c r="I341" s="15"/>
      <c r="J341" s="15"/>
      <c r="K341" s="15"/>
      <c r="L341" s="15"/>
      <c r="M341" s="16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11.25" hidden="false" customHeight="true" outlineLevel="0" collapsed="false">
      <c r="A342" s="1"/>
      <c r="B342" s="1"/>
      <c r="C342" s="15"/>
      <c r="D342" s="15"/>
      <c r="E342" s="16"/>
      <c r="F342" s="16"/>
      <c r="G342" s="15"/>
      <c r="H342" s="15"/>
      <c r="I342" s="15"/>
      <c r="J342" s="15"/>
      <c r="K342" s="15"/>
      <c r="L342" s="15"/>
      <c r="M342" s="16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11.25" hidden="false" customHeight="true" outlineLevel="0" collapsed="false">
      <c r="A343" s="1"/>
      <c r="B343" s="1"/>
      <c r="C343" s="15"/>
      <c r="D343" s="15"/>
      <c r="E343" s="16"/>
      <c r="F343" s="16"/>
      <c r="G343" s="15"/>
      <c r="H343" s="15"/>
      <c r="I343" s="15"/>
      <c r="J343" s="15"/>
      <c r="K343" s="15"/>
      <c r="L343" s="15"/>
      <c r="M343" s="16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11.25" hidden="false" customHeight="true" outlineLevel="0" collapsed="false">
      <c r="A344" s="1"/>
      <c r="B344" s="1"/>
      <c r="C344" s="15"/>
      <c r="D344" s="15"/>
      <c r="E344" s="16"/>
      <c r="F344" s="16"/>
      <c r="G344" s="15"/>
      <c r="H344" s="15"/>
      <c r="I344" s="15"/>
      <c r="J344" s="15"/>
      <c r="K344" s="15"/>
      <c r="L344" s="15"/>
      <c r="M344" s="16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11.25" hidden="false" customHeight="true" outlineLevel="0" collapsed="false">
      <c r="A345" s="1"/>
      <c r="B345" s="1"/>
      <c r="C345" s="15"/>
      <c r="D345" s="15"/>
      <c r="E345" s="16"/>
      <c r="F345" s="16"/>
      <c r="G345" s="15"/>
      <c r="H345" s="15"/>
      <c r="I345" s="15"/>
      <c r="J345" s="15"/>
      <c r="K345" s="15"/>
      <c r="L345" s="15"/>
      <c r="M345" s="16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11.25" hidden="false" customHeight="true" outlineLevel="0" collapsed="false">
      <c r="A346" s="1"/>
      <c r="B346" s="1"/>
      <c r="C346" s="15"/>
      <c r="D346" s="15"/>
      <c r="E346" s="16"/>
      <c r="F346" s="16"/>
      <c r="G346" s="15"/>
      <c r="H346" s="15"/>
      <c r="I346" s="15"/>
      <c r="J346" s="15"/>
      <c r="K346" s="15"/>
      <c r="L346" s="15"/>
      <c r="M346" s="16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11.25" hidden="false" customHeight="true" outlineLevel="0" collapsed="false">
      <c r="A347" s="1"/>
      <c r="B347" s="1"/>
      <c r="C347" s="15"/>
      <c r="D347" s="15"/>
      <c r="E347" s="16"/>
      <c r="F347" s="16"/>
      <c r="G347" s="15"/>
      <c r="H347" s="15"/>
      <c r="I347" s="15"/>
      <c r="J347" s="15"/>
      <c r="K347" s="15"/>
      <c r="L347" s="15"/>
      <c r="M347" s="16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11.25" hidden="false" customHeight="true" outlineLevel="0" collapsed="false">
      <c r="A348" s="1"/>
      <c r="B348" s="1"/>
      <c r="C348" s="15"/>
      <c r="D348" s="15"/>
      <c r="E348" s="16"/>
      <c r="F348" s="16"/>
      <c r="G348" s="15"/>
      <c r="H348" s="15"/>
      <c r="I348" s="15"/>
      <c r="J348" s="15"/>
      <c r="K348" s="15"/>
      <c r="L348" s="15"/>
      <c r="M348" s="16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11.25" hidden="false" customHeight="true" outlineLevel="0" collapsed="false">
      <c r="A349" s="1"/>
      <c r="B349" s="1"/>
      <c r="C349" s="15"/>
      <c r="D349" s="15"/>
      <c r="E349" s="16"/>
      <c r="F349" s="16"/>
      <c r="G349" s="15"/>
      <c r="H349" s="15"/>
      <c r="I349" s="15"/>
      <c r="J349" s="15"/>
      <c r="K349" s="15"/>
      <c r="L349" s="15"/>
      <c r="M349" s="16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11.25" hidden="false" customHeight="true" outlineLevel="0" collapsed="false">
      <c r="A350" s="1"/>
      <c r="B350" s="1"/>
      <c r="C350" s="15"/>
      <c r="D350" s="15"/>
      <c r="E350" s="16"/>
      <c r="F350" s="16"/>
      <c r="G350" s="15"/>
      <c r="H350" s="15"/>
      <c r="I350" s="15"/>
      <c r="J350" s="15"/>
      <c r="K350" s="15"/>
      <c r="L350" s="15"/>
      <c r="M350" s="16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11.25" hidden="false" customHeight="true" outlineLevel="0" collapsed="false">
      <c r="A351" s="1"/>
      <c r="B351" s="1"/>
      <c r="C351" s="15"/>
      <c r="D351" s="15"/>
      <c r="E351" s="16"/>
      <c r="F351" s="16"/>
      <c r="G351" s="15"/>
      <c r="H351" s="15"/>
      <c r="I351" s="15"/>
      <c r="J351" s="15"/>
      <c r="K351" s="15"/>
      <c r="L351" s="15"/>
      <c r="M351" s="16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11.25" hidden="false" customHeight="true" outlineLevel="0" collapsed="false">
      <c r="A352" s="1"/>
      <c r="B352" s="1"/>
      <c r="C352" s="15"/>
      <c r="D352" s="15"/>
      <c r="E352" s="16"/>
      <c r="F352" s="16"/>
      <c r="G352" s="15"/>
      <c r="H352" s="15"/>
      <c r="I352" s="15"/>
      <c r="J352" s="15"/>
      <c r="K352" s="15"/>
      <c r="L352" s="15"/>
      <c r="M352" s="16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11.25" hidden="false" customHeight="true" outlineLevel="0" collapsed="false">
      <c r="A353" s="1"/>
      <c r="B353" s="1"/>
      <c r="C353" s="15"/>
      <c r="D353" s="15"/>
      <c r="E353" s="16"/>
      <c r="F353" s="16"/>
      <c r="G353" s="15"/>
      <c r="H353" s="15"/>
      <c r="I353" s="15"/>
      <c r="J353" s="15"/>
      <c r="K353" s="15"/>
      <c r="L353" s="15"/>
      <c r="M353" s="16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11.25" hidden="false" customHeight="true" outlineLevel="0" collapsed="false">
      <c r="A354" s="1"/>
      <c r="B354" s="1"/>
      <c r="C354" s="15"/>
      <c r="D354" s="15"/>
      <c r="E354" s="16"/>
      <c r="F354" s="16"/>
      <c r="G354" s="15"/>
      <c r="H354" s="15"/>
      <c r="I354" s="15"/>
      <c r="J354" s="15"/>
      <c r="K354" s="15"/>
      <c r="L354" s="15"/>
      <c r="M354" s="16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11.25" hidden="false" customHeight="true" outlineLevel="0" collapsed="false">
      <c r="A355" s="1"/>
      <c r="B355" s="1"/>
      <c r="C355" s="15"/>
      <c r="D355" s="15"/>
      <c r="E355" s="16"/>
      <c r="F355" s="16"/>
      <c r="G355" s="15"/>
      <c r="H355" s="15"/>
      <c r="I355" s="15"/>
      <c r="J355" s="15"/>
      <c r="K355" s="15"/>
      <c r="L355" s="15"/>
      <c r="M355" s="16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11.25" hidden="false" customHeight="true" outlineLevel="0" collapsed="false">
      <c r="A356" s="1"/>
      <c r="B356" s="1"/>
      <c r="C356" s="15"/>
      <c r="D356" s="15"/>
      <c r="E356" s="16"/>
      <c r="F356" s="16"/>
      <c r="G356" s="15"/>
      <c r="H356" s="15"/>
      <c r="I356" s="15"/>
      <c r="J356" s="15"/>
      <c r="K356" s="15"/>
      <c r="L356" s="15"/>
      <c r="M356" s="16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11.25" hidden="false" customHeight="true" outlineLevel="0" collapsed="false">
      <c r="A357" s="1"/>
      <c r="B357" s="1"/>
      <c r="C357" s="15"/>
      <c r="D357" s="15"/>
      <c r="E357" s="16"/>
      <c r="F357" s="16"/>
      <c r="G357" s="15"/>
      <c r="H357" s="15"/>
      <c r="I357" s="15"/>
      <c r="J357" s="15"/>
      <c r="K357" s="15"/>
      <c r="L357" s="15"/>
      <c r="M357" s="16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11.25" hidden="false" customHeight="true" outlineLevel="0" collapsed="false">
      <c r="A358" s="1"/>
      <c r="B358" s="1"/>
      <c r="C358" s="15"/>
      <c r="D358" s="15"/>
      <c r="E358" s="16"/>
      <c r="F358" s="16"/>
      <c r="G358" s="15"/>
      <c r="H358" s="15"/>
      <c r="I358" s="15"/>
      <c r="J358" s="15"/>
      <c r="K358" s="15"/>
      <c r="L358" s="15"/>
      <c r="M358" s="16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11.25" hidden="false" customHeight="true" outlineLevel="0" collapsed="false">
      <c r="A359" s="1"/>
      <c r="B359" s="1"/>
      <c r="C359" s="15"/>
      <c r="D359" s="15"/>
      <c r="E359" s="16"/>
      <c r="F359" s="16"/>
      <c r="G359" s="15"/>
      <c r="H359" s="15"/>
      <c r="I359" s="15"/>
      <c r="J359" s="15"/>
      <c r="K359" s="15"/>
      <c r="L359" s="15"/>
      <c r="M359" s="16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11.25" hidden="false" customHeight="true" outlineLevel="0" collapsed="false">
      <c r="A360" s="1"/>
      <c r="B360" s="1"/>
      <c r="C360" s="15"/>
      <c r="D360" s="15"/>
      <c r="E360" s="16"/>
      <c r="F360" s="16"/>
      <c r="G360" s="15"/>
      <c r="H360" s="15"/>
      <c r="I360" s="15"/>
      <c r="J360" s="15"/>
      <c r="K360" s="15"/>
      <c r="L360" s="15"/>
      <c r="M360" s="16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11.25" hidden="false" customHeight="true" outlineLevel="0" collapsed="false">
      <c r="A361" s="1"/>
      <c r="B361" s="1"/>
      <c r="C361" s="15"/>
      <c r="D361" s="15"/>
      <c r="E361" s="16"/>
      <c r="F361" s="16"/>
      <c r="G361" s="15"/>
      <c r="H361" s="15"/>
      <c r="I361" s="15"/>
      <c r="J361" s="15"/>
      <c r="K361" s="15"/>
      <c r="L361" s="15"/>
      <c r="M361" s="16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11.25" hidden="false" customHeight="true" outlineLevel="0" collapsed="false">
      <c r="A362" s="1"/>
      <c r="B362" s="1"/>
      <c r="C362" s="15"/>
      <c r="D362" s="15"/>
      <c r="E362" s="16"/>
      <c r="F362" s="16"/>
      <c r="G362" s="15"/>
      <c r="H362" s="15"/>
      <c r="I362" s="15"/>
      <c r="J362" s="15"/>
      <c r="K362" s="15"/>
      <c r="L362" s="15"/>
      <c r="M362" s="16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11.25" hidden="false" customHeight="true" outlineLevel="0" collapsed="false">
      <c r="A363" s="1"/>
      <c r="B363" s="1"/>
      <c r="C363" s="15"/>
      <c r="D363" s="15"/>
      <c r="E363" s="16"/>
      <c r="F363" s="16"/>
      <c r="G363" s="15"/>
      <c r="H363" s="15"/>
      <c r="I363" s="15"/>
      <c r="J363" s="15"/>
      <c r="K363" s="15"/>
      <c r="L363" s="15"/>
      <c r="M363" s="16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11.25" hidden="false" customHeight="true" outlineLevel="0" collapsed="false">
      <c r="A364" s="1"/>
      <c r="B364" s="1"/>
      <c r="C364" s="15"/>
      <c r="D364" s="15"/>
      <c r="E364" s="16"/>
      <c r="F364" s="16"/>
      <c r="G364" s="15"/>
      <c r="H364" s="15"/>
      <c r="I364" s="15"/>
      <c r="J364" s="15"/>
      <c r="K364" s="15"/>
      <c r="L364" s="15"/>
      <c r="M364" s="16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11.25" hidden="false" customHeight="true" outlineLevel="0" collapsed="false">
      <c r="A365" s="1"/>
      <c r="B365" s="1"/>
      <c r="C365" s="15"/>
      <c r="D365" s="15"/>
      <c r="E365" s="16"/>
      <c r="F365" s="16"/>
      <c r="G365" s="15"/>
      <c r="H365" s="15"/>
      <c r="I365" s="15"/>
      <c r="J365" s="15"/>
      <c r="K365" s="15"/>
      <c r="L365" s="15"/>
      <c r="M365" s="16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11.25" hidden="false" customHeight="true" outlineLevel="0" collapsed="false">
      <c r="A366" s="1"/>
      <c r="B366" s="1"/>
      <c r="C366" s="15"/>
      <c r="D366" s="15"/>
      <c r="E366" s="16"/>
      <c r="F366" s="16"/>
      <c r="G366" s="15"/>
      <c r="H366" s="15"/>
      <c r="I366" s="15"/>
      <c r="J366" s="15"/>
      <c r="K366" s="15"/>
      <c r="L366" s="15"/>
      <c r="M366" s="16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11.25" hidden="false" customHeight="true" outlineLevel="0" collapsed="false">
      <c r="A367" s="1"/>
      <c r="B367" s="1"/>
      <c r="C367" s="15"/>
      <c r="D367" s="15"/>
      <c r="E367" s="16"/>
      <c r="F367" s="16"/>
      <c r="G367" s="15"/>
      <c r="H367" s="15"/>
      <c r="I367" s="15"/>
      <c r="J367" s="15"/>
      <c r="K367" s="15"/>
      <c r="L367" s="15"/>
      <c r="M367" s="16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11.25" hidden="false" customHeight="true" outlineLevel="0" collapsed="false">
      <c r="A368" s="1"/>
      <c r="B368" s="1"/>
      <c r="C368" s="15"/>
      <c r="D368" s="15"/>
      <c r="E368" s="16"/>
      <c r="F368" s="16"/>
      <c r="G368" s="15"/>
      <c r="H368" s="15"/>
      <c r="I368" s="15"/>
      <c r="J368" s="15"/>
      <c r="K368" s="15"/>
      <c r="L368" s="15"/>
      <c r="M368" s="16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11.25" hidden="false" customHeight="true" outlineLevel="0" collapsed="false">
      <c r="A369" s="1"/>
      <c r="B369" s="1"/>
      <c r="C369" s="15"/>
      <c r="D369" s="15"/>
      <c r="E369" s="16"/>
      <c r="F369" s="16"/>
      <c r="G369" s="15"/>
      <c r="H369" s="15"/>
      <c r="I369" s="15"/>
      <c r="J369" s="15"/>
      <c r="K369" s="15"/>
      <c r="L369" s="15"/>
      <c r="M369" s="16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11.25" hidden="false" customHeight="true" outlineLevel="0" collapsed="false">
      <c r="A370" s="1"/>
      <c r="B370" s="1"/>
      <c r="C370" s="15"/>
      <c r="D370" s="15"/>
      <c r="E370" s="16"/>
      <c r="F370" s="16"/>
      <c r="G370" s="15"/>
      <c r="H370" s="15"/>
      <c r="I370" s="15"/>
      <c r="J370" s="15"/>
      <c r="K370" s="15"/>
      <c r="L370" s="15"/>
      <c r="M370" s="16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11.25" hidden="false" customHeight="true" outlineLevel="0" collapsed="false">
      <c r="A371" s="1"/>
      <c r="B371" s="1"/>
      <c r="C371" s="15"/>
      <c r="D371" s="15"/>
      <c r="E371" s="16"/>
      <c r="F371" s="16"/>
      <c r="G371" s="15"/>
      <c r="H371" s="15"/>
      <c r="I371" s="15"/>
      <c r="J371" s="15"/>
      <c r="K371" s="15"/>
      <c r="L371" s="15"/>
      <c r="M371" s="16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11.25" hidden="false" customHeight="true" outlineLevel="0" collapsed="false">
      <c r="A372" s="1"/>
      <c r="B372" s="1"/>
      <c r="C372" s="15"/>
      <c r="D372" s="15"/>
      <c r="E372" s="16"/>
      <c r="F372" s="16"/>
      <c r="G372" s="15"/>
      <c r="H372" s="15"/>
      <c r="I372" s="15"/>
      <c r="J372" s="15"/>
      <c r="K372" s="15"/>
      <c r="L372" s="15"/>
      <c r="M372" s="16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11.25" hidden="false" customHeight="true" outlineLevel="0" collapsed="false">
      <c r="A373" s="1"/>
      <c r="B373" s="1"/>
      <c r="C373" s="15"/>
      <c r="D373" s="15"/>
      <c r="E373" s="16"/>
      <c r="F373" s="16"/>
      <c r="G373" s="15"/>
      <c r="H373" s="15"/>
      <c r="I373" s="15"/>
      <c r="J373" s="15"/>
      <c r="K373" s="15"/>
      <c r="L373" s="15"/>
      <c r="M373" s="16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11.25" hidden="false" customHeight="true" outlineLevel="0" collapsed="false">
      <c r="A374" s="1"/>
      <c r="B374" s="1"/>
      <c r="C374" s="15"/>
      <c r="D374" s="15"/>
      <c r="E374" s="16"/>
      <c r="F374" s="16"/>
      <c r="G374" s="15"/>
      <c r="H374" s="15"/>
      <c r="I374" s="15"/>
      <c r="J374" s="15"/>
      <c r="K374" s="15"/>
      <c r="L374" s="15"/>
      <c r="M374" s="16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11.25" hidden="false" customHeight="true" outlineLevel="0" collapsed="false">
      <c r="A375" s="1"/>
      <c r="B375" s="1"/>
      <c r="C375" s="15"/>
      <c r="D375" s="15"/>
      <c r="E375" s="16"/>
      <c r="F375" s="16"/>
      <c r="G375" s="15"/>
      <c r="H375" s="15"/>
      <c r="I375" s="15"/>
      <c r="J375" s="15"/>
      <c r="K375" s="15"/>
      <c r="L375" s="15"/>
      <c r="M375" s="16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11.25" hidden="false" customHeight="true" outlineLevel="0" collapsed="false">
      <c r="A376" s="1"/>
      <c r="B376" s="1"/>
      <c r="C376" s="15"/>
      <c r="D376" s="15"/>
      <c r="E376" s="16"/>
      <c r="F376" s="16"/>
      <c r="G376" s="15"/>
      <c r="H376" s="15"/>
      <c r="I376" s="15"/>
      <c r="J376" s="15"/>
      <c r="K376" s="15"/>
      <c r="L376" s="15"/>
      <c r="M376" s="16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11.25" hidden="false" customHeight="true" outlineLevel="0" collapsed="false">
      <c r="A377" s="1"/>
      <c r="B377" s="1"/>
      <c r="C377" s="15"/>
      <c r="D377" s="15"/>
      <c r="E377" s="16"/>
      <c r="F377" s="16"/>
      <c r="G377" s="15"/>
      <c r="H377" s="15"/>
      <c r="I377" s="15"/>
      <c r="J377" s="15"/>
      <c r="K377" s="15"/>
      <c r="L377" s="15"/>
      <c r="M377" s="16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11.25" hidden="false" customHeight="true" outlineLevel="0" collapsed="false">
      <c r="A378" s="1"/>
      <c r="B378" s="1"/>
      <c r="C378" s="15"/>
      <c r="D378" s="15"/>
      <c r="E378" s="16"/>
      <c r="F378" s="16"/>
      <c r="G378" s="15"/>
      <c r="H378" s="15"/>
      <c r="I378" s="15"/>
      <c r="J378" s="15"/>
      <c r="K378" s="15"/>
      <c r="L378" s="15"/>
      <c r="M378" s="16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11.25" hidden="false" customHeight="true" outlineLevel="0" collapsed="false">
      <c r="A379" s="1"/>
      <c r="B379" s="1"/>
      <c r="C379" s="15"/>
      <c r="D379" s="15"/>
      <c r="E379" s="16"/>
      <c r="F379" s="16"/>
      <c r="G379" s="15"/>
      <c r="H379" s="15"/>
      <c r="I379" s="15"/>
      <c r="J379" s="15"/>
      <c r="K379" s="15"/>
      <c r="L379" s="15"/>
      <c r="M379" s="16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11.25" hidden="false" customHeight="true" outlineLevel="0" collapsed="false">
      <c r="A380" s="1"/>
      <c r="B380" s="1"/>
      <c r="C380" s="15"/>
      <c r="D380" s="15"/>
      <c r="E380" s="16"/>
      <c r="F380" s="16"/>
      <c r="G380" s="15"/>
      <c r="H380" s="15"/>
      <c r="I380" s="15"/>
      <c r="J380" s="15"/>
      <c r="K380" s="15"/>
      <c r="L380" s="15"/>
      <c r="M380" s="16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11.25" hidden="false" customHeight="true" outlineLevel="0" collapsed="false">
      <c r="A381" s="1"/>
      <c r="B381" s="1"/>
      <c r="C381" s="15"/>
      <c r="D381" s="15"/>
      <c r="E381" s="16"/>
      <c r="F381" s="16"/>
      <c r="G381" s="15"/>
      <c r="H381" s="15"/>
      <c r="I381" s="15"/>
      <c r="J381" s="15"/>
      <c r="K381" s="15"/>
      <c r="L381" s="15"/>
      <c r="M381" s="16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11.25" hidden="false" customHeight="true" outlineLevel="0" collapsed="false">
      <c r="A382" s="1"/>
      <c r="B382" s="1"/>
      <c r="C382" s="15"/>
      <c r="D382" s="15"/>
      <c r="E382" s="16"/>
      <c r="F382" s="16"/>
      <c r="G382" s="15"/>
      <c r="H382" s="15"/>
      <c r="I382" s="15"/>
      <c r="J382" s="15"/>
      <c r="K382" s="15"/>
      <c r="L382" s="15"/>
      <c r="M382" s="16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11.25" hidden="false" customHeight="true" outlineLevel="0" collapsed="false">
      <c r="A383" s="1"/>
      <c r="B383" s="1"/>
      <c r="C383" s="15"/>
      <c r="D383" s="15"/>
      <c r="E383" s="16"/>
      <c r="F383" s="16"/>
      <c r="G383" s="15"/>
      <c r="H383" s="15"/>
      <c r="I383" s="15"/>
      <c r="J383" s="15"/>
      <c r="K383" s="15"/>
      <c r="L383" s="15"/>
      <c r="M383" s="16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11.25" hidden="false" customHeight="true" outlineLevel="0" collapsed="false">
      <c r="A384" s="1"/>
      <c r="B384" s="1"/>
      <c r="C384" s="15"/>
      <c r="D384" s="15"/>
      <c r="E384" s="16"/>
      <c r="F384" s="16"/>
      <c r="G384" s="15"/>
      <c r="H384" s="15"/>
      <c r="I384" s="15"/>
      <c r="J384" s="15"/>
      <c r="K384" s="15"/>
      <c r="L384" s="15"/>
      <c r="M384" s="16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11.25" hidden="false" customHeight="true" outlineLevel="0" collapsed="false">
      <c r="A385" s="1"/>
      <c r="B385" s="1"/>
      <c r="C385" s="15"/>
      <c r="D385" s="15"/>
      <c r="E385" s="16"/>
      <c r="F385" s="16"/>
      <c r="G385" s="15"/>
      <c r="H385" s="15"/>
      <c r="I385" s="15"/>
      <c r="J385" s="15"/>
      <c r="K385" s="15"/>
      <c r="L385" s="15"/>
      <c r="M385" s="16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11.25" hidden="false" customHeight="true" outlineLevel="0" collapsed="false">
      <c r="A386" s="1"/>
      <c r="B386" s="1"/>
      <c r="C386" s="15"/>
      <c r="D386" s="15"/>
      <c r="E386" s="16"/>
      <c r="F386" s="16"/>
      <c r="G386" s="15"/>
      <c r="H386" s="15"/>
      <c r="I386" s="15"/>
      <c r="J386" s="15"/>
      <c r="K386" s="15"/>
      <c r="L386" s="15"/>
      <c r="M386" s="16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11.25" hidden="false" customHeight="true" outlineLevel="0" collapsed="false">
      <c r="A387" s="1"/>
      <c r="B387" s="1"/>
      <c r="C387" s="15"/>
      <c r="D387" s="15"/>
      <c r="E387" s="16"/>
      <c r="F387" s="16"/>
      <c r="G387" s="15"/>
      <c r="H387" s="15"/>
      <c r="I387" s="15"/>
      <c r="J387" s="15"/>
      <c r="K387" s="15"/>
      <c r="L387" s="15"/>
      <c r="M387" s="16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11.25" hidden="false" customHeight="true" outlineLevel="0" collapsed="false">
      <c r="A388" s="1"/>
      <c r="B388" s="1"/>
      <c r="C388" s="15"/>
      <c r="D388" s="15"/>
      <c r="E388" s="16"/>
      <c r="F388" s="16"/>
      <c r="G388" s="15"/>
      <c r="H388" s="15"/>
      <c r="I388" s="15"/>
      <c r="J388" s="15"/>
      <c r="K388" s="15"/>
      <c r="L388" s="15"/>
      <c r="M388" s="16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11.25" hidden="false" customHeight="true" outlineLevel="0" collapsed="false">
      <c r="A389" s="1"/>
      <c r="B389" s="1"/>
      <c r="C389" s="15"/>
      <c r="D389" s="15"/>
      <c r="E389" s="16"/>
      <c r="F389" s="16"/>
      <c r="G389" s="15"/>
      <c r="H389" s="15"/>
      <c r="I389" s="15"/>
      <c r="J389" s="15"/>
      <c r="K389" s="15"/>
      <c r="L389" s="15"/>
      <c r="M389" s="16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11.25" hidden="false" customHeight="true" outlineLevel="0" collapsed="false">
      <c r="A390" s="1"/>
      <c r="B390" s="1"/>
      <c r="C390" s="15"/>
      <c r="D390" s="15"/>
      <c r="E390" s="16"/>
      <c r="F390" s="16"/>
      <c r="G390" s="15"/>
      <c r="H390" s="15"/>
      <c r="I390" s="15"/>
      <c r="J390" s="15"/>
      <c r="K390" s="15"/>
      <c r="L390" s="15"/>
      <c r="M390" s="16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11.25" hidden="false" customHeight="true" outlineLevel="0" collapsed="false">
      <c r="A391" s="1"/>
      <c r="B391" s="1"/>
      <c r="C391" s="15"/>
      <c r="D391" s="15"/>
      <c r="E391" s="16"/>
      <c r="F391" s="16"/>
      <c r="G391" s="15"/>
      <c r="H391" s="15"/>
      <c r="I391" s="15"/>
      <c r="J391" s="15"/>
      <c r="K391" s="15"/>
      <c r="L391" s="15"/>
      <c r="M391" s="16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11.25" hidden="false" customHeight="true" outlineLevel="0" collapsed="false">
      <c r="A392" s="1"/>
      <c r="B392" s="1"/>
      <c r="C392" s="15"/>
      <c r="D392" s="15"/>
      <c r="E392" s="16"/>
      <c r="F392" s="16"/>
      <c r="G392" s="15"/>
      <c r="H392" s="15"/>
      <c r="I392" s="15"/>
      <c r="J392" s="15"/>
      <c r="K392" s="15"/>
      <c r="L392" s="15"/>
      <c r="M392" s="16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11.25" hidden="false" customHeight="true" outlineLevel="0" collapsed="false">
      <c r="A393" s="1"/>
      <c r="B393" s="1"/>
      <c r="C393" s="15"/>
      <c r="D393" s="15"/>
      <c r="E393" s="16"/>
      <c r="F393" s="16"/>
      <c r="G393" s="15"/>
      <c r="H393" s="15"/>
      <c r="I393" s="15"/>
      <c r="J393" s="15"/>
      <c r="K393" s="15"/>
      <c r="L393" s="15"/>
      <c r="M393" s="16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11.25" hidden="false" customHeight="true" outlineLevel="0" collapsed="false">
      <c r="A394" s="1"/>
      <c r="B394" s="1"/>
      <c r="C394" s="15"/>
      <c r="D394" s="15"/>
      <c r="E394" s="16"/>
      <c r="F394" s="16"/>
      <c r="G394" s="15"/>
      <c r="H394" s="15"/>
      <c r="I394" s="15"/>
      <c r="J394" s="15"/>
      <c r="K394" s="15"/>
      <c r="L394" s="15"/>
      <c r="M394" s="16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11.25" hidden="false" customHeight="true" outlineLevel="0" collapsed="false">
      <c r="A395" s="1"/>
      <c r="B395" s="1"/>
      <c r="C395" s="15"/>
      <c r="D395" s="15"/>
      <c r="E395" s="16"/>
      <c r="F395" s="16"/>
      <c r="G395" s="15"/>
      <c r="H395" s="15"/>
      <c r="I395" s="15"/>
      <c r="J395" s="15"/>
      <c r="K395" s="15"/>
      <c r="L395" s="15"/>
      <c r="M395" s="16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11.25" hidden="false" customHeight="true" outlineLevel="0" collapsed="false">
      <c r="A396" s="1"/>
      <c r="B396" s="1"/>
      <c r="C396" s="15"/>
      <c r="D396" s="15"/>
      <c r="E396" s="16"/>
      <c r="F396" s="16"/>
      <c r="G396" s="15"/>
      <c r="H396" s="15"/>
      <c r="I396" s="15"/>
      <c r="J396" s="15"/>
      <c r="K396" s="15"/>
      <c r="L396" s="15"/>
      <c r="M396" s="16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11.25" hidden="false" customHeight="true" outlineLevel="0" collapsed="false">
      <c r="A397" s="1"/>
      <c r="B397" s="1"/>
      <c r="C397" s="15"/>
      <c r="D397" s="15"/>
      <c r="E397" s="16"/>
      <c r="F397" s="16"/>
      <c r="G397" s="15"/>
      <c r="H397" s="15"/>
      <c r="I397" s="15"/>
      <c r="J397" s="15"/>
      <c r="K397" s="15"/>
      <c r="L397" s="15"/>
      <c r="M397" s="16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11.25" hidden="false" customHeight="true" outlineLevel="0" collapsed="false">
      <c r="A398" s="1"/>
      <c r="B398" s="1"/>
      <c r="C398" s="15"/>
      <c r="D398" s="15"/>
      <c r="E398" s="16"/>
      <c r="F398" s="16"/>
      <c r="G398" s="15"/>
      <c r="H398" s="15"/>
      <c r="I398" s="15"/>
      <c r="J398" s="15"/>
      <c r="K398" s="15"/>
      <c r="L398" s="15"/>
      <c r="M398" s="16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11.25" hidden="false" customHeight="true" outlineLevel="0" collapsed="false">
      <c r="A399" s="1"/>
      <c r="B399" s="1"/>
      <c r="C399" s="15"/>
      <c r="D399" s="15"/>
      <c r="E399" s="16"/>
      <c r="F399" s="16"/>
      <c r="G399" s="15"/>
      <c r="H399" s="15"/>
      <c r="I399" s="15"/>
      <c r="J399" s="15"/>
      <c r="K399" s="15"/>
      <c r="L399" s="15"/>
      <c r="M399" s="16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11.25" hidden="false" customHeight="true" outlineLevel="0" collapsed="false">
      <c r="A400" s="1"/>
      <c r="B400" s="1"/>
      <c r="C400" s="15"/>
      <c r="D400" s="15"/>
      <c r="E400" s="16"/>
      <c r="F400" s="16"/>
      <c r="G400" s="15"/>
      <c r="H400" s="15"/>
      <c r="I400" s="15"/>
      <c r="J400" s="15"/>
      <c r="K400" s="15"/>
      <c r="L400" s="15"/>
      <c r="M400" s="16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11.25" hidden="false" customHeight="true" outlineLevel="0" collapsed="false">
      <c r="A401" s="1"/>
      <c r="B401" s="1"/>
      <c r="C401" s="15"/>
      <c r="D401" s="15"/>
      <c r="E401" s="16"/>
      <c r="F401" s="16"/>
      <c r="G401" s="15"/>
      <c r="H401" s="15"/>
      <c r="I401" s="15"/>
      <c r="J401" s="15"/>
      <c r="K401" s="15"/>
      <c r="L401" s="15"/>
      <c r="M401" s="16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11.25" hidden="false" customHeight="true" outlineLevel="0" collapsed="false">
      <c r="A402" s="1"/>
      <c r="B402" s="1"/>
      <c r="C402" s="15"/>
      <c r="D402" s="15"/>
      <c r="E402" s="16"/>
      <c r="F402" s="16"/>
      <c r="G402" s="15"/>
      <c r="H402" s="15"/>
      <c r="I402" s="15"/>
      <c r="J402" s="15"/>
      <c r="K402" s="15"/>
      <c r="L402" s="15"/>
      <c r="M402" s="16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11.25" hidden="false" customHeight="true" outlineLevel="0" collapsed="false">
      <c r="A403" s="1"/>
      <c r="B403" s="1"/>
      <c r="C403" s="15"/>
      <c r="D403" s="15"/>
      <c r="E403" s="16"/>
      <c r="F403" s="16"/>
      <c r="G403" s="15"/>
      <c r="H403" s="15"/>
      <c r="I403" s="15"/>
      <c r="J403" s="15"/>
      <c r="K403" s="15"/>
      <c r="L403" s="15"/>
      <c r="M403" s="16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11.25" hidden="false" customHeight="true" outlineLevel="0" collapsed="false">
      <c r="A404" s="1"/>
      <c r="B404" s="1"/>
      <c r="C404" s="15"/>
      <c r="D404" s="15"/>
      <c r="E404" s="16"/>
      <c r="F404" s="16"/>
      <c r="G404" s="15"/>
      <c r="H404" s="15"/>
      <c r="I404" s="15"/>
      <c r="J404" s="15"/>
      <c r="K404" s="15"/>
      <c r="L404" s="15"/>
      <c r="M404" s="16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11.25" hidden="false" customHeight="true" outlineLevel="0" collapsed="false">
      <c r="A405" s="1"/>
      <c r="B405" s="1"/>
      <c r="C405" s="15"/>
      <c r="D405" s="15"/>
      <c r="E405" s="16"/>
      <c r="F405" s="16"/>
      <c r="G405" s="15"/>
      <c r="H405" s="15"/>
      <c r="I405" s="15"/>
      <c r="J405" s="15"/>
      <c r="K405" s="15"/>
      <c r="L405" s="15"/>
      <c r="M405" s="16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11.25" hidden="false" customHeight="true" outlineLevel="0" collapsed="false">
      <c r="A406" s="1"/>
      <c r="B406" s="1"/>
      <c r="C406" s="15"/>
      <c r="D406" s="15"/>
      <c r="E406" s="16"/>
      <c r="F406" s="16"/>
      <c r="G406" s="15"/>
      <c r="H406" s="15"/>
      <c r="I406" s="15"/>
      <c r="J406" s="15"/>
      <c r="K406" s="15"/>
      <c r="L406" s="15"/>
      <c r="M406" s="16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11.25" hidden="false" customHeight="true" outlineLevel="0" collapsed="false">
      <c r="A407" s="1"/>
      <c r="B407" s="1"/>
      <c r="C407" s="15"/>
      <c r="D407" s="15"/>
      <c r="E407" s="16"/>
      <c r="F407" s="16"/>
      <c r="G407" s="15"/>
      <c r="H407" s="15"/>
      <c r="I407" s="15"/>
      <c r="J407" s="15"/>
      <c r="K407" s="15"/>
      <c r="L407" s="15"/>
      <c r="M407" s="16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11.25" hidden="false" customHeight="true" outlineLevel="0" collapsed="false">
      <c r="A408" s="1"/>
      <c r="B408" s="1"/>
      <c r="C408" s="15"/>
      <c r="D408" s="15"/>
      <c r="E408" s="16"/>
      <c r="F408" s="16"/>
      <c r="G408" s="15"/>
      <c r="H408" s="15"/>
      <c r="I408" s="15"/>
      <c r="J408" s="15"/>
      <c r="K408" s="15"/>
      <c r="L408" s="15"/>
      <c r="M408" s="16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11.25" hidden="false" customHeight="true" outlineLevel="0" collapsed="false">
      <c r="A409" s="1"/>
      <c r="B409" s="1"/>
      <c r="C409" s="15"/>
      <c r="D409" s="15"/>
      <c r="E409" s="16"/>
      <c r="F409" s="16"/>
      <c r="G409" s="15"/>
      <c r="H409" s="15"/>
      <c r="I409" s="15"/>
      <c r="J409" s="15"/>
      <c r="K409" s="15"/>
      <c r="L409" s="15"/>
      <c r="M409" s="16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11.25" hidden="false" customHeight="true" outlineLevel="0" collapsed="false">
      <c r="A410" s="1"/>
      <c r="B410" s="1"/>
      <c r="C410" s="15"/>
      <c r="D410" s="15"/>
      <c r="E410" s="16"/>
      <c r="F410" s="16"/>
      <c r="G410" s="15"/>
      <c r="H410" s="15"/>
      <c r="I410" s="15"/>
      <c r="J410" s="15"/>
      <c r="K410" s="15"/>
      <c r="L410" s="15"/>
      <c r="M410" s="16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11.25" hidden="false" customHeight="true" outlineLevel="0" collapsed="false">
      <c r="A411" s="1"/>
      <c r="B411" s="1"/>
      <c r="C411" s="15"/>
      <c r="D411" s="15"/>
      <c r="E411" s="16"/>
      <c r="F411" s="16"/>
      <c r="G411" s="15"/>
      <c r="H411" s="15"/>
      <c r="I411" s="15"/>
      <c r="J411" s="15"/>
      <c r="K411" s="15"/>
      <c r="L411" s="15"/>
      <c r="M411" s="16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11.25" hidden="false" customHeight="true" outlineLevel="0" collapsed="false">
      <c r="A412" s="1"/>
      <c r="B412" s="1"/>
      <c r="C412" s="15"/>
      <c r="D412" s="15"/>
      <c r="E412" s="16"/>
      <c r="F412" s="16"/>
      <c r="G412" s="15"/>
      <c r="H412" s="15"/>
      <c r="I412" s="15"/>
      <c r="J412" s="15"/>
      <c r="K412" s="15"/>
      <c r="L412" s="15"/>
      <c r="M412" s="16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11.25" hidden="false" customHeight="true" outlineLevel="0" collapsed="false">
      <c r="A413" s="1"/>
      <c r="B413" s="1"/>
      <c r="C413" s="15"/>
      <c r="D413" s="15"/>
      <c r="E413" s="16"/>
      <c r="F413" s="16"/>
      <c r="G413" s="15"/>
      <c r="H413" s="15"/>
      <c r="I413" s="15"/>
      <c r="J413" s="15"/>
      <c r="K413" s="15"/>
      <c r="L413" s="15"/>
      <c r="M413" s="16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11.25" hidden="false" customHeight="true" outlineLevel="0" collapsed="false">
      <c r="A414" s="1"/>
      <c r="B414" s="1"/>
      <c r="C414" s="15"/>
      <c r="D414" s="15"/>
      <c r="E414" s="16"/>
      <c r="F414" s="16"/>
      <c r="G414" s="15"/>
      <c r="H414" s="15"/>
      <c r="I414" s="15"/>
      <c r="J414" s="15"/>
      <c r="K414" s="15"/>
      <c r="L414" s="15"/>
      <c r="M414" s="16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11.25" hidden="false" customHeight="true" outlineLevel="0" collapsed="false">
      <c r="A415" s="1"/>
      <c r="B415" s="1"/>
      <c r="C415" s="15"/>
      <c r="D415" s="15"/>
      <c r="E415" s="16"/>
      <c r="F415" s="16"/>
      <c r="G415" s="15"/>
      <c r="H415" s="15"/>
      <c r="I415" s="15"/>
      <c r="J415" s="15"/>
      <c r="K415" s="15"/>
      <c r="L415" s="15"/>
      <c r="M415" s="16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11.25" hidden="false" customHeight="true" outlineLevel="0" collapsed="false">
      <c r="A416" s="1"/>
      <c r="B416" s="1"/>
      <c r="C416" s="15"/>
      <c r="D416" s="15"/>
      <c r="E416" s="16"/>
      <c r="F416" s="16"/>
      <c r="G416" s="15"/>
      <c r="H416" s="15"/>
      <c r="I416" s="15"/>
      <c r="J416" s="15"/>
      <c r="K416" s="15"/>
      <c r="L416" s="15"/>
      <c r="M416" s="16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11.25" hidden="false" customHeight="true" outlineLevel="0" collapsed="false">
      <c r="A417" s="1"/>
      <c r="B417" s="1"/>
      <c r="C417" s="15"/>
      <c r="D417" s="15"/>
      <c r="E417" s="16"/>
      <c r="F417" s="16"/>
      <c r="G417" s="15"/>
      <c r="H417" s="15"/>
      <c r="I417" s="15"/>
      <c r="J417" s="15"/>
      <c r="K417" s="15"/>
      <c r="L417" s="15"/>
      <c r="M417" s="16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11.25" hidden="false" customHeight="true" outlineLevel="0" collapsed="false">
      <c r="A418" s="1"/>
      <c r="B418" s="1"/>
      <c r="C418" s="15"/>
      <c r="D418" s="15"/>
      <c r="E418" s="16"/>
      <c r="F418" s="16"/>
      <c r="G418" s="15"/>
      <c r="H418" s="15"/>
      <c r="I418" s="15"/>
      <c r="J418" s="15"/>
      <c r="K418" s="15"/>
      <c r="L418" s="15"/>
      <c r="M418" s="16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11.25" hidden="false" customHeight="true" outlineLevel="0" collapsed="false">
      <c r="A419" s="1"/>
      <c r="B419" s="1"/>
      <c r="C419" s="15"/>
      <c r="D419" s="15"/>
      <c r="E419" s="16"/>
      <c r="F419" s="16"/>
      <c r="G419" s="15"/>
      <c r="H419" s="15"/>
      <c r="I419" s="15"/>
      <c r="J419" s="15"/>
      <c r="K419" s="15"/>
      <c r="L419" s="15"/>
      <c r="M419" s="16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11.25" hidden="false" customHeight="true" outlineLevel="0" collapsed="false">
      <c r="A420" s="1"/>
      <c r="B420" s="1"/>
      <c r="C420" s="15"/>
      <c r="D420" s="15"/>
      <c r="E420" s="16"/>
      <c r="F420" s="16"/>
      <c r="G420" s="15"/>
      <c r="H420" s="15"/>
      <c r="I420" s="15"/>
      <c r="J420" s="15"/>
      <c r="K420" s="15"/>
      <c r="L420" s="15"/>
      <c r="M420" s="16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11.25" hidden="false" customHeight="true" outlineLevel="0" collapsed="false">
      <c r="A421" s="1"/>
      <c r="B421" s="1"/>
      <c r="C421" s="15"/>
      <c r="D421" s="15"/>
      <c r="E421" s="16"/>
      <c r="F421" s="16"/>
      <c r="G421" s="15"/>
      <c r="H421" s="15"/>
      <c r="I421" s="15"/>
      <c r="J421" s="15"/>
      <c r="K421" s="15"/>
      <c r="L421" s="15"/>
      <c r="M421" s="16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11.25" hidden="false" customHeight="true" outlineLevel="0" collapsed="false">
      <c r="A422" s="1"/>
      <c r="B422" s="1"/>
      <c r="C422" s="15"/>
      <c r="D422" s="15"/>
      <c r="E422" s="16"/>
      <c r="F422" s="16"/>
      <c r="G422" s="15"/>
      <c r="H422" s="15"/>
      <c r="I422" s="15"/>
      <c r="J422" s="15"/>
      <c r="K422" s="15"/>
      <c r="L422" s="15"/>
      <c r="M422" s="16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11.25" hidden="false" customHeight="true" outlineLevel="0" collapsed="false">
      <c r="A423" s="1"/>
      <c r="B423" s="1"/>
      <c r="C423" s="15"/>
      <c r="D423" s="15"/>
      <c r="E423" s="16"/>
      <c r="F423" s="16"/>
      <c r="G423" s="15"/>
      <c r="H423" s="15"/>
      <c r="I423" s="15"/>
      <c r="J423" s="15"/>
      <c r="K423" s="15"/>
      <c r="L423" s="15"/>
      <c r="M423" s="16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11.25" hidden="false" customHeight="true" outlineLevel="0" collapsed="false">
      <c r="A424" s="1"/>
      <c r="B424" s="1"/>
      <c r="C424" s="15"/>
      <c r="D424" s="15"/>
      <c r="E424" s="16"/>
      <c r="F424" s="16"/>
      <c r="G424" s="15"/>
      <c r="H424" s="15"/>
      <c r="I424" s="15"/>
      <c r="J424" s="15"/>
      <c r="K424" s="15"/>
      <c r="L424" s="15"/>
      <c r="M424" s="16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11.25" hidden="false" customHeight="true" outlineLevel="0" collapsed="false">
      <c r="A425" s="1"/>
      <c r="B425" s="1"/>
      <c r="C425" s="15"/>
      <c r="D425" s="15"/>
      <c r="E425" s="16"/>
      <c r="F425" s="16"/>
      <c r="G425" s="15"/>
      <c r="H425" s="15"/>
      <c r="I425" s="15"/>
      <c r="J425" s="15"/>
      <c r="K425" s="15"/>
      <c r="L425" s="15"/>
      <c r="M425" s="16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11.25" hidden="false" customHeight="true" outlineLevel="0" collapsed="false">
      <c r="A426" s="1"/>
      <c r="B426" s="1"/>
      <c r="C426" s="15"/>
      <c r="D426" s="15"/>
      <c r="E426" s="16"/>
      <c r="F426" s="16"/>
      <c r="G426" s="15"/>
      <c r="H426" s="15"/>
      <c r="I426" s="15"/>
      <c r="J426" s="15"/>
      <c r="K426" s="15"/>
      <c r="L426" s="15"/>
      <c r="M426" s="16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11.25" hidden="false" customHeight="true" outlineLevel="0" collapsed="false">
      <c r="A427" s="1"/>
      <c r="B427" s="1"/>
      <c r="C427" s="15"/>
      <c r="D427" s="15"/>
      <c r="E427" s="16"/>
      <c r="F427" s="16"/>
      <c r="G427" s="15"/>
      <c r="H427" s="15"/>
      <c r="I427" s="15"/>
      <c r="J427" s="15"/>
      <c r="K427" s="15"/>
      <c r="L427" s="15"/>
      <c r="M427" s="16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11.25" hidden="false" customHeight="true" outlineLevel="0" collapsed="false">
      <c r="A428" s="1"/>
      <c r="B428" s="1"/>
      <c r="C428" s="15"/>
      <c r="D428" s="15"/>
      <c r="E428" s="16"/>
      <c r="F428" s="16"/>
      <c r="G428" s="15"/>
      <c r="H428" s="15"/>
      <c r="I428" s="15"/>
      <c r="J428" s="15"/>
      <c r="K428" s="15"/>
      <c r="L428" s="15"/>
      <c r="M428" s="16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11.25" hidden="false" customHeight="true" outlineLevel="0" collapsed="false">
      <c r="A429" s="1"/>
      <c r="B429" s="1"/>
      <c r="C429" s="15"/>
      <c r="D429" s="15"/>
      <c r="E429" s="16"/>
      <c r="F429" s="16"/>
      <c r="G429" s="15"/>
      <c r="H429" s="15"/>
      <c r="I429" s="15"/>
      <c r="J429" s="15"/>
      <c r="K429" s="15"/>
      <c r="L429" s="15"/>
      <c r="M429" s="16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11.25" hidden="false" customHeight="true" outlineLevel="0" collapsed="false">
      <c r="A430" s="1"/>
      <c r="B430" s="1"/>
      <c r="C430" s="15"/>
      <c r="D430" s="15"/>
      <c r="E430" s="16"/>
      <c r="F430" s="16"/>
      <c r="G430" s="15"/>
      <c r="H430" s="15"/>
      <c r="I430" s="15"/>
      <c r="J430" s="15"/>
      <c r="K430" s="15"/>
      <c r="L430" s="15"/>
      <c r="M430" s="16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11.25" hidden="false" customHeight="true" outlineLevel="0" collapsed="false">
      <c r="A431" s="1"/>
      <c r="B431" s="1"/>
      <c r="C431" s="15"/>
      <c r="D431" s="15"/>
      <c r="E431" s="16"/>
      <c r="F431" s="16"/>
      <c r="G431" s="15"/>
      <c r="H431" s="15"/>
      <c r="I431" s="15"/>
      <c r="J431" s="15"/>
      <c r="K431" s="15"/>
      <c r="L431" s="15"/>
      <c r="M431" s="16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11.25" hidden="false" customHeight="true" outlineLevel="0" collapsed="false">
      <c r="A432" s="1"/>
      <c r="B432" s="1"/>
      <c r="C432" s="15"/>
      <c r="D432" s="15"/>
      <c r="E432" s="16"/>
      <c r="F432" s="16"/>
      <c r="G432" s="15"/>
      <c r="H432" s="15"/>
      <c r="I432" s="15"/>
      <c r="J432" s="15"/>
      <c r="K432" s="15"/>
      <c r="L432" s="15"/>
      <c r="M432" s="16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11.25" hidden="false" customHeight="true" outlineLevel="0" collapsed="false">
      <c r="A433" s="1"/>
      <c r="B433" s="1"/>
      <c r="C433" s="15"/>
      <c r="D433" s="15"/>
      <c r="E433" s="16"/>
      <c r="F433" s="16"/>
      <c r="G433" s="15"/>
      <c r="H433" s="15"/>
      <c r="I433" s="15"/>
      <c r="J433" s="15"/>
      <c r="K433" s="15"/>
      <c r="L433" s="15"/>
      <c r="M433" s="16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11.25" hidden="false" customHeight="true" outlineLevel="0" collapsed="false">
      <c r="A434" s="1"/>
      <c r="B434" s="1"/>
      <c r="C434" s="15"/>
      <c r="D434" s="15"/>
      <c r="E434" s="16"/>
      <c r="F434" s="16"/>
      <c r="G434" s="15"/>
      <c r="H434" s="15"/>
      <c r="I434" s="15"/>
      <c r="J434" s="15"/>
      <c r="K434" s="15"/>
      <c r="L434" s="15"/>
      <c r="M434" s="16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11.25" hidden="false" customHeight="true" outlineLevel="0" collapsed="false">
      <c r="A435" s="1"/>
      <c r="B435" s="1"/>
      <c r="C435" s="15"/>
      <c r="D435" s="15"/>
      <c r="E435" s="16"/>
      <c r="F435" s="16"/>
      <c r="G435" s="15"/>
      <c r="H435" s="15"/>
      <c r="I435" s="15"/>
      <c r="J435" s="15"/>
      <c r="K435" s="15"/>
      <c r="L435" s="15"/>
      <c r="M435" s="16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11.25" hidden="false" customHeight="true" outlineLevel="0" collapsed="false">
      <c r="A436" s="1"/>
      <c r="B436" s="1"/>
      <c r="C436" s="15"/>
      <c r="D436" s="15"/>
      <c r="E436" s="16"/>
      <c r="F436" s="16"/>
      <c r="G436" s="15"/>
      <c r="H436" s="15"/>
      <c r="I436" s="15"/>
      <c r="J436" s="15"/>
      <c r="K436" s="15"/>
      <c r="L436" s="15"/>
      <c r="M436" s="16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11.25" hidden="false" customHeight="true" outlineLevel="0" collapsed="false">
      <c r="A437" s="1"/>
      <c r="B437" s="1"/>
      <c r="C437" s="15"/>
      <c r="D437" s="15"/>
      <c r="E437" s="16"/>
      <c r="F437" s="16"/>
      <c r="G437" s="15"/>
      <c r="H437" s="15"/>
      <c r="I437" s="15"/>
      <c r="J437" s="15"/>
      <c r="K437" s="15"/>
      <c r="L437" s="15"/>
      <c r="M437" s="16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11.25" hidden="false" customHeight="true" outlineLevel="0" collapsed="false">
      <c r="A438" s="1"/>
      <c r="B438" s="1"/>
      <c r="C438" s="15"/>
      <c r="D438" s="15"/>
      <c r="E438" s="16"/>
      <c r="F438" s="16"/>
      <c r="G438" s="15"/>
      <c r="H438" s="15"/>
      <c r="I438" s="15"/>
      <c r="J438" s="15"/>
      <c r="K438" s="15"/>
      <c r="L438" s="15"/>
      <c r="M438" s="16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11.25" hidden="false" customHeight="true" outlineLevel="0" collapsed="false">
      <c r="A439" s="1"/>
      <c r="B439" s="1"/>
      <c r="C439" s="15"/>
      <c r="D439" s="15"/>
      <c r="E439" s="16"/>
      <c r="F439" s="16"/>
      <c r="G439" s="15"/>
      <c r="H439" s="15"/>
      <c r="I439" s="15"/>
      <c r="J439" s="15"/>
      <c r="K439" s="15"/>
      <c r="L439" s="15"/>
      <c r="M439" s="16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11.25" hidden="false" customHeight="true" outlineLevel="0" collapsed="false">
      <c r="A440" s="1"/>
      <c r="B440" s="1"/>
      <c r="C440" s="15"/>
      <c r="D440" s="15"/>
      <c r="E440" s="16"/>
      <c r="F440" s="16"/>
      <c r="G440" s="15"/>
      <c r="H440" s="15"/>
      <c r="I440" s="15"/>
      <c r="J440" s="15"/>
      <c r="K440" s="15"/>
      <c r="L440" s="15"/>
      <c r="M440" s="16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11.25" hidden="false" customHeight="true" outlineLevel="0" collapsed="false">
      <c r="A441" s="1"/>
      <c r="B441" s="1"/>
      <c r="C441" s="15"/>
      <c r="D441" s="15"/>
      <c r="E441" s="16"/>
      <c r="F441" s="16"/>
      <c r="G441" s="15"/>
      <c r="H441" s="15"/>
      <c r="I441" s="15"/>
      <c r="J441" s="15"/>
      <c r="K441" s="15"/>
      <c r="L441" s="15"/>
      <c r="M441" s="16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11.25" hidden="false" customHeight="true" outlineLevel="0" collapsed="false">
      <c r="A442" s="1"/>
      <c r="B442" s="1"/>
      <c r="C442" s="15"/>
      <c r="D442" s="15"/>
      <c r="E442" s="16"/>
      <c r="F442" s="16"/>
      <c r="G442" s="15"/>
      <c r="H442" s="15"/>
      <c r="I442" s="15"/>
      <c r="J442" s="15"/>
      <c r="K442" s="15"/>
      <c r="L442" s="15"/>
      <c r="M442" s="16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11.25" hidden="false" customHeight="true" outlineLevel="0" collapsed="false">
      <c r="A443" s="1"/>
      <c r="B443" s="1"/>
      <c r="C443" s="15"/>
      <c r="D443" s="15"/>
      <c r="E443" s="16"/>
      <c r="F443" s="16"/>
      <c r="G443" s="15"/>
      <c r="H443" s="15"/>
      <c r="I443" s="15"/>
      <c r="J443" s="15"/>
      <c r="K443" s="15"/>
      <c r="L443" s="15"/>
      <c r="M443" s="16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11.25" hidden="false" customHeight="true" outlineLevel="0" collapsed="false">
      <c r="A444" s="1"/>
      <c r="B444" s="1"/>
      <c r="C444" s="15"/>
      <c r="D444" s="15"/>
      <c r="E444" s="16"/>
      <c r="F444" s="16"/>
      <c r="G444" s="15"/>
      <c r="H444" s="15"/>
      <c r="I444" s="15"/>
      <c r="J444" s="15"/>
      <c r="K444" s="15"/>
      <c r="L444" s="15"/>
      <c r="M444" s="16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11.25" hidden="false" customHeight="true" outlineLevel="0" collapsed="false">
      <c r="A445" s="1"/>
      <c r="B445" s="1"/>
      <c r="C445" s="15"/>
      <c r="D445" s="15"/>
      <c r="E445" s="16"/>
      <c r="F445" s="16"/>
      <c r="G445" s="15"/>
      <c r="H445" s="15"/>
      <c r="I445" s="15"/>
      <c r="J445" s="15"/>
      <c r="K445" s="15"/>
      <c r="L445" s="15"/>
      <c r="M445" s="16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11.25" hidden="false" customHeight="true" outlineLevel="0" collapsed="false">
      <c r="A446" s="1"/>
      <c r="B446" s="1"/>
      <c r="C446" s="15"/>
      <c r="D446" s="15"/>
      <c r="E446" s="16"/>
      <c r="F446" s="16"/>
      <c r="G446" s="15"/>
      <c r="H446" s="15"/>
      <c r="I446" s="15"/>
      <c r="J446" s="15"/>
      <c r="K446" s="15"/>
      <c r="L446" s="15"/>
      <c r="M446" s="16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11.25" hidden="false" customHeight="true" outlineLevel="0" collapsed="false">
      <c r="A447" s="1"/>
      <c r="B447" s="1"/>
      <c r="C447" s="15"/>
      <c r="D447" s="15"/>
      <c r="E447" s="16"/>
      <c r="F447" s="16"/>
      <c r="G447" s="15"/>
      <c r="H447" s="15"/>
      <c r="I447" s="15"/>
      <c r="J447" s="15"/>
      <c r="K447" s="15"/>
      <c r="L447" s="15"/>
      <c r="M447" s="16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11.25" hidden="false" customHeight="true" outlineLevel="0" collapsed="false">
      <c r="A448" s="1"/>
      <c r="B448" s="1"/>
      <c r="C448" s="15"/>
      <c r="D448" s="15"/>
      <c r="E448" s="16"/>
      <c r="F448" s="16"/>
      <c r="G448" s="15"/>
      <c r="H448" s="15"/>
      <c r="I448" s="15"/>
      <c r="J448" s="15"/>
      <c r="K448" s="15"/>
      <c r="L448" s="15"/>
      <c r="M448" s="16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11.25" hidden="false" customHeight="true" outlineLevel="0" collapsed="false">
      <c r="A449" s="1"/>
      <c r="B449" s="1"/>
      <c r="C449" s="15"/>
      <c r="D449" s="15"/>
      <c r="E449" s="16"/>
      <c r="F449" s="16"/>
      <c r="G449" s="15"/>
      <c r="H449" s="15"/>
      <c r="I449" s="15"/>
      <c r="J449" s="15"/>
      <c r="K449" s="15"/>
      <c r="L449" s="15"/>
      <c r="M449" s="16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11.25" hidden="false" customHeight="true" outlineLevel="0" collapsed="false">
      <c r="A450" s="1"/>
      <c r="B450" s="1"/>
      <c r="C450" s="15"/>
      <c r="D450" s="15"/>
      <c r="E450" s="16"/>
      <c r="F450" s="16"/>
      <c r="G450" s="15"/>
      <c r="H450" s="15"/>
      <c r="I450" s="15"/>
      <c r="J450" s="15"/>
      <c r="K450" s="15"/>
      <c r="L450" s="15"/>
      <c r="M450" s="16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11.25" hidden="false" customHeight="true" outlineLevel="0" collapsed="false">
      <c r="A451" s="1"/>
      <c r="B451" s="1"/>
      <c r="C451" s="15"/>
      <c r="D451" s="15"/>
      <c r="E451" s="16"/>
      <c r="F451" s="16"/>
      <c r="G451" s="15"/>
      <c r="H451" s="15"/>
      <c r="I451" s="15"/>
      <c r="J451" s="15"/>
      <c r="K451" s="15"/>
      <c r="L451" s="15"/>
      <c r="M451" s="16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11.25" hidden="false" customHeight="true" outlineLevel="0" collapsed="false">
      <c r="A452" s="1"/>
      <c r="B452" s="1"/>
      <c r="C452" s="15"/>
      <c r="D452" s="15"/>
      <c r="E452" s="16"/>
      <c r="F452" s="16"/>
      <c r="G452" s="15"/>
      <c r="H452" s="15"/>
      <c r="I452" s="15"/>
      <c r="J452" s="15"/>
      <c r="K452" s="15"/>
      <c r="L452" s="15"/>
      <c r="M452" s="16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11.25" hidden="false" customHeight="true" outlineLevel="0" collapsed="false">
      <c r="A453" s="1"/>
      <c r="B453" s="1"/>
      <c r="C453" s="15"/>
      <c r="D453" s="15"/>
      <c r="E453" s="16"/>
      <c r="F453" s="16"/>
      <c r="G453" s="15"/>
      <c r="H453" s="15"/>
      <c r="I453" s="15"/>
      <c r="J453" s="15"/>
      <c r="K453" s="15"/>
      <c r="L453" s="15"/>
      <c r="M453" s="16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11.25" hidden="false" customHeight="true" outlineLevel="0" collapsed="false">
      <c r="A454" s="1"/>
      <c r="B454" s="1"/>
      <c r="C454" s="15"/>
      <c r="D454" s="15"/>
      <c r="E454" s="16"/>
      <c r="F454" s="16"/>
      <c r="G454" s="15"/>
      <c r="H454" s="15"/>
      <c r="I454" s="15"/>
      <c r="J454" s="15"/>
      <c r="K454" s="15"/>
      <c r="L454" s="15"/>
      <c r="M454" s="16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11.25" hidden="false" customHeight="true" outlineLevel="0" collapsed="false">
      <c r="A455" s="1"/>
      <c r="B455" s="1"/>
      <c r="C455" s="15"/>
      <c r="D455" s="15"/>
      <c r="E455" s="16"/>
      <c r="F455" s="16"/>
      <c r="G455" s="15"/>
      <c r="H455" s="15"/>
      <c r="I455" s="15"/>
      <c r="J455" s="15"/>
      <c r="K455" s="15"/>
      <c r="L455" s="15"/>
      <c r="M455" s="16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11.25" hidden="false" customHeight="true" outlineLevel="0" collapsed="false">
      <c r="A456" s="1"/>
      <c r="B456" s="1"/>
      <c r="C456" s="15"/>
      <c r="D456" s="15"/>
      <c r="E456" s="16"/>
      <c r="F456" s="16"/>
      <c r="G456" s="15"/>
      <c r="H456" s="15"/>
      <c r="I456" s="15"/>
      <c r="J456" s="15"/>
      <c r="K456" s="15"/>
      <c r="L456" s="15"/>
      <c r="M456" s="16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11.25" hidden="false" customHeight="true" outlineLevel="0" collapsed="false">
      <c r="A457" s="1"/>
      <c r="B457" s="1"/>
      <c r="C457" s="15"/>
      <c r="D457" s="15"/>
      <c r="E457" s="16"/>
      <c r="F457" s="16"/>
      <c r="G457" s="15"/>
      <c r="H457" s="15"/>
      <c r="I457" s="15"/>
      <c r="J457" s="15"/>
      <c r="K457" s="15"/>
      <c r="L457" s="15"/>
      <c r="M457" s="16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11.25" hidden="false" customHeight="true" outlineLevel="0" collapsed="false">
      <c r="A458" s="1"/>
      <c r="B458" s="1"/>
      <c r="C458" s="15"/>
      <c r="D458" s="15"/>
      <c r="E458" s="16"/>
      <c r="F458" s="16"/>
      <c r="G458" s="15"/>
      <c r="H458" s="15"/>
      <c r="I458" s="15"/>
      <c r="J458" s="15"/>
      <c r="K458" s="15"/>
      <c r="L458" s="15"/>
      <c r="M458" s="16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11.25" hidden="false" customHeight="true" outlineLevel="0" collapsed="false">
      <c r="A459" s="1"/>
      <c r="B459" s="1"/>
      <c r="C459" s="15"/>
      <c r="D459" s="15"/>
      <c r="E459" s="16"/>
      <c r="F459" s="16"/>
      <c r="G459" s="15"/>
      <c r="H459" s="15"/>
      <c r="I459" s="15"/>
      <c r="J459" s="15"/>
      <c r="K459" s="15"/>
      <c r="L459" s="15"/>
      <c r="M459" s="16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11.25" hidden="false" customHeight="true" outlineLevel="0" collapsed="false">
      <c r="A460" s="1"/>
      <c r="B460" s="1"/>
      <c r="C460" s="15"/>
      <c r="D460" s="15"/>
      <c r="E460" s="16"/>
      <c r="F460" s="16"/>
      <c r="G460" s="15"/>
      <c r="H460" s="15"/>
      <c r="I460" s="15"/>
      <c r="J460" s="15"/>
      <c r="K460" s="15"/>
      <c r="L460" s="15"/>
      <c r="M460" s="16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11.25" hidden="false" customHeight="true" outlineLevel="0" collapsed="false">
      <c r="A461" s="1"/>
      <c r="B461" s="1"/>
      <c r="C461" s="15"/>
      <c r="D461" s="15"/>
      <c r="E461" s="16"/>
      <c r="F461" s="16"/>
      <c r="G461" s="15"/>
      <c r="H461" s="15"/>
      <c r="I461" s="15"/>
      <c r="J461" s="15"/>
      <c r="K461" s="15"/>
      <c r="L461" s="15"/>
      <c r="M461" s="16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11.25" hidden="false" customHeight="true" outlineLevel="0" collapsed="false">
      <c r="A462" s="1"/>
      <c r="B462" s="1"/>
      <c r="C462" s="15"/>
      <c r="D462" s="15"/>
      <c r="E462" s="16"/>
      <c r="F462" s="16"/>
      <c r="G462" s="15"/>
      <c r="H462" s="15"/>
      <c r="I462" s="15"/>
      <c r="J462" s="15"/>
      <c r="K462" s="15"/>
      <c r="L462" s="15"/>
      <c r="M462" s="16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11.25" hidden="false" customHeight="true" outlineLevel="0" collapsed="false">
      <c r="A463" s="1"/>
      <c r="B463" s="1"/>
      <c r="C463" s="15"/>
      <c r="D463" s="15"/>
      <c r="E463" s="16"/>
      <c r="F463" s="16"/>
      <c r="G463" s="15"/>
      <c r="H463" s="15"/>
      <c r="I463" s="15"/>
      <c r="J463" s="15"/>
      <c r="K463" s="15"/>
      <c r="L463" s="15"/>
      <c r="M463" s="16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11.25" hidden="false" customHeight="true" outlineLevel="0" collapsed="false">
      <c r="A464" s="1"/>
      <c r="B464" s="1"/>
      <c r="C464" s="15"/>
      <c r="D464" s="15"/>
      <c r="E464" s="16"/>
      <c r="F464" s="16"/>
      <c r="G464" s="15"/>
      <c r="H464" s="15"/>
      <c r="I464" s="15"/>
      <c r="J464" s="15"/>
      <c r="K464" s="15"/>
      <c r="L464" s="15"/>
      <c r="M464" s="16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11.25" hidden="false" customHeight="true" outlineLevel="0" collapsed="false">
      <c r="A465" s="1"/>
      <c r="B465" s="1"/>
      <c r="C465" s="15"/>
      <c r="D465" s="15"/>
      <c r="E465" s="16"/>
      <c r="F465" s="16"/>
      <c r="G465" s="15"/>
      <c r="H465" s="15"/>
      <c r="I465" s="15"/>
      <c r="J465" s="15"/>
      <c r="K465" s="15"/>
      <c r="L465" s="15"/>
      <c r="M465" s="16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11.25" hidden="false" customHeight="true" outlineLevel="0" collapsed="false">
      <c r="A466" s="1"/>
      <c r="B466" s="1"/>
      <c r="C466" s="15"/>
      <c r="D466" s="15"/>
      <c r="E466" s="16"/>
      <c r="F466" s="16"/>
      <c r="G466" s="15"/>
      <c r="H466" s="15"/>
      <c r="I466" s="15"/>
      <c r="J466" s="15"/>
      <c r="K466" s="15"/>
      <c r="L466" s="15"/>
      <c r="M466" s="16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11.25" hidden="false" customHeight="true" outlineLevel="0" collapsed="false">
      <c r="A467" s="1"/>
      <c r="B467" s="1"/>
      <c r="C467" s="15"/>
      <c r="D467" s="15"/>
      <c r="E467" s="16"/>
      <c r="F467" s="16"/>
      <c r="G467" s="15"/>
      <c r="H467" s="15"/>
      <c r="I467" s="15"/>
      <c r="J467" s="15"/>
      <c r="K467" s="15"/>
      <c r="L467" s="15"/>
      <c r="M467" s="16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11.25" hidden="false" customHeight="true" outlineLevel="0" collapsed="false">
      <c r="A468" s="1"/>
      <c r="B468" s="1"/>
      <c r="C468" s="15"/>
      <c r="D468" s="15"/>
      <c r="E468" s="16"/>
      <c r="F468" s="16"/>
      <c r="G468" s="15"/>
      <c r="H468" s="15"/>
      <c r="I468" s="15"/>
      <c r="J468" s="15"/>
      <c r="K468" s="15"/>
      <c r="L468" s="15"/>
      <c r="M468" s="16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11.25" hidden="false" customHeight="true" outlineLevel="0" collapsed="false">
      <c r="A469" s="1"/>
      <c r="B469" s="1"/>
      <c r="C469" s="15"/>
      <c r="D469" s="15"/>
      <c r="E469" s="16"/>
      <c r="F469" s="16"/>
      <c r="G469" s="15"/>
      <c r="H469" s="15"/>
      <c r="I469" s="15"/>
      <c r="J469" s="15"/>
      <c r="K469" s="15"/>
      <c r="L469" s="15"/>
      <c r="M469" s="16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11.25" hidden="false" customHeight="true" outlineLevel="0" collapsed="false">
      <c r="A470" s="1"/>
      <c r="B470" s="1"/>
      <c r="C470" s="15"/>
      <c r="D470" s="15"/>
      <c r="E470" s="16"/>
      <c r="F470" s="16"/>
      <c r="G470" s="15"/>
      <c r="H470" s="15"/>
      <c r="I470" s="15"/>
      <c r="J470" s="15"/>
      <c r="K470" s="15"/>
      <c r="L470" s="15"/>
      <c r="M470" s="16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11.25" hidden="false" customHeight="true" outlineLevel="0" collapsed="false">
      <c r="A471" s="1"/>
      <c r="B471" s="1"/>
      <c r="C471" s="15"/>
      <c r="D471" s="15"/>
      <c r="E471" s="16"/>
      <c r="F471" s="16"/>
      <c r="G471" s="15"/>
      <c r="H471" s="15"/>
      <c r="I471" s="15"/>
      <c r="J471" s="15"/>
      <c r="K471" s="15"/>
      <c r="L471" s="15"/>
      <c r="M471" s="16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11.25" hidden="false" customHeight="true" outlineLevel="0" collapsed="false">
      <c r="A472" s="1"/>
      <c r="B472" s="1"/>
      <c r="C472" s="15"/>
      <c r="D472" s="15"/>
      <c r="E472" s="16"/>
      <c r="F472" s="16"/>
      <c r="G472" s="15"/>
      <c r="H472" s="15"/>
      <c r="I472" s="15"/>
      <c r="J472" s="15"/>
      <c r="K472" s="15"/>
      <c r="L472" s="15"/>
      <c r="M472" s="16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11.25" hidden="false" customHeight="true" outlineLevel="0" collapsed="false">
      <c r="A473" s="1"/>
      <c r="B473" s="1"/>
      <c r="C473" s="15"/>
      <c r="D473" s="15"/>
      <c r="E473" s="16"/>
      <c r="F473" s="16"/>
      <c r="G473" s="15"/>
      <c r="H473" s="15"/>
      <c r="I473" s="15"/>
      <c r="J473" s="15"/>
      <c r="K473" s="15"/>
      <c r="L473" s="15"/>
      <c r="M473" s="16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11.25" hidden="false" customHeight="true" outlineLevel="0" collapsed="false">
      <c r="A474" s="1"/>
      <c r="B474" s="1"/>
      <c r="C474" s="15"/>
      <c r="D474" s="15"/>
      <c r="E474" s="16"/>
      <c r="F474" s="16"/>
      <c r="G474" s="15"/>
      <c r="H474" s="15"/>
      <c r="I474" s="15"/>
      <c r="J474" s="15"/>
      <c r="K474" s="15"/>
      <c r="L474" s="15"/>
      <c r="M474" s="16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11.25" hidden="false" customHeight="true" outlineLevel="0" collapsed="false">
      <c r="A475" s="1"/>
      <c r="B475" s="1"/>
      <c r="C475" s="15"/>
      <c r="D475" s="15"/>
      <c r="E475" s="16"/>
      <c r="F475" s="16"/>
      <c r="G475" s="15"/>
      <c r="H475" s="15"/>
      <c r="I475" s="15"/>
      <c r="J475" s="15"/>
      <c r="K475" s="15"/>
      <c r="L475" s="15"/>
      <c r="M475" s="16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11.25" hidden="false" customHeight="true" outlineLevel="0" collapsed="false">
      <c r="A476" s="1"/>
      <c r="B476" s="1"/>
      <c r="C476" s="15"/>
      <c r="D476" s="15"/>
      <c r="E476" s="16"/>
      <c r="F476" s="16"/>
      <c r="G476" s="15"/>
      <c r="H476" s="15"/>
      <c r="I476" s="15"/>
      <c r="J476" s="15"/>
      <c r="K476" s="15"/>
      <c r="L476" s="15"/>
      <c r="M476" s="16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11.25" hidden="false" customHeight="true" outlineLevel="0" collapsed="false">
      <c r="A477" s="1"/>
      <c r="B477" s="1"/>
      <c r="C477" s="15"/>
      <c r="D477" s="15"/>
      <c r="E477" s="16"/>
      <c r="F477" s="16"/>
      <c r="G477" s="15"/>
      <c r="H477" s="15"/>
      <c r="I477" s="15"/>
      <c r="J477" s="15"/>
      <c r="K477" s="15"/>
      <c r="L477" s="15"/>
      <c r="M477" s="16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11.25" hidden="false" customHeight="true" outlineLevel="0" collapsed="false">
      <c r="A478" s="1"/>
      <c r="B478" s="1"/>
      <c r="C478" s="15"/>
      <c r="D478" s="15"/>
      <c r="E478" s="16"/>
      <c r="F478" s="16"/>
      <c r="G478" s="15"/>
      <c r="H478" s="15"/>
      <c r="I478" s="15"/>
      <c r="J478" s="15"/>
      <c r="K478" s="15"/>
      <c r="L478" s="15"/>
      <c r="M478" s="16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11.25" hidden="false" customHeight="true" outlineLevel="0" collapsed="false">
      <c r="A479" s="1"/>
      <c r="B479" s="1"/>
      <c r="C479" s="15"/>
      <c r="D479" s="15"/>
      <c r="E479" s="16"/>
      <c r="F479" s="16"/>
      <c r="G479" s="15"/>
      <c r="H479" s="15"/>
      <c r="I479" s="15"/>
      <c r="J479" s="15"/>
      <c r="K479" s="15"/>
      <c r="L479" s="15"/>
      <c r="M479" s="16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11.25" hidden="false" customHeight="true" outlineLevel="0" collapsed="false">
      <c r="A480" s="1"/>
      <c r="B480" s="1"/>
      <c r="C480" s="15"/>
      <c r="D480" s="15"/>
      <c r="E480" s="16"/>
      <c r="F480" s="16"/>
      <c r="G480" s="15"/>
      <c r="H480" s="15"/>
      <c r="I480" s="15"/>
      <c r="J480" s="15"/>
      <c r="K480" s="15"/>
      <c r="L480" s="15"/>
      <c r="M480" s="16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11.25" hidden="false" customHeight="true" outlineLevel="0" collapsed="false">
      <c r="A481" s="1"/>
      <c r="B481" s="1"/>
      <c r="C481" s="15"/>
      <c r="D481" s="15"/>
      <c r="E481" s="16"/>
      <c r="F481" s="16"/>
      <c r="G481" s="15"/>
      <c r="H481" s="15"/>
      <c r="I481" s="15"/>
      <c r="J481" s="15"/>
      <c r="K481" s="15"/>
      <c r="L481" s="15"/>
      <c r="M481" s="16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11.25" hidden="false" customHeight="true" outlineLevel="0" collapsed="false">
      <c r="A482" s="1"/>
      <c r="B482" s="1"/>
      <c r="C482" s="15"/>
      <c r="D482" s="15"/>
      <c r="E482" s="16"/>
      <c r="F482" s="16"/>
      <c r="G482" s="15"/>
      <c r="H482" s="15"/>
      <c r="I482" s="15"/>
      <c r="J482" s="15"/>
      <c r="K482" s="15"/>
      <c r="L482" s="15"/>
      <c r="M482" s="16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11.25" hidden="false" customHeight="true" outlineLevel="0" collapsed="false">
      <c r="A483" s="1"/>
      <c r="B483" s="1"/>
      <c r="C483" s="15"/>
      <c r="D483" s="15"/>
      <c r="E483" s="16"/>
      <c r="F483" s="16"/>
      <c r="G483" s="15"/>
      <c r="H483" s="15"/>
      <c r="I483" s="15"/>
      <c r="J483" s="15"/>
      <c r="K483" s="15"/>
      <c r="L483" s="15"/>
      <c r="M483" s="16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11.25" hidden="false" customHeight="true" outlineLevel="0" collapsed="false">
      <c r="A484" s="1"/>
      <c r="B484" s="1"/>
      <c r="C484" s="15"/>
      <c r="D484" s="15"/>
      <c r="E484" s="16"/>
      <c r="F484" s="16"/>
      <c r="G484" s="15"/>
      <c r="H484" s="15"/>
      <c r="I484" s="15"/>
      <c r="J484" s="15"/>
      <c r="K484" s="15"/>
      <c r="L484" s="15"/>
      <c r="M484" s="16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11.25" hidden="false" customHeight="true" outlineLevel="0" collapsed="false">
      <c r="A485" s="1"/>
      <c r="B485" s="1"/>
      <c r="C485" s="15"/>
      <c r="D485" s="15"/>
      <c r="E485" s="16"/>
      <c r="F485" s="16"/>
      <c r="G485" s="15"/>
      <c r="H485" s="15"/>
      <c r="I485" s="15"/>
      <c r="J485" s="15"/>
      <c r="K485" s="15"/>
      <c r="L485" s="15"/>
      <c r="M485" s="16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11.25" hidden="false" customHeight="true" outlineLevel="0" collapsed="false">
      <c r="A486" s="1"/>
      <c r="B486" s="1"/>
      <c r="C486" s="15"/>
      <c r="D486" s="15"/>
      <c r="E486" s="16"/>
      <c r="F486" s="16"/>
      <c r="G486" s="15"/>
      <c r="H486" s="15"/>
      <c r="I486" s="15"/>
      <c r="J486" s="15"/>
      <c r="K486" s="15"/>
      <c r="L486" s="15"/>
      <c r="M486" s="16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11.25" hidden="false" customHeight="true" outlineLevel="0" collapsed="false">
      <c r="A487" s="1"/>
      <c r="B487" s="1"/>
      <c r="C487" s="15"/>
      <c r="D487" s="15"/>
      <c r="E487" s="16"/>
      <c r="F487" s="16"/>
      <c r="G487" s="15"/>
      <c r="H487" s="15"/>
      <c r="I487" s="15"/>
      <c r="J487" s="15"/>
      <c r="K487" s="15"/>
      <c r="L487" s="15"/>
      <c r="M487" s="16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11.25" hidden="false" customHeight="true" outlineLevel="0" collapsed="false">
      <c r="A488" s="1"/>
      <c r="B488" s="1"/>
      <c r="C488" s="15"/>
      <c r="D488" s="15"/>
      <c r="E488" s="16"/>
      <c r="F488" s="16"/>
      <c r="G488" s="15"/>
      <c r="H488" s="15"/>
      <c r="I488" s="15"/>
      <c r="J488" s="15"/>
      <c r="K488" s="15"/>
      <c r="L488" s="15"/>
      <c r="M488" s="16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11.25" hidden="false" customHeight="true" outlineLevel="0" collapsed="false">
      <c r="A489" s="1"/>
      <c r="B489" s="1"/>
      <c r="C489" s="15"/>
      <c r="D489" s="15"/>
      <c r="E489" s="16"/>
      <c r="F489" s="16"/>
      <c r="G489" s="15"/>
      <c r="H489" s="15"/>
      <c r="I489" s="15"/>
      <c r="J489" s="15"/>
      <c r="K489" s="15"/>
      <c r="L489" s="15"/>
      <c r="M489" s="16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11.25" hidden="false" customHeight="true" outlineLevel="0" collapsed="false">
      <c r="A490" s="1"/>
      <c r="B490" s="1"/>
      <c r="C490" s="15"/>
      <c r="D490" s="15"/>
      <c r="E490" s="16"/>
      <c r="F490" s="16"/>
      <c r="G490" s="15"/>
      <c r="H490" s="15"/>
      <c r="I490" s="15"/>
      <c r="J490" s="15"/>
      <c r="K490" s="15"/>
      <c r="L490" s="15"/>
      <c r="M490" s="16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11.25" hidden="false" customHeight="true" outlineLevel="0" collapsed="false">
      <c r="A491" s="1"/>
      <c r="B491" s="1"/>
      <c r="C491" s="15"/>
      <c r="D491" s="15"/>
      <c r="E491" s="16"/>
      <c r="F491" s="16"/>
      <c r="G491" s="15"/>
      <c r="H491" s="15"/>
      <c r="I491" s="15"/>
      <c r="J491" s="15"/>
      <c r="K491" s="15"/>
      <c r="L491" s="15"/>
      <c r="M491" s="16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11.25" hidden="false" customHeight="true" outlineLevel="0" collapsed="false">
      <c r="A492" s="1"/>
      <c r="B492" s="1"/>
      <c r="C492" s="15"/>
      <c r="D492" s="15"/>
      <c r="E492" s="16"/>
      <c r="F492" s="16"/>
      <c r="G492" s="15"/>
      <c r="H492" s="15"/>
      <c r="I492" s="15"/>
      <c r="J492" s="15"/>
      <c r="K492" s="15"/>
      <c r="L492" s="15"/>
      <c r="M492" s="16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11.25" hidden="false" customHeight="true" outlineLevel="0" collapsed="false">
      <c r="A493" s="1"/>
      <c r="B493" s="1"/>
      <c r="C493" s="15"/>
      <c r="D493" s="15"/>
      <c r="E493" s="16"/>
      <c r="F493" s="16"/>
      <c r="G493" s="15"/>
      <c r="H493" s="15"/>
      <c r="I493" s="15"/>
      <c r="J493" s="15"/>
      <c r="K493" s="15"/>
      <c r="L493" s="15"/>
      <c r="M493" s="16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11.25" hidden="false" customHeight="true" outlineLevel="0" collapsed="false">
      <c r="A494" s="1"/>
      <c r="B494" s="1"/>
      <c r="C494" s="15"/>
      <c r="D494" s="15"/>
      <c r="E494" s="16"/>
      <c r="F494" s="16"/>
      <c r="G494" s="15"/>
      <c r="H494" s="15"/>
      <c r="I494" s="15"/>
      <c r="J494" s="15"/>
      <c r="K494" s="15"/>
      <c r="L494" s="15"/>
      <c r="M494" s="16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11.25" hidden="false" customHeight="true" outlineLevel="0" collapsed="false">
      <c r="A495" s="1"/>
      <c r="B495" s="1"/>
      <c r="C495" s="15"/>
      <c r="D495" s="15"/>
      <c r="E495" s="16"/>
      <c r="F495" s="16"/>
      <c r="G495" s="15"/>
      <c r="H495" s="15"/>
      <c r="I495" s="15"/>
      <c r="J495" s="15"/>
      <c r="K495" s="15"/>
      <c r="L495" s="15"/>
      <c r="M495" s="16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11.25" hidden="false" customHeight="true" outlineLevel="0" collapsed="false">
      <c r="A496" s="1"/>
      <c r="B496" s="1"/>
      <c r="C496" s="15"/>
      <c r="D496" s="15"/>
      <c r="E496" s="16"/>
      <c r="F496" s="16"/>
      <c r="G496" s="15"/>
      <c r="H496" s="15"/>
      <c r="I496" s="15"/>
      <c r="J496" s="15"/>
      <c r="K496" s="15"/>
      <c r="L496" s="15"/>
      <c r="M496" s="16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11.25" hidden="false" customHeight="true" outlineLevel="0" collapsed="false">
      <c r="A497" s="1"/>
      <c r="B497" s="1"/>
      <c r="C497" s="15"/>
      <c r="D497" s="15"/>
      <c r="E497" s="16"/>
      <c r="F497" s="16"/>
      <c r="G497" s="15"/>
      <c r="H497" s="15"/>
      <c r="I497" s="15"/>
      <c r="J497" s="15"/>
      <c r="K497" s="15"/>
      <c r="L497" s="15"/>
      <c r="M497" s="16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11.25" hidden="false" customHeight="true" outlineLevel="0" collapsed="false">
      <c r="A498" s="1"/>
      <c r="B498" s="1"/>
      <c r="C498" s="15"/>
      <c r="D498" s="15"/>
      <c r="E498" s="16"/>
      <c r="F498" s="16"/>
      <c r="G498" s="15"/>
      <c r="H498" s="15"/>
      <c r="I498" s="15"/>
      <c r="J498" s="15"/>
      <c r="K498" s="15"/>
      <c r="L498" s="15"/>
      <c r="M498" s="16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11.25" hidden="false" customHeight="true" outlineLevel="0" collapsed="false">
      <c r="A499" s="1"/>
      <c r="B499" s="1"/>
      <c r="C499" s="15"/>
      <c r="D499" s="15"/>
      <c r="E499" s="16"/>
      <c r="F499" s="16"/>
      <c r="G499" s="15"/>
      <c r="H499" s="15"/>
      <c r="I499" s="15"/>
      <c r="J499" s="15"/>
      <c r="K499" s="15"/>
      <c r="L499" s="15"/>
      <c r="M499" s="16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11.25" hidden="false" customHeight="true" outlineLevel="0" collapsed="false">
      <c r="A500" s="1"/>
      <c r="B500" s="1"/>
      <c r="C500" s="15"/>
      <c r="D500" s="15"/>
      <c r="E500" s="16"/>
      <c r="F500" s="16"/>
      <c r="G500" s="15"/>
      <c r="H500" s="15"/>
      <c r="I500" s="15"/>
      <c r="J500" s="15"/>
      <c r="K500" s="15"/>
      <c r="L500" s="15"/>
      <c r="M500" s="16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11.25" hidden="false" customHeight="true" outlineLevel="0" collapsed="false">
      <c r="A501" s="1"/>
      <c r="B501" s="1"/>
      <c r="C501" s="15"/>
      <c r="D501" s="15"/>
      <c r="E501" s="16"/>
      <c r="F501" s="16"/>
      <c r="G501" s="15"/>
      <c r="H501" s="15"/>
      <c r="I501" s="15"/>
      <c r="J501" s="15"/>
      <c r="K501" s="15"/>
      <c r="L501" s="15"/>
      <c r="M501" s="16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11.25" hidden="false" customHeight="true" outlineLevel="0" collapsed="false">
      <c r="A502" s="1"/>
      <c r="B502" s="1"/>
      <c r="C502" s="15"/>
      <c r="D502" s="15"/>
      <c r="E502" s="16"/>
      <c r="F502" s="16"/>
      <c r="G502" s="15"/>
      <c r="H502" s="15"/>
      <c r="I502" s="15"/>
      <c r="J502" s="15"/>
      <c r="K502" s="15"/>
      <c r="L502" s="15"/>
      <c r="M502" s="16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11.25" hidden="false" customHeight="true" outlineLevel="0" collapsed="false">
      <c r="A503" s="1"/>
      <c r="B503" s="1"/>
      <c r="C503" s="15"/>
      <c r="D503" s="15"/>
      <c r="E503" s="16"/>
      <c r="F503" s="16"/>
      <c r="G503" s="15"/>
      <c r="H503" s="15"/>
      <c r="I503" s="15"/>
      <c r="J503" s="15"/>
      <c r="K503" s="15"/>
      <c r="L503" s="15"/>
      <c r="M503" s="16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11.25" hidden="false" customHeight="true" outlineLevel="0" collapsed="false">
      <c r="A504" s="1"/>
      <c r="B504" s="1"/>
      <c r="C504" s="15"/>
      <c r="D504" s="15"/>
      <c r="E504" s="16"/>
      <c r="F504" s="16"/>
      <c r="G504" s="15"/>
      <c r="H504" s="15"/>
      <c r="I504" s="15"/>
      <c r="J504" s="15"/>
      <c r="K504" s="15"/>
      <c r="L504" s="15"/>
      <c r="M504" s="16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11.25" hidden="false" customHeight="true" outlineLevel="0" collapsed="false">
      <c r="A505" s="1"/>
      <c r="B505" s="1"/>
      <c r="C505" s="15"/>
      <c r="D505" s="15"/>
      <c r="E505" s="16"/>
      <c r="F505" s="16"/>
      <c r="G505" s="15"/>
      <c r="H505" s="15"/>
      <c r="I505" s="15"/>
      <c r="J505" s="15"/>
      <c r="K505" s="15"/>
      <c r="L505" s="15"/>
      <c r="M505" s="16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11.25" hidden="false" customHeight="true" outlineLevel="0" collapsed="false">
      <c r="A506" s="1"/>
      <c r="B506" s="1"/>
      <c r="C506" s="15"/>
      <c r="D506" s="15"/>
      <c r="E506" s="16"/>
      <c r="F506" s="16"/>
      <c r="G506" s="15"/>
      <c r="H506" s="15"/>
      <c r="I506" s="15"/>
      <c r="J506" s="15"/>
      <c r="K506" s="15"/>
      <c r="L506" s="15"/>
      <c r="M506" s="16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11.25" hidden="false" customHeight="true" outlineLevel="0" collapsed="false">
      <c r="A507" s="1"/>
      <c r="B507" s="1"/>
      <c r="C507" s="15"/>
      <c r="D507" s="15"/>
      <c r="E507" s="16"/>
      <c r="F507" s="16"/>
      <c r="G507" s="15"/>
      <c r="H507" s="15"/>
      <c r="I507" s="15"/>
      <c r="J507" s="15"/>
      <c r="K507" s="15"/>
      <c r="L507" s="15"/>
      <c r="M507" s="16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11.25" hidden="false" customHeight="true" outlineLevel="0" collapsed="false">
      <c r="A508" s="1"/>
      <c r="B508" s="1"/>
      <c r="C508" s="15"/>
      <c r="D508" s="15"/>
      <c r="E508" s="16"/>
      <c r="F508" s="16"/>
      <c r="G508" s="15"/>
      <c r="H508" s="15"/>
      <c r="I508" s="15"/>
      <c r="J508" s="15"/>
      <c r="K508" s="15"/>
      <c r="L508" s="15"/>
      <c r="M508" s="16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11.25" hidden="false" customHeight="true" outlineLevel="0" collapsed="false">
      <c r="A509" s="1"/>
      <c r="B509" s="1"/>
      <c r="C509" s="15"/>
      <c r="D509" s="15"/>
      <c r="E509" s="16"/>
      <c r="F509" s="16"/>
      <c r="G509" s="15"/>
      <c r="H509" s="15"/>
      <c r="I509" s="15"/>
      <c r="J509" s="15"/>
      <c r="K509" s="15"/>
      <c r="L509" s="15"/>
      <c r="M509" s="16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11.25" hidden="false" customHeight="true" outlineLevel="0" collapsed="false">
      <c r="A510" s="1"/>
      <c r="B510" s="1"/>
      <c r="C510" s="15"/>
      <c r="D510" s="15"/>
      <c r="E510" s="16"/>
      <c r="F510" s="16"/>
      <c r="G510" s="15"/>
      <c r="H510" s="15"/>
      <c r="I510" s="15"/>
      <c r="J510" s="15"/>
      <c r="K510" s="15"/>
      <c r="L510" s="15"/>
      <c r="M510" s="16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11.25" hidden="false" customHeight="true" outlineLevel="0" collapsed="false">
      <c r="A511" s="1"/>
      <c r="B511" s="1"/>
      <c r="C511" s="15"/>
      <c r="D511" s="15"/>
      <c r="E511" s="16"/>
      <c r="F511" s="16"/>
      <c r="G511" s="15"/>
      <c r="H511" s="15"/>
      <c r="I511" s="15"/>
      <c r="J511" s="15"/>
      <c r="K511" s="15"/>
      <c r="L511" s="15"/>
      <c r="M511" s="16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11.25" hidden="false" customHeight="true" outlineLevel="0" collapsed="false">
      <c r="A512" s="1"/>
      <c r="B512" s="1"/>
      <c r="C512" s="15"/>
      <c r="D512" s="15"/>
      <c r="E512" s="16"/>
      <c r="F512" s="16"/>
      <c r="G512" s="15"/>
      <c r="H512" s="15"/>
      <c r="I512" s="15"/>
      <c r="J512" s="15"/>
      <c r="K512" s="15"/>
      <c r="L512" s="15"/>
      <c r="M512" s="16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11.25" hidden="false" customHeight="true" outlineLevel="0" collapsed="false">
      <c r="A513" s="1"/>
      <c r="B513" s="1"/>
      <c r="C513" s="15"/>
      <c r="D513" s="15"/>
      <c r="E513" s="16"/>
      <c r="F513" s="16"/>
      <c r="G513" s="15"/>
      <c r="H513" s="15"/>
      <c r="I513" s="15"/>
      <c r="J513" s="15"/>
      <c r="K513" s="15"/>
      <c r="L513" s="15"/>
      <c r="M513" s="16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11.25" hidden="false" customHeight="true" outlineLevel="0" collapsed="false">
      <c r="A514" s="1"/>
      <c r="B514" s="1"/>
      <c r="C514" s="15"/>
      <c r="D514" s="15"/>
      <c r="E514" s="16"/>
      <c r="F514" s="16"/>
      <c r="G514" s="15"/>
      <c r="H514" s="15"/>
      <c r="I514" s="15"/>
      <c r="J514" s="15"/>
      <c r="K514" s="15"/>
      <c r="L514" s="15"/>
      <c r="M514" s="16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11.25" hidden="false" customHeight="true" outlineLevel="0" collapsed="false">
      <c r="A515" s="1"/>
      <c r="B515" s="1"/>
      <c r="C515" s="15"/>
      <c r="D515" s="15"/>
      <c r="E515" s="16"/>
      <c r="F515" s="16"/>
      <c r="G515" s="15"/>
      <c r="H515" s="15"/>
      <c r="I515" s="15"/>
      <c r="J515" s="15"/>
      <c r="K515" s="15"/>
      <c r="L515" s="15"/>
      <c r="M515" s="16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11.25" hidden="false" customHeight="true" outlineLevel="0" collapsed="false">
      <c r="A516" s="1"/>
      <c r="B516" s="1"/>
      <c r="C516" s="15"/>
      <c r="D516" s="15"/>
      <c r="E516" s="16"/>
      <c r="F516" s="16"/>
      <c r="G516" s="15"/>
      <c r="H516" s="15"/>
      <c r="I516" s="15"/>
      <c r="J516" s="15"/>
      <c r="K516" s="15"/>
      <c r="L516" s="15"/>
      <c r="M516" s="16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11.25" hidden="false" customHeight="true" outlineLevel="0" collapsed="false">
      <c r="A517" s="1"/>
      <c r="B517" s="1"/>
      <c r="C517" s="15"/>
      <c r="D517" s="15"/>
      <c r="E517" s="16"/>
      <c r="F517" s="16"/>
      <c r="G517" s="15"/>
      <c r="H517" s="15"/>
      <c r="I517" s="15"/>
      <c r="J517" s="15"/>
      <c r="K517" s="15"/>
      <c r="L517" s="15"/>
      <c r="M517" s="16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11.25" hidden="false" customHeight="true" outlineLevel="0" collapsed="false">
      <c r="A518" s="1"/>
      <c r="B518" s="1"/>
      <c r="C518" s="15"/>
      <c r="D518" s="15"/>
      <c r="E518" s="16"/>
      <c r="F518" s="16"/>
      <c r="G518" s="15"/>
      <c r="H518" s="15"/>
      <c r="I518" s="15"/>
      <c r="J518" s="15"/>
      <c r="K518" s="15"/>
      <c r="L518" s="15"/>
      <c r="M518" s="16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11.25" hidden="false" customHeight="true" outlineLevel="0" collapsed="false">
      <c r="A519" s="1"/>
      <c r="B519" s="1"/>
      <c r="C519" s="15"/>
      <c r="D519" s="15"/>
      <c r="E519" s="16"/>
      <c r="F519" s="16"/>
      <c r="G519" s="15"/>
      <c r="H519" s="15"/>
      <c r="I519" s="15"/>
      <c r="J519" s="15"/>
      <c r="K519" s="15"/>
      <c r="L519" s="15"/>
      <c r="M519" s="16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11.25" hidden="false" customHeight="true" outlineLevel="0" collapsed="false">
      <c r="A520" s="1"/>
      <c r="B520" s="1"/>
      <c r="C520" s="15"/>
      <c r="D520" s="15"/>
      <c r="E520" s="16"/>
      <c r="F520" s="16"/>
      <c r="G520" s="15"/>
      <c r="H520" s="15"/>
      <c r="I520" s="15"/>
      <c r="J520" s="15"/>
      <c r="K520" s="15"/>
      <c r="L520" s="15"/>
      <c r="M520" s="16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11.25" hidden="false" customHeight="true" outlineLevel="0" collapsed="false">
      <c r="A521" s="1"/>
      <c r="B521" s="1"/>
      <c r="C521" s="15"/>
      <c r="D521" s="15"/>
      <c r="E521" s="16"/>
      <c r="F521" s="16"/>
      <c r="G521" s="15"/>
      <c r="H521" s="15"/>
      <c r="I521" s="15"/>
      <c r="J521" s="15"/>
      <c r="K521" s="15"/>
      <c r="L521" s="15"/>
      <c r="M521" s="16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11.25" hidden="false" customHeight="true" outlineLevel="0" collapsed="false">
      <c r="A522" s="1"/>
      <c r="B522" s="1"/>
      <c r="C522" s="15"/>
      <c r="D522" s="15"/>
      <c r="E522" s="16"/>
      <c r="F522" s="16"/>
      <c r="G522" s="15"/>
      <c r="H522" s="15"/>
      <c r="I522" s="15"/>
      <c r="J522" s="15"/>
      <c r="K522" s="15"/>
      <c r="L522" s="15"/>
      <c r="M522" s="16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11.25" hidden="false" customHeight="true" outlineLevel="0" collapsed="false">
      <c r="A523" s="1"/>
      <c r="B523" s="1"/>
      <c r="C523" s="15"/>
      <c r="D523" s="15"/>
      <c r="E523" s="16"/>
      <c r="F523" s="16"/>
      <c r="G523" s="15"/>
      <c r="H523" s="15"/>
      <c r="I523" s="15"/>
      <c r="J523" s="15"/>
      <c r="K523" s="15"/>
      <c r="L523" s="15"/>
      <c r="M523" s="16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11.25" hidden="false" customHeight="true" outlineLevel="0" collapsed="false">
      <c r="A524" s="1"/>
      <c r="B524" s="1"/>
      <c r="C524" s="15"/>
      <c r="D524" s="15"/>
      <c r="E524" s="16"/>
      <c r="F524" s="16"/>
      <c r="G524" s="15"/>
      <c r="H524" s="15"/>
      <c r="I524" s="15"/>
      <c r="J524" s="15"/>
      <c r="K524" s="15"/>
      <c r="L524" s="15"/>
      <c r="M524" s="16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11.25" hidden="false" customHeight="true" outlineLevel="0" collapsed="false">
      <c r="A525" s="1"/>
      <c r="B525" s="1"/>
      <c r="C525" s="15"/>
      <c r="D525" s="15"/>
      <c r="E525" s="16"/>
      <c r="F525" s="16"/>
      <c r="G525" s="15"/>
      <c r="H525" s="15"/>
      <c r="I525" s="15"/>
      <c r="J525" s="15"/>
      <c r="K525" s="15"/>
      <c r="L525" s="15"/>
      <c r="M525" s="16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11.25" hidden="false" customHeight="true" outlineLevel="0" collapsed="false">
      <c r="A526" s="1"/>
      <c r="B526" s="1"/>
      <c r="C526" s="15"/>
      <c r="D526" s="15"/>
      <c r="E526" s="16"/>
      <c r="F526" s="16"/>
      <c r="G526" s="15"/>
      <c r="H526" s="15"/>
      <c r="I526" s="15"/>
      <c r="J526" s="15"/>
      <c r="K526" s="15"/>
      <c r="L526" s="15"/>
      <c r="M526" s="16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11.25" hidden="false" customHeight="true" outlineLevel="0" collapsed="false">
      <c r="A527" s="1"/>
      <c r="B527" s="1"/>
      <c r="C527" s="15"/>
      <c r="D527" s="15"/>
      <c r="E527" s="16"/>
      <c r="F527" s="16"/>
      <c r="G527" s="15"/>
      <c r="H527" s="15"/>
      <c r="I527" s="15"/>
      <c r="J527" s="15"/>
      <c r="K527" s="15"/>
      <c r="L527" s="15"/>
      <c r="M527" s="16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11.25" hidden="false" customHeight="true" outlineLevel="0" collapsed="false">
      <c r="A528" s="1"/>
      <c r="B528" s="1"/>
      <c r="C528" s="15"/>
      <c r="D528" s="15"/>
      <c r="E528" s="16"/>
      <c r="F528" s="16"/>
      <c r="G528" s="15"/>
      <c r="H528" s="15"/>
      <c r="I528" s="15"/>
      <c r="J528" s="15"/>
      <c r="K528" s="15"/>
      <c r="L528" s="15"/>
      <c r="M528" s="16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11.25" hidden="false" customHeight="true" outlineLevel="0" collapsed="false">
      <c r="A529" s="1"/>
      <c r="B529" s="1"/>
      <c r="C529" s="15"/>
      <c r="D529" s="15"/>
      <c r="E529" s="16"/>
      <c r="F529" s="16"/>
      <c r="G529" s="15"/>
      <c r="H529" s="15"/>
      <c r="I529" s="15"/>
      <c r="J529" s="15"/>
      <c r="K529" s="15"/>
      <c r="L529" s="15"/>
      <c r="M529" s="16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11.25" hidden="false" customHeight="true" outlineLevel="0" collapsed="false">
      <c r="A530" s="1"/>
      <c r="B530" s="1"/>
      <c r="C530" s="15"/>
      <c r="D530" s="15"/>
      <c r="E530" s="16"/>
      <c r="F530" s="16"/>
      <c r="G530" s="15"/>
      <c r="H530" s="15"/>
      <c r="I530" s="15"/>
      <c r="J530" s="15"/>
      <c r="K530" s="15"/>
      <c r="L530" s="15"/>
      <c r="M530" s="16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11.25" hidden="false" customHeight="true" outlineLevel="0" collapsed="false">
      <c r="A531" s="1"/>
      <c r="B531" s="1"/>
      <c r="C531" s="15"/>
      <c r="D531" s="15"/>
      <c r="E531" s="16"/>
      <c r="F531" s="16"/>
      <c r="G531" s="15"/>
      <c r="H531" s="15"/>
      <c r="I531" s="15"/>
      <c r="J531" s="15"/>
      <c r="K531" s="15"/>
      <c r="L531" s="15"/>
      <c r="M531" s="16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11.25" hidden="false" customHeight="true" outlineLevel="0" collapsed="false">
      <c r="A532" s="1"/>
      <c r="B532" s="1"/>
      <c r="C532" s="15"/>
      <c r="D532" s="15"/>
      <c r="E532" s="16"/>
      <c r="F532" s="16"/>
      <c r="G532" s="15"/>
      <c r="H532" s="15"/>
      <c r="I532" s="15"/>
      <c r="J532" s="15"/>
      <c r="K532" s="15"/>
      <c r="L532" s="15"/>
      <c r="M532" s="16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11.25" hidden="false" customHeight="true" outlineLevel="0" collapsed="false">
      <c r="A533" s="1"/>
      <c r="B533" s="1"/>
      <c r="C533" s="15"/>
      <c r="D533" s="15"/>
      <c r="E533" s="16"/>
      <c r="F533" s="16"/>
      <c r="G533" s="15"/>
      <c r="H533" s="15"/>
      <c r="I533" s="15"/>
      <c r="J533" s="15"/>
      <c r="K533" s="15"/>
      <c r="L533" s="15"/>
      <c r="M533" s="16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11.25" hidden="false" customHeight="true" outlineLevel="0" collapsed="false">
      <c r="A534" s="1"/>
      <c r="B534" s="1"/>
      <c r="C534" s="15"/>
      <c r="D534" s="15"/>
      <c r="E534" s="16"/>
      <c r="F534" s="16"/>
      <c r="G534" s="15"/>
      <c r="H534" s="15"/>
      <c r="I534" s="15"/>
      <c r="J534" s="15"/>
      <c r="K534" s="15"/>
      <c r="L534" s="15"/>
      <c r="M534" s="16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11.25" hidden="false" customHeight="true" outlineLevel="0" collapsed="false">
      <c r="A535" s="1"/>
      <c r="B535" s="1"/>
      <c r="C535" s="15"/>
      <c r="D535" s="15"/>
      <c r="E535" s="16"/>
      <c r="F535" s="16"/>
      <c r="G535" s="15"/>
      <c r="H535" s="15"/>
      <c r="I535" s="15"/>
      <c r="J535" s="15"/>
      <c r="K535" s="15"/>
      <c r="L535" s="15"/>
      <c r="M535" s="16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11.25" hidden="false" customHeight="true" outlineLevel="0" collapsed="false">
      <c r="A536" s="1"/>
      <c r="B536" s="1"/>
      <c r="C536" s="15"/>
      <c r="D536" s="15"/>
      <c r="E536" s="16"/>
      <c r="F536" s="16"/>
      <c r="G536" s="15"/>
      <c r="H536" s="15"/>
      <c r="I536" s="15"/>
      <c r="J536" s="15"/>
      <c r="K536" s="15"/>
      <c r="L536" s="15"/>
      <c r="M536" s="16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11.25" hidden="false" customHeight="true" outlineLevel="0" collapsed="false">
      <c r="A537" s="1"/>
      <c r="B537" s="1"/>
      <c r="C537" s="15"/>
      <c r="D537" s="15"/>
      <c r="E537" s="16"/>
      <c r="F537" s="16"/>
      <c r="G537" s="15"/>
      <c r="H537" s="15"/>
      <c r="I537" s="15"/>
      <c r="J537" s="15"/>
      <c r="K537" s="15"/>
      <c r="L537" s="15"/>
      <c r="M537" s="16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11.25" hidden="false" customHeight="true" outlineLevel="0" collapsed="false">
      <c r="A538" s="1"/>
      <c r="B538" s="1"/>
      <c r="C538" s="15"/>
      <c r="D538" s="15"/>
      <c r="E538" s="16"/>
      <c r="F538" s="16"/>
      <c r="G538" s="15"/>
      <c r="H538" s="15"/>
      <c r="I538" s="15"/>
      <c r="J538" s="15"/>
      <c r="K538" s="15"/>
      <c r="L538" s="15"/>
      <c r="M538" s="16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11.25" hidden="false" customHeight="true" outlineLevel="0" collapsed="false">
      <c r="A539" s="1"/>
      <c r="B539" s="1"/>
      <c r="C539" s="15"/>
      <c r="D539" s="15"/>
      <c r="E539" s="16"/>
      <c r="F539" s="16"/>
      <c r="G539" s="15"/>
      <c r="H539" s="15"/>
      <c r="I539" s="15"/>
      <c r="J539" s="15"/>
      <c r="K539" s="15"/>
      <c r="L539" s="15"/>
      <c r="M539" s="16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11.25" hidden="false" customHeight="true" outlineLevel="0" collapsed="false">
      <c r="A540" s="1"/>
      <c r="B540" s="1"/>
      <c r="C540" s="15"/>
      <c r="D540" s="15"/>
      <c r="E540" s="16"/>
      <c r="F540" s="16"/>
      <c r="G540" s="15"/>
      <c r="H540" s="15"/>
      <c r="I540" s="15"/>
      <c r="J540" s="15"/>
      <c r="K540" s="15"/>
      <c r="L540" s="15"/>
      <c r="M540" s="16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11.25" hidden="false" customHeight="true" outlineLevel="0" collapsed="false">
      <c r="A541" s="1"/>
      <c r="B541" s="1"/>
      <c r="C541" s="15"/>
      <c r="D541" s="15"/>
      <c r="E541" s="16"/>
      <c r="F541" s="16"/>
      <c r="G541" s="15"/>
      <c r="H541" s="15"/>
      <c r="I541" s="15"/>
      <c r="J541" s="15"/>
      <c r="K541" s="15"/>
      <c r="L541" s="15"/>
      <c r="M541" s="16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11.25" hidden="false" customHeight="true" outlineLevel="0" collapsed="false">
      <c r="A542" s="1"/>
      <c r="B542" s="1"/>
      <c r="C542" s="15"/>
      <c r="D542" s="15"/>
      <c r="E542" s="16"/>
      <c r="F542" s="16"/>
      <c r="G542" s="15"/>
      <c r="H542" s="15"/>
      <c r="I542" s="15"/>
      <c r="J542" s="15"/>
      <c r="K542" s="15"/>
      <c r="L542" s="15"/>
      <c r="M542" s="16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11.25" hidden="false" customHeight="true" outlineLevel="0" collapsed="false">
      <c r="A543" s="1"/>
      <c r="B543" s="1"/>
      <c r="C543" s="15"/>
      <c r="D543" s="15"/>
      <c r="E543" s="16"/>
      <c r="F543" s="16"/>
      <c r="G543" s="15"/>
      <c r="H543" s="15"/>
      <c r="I543" s="15"/>
      <c r="J543" s="15"/>
      <c r="K543" s="15"/>
      <c r="L543" s="15"/>
      <c r="M543" s="16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11.25" hidden="false" customHeight="true" outlineLevel="0" collapsed="false">
      <c r="A544" s="1"/>
      <c r="B544" s="1"/>
      <c r="C544" s="15"/>
      <c r="D544" s="15"/>
      <c r="E544" s="16"/>
      <c r="F544" s="16"/>
      <c r="G544" s="15"/>
      <c r="H544" s="15"/>
      <c r="I544" s="15"/>
      <c r="J544" s="15"/>
      <c r="K544" s="15"/>
      <c r="L544" s="15"/>
      <c r="M544" s="16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11.25" hidden="false" customHeight="true" outlineLevel="0" collapsed="false">
      <c r="A545" s="1"/>
      <c r="B545" s="1"/>
      <c r="C545" s="15"/>
      <c r="D545" s="15"/>
      <c r="E545" s="16"/>
      <c r="F545" s="16"/>
      <c r="G545" s="15"/>
      <c r="H545" s="15"/>
      <c r="I545" s="15"/>
      <c r="J545" s="15"/>
      <c r="K545" s="15"/>
      <c r="L545" s="15"/>
      <c r="M545" s="16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11.25" hidden="false" customHeight="true" outlineLevel="0" collapsed="false">
      <c r="A546" s="1"/>
      <c r="B546" s="1"/>
      <c r="C546" s="15"/>
      <c r="D546" s="15"/>
      <c r="E546" s="16"/>
      <c r="F546" s="16"/>
      <c r="G546" s="15"/>
      <c r="H546" s="15"/>
      <c r="I546" s="15"/>
      <c r="J546" s="15"/>
      <c r="K546" s="15"/>
      <c r="L546" s="15"/>
      <c r="M546" s="16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11.25" hidden="false" customHeight="true" outlineLevel="0" collapsed="false">
      <c r="A547" s="1"/>
      <c r="B547" s="1"/>
      <c r="C547" s="15"/>
      <c r="D547" s="15"/>
      <c r="E547" s="16"/>
      <c r="F547" s="16"/>
      <c r="G547" s="15"/>
      <c r="H547" s="15"/>
      <c r="I547" s="15"/>
      <c r="J547" s="15"/>
      <c r="K547" s="15"/>
      <c r="L547" s="15"/>
      <c r="M547" s="16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11.25" hidden="false" customHeight="true" outlineLevel="0" collapsed="false">
      <c r="A548" s="1"/>
      <c r="B548" s="1"/>
      <c r="C548" s="15"/>
      <c r="D548" s="15"/>
      <c r="E548" s="16"/>
      <c r="F548" s="16"/>
      <c r="G548" s="15"/>
      <c r="H548" s="15"/>
      <c r="I548" s="15"/>
      <c r="J548" s="15"/>
      <c r="K548" s="15"/>
      <c r="L548" s="15"/>
      <c r="M548" s="16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11.25" hidden="false" customHeight="true" outlineLevel="0" collapsed="false">
      <c r="A549" s="1"/>
      <c r="B549" s="1"/>
      <c r="C549" s="15"/>
      <c r="D549" s="15"/>
      <c r="E549" s="16"/>
      <c r="F549" s="16"/>
      <c r="G549" s="15"/>
      <c r="H549" s="15"/>
      <c r="I549" s="15"/>
      <c r="J549" s="15"/>
      <c r="K549" s="15"/>
      <c r="L549" s="15"/>
      <c r="M549" s="16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11.25" hidden="false" customHeight="true" outlineLevel="0" collapsed="false">
      <c r="A550" s="1"/>
      <c r="B550" s="1"/>
      <c r="C550" s="15"/>
      <c r="D550" s="15"/>
      <c r="E550" s="16"/>
      <c r="F550" s="16"/>
      <c r="G550" s="15"/>
      <c r="H550" s="15"/>
      <c r="I550" s="15"/>
      <c r="J550" s="15"/>
      <c r="K550" s="15"/>
      <c r="L550" s="15"/>
      <c r="M550" s="16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11.25" hidden="false" customHeight="true" outlineLevel="0" collapsed="false">
      <c r="A551" s="1"/>
      <c r="B551" s="1"/>
      <c r="C551" s="15"/>
      <c r="D551" s="15"/>
      <c r="E551" s="16"/>
      <c r="F551" s="16"/>
      <c r="G551" s="15"/>
      <c r="H551" s="15"/>
      <c r="I551" s="15"/>
      <c r="J551" s="15"/>
      <c r="K551" s="15"/>
      <c r="L551" s="15"/>
      <c r="M551" s="16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11.25" hidden="false" customHeight="true" outlineLevel="0" collapsed="false">
      <c r="A552" s="1"/>
      <c r="B552" s="1"/>
      <c r="C552" s="15"/>
      <c r="D552" s="15"/>
      <c r="E552" s="16"/>
      <c r="F552" s="16"/>
      <c r="G552" s="15"/>
      <c r="H552" s="15"/>
      <c r="I552" s="15"/>
      <c r="J552" s="15"/>
      <c r="K552" s="15"/>
      <c r="L552" s="15"/>
      <c r="M552" s="16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11.25" hidden="false" customHeight="true" outlineLevel="0" collapsed="false">
      <c r="A553" s="1"/>
      <c r="B553" s="1"/>
      <c r="C553" s="15"/>
      <c r="D553" s="15"/>
      <c r="E553" s="16"/>
      <c r="F553" s="16"/>
      <c r="G553" s="15"/>
      <c r="H553" s="15"/>
      <c r="I553" s="15"/>
      <c r="J553" s="15"/>
      <c r="K553" s="15"/>
      <c r="L553" s="15"/>
      <c r="M553" s="16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11.25" hidden="false" customHeight="true" outlineLevel="0" collapsed="false">
      <c r="A554" s="1"/>
      <c r="B554" s="1"/>
      <c r="C554" s="15"/>
      <c r="D554" s="15"/>
      <c r="E554" s="16"/>
      <c r="F554" s="16"/>
      <c r="G554" s="15"/>
      <c r="H554" s="15"/>
      <c r="I554" s="15"/>
      <c r="J554" s="15"/>
      <c r="K554" s="15"/>
      <c r="L554" s="15"/>
      <c r="M554" s="16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11.25" hidden="false" customHeight="true" outlineLevel="0" collapsed="false">
      <c r="A555" s="1"/>
      <c r="B555" s="1"/>
      <c r="C555" s="15"/>
      <c r="D555" s="15"/>
      <c r="E555" s="16"/>
      <c r="F555" s="16"/>
      <c r="G555" s="15"/>
      <c r="H555" s="15"/>
      <c r="I555" s="15"/>
      <c r="J555" s="15"/>
      <c r="K555" s="15"/>
      <c r="L555" s="15"/>
      <c r="M555" s="16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11.25" hidden="false" customHeight="true" outlineLevel="0" collapsed="false">
      <c r="A556" s="1"/>
      <c r="B556" s="1"/>
      <c r="C556" s="15"/>
      <c r="D556" s="15"/>
      <c r="E556" s="16"/>
      <c r="F556" s="16"/>
      <c r="G556" s="15"/>
      <c r="H556" s="15"/>
      <c r="I556" s="15"/>
      <c r="J556" s="15"/>
      <c r="K556" s="15"/>
      <c r="L556" s="15"/>
      <c r="M556" s="16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11.25" hidden="false" customHeight="true" outlineLevel="0" collapsed="false">
      <c r="A557" s="1"/>
      <c r="B557" s="1"/>
      <c r="C557" s="15"/>
      <c r="D557" s="15"/>
      <c r="E557" s="16"/>
      <c r="F557" s="16"/>
      <c r="G557" s="15"/>
      <c r="H557" s="15"/>
      <c r="I557" s="15"/>
      <c r="J557" s="15"/>
      <c r="K557" s="15"/>
      <c r="L557" s="15"/>
      <c r="M557" s="16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11.25" hidden="false" customHeight="true" outlineLevel="0" collapsed="false">
      <c r="A558" s="1"/>
      <c r="B558" s="1"/>
      <c r="C558" s="15"/>
      <c r="D558" s="15"/>
      <c r="E558" s="16"/>
      <c r="F558" s="16"/>
      <c r="G558" s="15"/>
      <c r="H558" s="15"/>
      <c r="I558" s="15"/>
      <c r="J558" s="15"/>
      <c r="K558" s="15"/>
      <c r="L558" s="15"/>
      <c r="M558" s="16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11.25" hidden="false" customHeight="true" outlineLevel="0" collapsed="false">
      <c r="A559" s="1"/>
      <c r="B559" s="1"/>
      <c r="C559" s="15"/>
      <c r="D559" s="15"/>
      <c r="E559" s="16"/>
      <c r="F559" s="16"/>
      <c r="G559" s="15"/>
      <c r="H559" s="15"/>
      <c r="I559" s="15"/>
      <c r="J559" s="15"/>
      <c r="K559" s="15"/>
      <c r="L559" s="15"/>
      <c r="M559" s="16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11.25" hidden="false" customHeight="true" outlineLevel="0" collapsed="false">
      <c r="A560" s="1"/>
      <c r="B560" s="1"/>
      <c r="C560" s="15"/>
      <c r="D560" s="15"/>
      <c r="E560" s="16"/>
      <c r="F560" s="16"/>
      <c r="G560" s="15"/>
      <c r="H560" s="15"/>
      <c r="I560" s="15"/>
      <c r="J560" s="15"/>
      <c r="K560" s="15"/>
      <c r="L560" s="15"/>
      <c r="M560" s="16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11.25" hidden="false" customHeight="true" outlineLevel="0" collapsed="false">
      <c r="A561" s="1"/>
      <c r="B561" s="1"/>
      <c r="C561" s="15"/>
      <c r="D561" s="15"/>
      <c r="E561" s="16"/>
      <c r="F561" s="16"/>
      <c r="G561" s="15"/>
      <c r="H561" s="15"/>
      <c r="I561" s="15"/>
      <c r="J561" s="15"/>
      <c r="K561" s="15"/>
      <c r="L561" s="15"/>
      <c r="M561" s="16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11.25" hidden="false" customHeight="true" outlineLevel="0" collapsed="false">
      <c r="A562" s="1"/>
      <c r="B562" s="1"/>
      <c r="C562" s="15"/>
      <c r="D562" s="15"/>
      <c r="E562" s="16"/>
      <c r="F562" s="16"/>
      <c r="G562" s="15"/>
      <c r="H562" s="15"/>
      <c r="I562" s="15"/>
      <c r="J562" s="15"/>
      <c r="K562" s="15"/>
      <c r="L562" s="15"/>
      <c r="M562" s="16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11.25" hidden="false" customHeight="true" outlineLevel="0" collapsed="false">
      <c r="A563" s="1"/>
      <c r="B563" s="1"/>
      <c r="C563" s="15"/>
      <c r="D563" s="15"/>
      <c r="E563" s="16"/>
      <c r="F563" s="16"/>
      <c r="G563" s="15"/>
      <c r="H563" s="15"/>
      <c r="I563" s="15"/>
      <c r="J563" s="15"/>
      <c r="K563" s="15"/>
      <c r="L563" s="15"/>
      <c r="M563" s="16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11.25" hidden="false" customHeight="true" outlineLevel="0" collapsed="false">
      <c r="A564" s="1"/>
      <c r="B564" s="1"/>
      <c r="C564" s="15"/>
      <c r="D564" s="15"/>
      <c r="E564" s="16"/>
      <c r="F564" s="16"/>
      <c r="G564" s="15"/>
      <c r="H564" s="15"/>
      <c r="I564" s="15"/>
      <c r="J564" s="15"/>
      <c r="K564" s="15"/>
      <c r="L564" s="15"/>
      <c r="M564" s="16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11.25" hidden="false" customHeight="true" outlineLevel="0" collapsed="false">
      <c r="A565" s="1"/>
      <c r="B565" s="1"/>
      <c r="C565" s="15"/>
      <c r="D565" s="15"/>
      <c r="E565" s="16"/>
      <c r="F565" s="16"/>
      <c r="G565" s="15"/>
      <c r="H565" s="15"/>
      <c r="I565" s="15"/>
      <c r="J565" s="15"/>
      <c r="K565" s="15"/>
      <c r="L565" s="15"/>
      <c r="M565" s="16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11.25" hidden="false" customHeight="true" outlineLevel="0" collapsed="false">
      <c r="A566" s="1"/>
      <c r="B566" s="1"/>
      <c r="C566" s="15"/>
      <c r="D566" s="15"/>
      <c r="E566" s="16"/>
      <c r="F566" s="16"/>
      <c r="G566" s="15"/>
      <c r="H566" s="15"/>
      <c r="I566" s="15"/>
      <c r="J566" s="15"/>
      <c r="K566" s="15"/>
      <c r="L566" s="15"/>
      <c r="M566" s="16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11.25" hidden="false" customHeight="true" outlineLevel="0" collapsed="false">
      <c r="A567" s="1"/>
      <c r="B567" s="1"/>
      <c r="C567" s="15"/>
      <c r="D567" s="15"/>
      <c r="E567" s="16"/>
      <c r="F567" s="16"/>
      <c r="G567" s="15"/>
      <c r="H567" s="15"/>
      <c r="I567" s="15"/>
      <c r="J567" s="15"/>
      <c r="K567" s="15"/>
      <c r="L567" s="15"/>
      <c r="M567" s="16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11.25" hidden="false" customHeight="true" outlineLevel="0" collapsed="false">
      <c r="A568" s="1"/>
      <c r="B568" s="1"/>
      <c r="C568" s="15"/>
      <c r="D568" s="15"/>
      <c r="E568" s="16"/>
      <c r="F568" s="16"/>
      <c r="G568" s="15"/>
      <c r="H568" s="15"/>
      <c r="I568" s="15"/>
      <c r="J568" s="15"/>
      <c r="K568" s="15"/>
      <c r="L568" s="15"/>
      <c r="M568" s="16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11.25" hidden="false" customHeight="true" outlineLevel="0" collapsed="false">
      <c r="A569" s="1"/>
      <c r="B569" s="1"/>
      <c r="C569" s="15"/>
      <c r="D569" s="15"/>
      <c r="E569" s="16"/>
      <c r="F569" s="16"/>
      <c r="G569" s="15"/>
      <c r="H569" s="15"/>
      <c r="I569" s="15"/>
      <c r="J569" s="15"/>
      <c r="K569" s="15"/>
      <c r="L569" s="15"/>
      <c r="M569" s="16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11.25" hidden="false" customHeight="true" outlineLevel="0" collapsed="false">
      <c r="A570" s="1"/>
      <c r="B570" s="1"/>
      <c r="C570" s="15"/>
      <c r="D570" s="15"/>
      <c r="E570" s="16"/>
      <c r="F570" s="16"/>
      <c r="G570" s="15"/>
      <c r="H570" s="15"/>
      <c r="I570" s="15"/>
      <c r="J570" s="15"/>
      <c r="K570" s="15"/>
      <c r="L570" s="15"/>
      <c r="M570" s="16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11.25" hidden="false" customHeight="true" outlineLevel="0" collapsed="false">
      <c r="A571" s="1"/>
      <c r="B571" s="1"/>
      <c r="C571" s="15"/>
      <c r="D571" s="15"/>
      <c r="E571" s="16"/>
      <c r="F571" s="16"/>
      <c r="G571" s="15"/>
      <c r="H571" s="15"/>
      <c r="I571" s="15"/>
      <c r="J571" s="15"/>
      <c r="K571" s="15"/>
      <c r="L571" s="15"/>
      <c r="M571" s="16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11.25" hidden="false" customHeight="true" outlineLevel="0" collapsed="false">
      <c r="A572" s="1"/>
      <c r="B572" s="1"/>
      <c r="C572" s="15"/>
      <c r="D572" s="15"/>
      <c r="E572" s="16"/>
      <c r="F572" s="16"/>
      <c r="G572" s="15"/>
      <c r="H572" s="15"/>
      <c r="I572" s="15"/>
      <c r="J572" s="15"/>
      <c r="K572" s="15"/>
      <c r="L572" s="15"/>
      <c r="M572" s="16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11.25" hidden="false" customHeight="true" outlineLevel="0" collapsed="false">
      <c r="A573" s="1"/>
      <c r="B573" s="1"/>
      <c r="C573" s="15"/>
      <c r="D573" s="15"/>
      <c r="E573" s="16"/>
      <c r="F573" s="16"/>
      <c r="G573" s="15"/>
      <c r="H573" s="15"/>
      <c r="I573" s="15"/>
      <c r="J573" s="15"/>
      <c r="K573" s="15"/>
      <c r="L573" s="15"/>
      <c r="M573" s="16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11.25" hidden="false" customHeight="true" outlineLevel="0" collapsed="false">
      <c r="A574" s="1"/>
      <c r="B574" s="1"/>
      <c r="C574" s="15"/>
      <c r="D574" s="15"/>
      <c r="E574" s="16"/>
      <c r="F574" s="16"/>
      <c r="G574" s="15"/>
      <c r="H574" s="15"/>
      <c r="I574" s="15"/>
      <c r="J574" s="15"/>
      <c r="K574" s="15"/>
      <c r="L574" s="15"/>
      <c r="M574" s="16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11.25" hidden="false" customHeight="true" outlineLevel="0" collapsed="false">
      <c r="A575" s="1"/>
      <c r="B575" s="1"/>
      <c r="C575" s="15"/>
      <c r="D575" s="15"/>
      <c r="E575" s="16"/>
      <c r="F575" s="16"/>
      <c r="G575" s="15"/>
      <c r="H575" s="15"/>
      <c r="I575" s="15"/>
      <c r="J575" s="15"/>
      <c r="K575" s="15"/>
      <c r="L575" s="15"/>
      <c r="M575" s="16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11.25" hidden="false" customHeight="true" outlineLevel="0" collapsed="false">
      <c r="A576" s="1"/>
      <c r="B576" s="1"/>
      <c r="C576" s="15"/>
      <c r="D576" s="15"/>
      <c r="E576" s="16"/>
      <c r="F576" s="16"/>
      <c r="G576" s="15"/>
      <c r="H576" s="15"/>
      <c r="I576" s="15"/>
      <c r="J576" s="15"/>
      <c r="K576" s="15"/>
      <c r="L576" s="15"/>
      <c r="M576" s="16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11.25" hidden="false" customHeight="true" outlineLevel="0" collapsed="false">
      <c r="A577" s="1"/>
      <c r="B577" s="1"/>
      <c r="C577" s="15"/>
      <c r="D577" s="15"/>
      <c r="E577" s="16"/>
      <c r="F577" s="16"/>
      <c r="G577" s="15"/>
      <c r="H577" s="15"/>
      <c r="I577" s="15"/>
      <c r="J577" s="15"/>
      <c r="K577" s="15"/>
      <c r="L577" s="15"/>
      <c r="M577" s="16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11.25" hidden="false" customHeight="true" outlineLevel="0" collapsed="false">
      <c r="A578" s="1"/>
      <c r="B578" s="1"/>
      <c r="C578" s="15"/>
      <c r="D578" s="15"/>
      <c r="E578" s="16"/>
      <c r="F578" s="16"/>
      <c r="G578" s="15"/>
      <c r="H578" s="15"/>
      <c r="I578" s="15"/>
      <c r="J578" s="15"/>
      <c r="K578" s="15"/>
      <c r="L578" s="15"/>
      <c r="M578" s="16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11.25" hidden="false" customHeight="true" outlineLevel="0" collapsed="false">
      <c r="A579" s="1"/>
      <c r="B579" s="1"/>
      <c r="C579" s="15"/>
      <c r="D579" s="15"/>
      <c r="E579" s="16"/>
      <c r="F579" s="16"/>
      <c r="G579" s="15"/>
      <c r="H579" s="15"/>
      <c r="I579" s="15"/>
      <c r="J579" s="15"/>
      <c r="K579" s="15"/>
      <c r="L579" s="15"/>
      <c r="M579" s="16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11.25" hidden="false" customHeight="true" outlineLevel="0" collapsed="false">
      <c r="A580" s="1"/>
      <c r="B580" s="1"/>
      <c r="C580" s="15"/>
      <c r="D580" s="15"/>
      <c r="E580" s="16"/>
      <c r="F580" s="16"/>
      <c r="G580" s="15"/>
      <c r="H580" s="15"/>
      <c r="I580" s="15"/>
      <c r="J580" s="15"/>
      <c r="K580" s="15"/>
      <c r="L580" s="15"/>
      <c r="M580" s="16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11.25" hidden="false" customHeight="true" outlineLevel="0" collapsed="false">
      <c r="A581" s="1"/>
      <c r="B581" s="1"/>
      <c r="C581" s="15"/>
      <c r="D581" s="15"/>
      <c r="E581" s="16"/>
      <c r="F581" s="16"/>
      <c r="G581" s="15"/>
      <c r="H581" s="15"/>
      <c r="I581" s="15"/>
      <c r="J581" s="15"/>
      <c r="K581" s="15"/>
      <c r="L581" s="15"/>
      <c r="M581" s="16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11.25" hidden="false" customHeight="true" outlineLevel="0" collapsed="false">
      <c r="A582" s="1"/>
      <c r="B582" s="1"/>
      <c r="C582" s="15"/>
      <c r="D582" s="15"/>
      <c r="E582" s="16"/>
      <c r="F582" s="16"/>
      <c r="G582" s="15"/>
      <c r="H582" s="15"/>
      <c r="I582" s="15"/>
      <c r="J582" s="15"/>
      <c r="K582" s="15"/>
      <c r="L582" s="15"/>
      <c r="M582" s="16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11.25" hidden="false" customHeight="true" outlineLevel="0" collapsed="false">
      <c r="A583" s="1"/>
      <c r="B583" s="1"/>
      <c r="C583" s="15"/>
      <c r="D583" s="15"/>
      <c r="E583" s="16"/>
      <c r="F583" s="16"/>
      <c r="G583" s="15"/>
      <c r="H583" s="15"/>
      <c r="I583" s="15"/>
      <c r="J583" s="15"/>
      <c r="K583" s="15"/>
      <c r="L583" s="15"/>
      <c r="M583" s="16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11.25" hidden="false" customHeight="true" outlineLevel="0" collapsed="false">
      <c r="A584" s="1"/>
      <c r="B584" s="1"/>
      <c r="C584" s="15"/>
      <c r="D584" s="15"/>
      <c r="E584" s="16"/>
      <c r="F584" s="16"/>
      <c r="G584" s="15"/>
      <c r="H584" s="15"/>
      <c r="I584" s="15"/>
      <c r="J584" s="15"/>
      <c r="K584" s="15"/>
      <c r="L584" s="15"/>
      <c r="M584" s="16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11.25" hidden="false" customHeight="true" outlineLevel="0" collapsed="false">
      <c r="A585" s="1"/>
      <c r="B585" s="1"/>
      <c r="C585" s="15"/>
      <c r="D585" s="15"/>
      <c r="E585" s="16"/>
      <c r="F585" s="16"/>
      <c r="G585" s="15"/>
      <c r="H585" s="15"/>
      <c r="I585" s="15"/>
      <c r="J585" s="15"/>
      <c r="K585" s="15"/>
      <c r="L585" s="15"/>
      <c r="M585" s="16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11.25" hidden="false" customHeight="true" outlineLevel="0" collapsed="false">
      <c r="A586" s="1"/>
      <c r="B586" s="1"/>
      <c r="C586" s="15"/>
      <c r="D586" s="15"/>
      <c r="E586" s="16"/>
      <c r="F586" s="16"/>
      <c r="G586" s="15"/>
      <c r="H586" s="15"/>
      <c r="I586" s="15"/>
      <c r="J586" s="15"/>
      <c r="K586" s="15"/>
      <c r="L586" s="15"/>
      <c r="M586" s="16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11.25" hidden="false" customHeight="true" outlineLevel="0" collapsed="false">
      <c r="A587" s="1"/>
      <c r="B587" s="1"/>
      <c r="C587" s="15"/>
      <c r="D587" s="15"/>
      <c r="E587" s="16"/>
      <c r="F587" s="16"/>
      <c r="G587" s="15"/>
      <c r="H587" s="15"/>
      <c r="I587" s="15"/>
      <c r="J587" s="15"/>
      <c r="K587" s="15"/>
      <c r="L587" s="15"/>
      <c r="M587" s="16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11.25" hidden="false" customHeight="true" outlineLevel="0" collapsed="false">
      <c r="A588" s="1"/>
      <c r="B588" s="1"/>
      <c r="C588" s="15"/>
      <c r="D588" s="15"/>
      <c r="E588" s="16"/>
      <c r="F588" s="16"/>
      <c r="G588" s="15"/>
      <c r="H588" s="15"/>
      <c r="I588" s="15"/>
      <c r="J588" s="15"/>
      <c r="K588" s="15"/>
      <c r="L588" s="15"/>
      <c r="M588" s="16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11.25" hidden="false" customHeight="true" outlineLevel="0" collapsed="false">
      <c r="A589" s="1"/>
      <c r="B589" s="1"/>
      <c r="C589" s="15"/>
      <c r="D589" s="15"/>
      <c r="E589" s="16"/>
      <c r="F589" s="16"/>
      <c r="G589" s="15"/>
      <c r="H589" s="15"/>
      <c r="I589" s="15"/>
      <c r="J589" s="15"/>
      <c r="K589" s="15"/>
      <c r="L589" s="15"/>
      <c r="M589" s="16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11.25" hidden="false" customHeight="true" outlineLevel="0" collapsed="false">
      <c r="A590" s="1"/>
      <c r="B590" s="1"/>
      <c r="C590" s="15"/>
      <c r="D590" s="15"/>
      <c r="E590" s="16"/>
      <c r="F590" s="16"/>
      <c r="G590" s="15"/>
      <c r="H590" s="15"/>
      <c r="I590" s="15"/>
      <c r="J590" s="15"/>
      <c r="K590" s="15"/>
      <c r="L590" s="15"/>
      <c r="M590" s="16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11.25" hidden="false" customHeight="true" outlineLevel="0" collapsed="false">
      <c r="A591" s="1"/>
      <c r="B591" s="1"/>
      <c r="C591" s="15"/>
      <c r="D591" s="15"/>
      <c r="E591" s="16"/>
      <c r="F591" s="16"/>
      <c r="G591" s="15"/>
      <c r="H591" s="15"/>
      <c r="I591" s="15"/>
      <c r="J591" s="15"/>
      <c r="K591" s="15"/>
      <c r="L591" s="15"/>
      <c r="M591" s="16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11.25" hidden="false" customHeight="true" outlineLevel="0" collapsed="false">
      <c r="A592" s="1"/>
      <c r="B592" s="1"/>
      <c r="C592" s="15"/>
      <c r="D592" s="15"/>
      <c r="E592" s="16"/>
      <c r="F592" s="16"/>
      <c r="G592" s="15"/>
      <c r="H592" s="15"/>
      <c r="I592" s="15"/>
      <c r="J592" s="15"/>
      <c r="K592" s="15"/>
      <c r="L592" s="15"/>
      <c r="M592" s="16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11.25" hidden="false" customHeight="true" outlineLevel="0" collapsed="false">
      <c r="A593" s="1"/>
      <c r="B593" s="1"/>
      <c r="C593" s="15"/>
      <c r="D593" s="15"/>
      <c r="E593" s="16"/>
      <c r="F593" s="16"/>
      <c r="G593" s="15"/>
      <c r="H593" s="15"/>
      <c r="I593" s="15"/>
      <c r="J593" s="15"/>
      <c r="K593" s="15"/>
      <c r="L593" s="15"/>
      <c r="M593" s="16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11.25" hidden="false" customHeight="true" outlineLevel="0" collapsed="false">
      <c r="A594" s="1"/>
      <c r="B594" s="1"/>
      <c r="C594" s="15"/>
      <c r="D594" s="15"/>
      <c r="E594" s="16"/>
      <c r="F594" s="16"/>
      <c r="G594" s="15"/>
      <c r="H594" s="15"/>
      <c r="I594" s="15"/>
      <c r="J594" s="15"/>
      <c r="K594" s="15"/>
      <c r="L594" s="15"/>
      <c r="M594" s="16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11.25" hidden="false" customHeight="true" outlineLevel="0" collapsed="false">
      <c r="A595" s="1"/>
      <c r="B595" s="1"/>
      <c r="C595" s="15"/>
      <c r="D595" s="15"/>
      <c r="E595" s="16"/>
      <c r="F595" s="16"/>
      <c r="G595" s="15"/>
      <c r="H595" s="15"/>
      <c r="I595" s="15"/>
      <c r="J595" s="15"/>
      <c r="K595" s="15"/>
      <c r="L595" s="15"/>
      <c r="M595" s="16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11.25" hidden="false" customHeight="true" outlineLevel="0" collapsed="false">
      <c r="A596" s="1"/>
      <c r="B596" s="1"/>
      <c r="C596" s="15"/>
      <c r="D596" s="15"/>
      <c r="E596" s="16"/>
      <c r="F596" s="16"/>
      <c r="G596" s="15"/>
      <c r="H596" s="15"/>
      <c r="I596" s="15"/>
      <c r="J596" s="15"/>
      <c r="K596" s="15"/>
      <c r="L596" s="15"/>
      <c r="M596" s="16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11.25" hidden="false" customHeight="true" outlineLevel="0" collapsed="false">
      <c r="A597" s="1"/>
      <c r="B597" s="1"/>
      <c r="C597" s="15"/>
      <c r="D597" s="15"/>
      <c r="E597" s="16"/>
      <c r="F597" s="16"/>
      <c r="G597" s="15"/>
      <c r="H597" s="15"/>
      <c r="I597" s="15"/>
      <c r="J597" s="15"/>
      <c r="K597" s="15"/>
      <c r="L597" s="15"/>
      <c r="M597" s="16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11.25" hidden="false" customHeight="true" outlineLevel="0" collapsed="false">
      <c r="A598" s="1"/>
      <c r="B598" s="1"/>
      <c r="C598" s="15"/>
      <c r="D598" s="15"/>
      <c r="E598" s="16"/>
      <c r="F598" s="16"/>
      <c r="G598" s="15"/>
      <c r="H598" s="15"/>
      <c r="I598" s="15"/>
      <c r="J598" s="15"/>
      <c r="K598" s="15"/>
      <c r="L598" s="15"/>
      <c r="M598" s="16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11.25" hidden="false" customHeight="true" outlineLevel="0" collapsed="false">
      <c r="A599" s="1"/>
      <c r="B599" s="1"/>
      <c r="C599" s="15"/>
      <c r="D599" s="15"/>
      <c r="E599" s="16"/>
      <c r="F599" s="16"/>
      <c r="G599" s="15"/>
      <c r="H599" s="15"/>
      <c r="I599" s="15"/>
      <c r="J599" s="15"/>
      <c r="K599" s="15"/>
      <c r="L599" s="15"/>
      <c r="M599" s="16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11.25" hidden="false" customHeight="true" outlineLevel="0" collapsed="false">
      <c r="A600" s="1"/>
      <c r="B600" s="1"/>
      <c r="C600" s="15"/>
      <c r="D600" s="15"/>
      <c r="E600" s="16"/>
      <c r="F600" s="16"/>
      <c r="G600" s="15"/>
      <c r="H600" s="15"/>
      <c r="I600" s="15"/>
      <c r="J600" s="15"/>
      <c r="K600" s="15"/>
      <c r="L600" s="15"/>
      <c r="M600" s="16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11.25" hidden="false" customHeight="true" outlineLevel="0" collapsed="false">
      <c r="A601" s="1"/>
      <c r="B601" s="1"/>
      <c r="C601" s="15"/>
      <c r="D601" s="15"/>
      <c r="E601" s="16"/>
      <c r="F601" s="16"/>
      <c r="G601" s="15"/>
      <c r="H601" s="15"/>
      <c r="I601" s="15"/>
      <c r="J601" s="15"/>
      <c r="K601" s="15"/>
      <c r="L601" s="15"/>
      <c r="M601" s="16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11.25" hidden="false" customHeight="true" outlineLevel="0" collapsed="false">
      <c r="A602" s="1"/>
      <c r="B602" s="1"/>
      <c r="C602" s="15"/>
      <c r="D602" s="15"/>
      <c r="E602" s="16"/>
      <c r="F602" s="16"/>
      <c r="G602" s="15"/>
      <c r="H602" s="15"/>
      <c r="I602" s="15"/>
      <c r="J602" s="15"/>
      <c r="K602" s="15"/>
      <c r="L602" s="15"/>
      <c r="M602" s="16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11.25" hidden="false" customHeight="true" outlineLevel="0" collapsed="false">
      <c r="A603" s="1"/>
      <c r="B603" s="1"/>
      <c r="C603" s="15"/>
      <c r="D603" s="15"/>
      <c r="E603" s="16"/>
      <c r="F603" s="16"/>
      <c r="G603" s="15"/>
      <c r="H603" s="15"/>
      <c r="I603" s="15"/>
      <c r="J603" s="15"/>
      <c r="K603" s="15"/>
      <c r="L603" s="15"/>
      <c r="M603" s="16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11.25" hidden="false" customHeight="true" outlineLevel="0" collapsed="false">
      <c r="A604" s="1"/>
      <c r="B604" s="1"/>
      <c r="C604" s="15"/>
      <c r="D604" s="15"/>
      <c r="E604" s="16"/>
      <c r="F604" s="16"/>
      <c r="G604" s="15"/>
      <c r="H604" s="15"/>
      <c r="I604" s="15"/>
      <c r="J604" s="15"/>
      <c r="K604" s="15"/>
      <c r="L604" s="15"/>
      <c r="M604" s="16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11.25" hidden="false" customHeight="true" outlineLevel="0" collapsed="false">
      <c r="A605" s="1"/>
      <c r="B605" s="1"/>
      <c r="C605" s="15"/>
      <c r="D605" s="15"/>
      <c r="E605" s="16"/>
      <c r="F605" s="16"/>
      <c r="G605" s="15"/>
      <c r="H605" s="15"/>
      <c r="I605" s="15"/>
      <c r="J605" s="15"/>
      <c r="K605" s="15"/>
      <c r="L605" s="15"/>
      <c r="M605" s="16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11.25" hidden="false" customHeight="true" outlineLevel="0" collapsed="false">
      <c r="A606" s="1"/>
      <c r="B606" s="1"/>
      <c r="C606" s="15"/>
      <c r="D606" s="15"/>
      <c r="E606" s="16"/>
      <c r="F606" s="16"/>
      <c r="G606" s="15"/>
      <c r="H606" s="15"/>
      <c r="I606" s="15"/>
      <c r="J606" s="15"/>
      <c r="K606" s="15"/>
      <c r="L606" s="15"/>
      <c r="M606" s="16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11.25" hidden="false" customHeight="true" outlineLevel="0" collapsed="false">
      <c r="A607" s="1"/>
      <c r="B607" s="1"/>
      <c r="C607" s="15"/>
      <c r="D607" s="15"/>
      <c r="E607" s="16"/>
      <c r="F607" s="16"/>
      <c r="G607" s="15"/>
      <c r="H607" s="15"/>
      <c r="I607" s="15"/>
      <c r="J607" s="15"/>
      <c r="K607" s="15"/>
      <c r="L607" s="15"/>
      <c r="M607" s="16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11.25" hidden="false" customHeight="true" outlineLevel="0" collapsed="false">
      <c r="A608" s="1"/>
      <c r="B608" s="1"/>
      <c r="C608" s="15"/>
      <c r="D608" s="15"/>
      <c r="E608" s="16"/>
      <c r="F608" s="16"/>
      <c r="G608" s="15"/>
      <c r="H608" s="15"/>
      <c r="I608" s="15"/>
      <c r="J608" s="15"/>
      <c r="K608" s="15"/>
      <c r="L608" s="15"/>
      <c r="M608" s="16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11.25" hidden="false" customHeight="true" outlineLevel="0" collapsed="false">
      <c r="A609" s="1"/>
      <c r="B609" s="1"/>
      <c r="C609" s="15"/>
      <c r="D609" s="15"/>
      <c r="E609" s="16"/>
      <c r="F609" s="16"/>
      <c r="G609" s="15"/>
      <c r="H609" s="15"/>
      <c r="I609" s="15"/>
      <c r="J609" s="15"/>
      <c r="K609" s="15"/>
      <c r="L609" s="15"/>
      <c r="M609" s="16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11.25" hidden="false" customHeight="true" outlineLevel="0" collapsed="false">
      <c r="A610" s="1"/>
      <c r="B610" s="1"/>
      <c r="C610" s="15"/>
      <c r="D610" s="15"/>
      <c r="E610" s="16"/>
      <c r="F610" s="16"/>
      <c r="G610" s="15"/>
      <c r="H610" s="15"/>
      <c r="I610" s="15"/>
      <c r="J610" s="15"/>
      <c r="K610" s="15"/>
      <c r="L610" s="15"/>
      <c r="M610" s="16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11.25" hidden="false" customHeight="true" outlineLevel="0" collapsed="false">
      <c r="A611" s="1"/>
      <c r="B611" s="1"/>
      <c r="C611" s="15"/>
      <c r="D611" s="15"/>
      <c r="E611" s="16"/>
      <c r="F611" s="16"/>
      <c r="G611" s="15"/>
      <c r="H611" s="15"/>
      <c r="I611" s="15"/>
      <c r="J611" s="15"/>
      <c r="K611" s="15"/>
      <c r="L611" s="15"/>
      <c r="M611" s="16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11.25" hidden="false" customHeight="true" outlineLevel="0" collapsed="false">
      <c r="A612" s="1"/>
      <c r="B612" s="1"/>
      <c r="C612" s="15"/>
      <c r="D612" s="15"/>
      <c r="E612" s="16"/>
      <c r="F612" s="16"/>
      <c r="G612" s="15"/>
      <c r="H612" s="15"/>
      <c r="I612" s="15"/>
      <c r="J612" s="15"/>
      <c r="K612" s="15"/>
      <c r="L612" s="15"/>
      <c r="M612" s="16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11.25" hidden="false" customHeight="true" outlineLevel="0" collapsed="false">
      <c r="A613" s="1"/>
      <c r="B613" s="1"/>
      <c r="C613" s="15"/>
      <c r="D613" s="15"/>
      <c r="E613" s="16"/>
      <c r="F613" s="16"/>
      <c r="G613" s="15"/>
      <c r="H613" s="15"/>
      <c r="I613" s="15"/>
      <c r="J613" s="15"/>
      <c r="K613" s="15"/>
      <c r="L613" s="15"/>
      <c r="M613" s="16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11.25" hidden="false" customHeight="true" outlineLevel="0" collapsed="false">
      <c r="A614" s="1"/>
      <c r="B614" s="1"/>
      <c r="C614" s="15"/>
      <c r="D614" s="15"/>
      <c r="E614" s="16"/>
      <c r="F614" s="16"/>
      <c r="G614" s="15"/>
      <c r="H614" s="15"/>
      <c r="I614" s="15"/>
      <c r="J614" s="15"/>
      <c r="K614" s="15"/>
      <c r="L614" s="15"/>
      <c r="M614" s="16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11.25" hidden="false" customHeight="true" outlineLevel="0" collapsed="false">
      <c r="A615" s="1"/>
      <c r="B615" s="1"/>
      <c r="C615" s="15"/>
      <c r="D615" s="15"/>
      <c r="E615" s="16"/>
      <c r="F615" s="16"/>
      <c r="G615" s="15"/>
      <c r="H615" s="15"/>
      <c r="I615" s="15"/>
      <c r="J615" s="15"/>
      <c r="K615" s="15"/>
      <c r="L615" s="15"/>
      <c r="M615" s="16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11.25" hidden="false" customHeight="true" outlineLevel="0" collapsed="false">
      <c r="A616" s="1"/>
      <c r="B616" s="1"/>
      <c r="C616" s="15"/>
      <c r="D616" s="15"/>
      <c r="E616" s="16"/>
      <c r="F616" s="16"/>
      <c r="G616" s="15"/>
      <c r="H616" s="15"/>
      <c r="I616" s="15"/>
      <c r="J616" s="15"/>
      <c r="K616" s="15"/>
      <c r="L616" s="15"/>
      <c r="M616" s="16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11.25" hidden="false" customHeight="true" outlineLevel="0" collapsed="false">
      <c r="A617" s="1"/>
      <c r="B617" s="1"/>
      <c r="C617" s="15"/>
      <c r="D617" s="15"/>
      <c r="E617" s="16"/>
      <c r="F617" s="16"/>
      <c r="G617" s="15"/>
      <c r="H617" s="15"/>
      <c r="I617" s="15"/>
      <c r="J617" s="15"/>
      <c r="K617" s="15"/>
      <c r="L617" s="15"/>
      <c r="M617" s="16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11.25" hidden="false" customHeight="true" outlineLevel="0" collapsed="false">
      <c r="A618" s="1"/>
      <c r="B618" s="1"/>
      <c r="C618" s="15"/>
      <c r="D618" s="15"/>
      <c r="E618" s="16"/>
      <c r="F618" s="16"/>
      <c r="G618" s="15"/>
      <c r="H618" s="15"/>
      <c r="I618" s="15"/>
      <c r="J618" s="15"/>
      <c r="K618" s="15"/>
      <c r="L618" s="15"/>
      <c r="M618" s="16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11.25" hidden="false" customHeight="true" outlineLevel="0" collapsed="false">
      <c r="A619" s="1"/>
      <c r="B619" s="1"/>
      <c r="C619" s="15"/>
      <c r="D619" s="15"/>
      <c r="E619" s="16"/>
      <c r="F619" s="16"/>
      <c r="G619" s="15"/>
      <c r="H619" s="15"/>
      <c r="I619" s="15"/>
      <c r="J619" s="15"/>
      <c r="K619" s="15"/>
      <c r="L619" s="15"/>
      <c r="M619" s="16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11.25" hidden="false" customHeight="true" outlineLevel="0" collapsed="false">
      <c r="A620" s="1"/>
      <c r="B620" s="1"/>
      <c r="C620" s="15"/>
      <c r="D620" s="15"/>
      <c r="E620" s="16"/>
      <c r="F620" s="16"/>
      <c r="G620" s="15"/>
      <c r="H620" s="15"/>
      <c r="I620" s="15"/>
      <c r="J620" s="15"/>
      <c r="K620" s="15"/>
      <c r="L620" s="15"/>
      <c r="M620" s="16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11.25" hidden="false" customHeight="true" outlineLevel="0" collapsed="false">
      <c r="A621" s="1"/>
      <c r="B621" s="1"/>
      <c r="C621" s="15"/>
      <c r="D621" s="15"/>
      <c r="E621" s="16"/>
      <c r="F621" s="16"/>
      <c r="G621" s="15"/>
      <c r="H621" s="15"/>
      <c r="I621" s="15"/>
      <c r="J621" s="15"/>
      <c r="K621" s="15"/>
      <c r="L621" s="15"/>
      <c r="M621" s="16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11.25" hidden="false" customHeight="true" outlineLevel="0" collapsed="false">
      <c r="A622" s="1"/>
      <c r="B622" s="1"/>
      <c r="C622" s="15"/>
      <c r="D622" s="15"/>
      <c r="E622" s="16"/>
      <c r="F622" s="16"/>
      <c r="G622" s="15"/>
      <c r="H622" s="15"/>
      <c r="I622" s="15"/>
      <c r="J622" s="15"/>
      <c r="K622" s="15"/>
      <c r="L622" s="15"/>
      <c r="M622" s="16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11.25" hidden="false" customHeight="true" outlineLevel="0" collapsed="false">
      <c r="A623" s="1"/>
      <c r="B623" s="1"/>
      <c r="C623" s="15"/>
      <c r="D623" s="15"/>
      <c r="E623" s="16"/>
      <c r="F623" s="16"/>
      <c r="G623" s="15"/>
      <c r="H623" s="15"/>
      <c r="I623" s="15"/>
      <c r="J623" s="15"/>
      <c r="K623" s="15"/>
      <c r="L623" s="15"/>
      <c r="M623" s="16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11.25" hidden="false" customHeight="true" outlineLevel="0" collapsed="false">
      <c r="A624" s="1"/>
      <c r="B624" s="1"/>
      <c r="C624" s="15"/>
      <c r="D624" s="15"/>
      <c r="E624" s="16"/>
      <c r="F624" s="16"/>
      <c r="G624" s="15"/>
      <c r="H624" s="15"/>
      <c r="I624" s="15"/>
      <c r="J624" s="15"/>
      <c r="K624" s="15"/>
      <c r="L624" s="15"/>
      <c r="M624" s="16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11.25" hidden="false" customHeight="true" outlineLevel="0" collapsed="false">
      <c r="A625" s="1"/>
      <c r="B625" s="1"/>
      <c r="C625" s="15"/>
      <c r="D625" s="15"/>
      <c r="E625" s="16"/>
      <c r="F625" s="16"/>
      <c r="G625" s="15"/>
      <c r="H625" s="15"/>
      <c r="I625" s="15"/>
      <c r="J625" s="15"/>
      <c r="K625" s="15"/>
      <c r="L625" s="15"/>
      <c r="M625" s="16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11.25" hidden="false" customHeight="true" outlineLevel="0" collapsed="false">
      <c r="A626" s="1"/>
      <c r="B626" s="1"/>
      <c r="C626" s="15"/>
      <c r="D626" s="15"/>
      <c r="E626" s="16"/>
      <c r="F626" s="16"/>
      <c r="G626" s="15"/>
      <c r="H626" s="15"/>
      <c r="I626" s="15"/>
      <c r="J626" s="15"/>
      <c r="K626" s="15"/>
      <c r="L626" s="15"/>
      <c r="M626" s="16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11.25" hidden="false" customHeight="true" outlineLevel="0" collapsed="false">
      <c r="A627" s="1"/>
      <c r="B627" s="1"/>
      <c r="C627" s="15"/>
      <c r="D627" s="15"/>
      <c r="E627" s="16"/>
      <c r="F627" s="16"/>
      <c r="G627" s="15"/>
      <c r="H627" s="15"/>
      <c r="I627" s="15"/>
      <c r="J627" s="15"/>
      <c r="K627" s="15"/>
      <c r="L627" s="15"/>
      <c r="M627" s="16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11.25" hidden="false" customHeight="true" outlineLevel="0" collapsed="false">
      <c r="A628" s="1"/>
      <c r="B628" s="1"/>
      <c r="C628" s="15"/>
      <c r="D628" s="15"/>
      <c r="E628" s="16"/>
      <c r="F628" s="16"/>
      <c r="G628" s="15"/>
      <c r="H628" s="15"/>
      <c r="I628" s="15"/>
      <c r="J628" s="15"/>
      <c r="K628" s="15"/>
      <c r="L628" s="15"/>
      <c r="M628" s="16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11.25" hidden="false" customHeight="true" outlineLevel="0" collapsed="false">
      <c r="A629" s="1"/>
      <c r="B629" s="1"/>
      <c r="C629" s="15"/>
      <c r="D629" s="15"/>
      <c r="E629" s="16"/>
      <c r="F629" s="16"/>
      <c r="G629" s="15"/>
      <c r="H629" s="15"/>
      <c r="I629" s="15"/>
      <c r="J629" s="15"/>
      <c r="K629" s="15"/>
      <c r="L629" s="15"/>
      <c r="M629" s="16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11.25" hidden="false" customHeight="true" outlineLevel="0" collapsed="false">
      <c r="A630" s="1"/>
      <c r="B630" s="1"/>
      <c r="C630" s="15"/>
      <c r="D630" s="15"/>
      <c r="E630" s="16"/>
      <c r="F630" s="16"/>
      <c r="G630" s="15"/>
      <c r="H630" s="15"/>
      <c r="I630" s="15"/>
      <c r="J630" s="15"/>
      <c r="K630" s="15"/>
      <c r="L630" s="15"/>
      <c r="M630" s="16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11.25" hidden="false" customHeight="true" outlineLevel="0" collapsed="false">
      <c r="A631" s="1"/>
      <c r="B631" s="1"/>
      <c r="C631" s="15"/>
      <c r="D631" s="15"/>
      <c r="E631" s="16"/>
      <c r="F631" s="16"/>
      <c r="G631" s="15"/>
      <c r="H631" s="15"/>
      <c r="I631" s="15"/>
      <c r="J631" s="15"/>
      <c r="K631" s="15"/>
      <c r="L631" s="15"/>
      <c r="M631" s="16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11.25" hidden="false" customHeight="true" outlineLevel="0" collapsed="false">
      <c r="A632" s="1"/>
      <c r="B632" s="1"/>
      <c r="C632" s="15"/>
      <c r="D632" s="15"/>
      <c r="E632" s="16"/>
      <c r="F632" s="16"/>
      <c r="G632" s="15"/>
      <c r="H632" s="15"/>
      <c r="I632" s="15"/>
      <c r="J632" s="15"/>
      <c r="K632" s="15"/>
      <c r="L632" s="15"/>
      <c r="M632" s="16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11.25" hidden="false" customHeight="true" outlineLevel="0" collapsed="false">
      <c r="A633" s="1"/>
      <c r="B633" s="1"/>
      <c r="C633" s="15"/>
      <c r="D633" s="15"/>
      <c r="E633" s="16"/>
      <c r="F633" s="16"/>
      <c r="G633" s="15"/>
      <c r="H633" s="15"/>
      <c r="I633" s="15"/>
      <c r="J633" s="15"/>
      <c r="K633" s="15"/>
      <c r="L633" s="15"/>
      <c r="M633" s="16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11.25" hidden="false" customHeight="true" outlineLevel="0" collapsed="false">
      <c r="A634" s="1"/>
      <c r="B634" s="1"/>
      <c r="C634" s="15"/>
      <c r="D634" s="15"/>
      <c r="E634" s="16"/>
      <c r="F634" s="16"/>
      <c r="G634" s="15"/>
      <c r="H634" s="15"/>
      <c r="I634" s="15"/>
      <c r="J634" s="15"/>
      <c r="K634" s="15"/>
      <c r="L634" s="15"/>
      <c r="M634" s="16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11.25" hidden="false" customHeight="true" outlineLevel="0" collapsed="false">
      <c r="A635" s="1"/>
      <c r="B635" s="1"/>
      <c r="C635" s="15"/>
      <c r="D635" s="15"/>
      <c r="E635" s="16"/>
      <c r="F635" s="16"/>
      <c r="G635" s="15"/>
      <c r="H635" s="15"/>
      <c r="I635" s="15"/>
      <c r="J635" s="15"/>
      <c r="K635" s="15"/>
      <c r="L635" s="15"/>
      <c r="M635" s="16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11.25" hidden="false" customHeight="true" outlineLevel="0" collapsed="false">
      <c r="A636" s="1"/>
      <c r="B636" s="1"/>
      <c r="C636" s="15"/>
      <c r="D636" s="15"/>
      <c r="E636" s="16"/>
      <c r="F636" s="16"/>
      <c r="G636" s="15"/>
      <c r="H636" s="15"/>
      <c r="I636" s="15"/>
      <c r="J636" s="15"/>
      <c r="K636" s="15"/>
      <c r="L636" s="15"/>
      <c r="M636" s="16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11.25" hidden="false" customHeight="true" outlineLevel="0" collapsed="false">
      <c r="A637" s="1"/>
      <c r="B637" s="1"/>
      <c r="C637" s="15"/>
      <c r="D637" s="15"/>
      <c r="E637" s="16"/>
      <c r="F637" s="16"/>
      <c r="G637" s="15"/>
      <c r="H637" s="15"/>
      <c r="I637" s="15"/>
      <c r="J637" s="15"/>
      <c r="K637" s="15"/>
      <c r="L637" s="15"/>
      <c r="M637" s="16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11.25" hidden="false" customHeight="true" outlineLevel="0" collapsed="false">
      <c r="A638" s="1"/>
      <c r="B638" s="1"/>
      <c r="C638" s="15"/>
      <c r="D638" s="15"/>
      <c r="E638" s="16"/>
      <c r="F638" s="16"/>
      <c r="G638" s="15"/>
      <c r="H638" s="15"/>
      <c r="I638" s="15"/>
      <c r="J638" s="15"/>
      <c r="K638" s="15"/>
      <c r="L638" s="15"/>
      <c r="M638" s="16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11.25" hidden="false" customHeight="true" outlineLevel="0" collapsed="false">
      <c r="A639" s="1"/>
      <c r="B639" s="1"/>
      <c r="C639" s="15"/>
      <c r="D639" s="15"/>
      <c r="E639" s="16"/>
      <c r="F639" s="16"/>
      <c r="G639" s="15"/>
      <c r="H639" s="15"/>
      <c r="I639" s="15"/>
      <c r="J639" s="15"/>
      <c r="K639" s="15"/>
      <c r="L639" s="15"/>
      <c r="M639" s="16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11.25" hidden="false" customHeight="true" outlineLevel="0" collapsed="false">
      <c r="A640" s="1"/>
      <c r="B640" s="1"/>
      <c r="C640" s="15"/>
      <c r="D640" s="15"/>
      <c r="E640" s="16"/>
      <c r="F640" s="16"/>
      <c r="G640" s="15"/>
      <c r="H640" s="15"/>
      <c r="I640" s="15"/>
      <c r="J640" s="15"/>
      <c r="K640" s="15"/>
      <c r="L640" s="15"/>
      <c r="M640" s="16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11.25" hidden="false" customHeight="true" outlineLevel="0" collapsed="false">
      <c r="A641" s="1"/>
      <c r="B641" s="1"/>
      <c r="C641" s="15"/>
      <c r="D641" s="15"/>
      <c r="E641" s="16"/>
      <c r="F641" s="16"/>
      <c r="G641" s="15"/>
      <c r="H641" s="15"/>
      <c r="I641" s="15"/>
      <c r="J641" s="15"/>
      <c r="K641" s="15"/>
      <c r="L641" s="15"/>
      <c r="M641" s="16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11.25" hidden="false" customHeight="true" outlineLevel="0" collapsed="false">
      <c r="A642" s="1"/>
      <c r="B642" s="1"/>
      <c r="C642" s="15"/>
      <c r="D642" s="15"/>
      <c r="E642" s="16"/>
      <c r="F642" s="16"/>
      <c r="G642" s="15"/>
      <c r="H642" s="15"/>
      <c r="I642" s="15"/>
      <c r="J642" s="15"/>
      <c r="K642" s="15"/>
      <c r="L642" s="15"/>
      <c r="M642" s="16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11.25" hidden="false" customHeight="true" outlineLevel="0" collapsed="false">
      <c r="A643" s="1"/>
      <c r="B643" s="1"/>
      <c r="C643" s="15"/>
      <c r="D643" s="15"/>
      <c r="E643" s="16"/>
      <c r="F643" s="16"/>
      <c r="G643" s="15"/>
      <c r="H643" s="15"/>
      <c r="I643" s="15"/>
      <c r="J643" s="15"/>
      <c r="K643" s="15"/>
      <c r="L643" s="15"/>
      <c r="M643" s="16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11.25" hidden="false" customHeight="true" outlineLevel="0" collapsed="false">
      <c r="A644" s="1"/>
      <c r="B644" s="1"/>
      <c r="C644" s="15"/>
      <c r="D644" s="15"/>
      <c r="E644" s="16"/>
      <c r="F644" s="16"/>
      <c r="G644" s="15"/>
      <c r="H644" s="15"/>
      <c r="I644" s="15"/>
      <c r="J644" s="15"/>
      <c r="K644" s="15"/>
      <c r="L644" s="15"/>
      <c r="M644" s="16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11.25" hidden="false" customHeight="true" outlineLevel="0" collapsed="false">
      <c r="A645" s="1"/>
      <c r="B645" s="1"/>
      <c r="C645" s="15"/>
      <c r="D645" s="15"/>
      <c r="E645" s="16"/>
      <c r="F645" s="16"/>
      <c r="G645" s="15"/>
      <c r="H645" s="15"/>
      <c r="I645" s="15"/>
      <c r="J645" s="15"/>
      <c r="K645" s="15"/>
      <c r="L645" s="15"/>
      <c r="M645" s="16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11.25" hidden="false" customHeight="true" outlineLevel="0" collapsed="false">
      <c r="A646" s="1"/>
      <c r="B646" s="1"/>
      <c r="C646" s="15"/>
      <c r="D646" s="15"/>
      <c r="E646" s="16"/>
      <c r="F646" s="16"/>
      <c r="G646" s="15"/>
      <c r="H646" s="15"/>
      <c r="I646" s="15"/>
      <c r="J646" s="15"/>
      <c r="K646" s="15"/>
      <c r="L646" s="15"/>
      <c r="M646" s="16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11.25" hidden="false" customHeight="true" outlineLevel="0" collapsed="false">
      <c r="A647" s="1"/>
      <c r="B647" s="1"/>
      <c r="C647" s="15"/>
      <c r="D647" s="15"/>
      <c r="E647" s="16"/>
      <c r="F647" s="16"/>
      <c r="G647" s="15"/>
      <c r="H647" s="15"/>
      <c r="I647" s="15"/>
      <c r="J647" s="15"/>
      <c r="K647" s="15"/>
      <c r="L647" s="15"/>
      <c r="M647" s="16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11.25" hidden="false" customHeight="true" outlineLevel="0" collapsed="false">
      <c r="A648" s="1"/>
      <c r="B648" s="1"/>
      <c r="C648" s="15"/>
      <c r="D648" s="15"/>
      <c r="E648" s="16"/>
      <c r="F648" s="16"/>
      <c r="G648" s="15"/>
      <c r="H648" s="15"/>
      <c r="I648" s="15"/>
      <c r="J648" s="15"/>
      <c r="K648" s="15"/>
      <c r="L648" s="15"/>
      <c r="M648" s="16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11.25" hidden="false" customHeight="true" outlineLevel="0" collapsed="false">
      <c r="A649" s="1"/>
      <c r="B649" s="1"/>
      <c r="C649" s="15"/>
      <c r="D649" s="15"/>
      <c r="E649" s="16"/>
      <c r="F649" s="16"/>
      <c r="G649" s="15"/>
      <c r="H649" s="15"/>
      <c r="I649" s="15"/>
      <c r="J649" s="15"/>
      <c r="K649" s="15"/>
      <c r="L649" s="15"/>
      <c r="M649" s="16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11.25" hidden="false" customHeight="true" outlineLevel="0" collapsed="false">
      <c r="A650" s="1"/>
      <c r="B650" s="1"/>
      <c r="C650" s="15"/>
      <c r="D650" s="15"/>
      <c r="E650" s="16"/>
      <c r="F650" s="16"/>
      <c r="G650" s="15"/>
      <c r="H650" s="15"/>
      <c r="I650" s="15"/>
      <c r="J650" s="15"/>
      <c r="K650" s="15"/>
      <c r="L650" s="15"/>
      <c r="M650" s="16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11.25" hidden="false" customHeight="true" outlineLevel="0" collapsed="false">
      <c r="A651" s="1"/>
      <c r="B651" s="1"/>
      <c r="C651" s="15"/>
      <c r="D651" s="15"/>
      <c r="E651" s="16"/>
      <c r="F651" s="16"/>
      <c r="G651" s="15"/>
      <c r="H651" s="15"/>
      <c r="I651" s="15"/>
      <c r="J651" s="15"/>
      <c r="K651" s="15"/>
      <c r="L651" s="15"/>
      <c r="M651" s="16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11.25" hidden="false" customHeight="true" outlineLevel="0" collapsed="false">
      <c r="A652" s="1"/>
      <c r="B652" s="1"/>
      <c r="C652" s="15"/>
      <c r="D652" s="15"/>
      <c r="E652" s="16"/>
      <c r="F652" s="16"/>
      <c r="G652" s="15"/>
      <c r="H652" s="15"/>
      <c r="I652" s="15"/>
      <c r="J652" s="15"/>
      <c r="K652" s="15"/>
      <c r="L652" s="15"/>
      <c r="M652" s="16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11.25" hidden="false" customHeight="true" outlineLevel="0" collapsed="false">
      <c r="A653" s="1"/>
      <c r="B653" s="1"/>
      <c r="C653" s="15"/>
      <c r="D653" s="15"/>
      <c r="E653" s="16"/>
      <c r="F653" s="16"/>
      <c r="G653" s="15"/>
      <c r="H653" s="15"/>
      <c r="I653" s="15"/>
      <c r="J653" s="15"/>
      <c r="K653" s="15"/>
      <c r="L653" s="15"/>
      <c r="M653" s="16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11.25" hidden="false" customHeight="true" outlineLevel="0" collapsed="false">
      <c r="A654" s="1"/>
      <c r="B654" s="1"/>
      <c r="C654" s="15"/>
      <c r="D654" s="15"/>
      <c r="E654" s="16"/>
      <c r="F654" s="16"/>
      <c r="G654" s="15"/>
      <c r="H654" s="15"/>
      <c r="I654" s="15"/>
      <c r="J654" s="15"/>
      <c r="K654" s="15"/>
      <c r="L654" s="15"/>
      <c r="M654" s="16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11.25" hidden="false" customHeight="true" outlineLevel="0" collapsed="false">
      <c r="A655" s="1"/>
      <c r="B655" s="1"/>
      <c r="C655" s="15"/>
      <c r="D655" s="15"/>
      <c r="E655" s="16"/>
      <c r="F655" s="16"/>
      <c r="G655" s="15"/>
      <c r="H655" s="15"/>
      <c r="I655" s="15"/>
      <c r="J655" s="15"/>
      <c r="K655" s="15"/>
      <c r="L655" s="15"/>
      <c r="M655" s="16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11.25" hidden="false" customHeight="true" outlineLevel="0" collapsed="false">
      <c r="A656" s="1"/>
      <c r="B656" s="1"/>
      <c r="C656" s="15"/>
      <c r="D656" s="15"/>
      <c r="E656" s="16"/>
      <c r="F656" s="16"/>
      <c r="G656" s="15"/>
      <c r="H656" s="15"/>
      <c r="I656" s="15"/>
      <c r="J656" s="15"/>
      <c r="K656" s="15"/>
      <c r="L656" s="15"/>
      <c r="M656" s="16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11.25" hidden="false" customHeight="true" outlineLevel="0" collapsed="false">
      <c r="A657" s="1"/>
      <c r="B657" s="1"/>
      <c r="C657" s="15"/>
      <c r="D657" s="15"/>
      <c r="E657" s="16"/>
      <c r="F657" s="16"/>
      <c r="G657" s="15"/>
      <c r="H657" s="15"/>
      <c r="I657" s="15"/>
      <c r="J657" s="15"/>
      <c r="K657" s="15"/>
      <c r="L657" s="15"/>
      <c r="M657" s="16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11.25" hidden="false" customHeight="true" outlineLevel="0" collapsed="false">
      <c r="A658" s="1"/>
      <c r="B658" s="1"/>
      <c r="C658" s="15"/>
      <c r="D658" s="15"/>
      <c r="E658" s="16"/>
      <c r="F658" s="16"/>
      <c r="G658" s="15"/>
      <c r="H658" s="15"/>
      <c r="I658" s="15"/>
      <c r="J658" s="15"/>
      <c r="K658" s="15"/>
      <c r="L658" s="15"/>
      <c r="M658" s="16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11.25" hidden="false" customHeight="true" outlineLevel="0" collapsed="false">
      <c r="A659" s="1"/>
      <c r="B659" s="1"/>
      <c r="C659" s="15"/>
      <c r="D659" s="15"/>
      <c r="E659" s="16"/>
      <c r="F659" s="16"/>
      <c r="G659" s="15"/>
      <c r="H659" s="15"/>
      <c r="I659" s="15"/>
      <c r="J659" s="15"/>
      <c r="K659" s="15"/>
      <c r="L659" s="15"/>
      <c r="M659" s="16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11.25" hidden="false" customHeight="true" outlineLevel="0" collapsed="false">
      <c r="A660" s="1"/>
      <c r="B660" s="1"/>
      <c r="C660" s="15"/>
      <c r="D660" s="15"/>
      <c r="E660" s="16"/>
      <c r="F660" s="16"/>
      <c r="G660" s="15"/>
      <c r="H660" s="15"/>
      <c r="I660" s="15"/>
      <c r="J660" s="15"/>
      <c r="K660" s="15"/>
      <c r="L660" s="15"/>
      <c r="M660" s="16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11.25" hidden="false" customHeight="true" outlineLevel="0" collapsed="false">
      <c r="A661" s="1"/>
      <c r="B661" s="1"/>
      <c r="C661" s="15"/>
      <c r="D661" s="15"/>
      <c r="E661" s="16"/>
      <c r="F661" s="16"/>
      <c r="G661" s="15"/>
      <c r="H661" s="15"/>
      <c r="I661" s="15"/>
      <c r="J661" s="15"/>
      <c r="K661" s="15"/>
      <c r="L661" s="15"/>
      <c r="M661" s="16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11.25" hidden="false" customHeight="true" outlineLevel="0" collapsed="false">
      <c r="A662" s="1"/>
      <c r="B662" s="1"/>
      <c r="C662" s="15"/>
      <c r="D662" s="15"/>
      <c r="E662" s="16"/>
      <c r="F662" s="16"/>
      <c r="G662" s="15"/>
      <c r="H662" s="15"/>
      <c r="I662" s="15"/>
      <c r="J662" s="15"/>
      <c r="K662" s="15"/>
      <c r="L662" s="15"/>
      <c r="M662" s="16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11.25" hidden="false" customHeight="true" outlineLevel="0" collapsed="false">
      <c r="A663" s="1"/>
      <c r="B663" s="1"/>
      <c r="C663" s="15"/>
      <c r="D663" s="15"/>
      <c r="E663" s="16"/>
      <c r="F663" s="16"/>
      <c r="G663" s="15"/>
      <c r="H663" s="15"/>
      <c r="I663" s="15"/>
      <c r="J663" s="15"/>
      <c r="K663" s="15"/>
      <c r="L663" s="15"/>
      <c r="M663" s="16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11.25" hidden="false" customHeight="true" outlineLevel="0" collapsed="false">
      <c r="A664" s="1"/>
      <c r="B664" s="1"/>
      <c r="C664" s="15"/>
      <c r="D664" s="15"/>
      <c r="E664" s="16"/>
      <c r="F664" s="16"/>
      <c r="G664" s="15"/>
      <c r="H664" s="15"/>
      <c r="I664" s="15"/>
      <c r="J664" s="15"/>
      <c r="K664" s="15"/>
      <c r="L664" s="15"/>
      <c r="M664" s="16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11.25" hidden="false" customHeight="true" outlineLevel="0" collapsed="false">
      <c r="A665" s="1"/>
      <c r="B665" s="1"/>
      <c r="C665" s="15"/>
      <c r="D665" s="15"/>
      <c r="E665" s="16"/>
      <c r="F665" s="16"/>
      <c r="G665" s="15"/>
      <c r="H665" s="15"/>
      <c r="I665" s="15"/>
      <c r="J665" s="15"/>
      <c r="K665" s="15"/>
      <c r="L665" s="15"/>
      <c r="M665" s="16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11.25" hidden="false" customHeight="true" outlineLevel="0" collapsed="false">
      <c r="A666" s="1"/>
      <c r="B666" s="1"/>
      <c r="C666" s="15"/>
      <c r="D666" s="15"/>
      <c r="E666" s="16"/>
      <c r="F666" s="16"/>
      <c r="G666" s="15"/>
      <c r="H666" s="15"/>
      <c r="I666" s="15"/>
      <c r="J666" s="15"/>
      <c r="K666" s="15"/>
      <c r="L666" s="15"/>
      <c r="M666" s="16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11.25" hidden="false" customHeight="true" outlineLevel="0" collapsed="false">
      <c r="A667" s="1"/>
      <c r="B667" s="1"/>
      <c r="C667" s="15"/>
      <c r="D667" s="15"/>
      <c r="E667" s="16"/>
      <c r="F667" s="16"/>
      <c r="G667" s="15"/>
      <c r="H667" s="15"/>
      <c r="I667" s="15"/>
      <c r="J667" s="15"/>
      <c r="K667" s="15"/>
      <c r="L667" s="15"/>
      <c r="M667" s="16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11.25" hidden="false" customHeight="true" outlineLevel="0" collapsed="false">
      <c r="A668" s="1"/>
      <c r="B668" s="1"/>
      <c r="C668" s="15"/>
      <c r="D668" s="15"/>
      <c r="E668" s="16"/>
      <c r="F668" s="16"/>
      <c r="G668" s="15"/>
      <c r="H668" s="15"/>
      <c r="I668" s="15"/>
      <c r="J668" s="15"/>
      <c r="K668" s="15"/>
      <c r="L668" s="15"/>
      <c r="M668" s="16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11.25" hidden="false" customHeight="true" outlineLevel="0" collapsed="false">
      <c r="A669" s="1"/>
      <c r="B669" s="1"/>
      <c r="C669" s="15"/>
      <c r="D669" s="15"/>
      <c r="E669" s="16"/>
      <c r="F669" s="16"/>
      <c r="G669" s="15"/>
      <c r="H669" s="15"/>
      <c r="I669" s="15"/>
      <c r="J669" s="15"/>
      <c r="K669" s="15"/>
      <c r="L669" s="15"/>
      <c r="M669" s="16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11.25" hidden="false" customHeight="true" outlineLevel="0" collapsed="false">
      <c r="A670" s="1"/>
      <c r="B670" s="1"/>
      <c r="C670" s="15"/>
      <c r="D670" s="15"/>
      <c r="E670" s="16"/>
      <c r="F670" s="16"/>
      <c r="G670" s="15"/>
      <c r="H670" s="15"/>
      <c r="I670" s="15"/>
      <c r="J670" s="15"/>
      <c r="K670" s="15"/>
      <c r="L670" s="15"/>
      <c r="M670" s="16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11.25" hidden="false" customHeight="true" outlineLevel="0" collapsed="false">
      <c r="A671" s="1"/>
      <c r="B671" s="1"/>
      <c r="C671" s="15"/>
      <c r="D671" s="15"/>
      <c r="E671" s="16"/>
      <c r="F671" s="16"/>
      <c r="G671" s="15"/>
      <c r="H671" s="15"/>
      <c r="I671" s="15"/>
      <c r="J671" s="15"/>
      <c r="K671" s="15"/>
      <c r="L671" s="15"/>
      <c r="M671" s="16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11.25" hidden="false" customHeight="true" outlineLevel="0" collapsed="false">
      <c r="A672" s="1"/>
      <c r="B672" s="1"/>
      <c r="C672" s="15"/>
      <c r="D672" s="15"/>
      <c r="E672" s="16"/>
      <c r="F672" s="16"/>
      <c r="G672" s="15"/>
      <c r="H672" s="15"/>
      <c r="I672" s="15"/>
      <c r="J672" s="15"/>
      <c r="K672" s="15"/>
      <c r="L672" s="15"/>
      <c r="M672" s="16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11.25" hidden="false" customHeight="true" outlineLevel="0" collapsed="false">
      <c r="A673" s="1"/>
      <c r="B673" s="1"/>
      <c r="C673" s="15"/>
      <c r="D673" s="15"/>
      <c r="E673" s="16"/>
      <c r="F673" s="16"/>
      <c r="G673" s="15"/>
      <c r="H673" s="15"/>
      <c r="I673" s="15"/>
      <c r="J673" s="15"/>
      <c r="K673" s="15"/>
      <c r="L673" s="15"/>
      <c r="M673" s="16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11.25" hidden="false" customHeight="true" outlineLevel="0" collapsed="false">
      <c r="A674" s="1"/>
      <c r="B674" s="1"/>
      <c r="C674" s="15"/>
      <c r="D674" s="15"/>
      <c r="E674" s="16"/>
      <c r="F674" s="16"/>
      <c r="G674" s="15"/>
      <c r="H674" s="15"/>
      <c r="I674" s="15"/>
      <c r="J674" s="15"/>
      <c r="K674" s="15"/>
      <c r="L674" s="15"/>
      <c r="M674" s="16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11.25" hidden="false" customHeight="true" outlineLevel="0" collapsed="false">
      <c r="A675" s="1"/>
      <c r="B675" s="1"/>
      <c r="C675" s="15"/>
      <c r="D675" s="15"/>
      <c r="E675" s="16"/>
      <c r="F675" s="16"/>
      <c r="G675" s="15"/>
      <c r="H675" s="15"/>
      <c r="I675" s="15"/>
      <c r="J675" s="15"/>
      <c r="K675" s="15"/>
      <c r="L675" s="15"/>
      <c r="M675" s="16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11.25" hidden="false" customHeight="true" outlineLevel="0" collapsed="false">
      <c r="A676" s="1"/>
      <c r="B676" s="1"/>
      <c r="C676" s="15"/>
      <c r="D676" s="15"/>
      <c r="E676" s="16"/>
      <c r="F676" s="16"/>
      <c r="G676" s="15"/>
      <c r="H676" s="15"/>
      <c r="I676" s="15"/>
      <c r="J676" s="15"/>
      <c r="K676" s="15"/>
      <c r="L676" s="15"/>
      <c r="M676" s="16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11.25" hidden="false" customHeight="true" outlineLevel="0" collapsed="false">
      <c r="A677" s="1"/>
      <c r="B677" s="1"/>
      <c r="C677" s="15"/>
      <c r="D677" s="15"/>
      <c r="E677" s="16"/>
      <c r="F677" s="16"/>
      <c r="G677" s="15"/>
      <c r="H677" s="15"/>
      <c r="I677" s="15"/>
      <c r="J677" s="15"/>
      <c r="K677" s="15"/>
      <c r="L677" s="15"/>
      <c r="M677" s="16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11.25" hidden="false" customHeight="true" outlineLevel="0" collapsed="false">
      <c r="A678" s="1"/>
      <c r="B678" s="1"/>
      <c r="C678" s="15"/>
      <c r="D678" s="15"/>
      <c r="E678" s="16"/>
      <c r="F678" s="16"/>
      <c r="G678" s="15"/>
      <c r="H678" s="15"/>
      <c r="I678" s="15"/>
      <c r="J678" s="15"/>
      <c r="K678" s="15"/>
      <c r="L678" s="15"/>
      <c r="M678" s="16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11.25" hidden="false" customHeight="true" outlineLevel="0" collapsed="false">
      <c r="A679" s="1"/>
      <c r="B679" s="1"/>
      <c r="C679" s="15"/>
      <c r="D679" s="15"/>
      <c r="E679" s="16"/>
      <c r="F679" s="16"/>
      <c r="G679" s="15"/>
      <c r="H679" s="15"/>
      <c r="I679" s="15"/>
      <c r="J679" s="15"/>
      <c r="K679" s="15"/>
      <c r="L679" s="15"/>
      <c r="M679" s="16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11.25" hidden="false" customHeight="true" outlineLevel="0" collapsed="false">
      <c r="A680" s="1"/>
      <c r="B680" s="1"/>
      <c r="C680" s="15"/>
      <c r="D680" s="15"/>
      <c r="E680" s="16"/>
      <c r="F680" s="16"/>
      <c r="G680" s="15"/>
      <c r="H680" s="15"/>
      <c r="I680" s="15"/>
      <c r="J680" s="15"/>
      <c r="K680" s="15"/>
      <c r="L680" s="15"/>
      <c r="M680" s="16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11.25" hidden="false" customHeight="true" outlineLevel="0" collapsed="false">
      <c r="A681" s="1"/>
      <c r="B681" s="1"/>
      <c r="C681" s="15"/>
      <c r="D681" s="15"/>
      <c r="E681" s="16"/>
      <c r="F681" s="16"/>
      <c r="G681" s="15"/>
      <c r="H681" s="15"/>
      <c r="I681" s="15"/>
      <c r="J681" s="15"/>
      <c r="K681" s="15"/>
      <c r="L681" s="15"/>
      <c r="M681" s="16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11.25" hidden="false" customHeight="true" outlineLevel="0" collapsed="false">
      <c r="A682" s="1"/>
      <c r="B682" s="1"/>
      <c r="C682" s="15"/>
      <c r="D682" s="15"/>
      <c r="E682" s="16"/>
      <c r="F682" s="16"/>
      <c r="G682" s="15"/>
      <c r="H682" s="15"/>
      <c r="I682" s="15"/>
      <c r="J682" s="15"/>
      <c r="K682" s="15"/>
      <c r="L682" s="15"/>
      <c r="M682" s="16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11.25" hidden="false" customHeight="true" outlineLevel="0" collapsed="false">
      <c r="A683" s="1"/>
      <c r="B683" s="1"/>
      <c r="C683" s="15"/>
      <c r="D683" s="15"/>
      <c r="E683" s="16"/>
      <c r="F683" s="16"/>
      <c r="G683" s="15"/>
      <c r="H683" s="15"/>
      <c r="I683" s="15"/>
      <c r="J683" s="15"/>
      <c r="K683" s="15"/>
      <c r="L683" s="15"/>
      <c r="M683" s="16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11.25" hidden="false" customHeight="true" outlineLevel="0" collapsed="false">
      <c r="A684" s="1"/>
      <c r="B684" s="1"/>
      <c r="C684" s="15"/>
      <c r="D684" s="15"/>
      <c r="E684" s="16"/>
      <c r="F684" s="16"/>
      <c r="G684" s="15"/>
      <c r="H684" s="15"/>
      <c r="I684" s="15"/>
      <c r="J684" s="15"/>
      <c r="K684" s="15"/>
      <c r="L684" s="15"/>
      <c r="M684" s="16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11.25" hidden="false" customHeight="true" outlineLevel="0" collapsed="false">
      <c r="A685" s="1"/>
      <c r="B685" s="1"/>
      <c r="C685" s="15"/>
      <c r="D685" s="15"/>
      <c r="E685" s="16"/>
      <c r="F685" s="16"/>
      <c r="G685" s="15"/>
      <c r="H685" s="15"/>
      <c r="I685" s="15"/>
      <c r="J685" s="15"/>
      <c r="K685" s="15"/>
      <c r="L685" s="15"/>
      <c r="M685" s="16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11.25" hidden="false" customHeight="true" outlineLevel="0" collapsed="false">
      <c r="A686" s="1"/>
      <c r="B686" s="1"/>
      <c r="C686" s="15"/>
      <c r="D686" s="15"/>
      <c r="E686" s="16"/>
      <c r="F686" s="16"/>
      <c r="G686" s="15"/>
      <c r="H686" s="15"/>
      <c r="I686" s="15"/>
      <c r="J686" s="15"/>
      <c r="K686" s="15"/>
      <c r="L686" s="15"/>
      <c r="M686" s="16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11.25" hidden="false" customHeight="true" outlineLevel="0" collapsed="false">
      <c r="A687" s="1"/>
      <c r="B687" s="1"/>
      <c r="C687" s="15"/>
      <c r="D687" s="15"/>
      <c r="E687" s="16"/>
      <c r="F687" s="16"/>
      <c r="G687" s="15"/>
      <c r="H687" s="15"/>
      <c r="I687" s="15"/>
      <c r="J687" s="15"/>
      <c r="K687" s="15"/>
      <c r="L687" s="15"/>
      <c r="M687" s="16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11.25" hidden="false" customHeight="true" outlineLevel="0" collapsed="false">
      <c r="A688" s="1"/>
      <c r="B688" s="1"/>
      <c r="C688" s="15"/>
      <c r="D688" s="15"/>
      <c r="E688" s="16"/>
      <c r="F688" s="16"/>
      <c r="G688" s="15"/>
      <c r="H688" s="15"/>
      <c r="I688" s="15"/>
      <c r="J688" s="15"/>
      <c r="K688" s="15"/>
      <c r="L688" s="15"/>
      <c r="M688" s="16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11.25" hidden="false" customHeight="true" outlineLevel="0" collapsed="false">
      <c r="A689" s="1"/>
      <c r="B689" s="1"/>
      <c r="C689" s="15"/>
      <c r="D689" s="15"/>
      <c r="E689" s="16"/>
      <c r="F689" s="16"/>
      <c r="G689" s="15"/>
      <c r="H689" s="15"/>
      <c r="I689" s="15"/>
      <c r="J689" s="15"/>
      <c r="K689" s="15"/>
      <c r="L689" s="15"/>
      <c r="M689" s="16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11.25" hidden="false" customHeight="true" outlineLevel="0" collapsed="false">
      <c r="A690" s="1"/>
      <c r="B690" s="1"/>
      <c r="C690" s="15"/>
      <c r="D690" s="15"/>
      <c r="E690" s="16"/>
      <c r="F690" s="16"/>
      <c r="G690" s="15"/>
      <c r="H690" s="15"/>
      <c r="I690" s="15"/>
      <c r="J690" s="15"/>
      <c r="K690" s="15"/>
      <c r="L690" s="15"/>
      <c r="M690" s="16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11.25" hidden="false" customHeight="true" outlineLevel="0" collapsed="false">
      <c r="A691" s="1"/>
      <c r="B691" s="1"/>
      <c r="C691" s="15"/>
      <c r="D691" s="15"/>
      <c r="E691" s="16"/>
      <c r="F691" s="16"/>
      <c r="G691" s="15"/>
      <c r="H691" s="15"/>
      <c r="I691" s="15"/>
      <c r="J691" s="15"/>
      <c r="K691" s="15"/>
      <c r="L691" s="15"/>
      <c r="M691" s="16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11.25" hidden="false" customHeight="true" outlineLevel="0" collapsed="false">
      <c r="A692" s="1"/>
      <c r="B692" s="1"/>
      <c r="C692" s="15"/>
      <c r="D692" s="15"/>
      <c r="E692" s="16"/>
      <c r="F692" s="16"/>
      <c r="G692" s="15"/>
      <c r="H692" s="15"/>
      <c r="I692" s="15"/>
      <c r="J692" s="15"/>
      <c r="K692" s="15"/>
      <c r="L692" s="15"/>
      <c r="M692" s="16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11.25" hidden="false" customHeight="true" outlineLevel="0" collapsed="false">
      <c r="A693" s="1"/>
      <c r="B693" s="1"/>
      <c r="C693" s="15"/>
      <c r="D693" s="15"/>
      <c r="E693" s="16"/>
      <c r="F693" s="16"/>
      <c r="G693" s="15"/>
      <c r="H693" s="15"/>
      <c r="I693" s="15"/>
      <c r="J693" s="15"/>
      <c r="K693" s="15"/>
      <c r="L693" s="15"/>
      <c r="M693" s="16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11.25" hidden="false" customHeight="true" outlineLevel="0" collapsed="false">
      <c r="A694" s="1"/>
      <c r="B694" s="1"/>
      <c r="C694" s="15"/>
      <c r="D694" s="15"/>
      <c r="E694" s="16"/>
      <c r="F694" s="16"/>
      <c r="G694" s="15"/>
      <c r="H694" s="15"/>
      <c r="I694" s="15"/>
      <c r="J694" s="15"/>
      <c r="K694" s="15"/>
      <c r="L694" s="15"/>
      <c r="M694" s="16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11.25" hidden="false" customHeight="true" outlineLevel="0" collapsed="false">
      <c r="A695" s="1"/>
      <c r="B695" s="1"/>
      <c r="C695" s="15"/>
      <c r="D695" s="15"/>
      <c r="E695" s="16"/>
      <c r="F695" s="16"/>
      <c r="G695" s="15"/>
      <c r="H695" s="15"/>
      <c r="I695" s="15"/>
      <c r="J695" s="15"/>
      <c r="K695" s="15"/>
      <c r="L695" s="15"/>
      <c r="M695" s="16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11.25" hidden="false" customHeight="true" outlineLevel="0" collapsed="false">
      <c r="A696" s="1"/>
      <c r="B696" s="1"/>
      <c r="C696" s="15"/>
      <c r="D696" s="15"/>
      <c r="E696" s="16"/>
      <c r="F696" s="16"/>
      <c r="G696" s="15"/>
      <c r="H696" s="15"/>
      <c r="I696" s="15"/>
      <c r="J696" s="15"/>
      <c r="K696" s="15"/>
      <c r="L696" s="15"/>
      <c r="M696" s="16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11.25" hidden="false" customHeight="true" outlineLevel="0" collapsed="false">
      <c r="A697" s="1"/>
      <c r="B697" s="1"/>
      <c r="C697" s="15"/>
      <c r="D697" s="15"/>
      <c r="E697" s="16"/>
      <c r="F697" s="16"/>
      <c r="G697" s="15"/>
      <c r="H697" s="15"/>
      <c r="I697" s="15"/>
      <c r="J697" s="15"/>
      <c r="K697" s="15"/>
      <c r="L697" s="15"/>
      <c r="M697" s="16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11.25" hidden="false" customHeight="true" outlineLevel="0" collapsed="false">
      <c r="A698" s="1"/>
      <c r="B698" s="1"/>
      <c r="C698" s="15"/>
      <c r="D698" s="15"/>
      <c r="E698" s="16"/>
      <c r="F698" s="16"/>
      <c r="G698" s="15"/>
      <c r="H698" s="15"/>
      <c r="I698" s="15"/>
      <c r="J698" s="15"/>
      <c r="K698" s="15"/>
      <c r="L698" s="15"/>
      <c r="M698" s="16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11.25" hidden="false" customHeight="true" outlineLevel="0" collapsed="false">
      <c r="A699" s="1"/>
      <c r="B699" s="1"/>
      <c r="C699" s="15"/>
      <c r="D699" s="15"/>
      <c r="E699" s="16"/>
      <c r="F699" s="16"/>
      <c r="G699" s="15"/>
      <c r="H699" s="15"/>
      <c r="I699" s="15"/>
      <c r="J699" s="15"/>
      <c r="K699" s="15"/>
      <c r="L699" s="15"/>
      <c r="M699" s="16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11.25" hidden="false" customHeight="true" outlineLevel="0" collapsed="false">
      <c r="A700" s="1"/>
      <c r="B700" s="1"/>
      <c r="C700" s="15"/>
      <c r="D700" s="15"/>
      <c r="E700" s="16"/>
      <c r="F700" s="16"/>
      <c r="G700" s="15"/>
      <c r="H700" s="15"/>
      <c r="I700" s="15"/>
      <c r="J700" s="15"/>
      <c r="K700" s="15"/>
      <c r="L700" s="15"/>
      <c r="M700" s="16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11.25" hidden="false" customHeight="true" outlineLevel="0" collapsed="false">
      <c r="A701" s="1"/>
      <c r="B701" s="1"/>
      <c r="C701" s="15"/>
      <c r="D701" s="15"/>
      <c r="E701" s="16"/>
      <c r="F701" s="16"/>
      <c r="G701" s="15"/>
      <c r="H701" s="15"/>
      <c r="I701" s="15"/>
      <c r="J701" s="15"/>
      <c r="K701" s="15"/>
      <c r="L701" s="15"/>
      <c r="M701" s="16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11.25" hidden="false" customHeight="true" outlineLevel="0" collapsed="false">
      <c r="A702" s="1"/>
      <c r="B702" s="1"/>
      <c r="C702" s="15"/>
      <c r="D702" s="15"/>
      <c r="E702" s="16"/>
      <c r="F702" s="16"/>
      <c r="G702" s="15"/>
      <c r="H702" s="15"/>
      <c r="I702" s="15"/>
      <c r="J702" s="15"/>
      <c r="K702" s="15"/>
      <c r="L702" s="15"/>
      <c r="M702" s="16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11.25" hidden="false" customHeight="true" outlineLevel="0" collapsed="false">
      <c r="A703" s="1"/>
      <c r="B703" s="1"/>
      <c r="C703" s="15"/>
      <c r="D703" s="15"/>
      <c r="E703" s="16"/>
      <c r="F703" s="16"/>
      <c r="G703" s="15"/>
      <c r="H703" s="15"/>
      <c r="I703" s="15"/>
      <c r="J703" s="15"/>
      <c r="K703" s="15"/>
      <c r="L703" s="15"/>
      <c r="M703" s="16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11.25" hidden="false" customHeight="true" outlineLevel="0" collapsed="false">
      <c r="A704" s="1"/>
      <c r="B704" s="1"/>
      <c r="C704" s="15"/>
      <c r="D704" s="15"/>
      <c r="E704" s="16"/>
      <c r="F704" s="16"/>
      <c r="G704" s="15"/>
      <c r="H704" s="15"/>
      <c r="I704" s="15"/>
      <c r="J704" s="15"/>
      <c r="K704" s="15"/>
      <c r="L704" s="15"/>
      <c r="M704" s="16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11.25" hidden="false" customHeight="true" outlineLevel="0" collapsed="false">
      <c r="A705" s="1"/>
      <c r="B705" s="1"/>
      <c r="C705" s="15"/>
      <c r="D705" s="15"/>
      <c r="E705" s="16"/>
      <c r="F705" s="16"/>
      <c r="G705" s="15"/>
      <c r="H705" s="15"/>
      <c r="I705" s="15"/>
      <c r="J705" s="15"/>
      <c r="K705" s="15"/>
      <c r="L705" s="15"/>
      <c r="M705" s="16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11.25" hidden="false" customHeight="true" outlineLevel="0" collapsed="false">
      <c r="A706" s="1"/>
      <c r="B706" s="1"/>
      <c r="C706" s="15"/>
      <c r="D706" s="15"/>
      <c r="E706" s="16"/>
      <c r="F706" s="16"/>
      <c r="G706" s="15"/>
      <c r="H706" s="15"/>
      <c r="I706" s="15"/>
      <c r="J706" s="15"/>
      <c r="K706" s="15"/>
      <c r="L706" s="15"/>
      <c r="M706" s="16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11.25" hidden="false" customHeight="true" outlineLevel="0" collapsed="false">
      <c r="A707" s="1"/>
      <c r="B707" s="1"/>
      <c r="C707" s="15"/>
      <c r="D707" s="15"/>
      <c r="E707" s="16"/>
      <c r="F707" s="16"/>
      <c r="G707" s="15"/>
      <c r="H707" s="15"/>
      <c r="I707" s="15"/>
      <c r="J707" s="15"/>
      <c r="K707" s="15"/>
      <c r="L707" s="15"/>
      <c r="M707" s="16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11.25" hidden="false" customHeight="true" outlineLevel="0" collapsed="false">
      <c r="A708" s="1"/>
      <c r="B708" s="1"/>
      <c r="C708" s="15"/>
      <c r="D708" s="15"/>
      <c r="E708" s="16"/>
      <c r="F708" s="16"/>
      <c r="G708" s="15"/>
      <c r="H708" s="15"/>
      <c r="I708" s="15"/>
      <c r="J708" s="15"/>
      <c r="K708" s="15"/>
      <c r="L708" s="15"/>
      <c r="M708" s="16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11.25" hidden="false" customHeight="true" outlineLevel="0" collapsed="false">
      <c r="A709" s="1"/>
      <c r="B709" s="1"/>
      <c r="C709" s="15"/>
      <c r="D709" s="15"/>
      <c r="E709" s="16"/>
      <c r="F709" s="16"/>
      <c r="G709" s="15"/>
      <c r="H709" s="15"/>
      <c r="I709" s="15"/>
      <c r="J709" s="15"/>
      <c r="K709" s="15"/>
      <c r="L709" s="15"/>
      <c r="M709" s="16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11.25" hidden="false" customHeight="true" outlineLevel="0" collapsed="false">
      <c r="A710" s="1"/>
      <c r="B710" s="1"/>
      <c r="C710" s="15"/>
      <c r="D710" s="15"/>
      <c r="E710" s="16"/>
      <c r="F710" s="16"/>
      <c r="G710" s="15"/>
      <c r="H710" s="15"/>
      <c r="I710" s="15"/>
      <c r="J710" s="15"/>
      <c r="K710" s="15"/>
      <c r="L710" s="15"/>
      <c r="M710" s="16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11.25" hidden="false" customHeight="true" outlineLevel="0" collapsed="false">
      <c r="A711" s="1"/>
      <c r="B711" s="1"/>
      <c r="C711" s="15"/>
      <c r="D711" s="15"/>
      <c r="E711" s="16"/>
      <c r="F711" s="16"/>
      <c r="G711" s="15"/>
      <c r="H711" s="15"/>
      <c r="I711" s="15"/>
      <c r="J711" s="15"/>
      <c r="K711" s="15"/>
      <c r="L711" s="15"/>
      <c r="M711" s="16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11.25" hidden="false" customHeight="true" outlineLevel="0" collapsed="false">
      <c r="A712" s="1"/>
      <c r="B712" s="1"/>
      <c r="C712" s="15"/>
      <c r="D712" s="15"/>
      <c r="E712" s="16"/>
      <c r="F712" s="16"/>
      <c r="G712" s="15"/>
      <c r="H712" s="15"/>
      <c r="I712" s="15"/>
      <c r="J712" s="15"/>
      <c r="K712" s="15"/>
      <c r="L712" s="15"/>
      <c r="M712" s="16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11.25" hidden="false" customHeight="true" outlineLevel="0" collapsed="false">
      <c r="A713" s="1"/>
      <c r="B713" s="1"/>
      <c r="C713" s="15"/>
      <c r="D713" s="15"/>
      <c r="E713" s="16"/>
      <c r="F713" s="16"/>
      <c r="G713" s="15"/>
      <c r="H713" s="15"/>
      <c r="I713" s="15"/>
      <c r="J713" s="15"/>
      <c r="K713" s="15"/>
      <c r="L713" s="15"/>
      <c r="M713" s="16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11.25" hidden="false" customHeight="true" outlineLevel="0" collapsed="false">
      <c r="A714" s="1"/>
      <c r="B714" s="1"/>
      <c r="C714" s="15"/>
      <c r="D714" s="15"/>
      <c r="E714" s="16"/>
      <c r="F714" s="16"/>
      <c r="G714" s="15"/>
      <c r="H714" s="15"/>
      <c r="I714" s="15"/>
      <c r="J714" s="15"/>
      <c r="K714" s="15"/>
      <c r="L714" s="15"/>
      <c r="M714" s="16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11.25" hidden="false" customHeight="true" outlineLevel="0" collapsed="false">
      <c r="A715" s="1"/>
      <c r="B715" s="1"/>
      <c r="C715" s="15"/>
      <c r="D715" s="15"/>
      <c r="E715" s="16"/>
      <c r="F715" s="16"/>
      <c r="G715" s="15"/>
      <c r="H715" s="15"/>
      <c r="I715" s="15"/>
      <c r="J715" s="15"/>
      <c r="K715" s="15"/>
      <c r="L715" s="15"/>
      <c r="M715" s="16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11.25" hidden="false" customHeight="true" outlineLevel="0" collapsed="false">
      <c r="A716" s="1"/>
      <c r="B716" s="1"/>
      <c r="C716" s="15"/>
      <c r="D716" s="15"/>
      <c r="E716" s="16"/>
      <c r="F716" s="16"/>
      <c r="G716" s="15"/>
      <c r="H716" s="15"/>
      <c r="I716" s="15"/>
      <c r="J716" s="15"/>
      <c r="K716" s="15"/>
      <c r="L716" s="15"/>
      <c r="M716" s="16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11.25" hidden="false" customHeight="true" outlineLevel="0" collapsed="false">
      <c r="A717" s="1"/>
      <c r="B717" s="1"/>
      <c r="C717" s="15"/>
      <c r="D717" s="15"/>
      <c r="E717" s="16"/>
      <c r="F717" s="16"/>
      <c r="G717" s="15"/>
      <c r="H717" s="15"/>
      <c r="I717" s="15"/>
      <c r="J717" s="15"/>
      <c r="K717" s="15"/>
      <c r="L717" s="15"/>
      <c r="M717" s="16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11.25" hidden="false" customHeight="true" outlineLevel="0" collapsed="false">
      <c r="A718" s="1"/>
      <c r="B718" s="1"/>
      <c r="C718" s="15"/>
      <c r="D718" s="15"/>
      <c r="E718" s="16"/>
      <c r="F718" s="16"/>
      <c r="G718" s="15"/>
      <c r="H718" s="15"/>
      <c r="I718" s="15"/>
      <c r="J718" s="15"/>
      <c r="K718" s="15"/>
      <c r="L718" s="15"/>
      <c r="M718" s="16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11.25" hidden="false" customHeight="true" outlineLevel="0" collapsed="false">
      <c r="A719" s="1"/>
      <c r="B719" s="1"/>
      <c r="C719" s="15"/>
      <c r="D719" s="15"/>
      <c r="E719" s="16"/>
      <c r="F719" s="16"/>
      <c r="G719" s="15"/>
      <c r="H719" s="15"/>
      <c r="I719" s="15"/>
      <c r="J719" s="15"/>
      <c r="K719" s="15"/>
      <c r="L719" s="15"/>
      <c r="M719" s="16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11.25" hidden="false" customHeight="true" outlineLevel="0" collapsed="false">
      <c r="A720" s="1"/>
      <c r="B720" s="1"/>
      <c r="C720" s="15"/>
      <c r="D720" s="15"/>
      <c r="E720" s="16"/>
      <c r="F720" s="16"/>
      <c r="G720" s="15"/>
      <c r="H720" s="15"/>
      <c r="I720" s="15"/>
      <c r="J720" s="15"/>
      <c r="K720" s="15"/>
      <c r="L720" s="15"/>
      <c r="M720" s="16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11.25" hidden="false" customHeight="true" outlineLevel="0" collapsed="false">
      <c r="A721" s="1"/>
      <c r="B721" s="1"/>
      <c r="C721" s="15"/>
      <c r="D721" s="15"/>
      <c r="E721" s="16"/>
      <c r="F721" s="16"/>
      <c r="G721" s="15"/>
      <c r="H721" s="15"/>
      <c r="I721" s="15"/>
      <c r="J721" s="15"/>
      <c r="K721" s="15"/>
      <c r="L721" s="15"/>
      <c r="M721" s="16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11.25" hidden="false" customHeight="true" outlineLevel="0" collapsed="false">
      <c r="A722" s="1"/>
      <c r="B722" s="1"/>
      <c r="C722" s="15"/>
      <c r="D722" s="15"/>
      <c r="E722" s="16"/>
      <c r="F722" s="16"/>
      <c r="G722" s="15"/>
      <c r="H722" s="15"/>
      <c r="I722" s="15"/>
      <c r="J722" s="15"/>
      <c r="K722" s="15"/>
      <c r="L722" s="15"/>
      <c r="M722" s="16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11.25" hidden="false" customHeight="true" outlineLevel="0" collapsed="false">
      <c r="A723" s="1"/>
      <c r="B723" s="1"/>
      <c r="C723" s="15"/>
      <c r="D723" s="15"/>
      <c r="E723" s="16"/>
      <c r="F723" s="16"/>
      <c r="G723" s="15"/>
      <c r="H723" s="15"/>
      <c r="I723" s="15"/>
      <c r="J723" s="15"/>
      <c r="K723" s="15"/>
      <c r="L723" s="15"/>
      <c r="M723" s="16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11.25" hidden="false" customHeight="true" outlineLevel="0" collapsed="false">
      <c r="A724" s="1"/>
      <c r="B724" s="1"/>
      <c r="C724" s="15"/>
      <c r="D724" s="15"/>
      <c r="E724" s="16"/>
      <c r="F724" s="16"/>
      <c r="G724" s="15"/>
      <c r="H724" s="15"/>
      <c r="I724" s="15"/>
      <c r="J724" s="15"/>
      <c r="K724" s="15"/>
      <c r="L724" s="15"/>
      <c r="M724" s="16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11.25" hidden="false" customHeight="true" outlineLevel="0" collapsed="false">
      <c r="A725" s="1"/>
      <c r="B725" s="1"/>
      <c r="C725" s="15"/>
      <c r="D725" s="15"/>
      <c r="E725" s="16"/>
      <c r="F725" s="16"/>
      <c r="G725" s="15"/>
      <c r="H725" s="15"/>
      <c r="I725" s="15"/>
      <c r="J725" s="15"/>
      <c r="K725" s="15"/>
      <c r="L725" s="15"/>
      <c r="M725" s="16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11.25" hidden="false" customHeight="true" outlineLevel="0" collapsed="false">
      <c r="A726" s="1"/>
      <c r="B726" s="1"/>
      <c r="C726" s="15"/>
      <c r="D726" s="15"/>
      <c r="E726" s="16"/>
      <c r="F726" s="16"/>
      <c r="G726" s="15"/>
      <c r="H726" s="15"/>
      <c r="I726" s="15"/>
      <c r="J726" s="15"/>
      <c r="K726" s="15"/>
      <c r="L726" s="15"/>
      <c r="M726" s="16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11.25" hidden="false" customHeight="true" outlineLevel="0" collapsed="false">
      <c r="A727" s="1"/>
      <c r="B727" s="1"/>
      <c r="C727" s="15"/>
      <c r="D727" s="15"/>
      <c r="E727" s="16"/>
      <c r="F727" s="16"/>
      <c r="G727" s="15"/>
      <c r="H727" s="15"/>
      <c r="I727" s="15"/>
      <c r="J727" s="15"/>
      <c r="K727" s="15"/>
      <c r="L727" s="15"/>
      <c r="M727" s="16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11.25" hidden="false" customHeight="true" outlineLevel="0" collapsed="false">
      <c r="A728" s="1"/>
      <c r="B728" s="1"/>
      <c r="C728" s="15"/>
      <c r="D728" s="15"/>
      <c r="E728" s="16"/>
      <c r="F728" s="16"/>
      <c r="G728" s="15"/>
      <c r="H728" s="15"/>
      <c r="I728" s="15"/>
      <c r="J728" s="15"/>
      <c r="K728" s="15"/>
      <c r="L728" s="15"/>
      <c r="M728" s="16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11.25" hidden="false" customHeight="true" outlineLevel="0" collapsed="false">
      <c r="A729" s="1"/>
      <c r="B729" s="1"/>
      <c r="C729" s="15"/>
      <c r="D729" s="15"/>
      <c r="E729" s="16"/>
      <c r="F729" s="16"/>
      <c r="G729" s="15"/>
      <c r="H729" s="15"/>
      <c r="I729" s="15"/>
      <c r="J729" s="15"/>
      <c r="K729" s="15"/>
      <c r="L729" s="15"/>
      <c r="M729" s="16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11.25" hidden="false" customHeight="true" outlineLevel="0" collapsed="false">
      <c r="A730" s="1"/>
      <c r="B730" s="1"/>
      <c r="C730" s="15"/>
      <c r="D730" s="15"/>
      <c r="E730" s="16"/>
      <c r="F730" s="16"/>
      <c r="G730" s="15"/>
      <c r="H730" s="15"/>
      <c r="I730" s="15"/>
      <c r="J730" s="15"/>
      <c r="K730" s="15"/>
      <c r="L730" s="15"/>
      <c r="M730" s="16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11.25" hidden="false" customHeight="true" outlineLevel="0" collapsed="false">
      <c r="A731" s="1"/>
      <c r="B731" s="1"/>
      <c r="C731" s="15"/>
      <c r="D731" s="15"/>
      <c r="E731" s="16"/>
      <c r="F731" s="16"/>
      <c r="G731" s="15"/>
      <c r="H731" s="15"/>
      <c r="I731" s="15"/>
      <c r="J731" s="15"/>
      <c r="K731" s="15"/>
      <c r="L731" s="15"/>
      <c r="M731" s="16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11.25" hidden="false" customHeight="true" outlineLevel="0" collapsed="false">
      <c r="A732" s="1"/>
      <c r="B732" s="1"/>
      <c r="C732" s="15"/>
      <c r="D732" s="15"/>
      <c r="E732" s="16"/>
      <c r="F732" s="16"/>
      <c r="G732" s="15"/>
      <c r="H732" s="15"/>
      <c r="I732" s="15"/>
      <c r="J732" s="15"/>
      <c r="K732" s="15"/>
      <c r="L732" s="15"/>
      <c r="M732" s="16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11.25" hidden="false" customHeight="true" outlineLevel="0" collapsed="false">
      <c r="A733" s="1"/>
      <c r="B733" s="1"/>
      <c r="C733" s="15"/>
      <c r="D733" s="15"/>
      <c r="E733" s="16"/>
      <c r="F733" s="16"/>
      <c r="G733" s="15"/>
      <c r="H733" s="15"/>
      <c r="I733" s="15"/>
      <c r="J733" s="15"/>
      <c r="K733" s="15"/>
      <c r="L733" s="15"/>
      <c r="M733" s="16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11.25" hidden="false" customHeight="true" outlineLevel="0" collapsed="false">
      <c r="A734" s="1"/>
      <c r="B734" s="1"/>
      <c r="C734" s="15"/>
      <c r="D734" s="15"/>
      <c r="E734" s="16"/>
      <c r="F734" s="16"/>
      <c r="G734" s="15"/>
      <c r="H734" s="15"/>
      <c r="I734" s="15"/>
      <c r="J734" s="15"/>
      <c r="K734" s="15"/>
      <c r="L734" s="15"/>
      <c r="M734" s="16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11.25" hidden="false" customHeight="true" outlineLevel="0" collapsed="false">
      <c r="A735" s="1"/>
      <c r="B735" s="1"/>
      <c r="C735" s="15"/>
      <c r="D735" s="15"/>
      <c r="E735" s="16"/>
      <c r="F735" s="16"/>
      <c r="G735" s="15"/>
      <c r="H735" s="15"/>
      <c r="I735" s="15"/>
      <c r="J735" s="15"/>
      <c r="K735" s="15"/>
      <c r="L735" s="15"/>
      <c r="M735" s="16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11.25" hidden="false" customHeight="true" outlineLevel="0" collapsed="false">
      <c r="A736" s="1"/>
      <c r="B736" s="1"/>
      <c r="C736" s="15"/>
      <c r="D736" s="15"/>
      <c r="E736" s="16"/>
      <c r="F736" s="16"/>
      <c r="G736" s="15"/>
      <c r="H736" s="15"/>
      <c r="I736" s="15"/>
      <c r="J736" s="15"/>
      <c r="K736" s="15"/>
      <c r="L736" s="15"/>
      <c r="M736" s="16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11.25" hidden="false" customHeight="true" outlineLevel="0" collapsed="false">
      <c r="A737" s="1"/>
      <c r="B737" s="1"/>
      <c r="C737" s="15"/>
      <c r="D737" s="15"/>
      <c r="E737" s="16"/>
      <c r="F737" s="16"/>
      <c r="G737" s="15"/>
      <c r="H737" s="15"/>
      <c r="I737" s="15"/>
      <c r="J737" s="15"/>
      <c r="K737" s="15"/>
      <c r="L737" s="15"/>
      <c r="M737" s="16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11.25" hidden="false" customHeight="true" outlineLevel="0" collapsed="false">
      <c r="A738" s="1"/>
      <c r="B738" s="1"/>
      <c r="C738" s="15"/>
      <c r="D738" s="15"/>
      <c r="E738" s="16"/>
      <c r="F738" s="16"/>
      <c r="G738" s="15"/>
      <c r="H738" s="15"/>
      <c r="I738" s="15"/>
      <c r="J738" s="15"/>
      <c r="K738" s="15"/>
      <c r="L738" s="15"/>
      <c r="M738" s="16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11.25" hidden="false" customHeight="true" outlineLevel="0" collapsed="false">
      <c r="A739" s="1"/>
      <c r="B739" s="1"/>
      <c r="C739" s="15"/>
      <c r="D739" s="15"/>
      <c r="E739" s="16"/>
      <c r="F739" s="16"/>
      <c r="G739" s="15"/>
      <c r="H739" s="15"/>
      <c r="I739" s="15"/>
      <c r="J739" s="15"/>
      <c r="K739" s="15"/>
      <c r="L739" s="15"/>
      <c r="M739" s="16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11.25" hidden="false" customHeight="true" outlineLevel="0" collapsed="false">
      <c r="A740" s="1"/>
      <c r="B740" s="1"/>
      <c r="C740" s="15"/>
      <c r="D740" s="15"/>
      <c r="E740" s="16"/>
      <c r="F740" s="16"/>
      <c r="G740" s="15"/>
      <c r="H740" s="15"/>
      <c r="I740" s="15"/>
      <c r="J740" s="15"/>
      <c r="K740" s="15"/>
      <c r="L740" s="15"/>
      <c r="M740" s="16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11.25" hidden="false" customHeight="true" outlineLevel="0" collapsed="false">
      <c r="A741" s="1"/>
      <c r="B741" s="1"/>
      <c r="C741" s="15"/>
      <c r="D741" s="15"/>
      <c r="E741" s="16"/>
      <c r="F741" s="16"/>
      <c r="G741" s="15"/>
      <c r="H741" s="15"/>
      <c r="I741" s="15"/>
      <c r="J741" s="15"/>
      <c r="K741" s="15"/>
      <c r="L741" s="15"/>
      <c r="M741" s="16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11.25" hidden="false" customHeight="true" outlineLevel="0" collapsed="false">
      <c r="A742" s="1"/>
      <c r="B742" s="1"/>
      <c r="C742" s="15"/>
      <c r="D742" s="15"/>
      <c r="E742" s="16"/>
      <c r="F742" s="16"/>
      <c r="G742" s="15"/>
      <c r="H742" s="15"/>
      <c r="I742" s="15"/>
      <c r="J742" s="15"/>
      <c r="K742" s="15"/>
      <c r="L742" s="15"/>
      <c r="M742" s="16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11.25" hidden="false" customHeight="true" outlineLevel="0" collapsed="false">
      <c r="A743" s="1"/>
      <c r="B743" s="1"/>
      <c r="C743" s="15"/>
      <c r="D743" s="15"/>
      <c r="E743" s="16"/>
      <c r="F743" s="16"/>
      <c r="G743" s="15"/>
      <c r="H743" s="15"/>
      <c r="I743" s="15"/>
      <c r="J743" s="15"/>
      <c r="K743" s="15"/>
      <c r="L743" s="15"/>
      <c r="M743" s="16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11.25" hidden="false" customHeight="true" outlineLevel="0" collapsed="false">
      <c r="A744" s="1"/>
      <c r="B744" s="1"/>
      <c r="C744" s="15"/>
      <c r="D744" s="15"/>
      <c r="E744" s="16"/>
      <c r="F744" s="16"/>
      <c r="G744" s="15"/>
      <c r="H744" s="15"/>
      <c r="I744" s="15"/>
      <c r="J744" s="15"/>
      <c r="K744" s="15"/>
      <c r="L744" s="15"/>
      <c r="M744" s="16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11.25" hidden="false" customHeight="true" outlineLevel="0" collapsed="false">
      <c r="A745" s="1"/>
      <c r="B745" s="1"/>
      <c r="C745" s="15"/>
      <c r="D745" s="15"/>
      <c r="E745" s="16"/>
      <c r="F745" s="16"/>
      <c r="G745" s="15"/>
      <c r="H745" s="15"/>
      <c r="I745" s="15"/>
      <c r="J745" s="15"/>
      <c r="K745" s="15"/>
      <c r="L745" s="15"/>
      <c r="M745" s="16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11.25" hidden="false" customHeight="true" outlineLevel="0" collapsed="false">
      <c r="A746" s="1"/>
      <c r="B746" s="1"/>
      <c r="C746" s="15"/>
      <c r="D746" s="15"/>
      <c r="E746" s="16"/>
      <c r="F746" s="16"/>
      <c r="G746" s="15"/>
      <c r="H746" s="15"/>
      <c r="I746" s="15"/>
      <c r="J746" s="15"/>
      <c r="K746" s="15"/>
      <c r="L746" s="15"/>
      <c r="M746" s="16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11.25" hidden="false" customHeight="true" outlineLevel="0" collapsed="false">
      <c r="A747" s="1"/>
      <c r="B747" s="1"/>
      <c r="C747" s="15"/>
      <c r="D747" s="15"/>
      <c r="E747" s="16"/>
      <c r="F747" s="16"/>
      <c r="G747" s="15"/>
      <c r="H747" s="15"/>
      <c r="I747" s="15"/>
      <c r="J747" s="15"/>
      <c r="K747" s="15"/>
      <c r="L747" s="15"/>
      <c r="M747" s="16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11.25" hidden="false" customHeight="true" outlineLevel="0" collapsed="false">
      <c r="A748" s="1"/>
      <c r="B748" s="1"/>
      <c r="C748" s="15"/>
      <c r="D748" s="15"/>
      <c r="E748" s="16"/>
      <c r="F748" s="16"/>
      <c r="G748" s="15"/>
      <c r="H748" s="15"/>
      <c r="I748" s="15"/>
      <c r="J748" s="15"/>
      <c r="K748" s="15"/>
      <c r="L748" s="15"/>
      <c r="M748" s="16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11.25" hidden="false" customHeight="true" outlineLevel="0" collapsed="false">
      <c r="A749" s="1"/>
      <c r="B749" s="1"/>
      <c r="C749" s="15"/>
      <c r="D749" s="15"/>
      <c r="E749" s="16"/>
      <c r="F749" s="16"/>
      <c r="G749" s="15"/>
      <c r="H749" s="15"/>
      <c r="I749" s="15"/>
      <c r="J749" s="15"/>
      <c r="K749" s="15"/>
      <c r="L749" s="15"/>
      <c r="M749" s="16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11.25" hidden="false" customHeight="true" outlineLevel="0" collapsed="false">
      <c r="A750" s="1"/>
      <c r="B750" s="1"/>
      <c r="C750" s="15"/>
      <c r="D750" s="15"/>
      <c r="E750" s="16"/>
      <c r="F750" s="16"/>
      <c r="G750" s="15"/>
      <c r="H750" s="15"/>
      <c r="I750" s="15"/>
      <c r="J750" s="15"/>
      <c r="K750" s="15"/>
      <c r="L750" s="15"/>
      <c r="M750" s="16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11.25" hidden="false" customHeight="true" outlineLevel="0" collapsed="false">
      <c r="A751" s="1"/>
      <c r="B751" s="1"/>
      <c r="C751" s="15"/>
      <c r="D751" s="15"/>
      <c r="E751" s="16"/>
      <c r="F751" s="16"/>
      <c r="G751" s="15"/>
      <c r="H751" s="15"/>
      <c r="I751" s="15"/>
      <c r="J751" s="15"/>
      <c r="K751" s="15"/>
      <c r="L751" s="15"/>
      <c r="M751" s="16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11.25" hidden="false" customHeight="true" outlineLevel="0" collapsed="false">
      <c r="A752" s="1"/>
      <c r="B752" s="1"/>
      <c r="C752" s="15"/>
      <c r="D752" s="15"/>
      <c r="E752" s="16"/>
      <c r="F752" s="16"/>
      <c r="G752" s="15"/>
      <c r="H752" s="15"/>
      <c r="I752" s="15"/>
      <c r="J752" s="15"/>
      <c r="K752" s="15"/>
      <c r="L752" s="15"/>
      <c r="M752" s="16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11.25" hidden="false" customHeight="true" outlineLevel="0" collapsed="false">
      <c r="A753" s="1"/>
      <c r="B753" s="1"/>
      <c r="C753" s="15"/>
      <c r="D753" s="15"/>
      <c r="E753" s="16"/>
      <c r="F753" s="16"/>
      <c r="G753" s="15"/>
      <c r="H753" s="15"/>
      <c r="I753" s="15"/>
      <c r="J753" s="15"/>
      <c r="K753" s="15"/>
      <c r="L753" s="15"/>
      <c r="M753" s="16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11.25" hidden="false" customHeight="true" outlineLevel="0" collapsed="false">
      <c r="A754" s="1"/>
      <c r="B754" s="1"/>
      <c r="C754" s="15"/>
      <c r="D754" s="15"/>
      <c r="E754" s="16"/>
      <c r="F754" s="16"/>
      <c r="G754" s="15"/>
      <c r="H754" s="15"/>
      <c r="I754" s="15"/>
      <c r="J754" s="15"/>
      <c r="K754" s="15"/>
      <c r="L754" s="15"/>
      <c r="M754" s="16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11.25" hidden="false" customHeight="true" outlineLevel="0" collapsed="false">
      <c r="A755" s="1"/>
      <c r="B755" s="1"/>
      <c r="C755" s="15"/>
      <c r="D755" s="15"/>
      <c r="E755" s="16"/>
      <c r="F755" s="16"/>
      <c r="G755" s="15"/>
      <c r="H755" s="15"/>
      <c r="I755" s="15"/>
      <c r="J755" s="15"/>
      <c r="K755" s="15"/>
      <c r="L755" s="15"/>
      <c r="M755" s="16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11.25" hidden="false" customHeight="true" outlineLevel="0" collapsed="false">
      <c r="A756" s="1"/>
      <c r="B756" s="1"/>
      <c r="C756" s="15"/>
      <c r="D756" s="15"/>
      <c r="E756" s="16"/>
      <c r="F756" s="16"/>
      <c r="G756" s="15"/>
      <c r="H756" s="15"/>
      <c r="I756" s="15"/>
      <c r="J756" s="15"/>
      <c r="K756" s="15"/>
      <c r="L756" s="15"/>
      <c r="M756" s="16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11.25" hidden="false" customHeight="true" outlineLevel="0" collapsed="false">
      <c r="A757" s="1"/>
      <c r="B757" s="1"/>
      <c r="C757" s="15"/>
      <c r="D757" s="15"/>
      <c r="E757" s="16"/>
      <c r="F757" s="16"/>
      <c r="G757" s="15"/>
      <c r="H757" s="15"/>
      <c r="I757" s="15"/>
      <c r="J757" s="15"/>
      <c r="K757" s="15"/>
      <c r="L757" s="15"/>
      <c r="M757" s="16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11.25" hidden="false" customHeight="true" outlineLevel="0" collapsed="false">
      <c r="A758" s="1"/>
      <c r="B758" s="1"/>
      <c r="C758" s="15"/>
      <c r="D758" s="15"/>
      <c r="E758" s="16"/>
      <c r="F758" s="16"/>
      <c r="G758" s="15"/>
      <c r="H758" s="15"/>
      <c r="I758" s="15"/>
      <c r="J758" s="15"/>
      <c r="K758" s="15"/>
      <c r="L758" s="15"/>
      <c r="M758" s="16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11.25" hidden="false" customHeight="true" outlineLevel="0" collapsed="false">
      <c r="A759" s="1"/>
      <c r="B759" s="1"/>
      <c r="C759" s="15"/>
      <c r="D759" s="15"/>
      <c r="E759" s="16"/>
      <c r="F759" s="16"/>
      <c r="G759" s="15"/>
      <c r="H759" s="15"/>
      <c r="I759" s="15"/>
      <c r="J759" s="15"/>
      <c r="K759" s="15"/>
      <c r="L759" s="15"/>
      <c r="M759" s="16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11.25" hidden="false" customHeight="true" outlineLevel="0" collapsed="false">
      <c r="A760" s="1"/>
      <c r="B760" s="1"/>
      <c r="C760" s="15"/>
      <c r="D760" s="15"/>
      <c r="E760" s="16"/>
      <c r="F760" s="16"/>
      <c r="G760" s="15"/>
      <c r="H760" s="15"/>
      <c r="I760" s="15"/>
      <c r="J760" s="15"/>
      <c r="K760" s="15"/>
      <c r="L760" s="15"/>
      <c r="M760" s="16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11.25" hidden="false" customHeight="true" outlineLevel="0" collapsed="false">
      <c r="A761" s="1"/>
      <c r="B761" s="1"/>
      <c r="C761" s="15"/>
      <c r="D761" s="15"/>
      <c r="E761" s="16"/>
      <c r="F761" s="16"/>
      <c r="G761" s="15"/>
      <c r="H761" s="15"/>
      <c r="I761" s="15"/>
      <c r="J761" s="15"/>
      <c r="K761" s="15"/>
      <c r="L761" s="15"/>
      <c r="M761" s="16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11.25" hidden="false" customHeight="true" outlineLevel="0" collapsed="false">
      <c r="A762" s="1"/>
      <c r="B762" s="1"/>
      <c r="C762" s="15"/>
      <c r="D762" s="15"/>
      <c r="E762" s="16"/>
      <c r="F762" s="16"/>
      <c r="G762" s="15"/>
      <c r="H762" s="15"/>
      <c r="I762" s="15"/>
      <c r="J762" s="15"/>
      <c r="K762" s="15"/>
      <c r="L762" s="15"/>
      <c r="M762" s="16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11.25" hidden="false" customHeight="true" outlineLevel="0" collapsed="false">
      <c r="A763" s="1"/>
      <c r="B763" s="1"/>
      <c r="C763" s="15"/>
      <c r="D763" s="15"/>
      <c r="E763" s="16"/>
      <c r="F763" s="16"/>
      <c r="G763" s="15"/>
      <c r="H763" s="15"/>
      <c r="I763" s="15"/>
      <c r="J763" s="15"/>
      <c r="K763" s="15"/>
      <c r="L763" s="15"/>
      <c r="M763" s="16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11.25" hidden="false" customHeight="true" outlineLevel="0" collapsed="false">
      <c r="A764" s="1"/>
      <c r="B764" s="1"/>
      <c r="C764" s="15"/>
      <c r="D764" s="15"/>
      <c r="E764" s="16"/>
      <c r="F764" s="16"/>
      <c r="G764" s="15"/>
      <c r="H764" s="15"/>
      <c r="I764" s="15"/>
      <c r="J764" s="15"/>
      <c r="K764" s="15"/>
      <c r="L764" s="15"/>
      <c r="M764" s="16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11.25" hidden="false" customHeight="true" outlineLevel="0" collapsed="false">
      <c r="A765" s="1"/>
      <c r="B765" s="1"/>
      <c r="C765" s="15"/>
      <c r="D765" s="15"/>
      <c r="E765" s="16"/>
      <c r="F765" s="16"/>
      <c r="G765" s="15"/>
      <c r="H765" s="15"/>
      <c r="I765" s="15"/>
      <c r="J765" s="15"/>
      <c r="K765" s="15"/>
      <c r="L765" s="15"/>
      <c r="M765" s="16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11.25" hidden="false" customHeight="true" outlineLevel="0" collapsed="false">
      <c r="A766" s="1"/>
      <c r="B766" s="1"/>
      <c r="C766" s="15"/>
      <c r="D766" s="15"/>
      <c r="E766" s="16"/>
      <c r="F766" s="16"/>
      <c r="G766" s="15"/>
      <c r="H766" s="15"/>
      <c r="I766" s="15"/>
      <c r="J766" s="15"/>
      <c r="K766" s="15"/>
      <c r="L766" s="15"/>
      <c r="M766" s="16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11.25" hidden="false" customHeight="true" outlineLevel="0" collapsed="false">
      <c r="A767" s="1"/>
      <c r="B767" s="1"/>
      <c r="C767" s="15"/>
      <c r="D767" s="15"/>
      <c r="E767" s="16"/>
      <c r="F767" s="16"/>
      <c r="G767" s="15"/>
      <c r="H767" s="15"/>
      <c r="I767" s="15"/>
      <c r="J767" s="15"/>
      <c r="K767" s="15"/>
      <c r="L767" s="15"/>
      <c r="M767" s="16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11.25" hidden="false" customHeight="true" outlineLevel="0" collapsed="false">
      <c r="A768" s="1"/>
      <c r="B768" s="1"/>
      <c r="C768" s="15"/>
      <c r="D768" s="15"/>
      <c r="E768" s="16"/>
      <c r="F768" s="16"/>
      <c r="G768" s="15"/>
      <c r="H768" s="15"/>
      <c r="I768" s="15"/>
      <c r="J768" s="15"/>
      <c r="K768" s="15"/>
      <c r="L768" s="15"/>
      <c r="M768" s="16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11.25" hidden="false" customHeight="true" outlineLevel="0" collapsed="false">
      <c r="A769" s="1"/>
      <c r="B769" s="1"/>
      <c r="C769" s="15"/>
      <c r="D769" s="15"/>
      <c r="E769" s="16"/>
      <c r="F769" s="16"/>
      <c r="G769" s="15"/>
      <c r="H769" s="15"/>
      <c r="I769" s="15"/>
      <c r="J769" s="15"/>
      <c r="K769" s="15"/>
      <c r="L769" s="15"/>
      <c r="M769" s="16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11.25" hidden="false" customHeight="true" outlineLevel="0" collapsed="false">
      <c r="A770" s="1"/>
      <c r="B770" s="1"/>
      <c r="C770" s="15"/>
      <c r="D770" s="15"/>
      <c r="E770" s="16"/>
      <c r="F770" s="16"/>
      <c r="G770" s="15"/>
      <c r="H770" s="15"/>
      <c r="I770" s="15"/>
      <c r="J770" s="15"/>
      <c r="K770" s="15"/>
      <c r="L770" s="15"/>
      <c r="M770" s="16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11.25" hidden="false" customHeight="true" outlineLevel="0" collapsed="false">
      <c r="A771" s="1"/>
      <c r="B771" s="1"/>
      <c r="C771" s="15"/>
      <c r="D771" s="15"/>
      <c r="E771" s="16"/>
      <c r="F771" s="16"/>
      <c r="G771" s="15"/>
      <c r="H771" s="15"/>
      <c r="I771" s="15"/>
      <c r="J771" s="15"/>
      <c r="K771" s="15"/>
      <c r="L771" s="15"/>
      <c r="M771" s="16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11.25" hidden="false" customHeight="true" outlineLevel="0" collapsed="false">
      <c r="A772" s="1"/>
      <c r="B772" s="1"/>
      <c r="C772" s="15"/>
      <c r="D772" s="15"/>
      <c r="E772" s="16"/>
      <c r="F772" s="16"/>
      <c r="G772" s="15"/>
      <c r="H772" s="15"/>
      <c r="I772" s="15"/>
      <c r="J772" s="15"/>
      <c r="K772" s="15"/>
      <c r="L772" s="15"/>
      <c r="M772" s="16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11.25" hidden="false" customHeight="true" outlineLevel="0" collapsed="false">
      <c r="A773" s="1"/>
      <c r="B773" s="1"/>
      <c r="C773" s="15"/>
      <c r="D773" s="15"/>
      <c r="E773" s="16"/>
      <c r="F773" s="16"/>
      <c r="G773" s="15"/>
      <c r="H773" s="15"/>
      <c r="I773" s="15"/>
      <c r="J773" s="15"/>
      <c r="K773" s="15"/>
      <c r="L773" s="15"/>
      <c r="M773" s="16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11.25" hidden="false" customHeight="true" outlineLevel="0" collapsed="false">
      <c r="A774" s="1"/>
      <c r="B774" s="1"/>
      <c r="C774" s="15"/>
      <c r="D774" s="15"/>
      <c r="E774" s="16"/>
      <c r="F774" s="16"/>
      <c r="G774" s="15"/>
      <c r="H774" s="15"/>
      <c r="I774" s="15"/>
      <c r="J774" s="15"/>
      <c r="K774" s="15"/>
      <c r="L774" s="15"/>
      <c r="M774" s="16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11.25" hidden="false" customHeight="true" outlineLevel="0" collapsed="false">
      <c r="A775" s="1"/>
      <c r="B775" s="1"/>
      <c r="C775" s="15"/>
      <c r="D775" s="15"/>
      <c r="E775" s="16"/>
      <c r="F775" s="16"/>
      <c r="G775" s="15"/>
      <c r="H775" s="15"/>
      <c r="I775" s="15"/>
      <c r="J775" s="15"/>
      <c r="K775" s="15"/>
      <c r="L775" s="15"/>
      <c r="M775" s="16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11.25" hidden="false" customHeight="true" outlineLevel="0" collapsed="false">
      <c r="A776" s="1"/>
      <c r="B776" s="1"/>
      <c r="C776" s="15"/>
      <c r="D776" s="15"/>
      <c r="E776" s="16"/>
      <c r="F776" s="16"/>
      <c r="G776" s="15"/>
      <c r="H776" s="15"/>
      <c r="I776" s="15"/>
      <c r="J776" s="15"/>
      <c r="K776" s="15"/>
      <c r="L776" s="15"/>
      <c r="M776" s="16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11.25" hidden="false" customHeight="true" outlineLevel="0" collapsed="false">
      <c r="A777" s="1"/>
      <c r="B777" s="1"/>
      <c r="C777" s="15"/>
      <c r="D777" s="15"/>
      <c r="E777" s="16"/>
      <c r="F777" s="16"/>
      <c r="G777" s="15"/>
      <c r="H777" s="15"/>
      <c r="I777" s="15"/>
      <c r="J777" s="15"/>
      <c r="K777" s="15"/>
      <c r="L777" s="15"/>
      <c r="M777" s="16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11.25" hidden="false" customHeight="true" outlineLevel="0" collapsed="false">
      <c r="A778" s="1"/>
      <c r="B778" s="1"/>
      <c r="C778" s="15"/>
      <c r="D778" s="15"/>
      <c r="E778" s="16"/>
      <c r="F778" s="16"/>
      <c r="G778" s="15"/>
      <c r="H778" s="15"/>
      <c r="I778" s="15"/>
      <c r="J778" s="15"/>
      <c r="K778" s="15"/>
      <c r="L778" s="15"/>
      <c r="M778" s="16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11.25" hidden="false" customHeight="true" outlineLevel="0" collapsed="false">
      <c r="A779" s="1"/>
      <c r="B779" s="1"/>
      <c r="C779" s="15"/>
      <c r="D779" s="15"/>
      <c r="E779" s="16"/>
      <c r="F779" s="16"/>
      <c r="G779" s="15"/>
      <c r="H779" s="15"/>
      <c r="I779" s="15"/>
      <c r="J779" s="15"/>
      <c r="K779" s="15"/>
      <c r="L779" s="15"/>
      <c r="M779" s="16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11.25" hidden="false" customHeight="true" outlineLevel="0" collapsed="false">
      <c r="A780" s="1"/>
      <c r="B780" s="1"/>
      <c r="C780" s="15"/>
      <c r="D780" s="15"/>
      <c r="E780" s="16"/>
      <c r="F780" s="16"/>
      <c r="G780" s="15"/>
      <c r="H780" s="15"/>
      <c r="I780" s="15"/>
      <c r="J780" s="15"/>
      <c r="K780" s="15"/>
      <c r="L780" s="15"/>
      <c r="M780" s="16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11.25" hidden="false" customHeight="true" outlineLevel="0" collapsed="false">
      <c r="A781" s="1"/>
      <c r="B781" s="1"/>
      <c r="C781" s="15"/>
      <c r="D781" s="15"/>
      <c r="E781" s="16"/>
      <c r="F781" s="16"/>
      <c r="G781" s="15"/>
      <c r="H781" s="15"/>
      <c r="I781" s="15"/>
      <c r="J781" s="15"/>
      <c r="K781" s="15"/>
      <c r="L781" s="15"/>
      <c r="M781" s="16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11.25" hidden="false" customHeight="true" outlineLevel="0" collapsed="false">
      <c r="A782" s="1"/>
      <c r="B782" s="1"/>
      <c r="C782" s="15"/>
      <c r="D782" s="15"/>
      <c r="E782" s="16"/>
      <c r="F782" s="16"/>
      <c r="G782" s="15"/>
      <c r="H782" s="15"/>
      <c r="I782" s="15"/>
      <c r="J782" s="15"/>
      <c r="K782" s="15"/>
      <c r="L782" s="15"/>
      <c r="M782" s="16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11.25" hidden="false" customHeight="true" outlineLevel="0" collapsed="false">
      <c r="A783" s="1"/>
      <c r="B783" s="1"/>
      <c r="C783" s="15"/>
      <c r="D783" s="15"/>
      <c r="E783" s="16"/>
      <c r="F783" s="16"/>
      <c r="G783" s="15"/>
      <c r="H783" s="15"/>
      <c r="I783" s="15"/>
      <c r="J783" s="15"/>
      <c r="K783" s="15"/>
      <c r="L783" s="15"/>
      <c r="M783" s="16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11.25" hidden="false" customHeight="true" outlineLevel="0" collapsed="false">
      <c r="A784" s="1"/>
      <c r="B784" s="1"/>
      <c r="C784" s="15"/>
      <c r="D784" s="15"/>
      <c r="E784" s="16"/>
      <c r="F784" s="16"/>
      <c r="G784" s="15"/>
      <c r="H784" s="15"/>
      <c r="I784" s="15"/>
      <c r="J784" s="15"/>
      <c r="K784" s="15"/>
      <c r="L784" s="15"/>
      <c r="M784" s="16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11.25" hidden="false" customHeight="true" outlineLevel="0" collapsed="false">
      <c r="A785" s="1"/>
      <c r="B785" s="1"/>
      <c r="C785" s="15"/>
      <c r="D785" s="15"/>
      <c r="E785" s="16"/>
      <c r="F785" s="16"/>
      <c r="G785" s="15"/>
      <c r="H785" s="15"/>
      <c r="I785" s="15"/>
      <c r="J785" s="15"/>
      <c r="K785" s="15"/>
      <c r="L785" s="15"/>
      <c r="M785" s="16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11.25" hidden="false" customHeight="true" outlineLevel="0" collapsed="false">
      <c r="A786" s="1"/>
      <c r="B786" s="1"/>
      <c r="C786" s="15"/>
      <c r="D786" s="15"/>
      <c r="E786" s="16"/>
      <c r="F786" s="16"/>
      <c r="G786" s="15"/>
      <c r="H786" s="15"/>
      <c r="I786" s="15"/>
      <c r="J786" s="15"/>
      <c r="K786" s="15"/>
      <c r="L786" s="15"/>
      <c r="M786" s="16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11.25" hidden="false" customHeight="true" outlineLevel="0" collapsed="false">
      <c r="A787" s="1"/>
      <c r="B787" s="1"/>
      <c r="C787" s="15"/>
      <c r="D787" s="15"/>
      <c r="E787" s="16"/>
      <c r="F787" s="16"/>
      <c r="G787" s="15"/>
      <c r="H787" s="15"/>
      <c r="I787" s="15"/>
      <c r="J787" s="15"/>
      <c r="K787" s="15"/>
      <c r="L787" s="15"/>
      <c r="M787" s="16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11.25" hidden="false" customHeight="true" outlineLevel="0" collapsed="false">
      <c r="A788" s="1"/>
      <c r="B788" s="1"/>
      <c r="C788" s="15"/>
      <c r="D788" s="15"/>
      <c r="E788" s="16"/>
      <c r="F788" s="16"/>
      <c r="G788" s="15"/>
      <c r="H788" s="15"/>
      <c r="I788" s="15"/>
      <c r="J788" s="15"/>
      <c r="K788" s="15"/>
      <c r="L788" s="15"/>
      <c r="M788" s="16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11.25" hidden="false" customHeight="true" outlineLevel="0" collapsed="false">
      <c r="A789" s="1"/>
      <c r="B789" s="1"/>
      <c r="C789" s="15"/>
      <c r="D789" s="15"/>
      <c r="E789" s="16"/>
      <c r="F789" s="16"/>
      <c r="G789" s="15"/>
      <c r="H789" s="15"/>
      <c r="I789" s="15"/>
      <c r="J789" s="15"/>
      <c r="K789" s="15"/>
      <c r="L789" s="15"/>
      <c r="M789" s="16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11.25" hidden="false" customHeight="true" outlineLevel="0" collapsed="false">
      <c r="A790" s="1"/>
      <c r="B790" s="1"/>
      <c r="C790" s="15"/>
      <c r="D790" s="15"/>
      <c r="E790" s="16"/>
      <c r="F790" s="16"/>
      <c r="G790" s="15"/>
      <c r="H790" s="15"/>
      <c r="I790" s="15"/>
      <c r="J790" s="15"/>
      <c r="K790" s="15"/>
      <c r="L790" s="15"/>
      <c r="M790" s="16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11.25" hidden="false" customHeight="true" outlineLevel="0" collapsed="false">
      <c r="A791" s="1"/>
      <c r="B791" s="1"/>
      <c r="C791" s="15"/>
      <c r="D791" s="15"/>
      <c r="E791" s="16"/>
      <c r="F791" s="16"/>
      <c r="G791" s="15"/>
      <c r="H791" s="15"/>
      <c r="I791" s="15"/>
      <c r="J791" s="15"/>
      <c r="K791" s="15"/>
      <c r="L791" s="15"/>
      <c r="M791" s="16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11.25" hidden="false" customHeight="true" outlineLevel="0" collapsed="false">
      <c r="A792" s="1"/>
      <c r="B792" s="1"/>
      <c r="C792" s="15"/>
      <c r="D792" s="15"/>
      <c r="E792" s="16"/>
      <c r="F792" s="16"/>
      <c r="G792" s="15"/>
      <c r="H792" s="15"/>
      <c r="I792" s="15"/>
      <c r="J792" s="15"/>
      <c r="K792" s="15"/>
      <c r="L792" s="15"/>
      <c r="M792" s="16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11.25" hidden="false" customHeight="true" outlineLevel="0" collapsed="false">
      <c r="A793" s="1"/>
      <c r="B793" s="1"/>
      <c r="C793" s="15"/>
      <c r="D793" s="15"/>
      <c r="E793" s="16"/>
      <c r="F793" s="16"/>
      <c r="G793" s="15"/>
      <c r="H793" s="15"/>
      <c r="I793" s="15"/>
      <c r="J793" s="15"/>
      <c r="K793" s="15"/>
      <c r="L793" s="15"/>
      <c r="M793" s="16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11.25" hidden="false" customHeight="true" outlineLevel="0" collapsed="false">
      <c r="A794" s="1"/>
      <c r="B794" s="1"/>
      <c r="C794" s="15"/>
      <c r="D794" s="15"/>
      <c r="E794" s="16"/>
      <c r="F794" s="16"/>
      <c r="G794" s="15"/>
      <c r="H794" s="15"/>
      <c r="I794" s="15"/>
      <c r="J794" s="15"/>
      <c r="K794" s="15"/>
      <c r="L794" s="15"/>
      <c r="M794" s="16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11.25" hidden="false" customHeight="true" outlineLevel="0" collapsed="false">
      <c r="A795" s="1"/>
      <c r="B795" s="1"/>
      <c r="C795" s="15"/>
      <c r="D795" s="15"/>
      <c r="E795" s="16"/>
      <c r="F795" s="16"/>
      <c r="G795" s="15"/>
      <c r="H795" s="15"/>
      <c r="I795" s="15"/>
      <c r="J795" s="15"/>
      <c r="K795" s="15"/>
      <c r="L795" s="15"/>
      <c r="M795" s="16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11.25" hidden="false" customHeight="true" outlineLevel="0" collapsed="false">
      <c r="A796" s="1"/>
      <c r="B796" s="1"/>
      <c r="C796" s="15"/>
      <c r="D796" s="15"/>
      <c r="E796" s="16"/>
      <c r="F796" s="16"/>
      <c r="G796" s="15"/>
      <c r="H796" s="15"/>
      <c r="I796" s="15"/>
      <c r="J796" s="15"/>
      <c r="K796" s="15"/>
      <c r="L796" s="15"/>
      <c r="M796" s="16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11.25" hidden="false" customHeight="true" outlineLevel="0" collapsed="false">
      <c r="A797" s="1"/>
      <c r="B797" s="1"/>
      <c r="C797" s="15"/>
      <c r="D797" s="15"/>
      <c r="E797" s="16"/>
      <c r="F797" s="16"/>
      <c r="G797" s="15"/>
      <c r="H797" s="15"/>
      <c r="I797" s="15"/>
      <c r="J797" s="15"/>
      <c r="K797" s="15"/>
      <c r="L797" s="15"/>
      <c r="M797" s="16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11.25" hidden="false" customHeight="true" outlineLevel="0" collapsed="false">
      <c r="A798" s="1"/>
      <c r="B798" s="1"/>
      <c r="C798" s="15"/>
      <c r="D798" s="15"/>
      <c r="E798" s="16"/>
      <c r="F798" s="16"/>
      <c r="G798" s="15"/>
      <c r="H798" s="15"/>
      <c r="I798" s="15"/>
      <c r="J798" s="15"/>
      <c r="K798" s="15"/>
      <c r="L798" s="15"/>
      <c r="M798" s="16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11.25" hidden="false" customHeight="true" outlineLevel="0" collapsed="false">
      <c r="A799" s="1"/>
      <c r="B799" s="1"/>
      <c r="C799" s="15"/>
      <c r="D799" s="15"/>
      <c r="E799" s="16"/>
      <c r="F799" s="16"/>
      <c r="G799" s="15"/>
      <c r="H799" s="15"/>
      <c r="I799" s="15"/>
      <c r="J799" s="15"/>
      <c r="K799" s="15"/>
      <c r="L799" s="15"/>
      <c r="M799" s="16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11.25" hidden="false" customHeight="true" outlineLevel="0" collapsed="false">
      <c r="A800" s="1"/>
      <c r="B800" s="1"/>
      <c r="C800" s="15"/>
      <c r="D800" s="15"/>
      <c r="E800" s="16"/>
      <c r="F800" s="16"/>
      <c r="G800" s="15"/>
      <c r="H800" s="15"/>
      <c r="I800" s="15"/>
      <c r="J800" s="15"/>
      <c r="K800" s="15"/>
      <c r="L800" s="15"/>
      <c r="M800" s="16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11.25" hidden="false" customHeight="true" outlineLevel="0" collapsed="false">
      <c r="A801" s="1"/>
      <c r="B801" s="1"/>
      <c r="C801" s="15"/>
      <c r="D801" s="15"/>
      <c r="E801" s="16"/>
      <c r="F801" s="16"/>
      <c r="G801" s="15"/>
      <c r="H801" s="15"/>
      <c r="I801" s="15"/>
      <c r="J801" s="15"/>
      <c r="K801" s="15"/>
      <c r="L801" s="15"/>
      <c r="M801" s="16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11.25" hidden="false" customHeight="true" outlineLevel="0" collapsed="false">
      <c r="A802" s="1"/>
      <c r="B802" s="1"/>
      <c r="C802" s="15"/>
      <c r="D802" s="15"/>
      <c r="E802" s="16"/>
      <c r="F802" s="16"/>
      <c r="G802" s="15"/>
      <c r="H802" s="15"/>
      <c r="I802" s="15"/>
      <c r="J802" s="15"/>
      <c r="K802" s="15"/>
      <c r="L802" s="15"/>
      <c r="M802" s="16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11.25" hidden="false" customHeight="true" outlineLevel="0" collapsed="false">
      <c r="A803" s="1"/>
      <c r="B803" s="1"/>
      <c r="C803" s="15"/>
      <c r="D803" s="15"/>
      <c r="E803" s="16"/>
      <c r="F803" s="16"/>
      <c r="G803" s="15"/>
      <c r="H803" s="15"/>
      <c r="I803" s="15"/>
      <c r="J803" s="15"/>
      <c r="K803" s="15"/>
      <c r="L803" s="15"/>
      <c r="M803" s="16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11.25" hidden="false" customHeight="true" outlineLevel="0" collapsed="false">
      <c r="A804" s="1"/>
      <c r="B804" s="1"/>
      <c r="C804" s="15"/>
      <c r="D804" s="15"/>
      <c r="E804" s="16"/>
      <c r="F804" s="16"/>
      <c r="G804" s="15"/>
      <c r="H804" s="15"/>
      <c r="I804" s="15"/>
      <c r="J804" s="15"/>
      <c r="K804" s="15"/>
      <c r="L804" s="15"/>
      <c r="M804" s="16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11.25" hidden="false" customHeight="true" outlineLevel="0" collapsed="false">
      <c r="A805" s="1"/>
      <c r="B805" s="1"/>
      <c r="C805" s="15"/>
      <c r="D805" s="15"/>
      <c r="E805" s="16"/>
      <c r="F805" s="16"/>
      <c r="G805" s="15"/>
      <c r="H805" s="15"/>
      <c r="I805" s="15"/>
      <c r="J805" s="15"/>
      <c r="K805" s="15"/>
      <c r="L805" s="15"/>
      <c r="M805" s="16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11.25" hidden="false" customHeight="true" outlineLevel="0" collapsed="false">
      <c r="A806" s="1"/>
      <c r="B806" s="1"/>
      <c r="C806" s="15"/>
      <c r="D806" s="15"/>
      <c r="E806" s="16"/>
      <c r="F806" s="16"/>
      <c r="G806" s="15"/>
      <c r="H806" s="15"/>
      <c r="I806" s="15"/>
      <c r="J806" s="15"/>
      <c r="K806" s="15"/>
      <c r="L806" s="15"/>
      <c r="M806" s="16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11.25" hidden="false" customHeight="true" outlineLevel="0" collapsed="false">
      <c r="A807" s="1"/>
      <c r="B807" s="1"/>
      <c r="C807" s="15"/>
      <c r="D807" s="15"/>
      <c r="E807" s="16"/>
      <c r="F807" s="16"/>
      <c r="G807" s="15"/>
      <c r="H807" s="15"/>
      <c r="I807" s="15"/>
      <c r="J807" s="15"/>
      <c r="K807" s="15"/>
      <c r="L807" s="15"/>
      <c r="M807" s="16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11.25" hidden="false" customHeight="true" outlineLevel="0" collapsed="false">
      <c r="A808" s="1"/>
      <c r="B808" s="1"/>
      <c r="C808" s="15"/>
      <c r="D808" s="15"/>
      <c r="E808" s="16"/>
      <c r="F808" s="16"/>
      <c r="G808" s="15"/>
      <c r="H808" s="15"/>
      <c r="I808" s="15"/>
      <c r="J808" s="15"/>
      <c r="K808" s="15"/>
      <c r="L808" s="15"/>
      <c r="M808" s="16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11.25" hidden="false" customHeight="true" outlineLevel="0" collapsed="false">
      <c r="A809" s="1"/>
      <c r="B809" s="1"/>
      <c r="C809" s="15"/>
      <c r="D809" s="15"/>
      <c r="E809" s="16"/>
      <c r="F809" s="16"/>
      <c r="G809" s="15"/>
      <c r="H809" s="15"/>
      <c r="I809" s="15"/>
      <c r="J809" s="15"/>
      <c r="K809" s="15"/>
      <c r="L809" s="15"/>
      <c r="M809" s="16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11.25" hidden="false" customHeight="true" outlineLevel="0" collapsed="false">
      <c r="A810" s="1"/>
      <c r="B810" s="1"/>
      <c r="C810" s="15"/>
      <c r="D810" s="15"/>
      <c r="E810" s="16"/>
      <c r="F810" s="16"/>
      <c r="G810" s="15"/>
      <c r="H810" s="15"/>
      <c r="I810" s="15"/>
      <c r="J810" s="15"/>
      <c r="K810" s="15"/>
      <c r="L810" s="15"/>
      <c r="M810" s="16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11.25" hidden="false" customHeight="true" outlineLevel="0" collapsed="false">
      <c r="A811" s="1"/>
      <c r="B811" s="1"/>
      <c r="C811" s="15"/>
      <c r="D811" s="15"/>
      <c r="E811" s="16"/>
      <c r="F811" s="16"/>
      <c r="G811" s="15"/>
      <c r="H811" s="15"/>
      <c r="I811" s="15"/>
      <c r="J811" s="15"/>
      <c r="K811" s="15"/>
      <c r="L811" s="15"/>
      <c r="M811" s="16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11.25" hidden="false" customHeight="true" outlineLevel="0" collapsed="false">
      <c r="A812" s="1"/>
      <c r="B812" s="1"/>
      <c r="C812" s="15"/>
      <c r="D812" s="15"/>
      <c r="E812" s="16"/>
      <c r="F812" s="16"/>
      <c r="G812" s="15"/>
      <c r="H812" s="15"/>
      <c r="I812" s="15"/>
      <c r="J812" s="15"/>
      <c r="K812" s="15"/>
      <c r="L812" s="15"/>
      <c r="M812" s="16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11.25" hidden="false" customHeight="true" outlineLevel="0" collapsed="false">
      <c r="A813" s="1"/>
      <c r="B813" s="1"/>
      <c r="C813" s="15"/>
      <c r="D813" s="15"/>
      <c r="E813" s="16"/>
      <c r="F813" s="16"/>
      <c r="G813" s="15"/>
      <c r="H813" s="15"/>
      <c r="I813" s="15"/>
      <c r="J813" s="15"/>
      <c r="K813" s="15"/>
      <c r="L813" s="15"/>
      <c r="M813" s="16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11.25" hidden="false" customHeight="true" outlineLevel="0" collapsed="false">
      <c r="A814" s="1"/>
      <c r="B814" s="1"/>
      <c r="C814" s="15"/>
      <c r="D814" s="15"/>
      <c r="E814" s="16"/>
      <c r="F814" s="16"/>
      <c r="G814" s="15"/>
      <c r="H814" s="15"/>
      <c r="I814" s="15"/>
      <c r="J814" s="15"/>
      <c r="K814" s="15"/>
      <c r="L814" s="15"/>
      <c r="M814" s="16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11.25" hidden="false" customHeight="true" outlineLevel="0" collapsed="false">
      <c r="A815" s="1"/>
      <c r="B815" s="1"/>
      <c r="C815" s="15"/>
      <c r="D815" s="15"/>
      <c r="E815" s="16"/>
      <c r="F815" s="16"/>
      <c r="G815" s="15"/>
      <c r="H815" s="15"/>
      <c r="I815" s="15"/>
      <c r="J815" s="15"/>
      <c r="K815" s="15"/>
      <c r="L815" s="15"/>
      <c r="M815" s="16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11.25" hidden="false" customHeight="true" outlineLevel="0" collapsed="false">
      <c r="A816" s="1"/>
      <c r="B816" s="1"/>
      <c r="C816" s="15"/>
      <c r="D816" s="15"/>
      <c r="E816" s="16"/>
      <c r="F816" s="16"/>
      <c r="G816" s="15"/>
      <c r="H816" s="15"/>
      <c r="I816" s="15"/>
      <c r="J816" s="15"/>
      <c r="K816" s="15"/>
      <c r="L816" s="15"/>
      <c r="M816" s="16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11.25" hidden="false" customHeight="true" outlineLevel="0" collapsed="false">
      <c r="A817" s="1"/>
      <c r="B817" s="1"/>
      <c r="C817" s="15"/>
      <c r="D817" s="15"/>
      <c r="E817" s="16"/>
      <c r="F817" s="16"/>
      <c r="G817" s="15"/>
      <c r="H817" s="15"/>
      <c r="I817" s="15"/>
      <c r="J817" s="15"/>
      <c r="K817" s="15"/>
      <c r="L817" s="15"/>
      <c r="M817" s="16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11.25" hidden="false" customHeight="true" outlineLevel="0" collapsed="false">
      <c r="A818" s="1"/>
      <c r="B818" s="1"/>
      <c r="C818" s="15"/>
      <c r="D818" s="15"/>
      <c r="E818" s="16"/>
      <c r="F818" s="16"/>
      <c r="G818" s="15"/>
      <c r="H818" s="15"/>
      <c r="I818" s="15"/>
      <c r="J818" s="15"/>
      <c r="K818" s="15"/>
      <c r="L818" s="15"/>
      <c r="M818" s="16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11.25" hidden="false" customHeight="true" outlineLevel="0" collapsed="false">
      <c r="A819" s="1"/>
      <c r="B819" s="1"/>
      <c r="C819" s="15"/>
      <c r="D819" s="15"/>
      <c r="E819" s="16"/>
      <c r="F819" s="16"/>
      <c r="G819" s="15"/>
      <c r="H819" s="15"/>
      <c r="I819" s="15"/>
      <c r="J819" s="15"/>
      <c r="K819" s="15"/>
      <c r="L819" s="15"/>
      <c r="M819" s="16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11.25" hidden="false" customHeight="true" outlineLevel="0" collapsed="false">
      <c r="A820" s="1"/>
      <c r="B820" s="1"/>
      <c r="C820" s="15"/>
      <c r="D820" s="15"/>
      <c r="E820" s="16"/>
      <c r="F820" s="16"/>
      <c r="G820" s="15"/>
      <c r="H820" s="15"/>
      <c r="I820" s="15"/>
      <c r="J820" s="15"/>
      <c r="K820" s="15"/>
      <c r="L820" s="15"/>
      <c r="M820" s="16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11.25" hidden="false" customHeight="true" outlineLevel="0" collapsed="false">
      <c r="A821" s="1"/>
      <c r="B821" s="1"/>
      <c r="C821" s="15"/>
      <c r="D821" s="15"/>
      <c r="E821" s="16"/>
      <c r="F821" s="16"/>
      <c r="G821" s="15"/>
      <c r="H821" s="15"/>
      <c r="I821" s="15"/>
      <c r="J821" s="15"/>
      <c r="K821" s="15"/>
      <c r="L821" s="15"/>
      <c r="M821" s="16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11.25" hidden="false" customHeight="true" outlineLevel="0" collapsed="false">
      <c r="A822" s="1"/>
      <c r="B822" s="1"/>
      <c r="C822" s="15"/>
      <c r="D822" s="15"/>
      <c r="E822" s="16"/>
      <c r="F822" s="16"/>
      <c r="G822" s="15"/>
      <c r="H822" s="15"/>
      <c r="I822" s="15"/>
      <c r="J822" s="15"/>
      <c r="K822" s="15"/>
      <c r="L822" s="15"/>
      <c r="M822" s="16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11.25" hidden="false" customHeight="true" outlineLevel="0" collapsed="false">
      <c r="A823" s="1"/>
      <c r="B823" s="1"/>
      <c r="C823" s="15"/>
      <c r="D823" s="15"/>
      <c r="E823" s="16"/>
      <c r="F823" s="16"/>
      <c r="G823" s="15"/>
      <c r="H823" s="15"/>
      <c r="I823" s="15"/>
      <c r="J823" s="15"/>
      <c r="K823" s="15"/>
      <c r="L823" s="15"/>
      <c r="M823" s="16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11.25" hidden="false" customHeight="true" outlineLevel="0" collapsed="false">
      <c r="A824" s="1"/>
      <c r="B824" s="1"/>
      <c r="C824" s="15"/>
      <c r="D824" s="15"/>
      <c r="E824" s="16"/>
      <c r="F824" s="16"/>
      <c r="G824" s="15"/>
      <c r="H824" s="15"/>
      <c r="I824" s="15"/>
      <c r="J824" s="15"/>
      <c r="K824" s="15"/>
      <c r="L824" s="15"/>
      <c r="M824" s="16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11.25" hidden="false" customHeight="true" outlineLevel="0" collapsed="false">
      <c r="A825" s="1"/>
      <c r="B825" s="1"/>
      <c r="C825" s="15"/>
      <c r="D825" s="15"/>
      <c r="E825" s="16"/>
      <c r="F825" s="16"/>
      <c r="G825" s="15"/>
      <c r="H825" s="15"/>
      <c r="I825" s="15"/>
      <c r="J825" s="15"/>
      <c r="K825" s="15"/>
      <c r="L825" s="15"/>
      <c r="M825" s="16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11.25" hidden="false" customHeight="true" outlineLevel="0" collapsed="false">
      <c r="A826" s="1"/>
      <c r="B826" s="1"/>
      <c r="C826" s="15"/>
      <c r="D826" s="15"/>
      <c r="E826" s="16"/>
      <c r="F826" s="16"/>
      <c r="G826" s="15"/>
      <c r="H826" s="15"/>
      <c r="I826" s="15"/>
      <c r="J826" s="15"/>
      <c r="K826" s="15"/>
      <c r="L826" s="15"/>
      <c r="M826" s="16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11.25" hidden="false" customHeight="true" outlineLevel="0" collapsed="false">
      <c r="A827" s="1"/>
      <c r="B827" s="1"/>
      <c r="C827" s="15"/>
      <c r="D827" s="15"/>
      <c r="E827" s="16"/>
      <c r="F827" s="16"/>
      <c r="G827" s="15"/>
      <c r="H827" s="15"/>
      <c r="I827" s="15"/>
      <c r="J827" s="15"/>
      <c r="K827" s="15"/>
      <c r="L827" s="15"/>
      <c r="M827" s="16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11.25" hidden="false" customHeight="true" outlineLevel="0" collapsed="false">
      <c r="A828" s="1"/>
      <c r="B828" s="1"/>
      <c r="C828" s="15"/>
      <c r="D828" s="15"/>
      <c r="E828" s="16"/>
      <c r="F828" s="16"/>
      <c r="G828" s="15"/>
      <c r="H828" s="15"/>
      <c r="I828" s="15"/>
      <c r="J828" s="15"/>
      <c r="K828" s="15"/>
      <c r="L828" s="15"/>
      <c r="M828" s="16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11.25" hidden="false" customHeight="true" outlineLevel="0" collapsed="false">
      <c r="A829" s="1"/>
      <c r="B829" s="1"/>
      <c r="C829" s="15"/>
      <c r="D829" s="15"/>
      <c r="E829" s="16"/>
      <c r="F829" s="16"/>
      <c r="G829" s="15"/>
      <c r="H829" s="15"/>
      <c r="I829" s="15"/>
      <c r="J829" s="15"/>
      <c r="K829" s="15"/>
      <c r="L829" s="15"/>
      <c r="M829" s="16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11.25" hidden="false" customHeight="true" outlineLevel="0" collapsed="false">
      <c r="A830" s="1"/>
      <c r="B830" s="1"/>
      <c r="C830" s="15"/>
      <c r="D830" s="15"/>
      <c r="E830" s="16"/>
      <c r="F830" s="16"/>
      <c r="G830" s="15"/>
      <c r="H830" s="15"/>
      <c r="I830" s="15"/>
      <c r="J830" s="15"/>
      <c r="K830" s="15"/>
      <c r="L830" s="15"/>
      <c r="M830" s="16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11.25" hidden="false" customHeight="true" outlineLevel="0" collapsed="false">
      <c r="A831" s="1"/>
      <c r="B831" s="1"/>
      <c r="C831" s="15"/>
      <c r="D831" s="15"/>
      <c r="E831" s="16"/>
      <c r="F831" s="16"/>
      <c r="G831" s="15"/>
      <c r="H831" s="15"/>
      <c r="I831" s="15"/>
      <c r="J831" s="15"/>
      <c r="K831" s="15"/>
      <c r="L831" s="15"/>
      <c r="M831" s="16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11.25" hidden="false" customHeight="true" outlineLevel="0" collapsed="false">
      <c r="A832" s="1"/>
      <c r="B832" s="1"/>
      <c r="C832" s="15"/>
      <c r="D832" s="15"/>
      <c r="E832" s="16"/>
      <c r="F832" s="16"/>
      <c r="G832" s="15"/>
      <c r="H832" s="15"/>
      <c r="I832" s="15"/>
      <c r="J832" s="15"/>
      <c r="K832" s="15"/>
      <c r="L832" s="15"/>
      <c r="M832" s="16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11.25" hidden="false" customHeight="true" outlineLevel="0" collapsed="false">
      <c r="A833" s="1"/>
      <c r="B833" s="1"/>
      <c r="C833" s="15"/>
      <c r="D833" s="15"/>
      <c r="E833" s="16"/>
      <c r="F833" s="16"/>
      <c r="G833" s="15"/>
      <c r="H833" s="15"/>
      <c r="I833" s="15"/>
      <c r="J833" s="15"/>
      <c r="K833" s="15"/>
      <c r="L833" s="15"/>
      <c r="M833" s="16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11.25" hidden="false" customHeight="true" outlineLevel="0" collapsed="false">
      <c r="A834" s="1"/>
      <c r="B834" s="1"/>
      <c r="C834" s="15"/>
      <c r="D834" s="15"/>
      <c r="E834" s="16"/>
      <c r="F834" s="16"/>
      <c r="G834" s="15"/>
      <c r="H834" s="15"/>
      <c r="I834" s="15"/>
      <c r="J834" s="15"/>
      <c r="K834" s="15"/>
      <c r="L834" s="15"/>
      <c r="M834" s="16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11.25" hidden="false" customHeight="true" outlineLevel="0" collapsed="false">
      <c r="A835" s="1"/>
      <c r="B835" s="1"/>
      <c r="C835" s="15"/>
      <c r="D835" s="15"/>
      <c r="E835" s="16"/>
      <c r="F835" s="16"/>
      <c r="G835" s="15"/>
      <c r="H835" s="15"/>
      <c r="I835" s="15"/>
      <c r="J835" s="15"/>
      <c r="K835" s="15"/>
      <c r="L835" s="15"/>
      <c r="M835" s="16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11.25" hidden="false" customHeight="true" outlineLevel="0" collapsed="false">
      <c r="A836" s="1"/>
      <c r="B836" s="1"/>
      <c r="C836" s="15"/>
      <c r="D836" s="15"/>
      <c r="E836" s="16"/>
      <c r="F836" s="16"/>
      <c r="G836" s="15"/>
      <c r="H836" s="15"/>
      <c r="I836" s="15"/>
      <c r="J836" s="15"/>
      <c r="K836" s="15"/>
      <c r="L836" s="15"/>
      <c r="M836" s="16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11.25" hidden="false" customHeight="true" outlineLevel="0" collapsed="false">
      <c r="A837" s="1"/>
      <c r="B837" s="1"/>
      <c r="C837" s="15"/>
      <c r="D837" s="15"/>
      <c r="E837" s="16"/>
      <c r="F837" s="16"/>
      <c r="G837" s="15"/>
      <c r="H837" s="15"/>
      <c r="I837" s="15"/>
      <c r="J837" s="15"/>
      <c r="K837" s="15"/>
      <c r="L837" s="15"/>
      <c r="M837" s="16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11.25" hidden="false" customHeight="true" outlineLevel="0" collapsed="false">
      <c r="A838" s="1"/>
      <c r="B838" s="1"/>
      <c r="C838" s="15"/>
      <c r="D838" s="15"/>
      <c r="E838" s="16"/>
      <c r="F838" s="16"/>
      <c r="G838" s="15"/>
      <c r="H838" s="15"/>
      <c r="I838" s="15"/>
      <c r="J838" s="15"/>
      <c r="K838" s="15"/>
      <c r="L838" s="15"/>
      <c r="M838" s="16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11.25" hidden="false" customHeight="true" outlineLevel="0" collapsed="false">
      <c r="A839" s="1"/>
      <c r="B839" s="1"/>
      <c r="C839" s="15"/>
      <c r="D839" s="15"/>
      <c r="E839" s="16"/>
      <c r="F839" s="16"/>
      <c r="G839" s="15"/>
      <c r="H839" s="15"/>
      <c r="I839" s="15"/>
      <c r="J839" s="15"/>
      <c r="K839" s="15"/>
      <c r="L839" s="15"/>
      <c r="M839" s="16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11.25" hidden="false" customHeight="true" outlineLevel="0" collapsed="false">
      <c r="A840" s="1"/>
      <c r="B840" s="1"/>
      <c r="C840" s="15"/>
      <c r="D840" s="15"/>
      <c r="E840" s="16"/>
      <c r="F840" s="16"/>
      <c r="G840" s="15"/>
      <c r="H840" s="15"/>
      <c r="I840" s="15"/>
      <c r="J840" s="15"/>
      <c r="K840" s="15"/>
      <c r="L840" s="15"/>
      <c r="M840" s="16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11.25" hidden="false" customHeight="true" outlineLevel="0" collapsed="false">
      <c r="A841" s="1"/>
      <c r="B841" s="1"/>
      <c r="C841" s="15"/>
      <c r="D841" s="15"/>
      <c r="E841" s="16"/>
      <c r="F841" s="16"/>
      <c r="G841" s="15"/>
      <c r="H841" s="15"/>
      <c r="I841" s="15"/>
      <c r="J841" s="15"/>
      <c r="K841" s="15"/>
      <c r="L841" s="15"/>
      <c r="M841" s="16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11.25" hidden="false" customHeight="true" outlineLevel="0" collapsed="false">
      <c r="A842" s="1"/>
      <c r="B842" s="1"/>
      <c r="C842" s="15"/>
      <c r="D842" s="15"/>
      <c r="E842" s="16"/>
      <c r="F842" s="16"/>
      <c r="G842" s="15"/>
      <c r="H842" s="15"/>
      <c r="I842" s="15"/>
      <c r="J842" s="15"/>
      <c r="K842" s="15"/>
      <c r="L842" s="15"/>
      <c r="M842" s="16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11.25" hidden="false" customHeight="true" outlineLevel="0" collapsed="false">
      <c r="A843" s="1"/>
      <c r="B843" s="1"/>
      <c r="C843" s="15"/>
      <c r="D843" s="15"/>
      <c r="E843" s="16"/>
      <c r="F843" s="16"/>
      <c r="G843" s="15"/>
      <c r="H843" s="15"/>
      <c r="I843" s="15"/>
      <c r="J843" s="15"/>
      <c r="K843" s="15"/>
      <c r="L843" s="15"/>
      <c r="M843" s="16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11.25" hidden="false" customHeight="true" outlineLevel="0" collapsed="false">
      <c r="A844" s="1"/>
      <c r="B844" s="1"/>
      <c r="C844" s="15"/>
      <c r="D844" s="15"/>
      <c r="E844" s="16"/>
      <c r="F844" s="16"/>
      <c r="G844" s="15"/>
      <c r="H844" s="15"/>
      <c r="I844" s="15"/>
      <c r="J844" s="15"/>
      <c r="K844" s="15"/>
      <c r="L844" s="15"/>
      <c r="M844" s="16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11.25" hidden="false" customHeight="true" outlineLevel="0" collapsed="false">
      <c r="A845" s="1"/>
      <c r="B845" s="1"/>
      <c r="C845" s="15"/>
      <c r="D845" s="15"/>
      <c r="E845" s="16"/>
      <c r="F845" s="16"/>
      <c r="G845" s="15"/>
      <c r="H845" s="15"/>
      <c r="I845" s="15"/>
      <c r="J845" s="15"/>
      <c r="K845" s="15"/>
      <c r="L845" s="15"/>
      <c r="M845" s="16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11.25" hidden="false" customHeight="true" outlineLevel="0" collapsed="false">
      <c r="A846" s="1"/>
      <c r="B846" s="1"/>
      <c r="C846" s="15"/>
      <c r="D846" s="15"/>
      <c r="E846" s="16"/>
      <c r="F846" s="16"/>
      <c r="G846" s="15"/>
      <c r="H846" s="15"/>
      <c r="I846" s="15"/>
      <c r="J846" s="15"/>
      <c r="K846" s="15"/>
      <c r="L846" s="15"/>
      <c r="M846" s="16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11.25" hidden="false" customHeight="true" outlineLevel="0" collapsed="false">
      <c r="A847" s="1"/>
      <c r="B847" s="1"/>
      <c r="C847" s="15"/>
      <c r="D847" s="15"/>
      <c r="E847" s="16"/>
      <c r="F847" s="16"/>
      <c r="G847" s="15"/>
      <c r="H847" s="15"/>
      <c r="I847" s="15"/>
      <c r="J847" s="15"/>
      <c r="K847" s="15"/>
      <c r="L847" s="15"/>
      <c r="M847" s="16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11.25" hidden="false" customHeight="true" outlineLevel="0" collapsed="false">
      <c r="A848" s="1"/>
      <c r="B848" s="1"/>
      <c r="C848" s="15"/>
      <c r="D848" s="15"/>
      <c r="E848" s="16"/>
      <c r="F848" s="16"/>
      <c r="G848" s="15"/>
      <c r="H848" s="15"/>
      <c r="I848" s="15"/>
      <c r="J848" s="15"/>
      <c r="K848" s="15"/>
      <c r="L848" s="15"/>
      <c r="M848" s="16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11.25" hidden="false" customHeight="true" outlineLevel="0" collapsed="false">
      <c r="A849" s="1"/>
      <c r="B849" s="1"/>
      <c r="C849" s="15"/>
      <c r="D849" s="15"/>
      <c r="E849" s="16"/>
      <c r="F849" s="16"/>
      <c r="G849" s="15"/>
      <c r="H849" s="15"/>
      <c r="I849" s="15"/>
      <c r="J849" s="15"/>
      <c r="K849" s="15"/>
      <c r="L849" s="15"/>
      <c r="M849" s="16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11.25" hidden="false" customHeight="true" outlineLevel="0" collapsed="false">
      <c r="A850" s="1"/>
      <c r="B850" s="1"/>
      <c r="C850" s="15"/>
      <c r="D850" s="15"/>
      <c r="E850" s="16"/>
      <c r="F850" s="16"/>
      <c r="G850" s="15"/>
      <c r="H850" s="15"/>
      <c r="I850" s="15"/>
      <c r="J850" s="15"/>
      <c r="K850" s="15"/>
      <c r="L850" s="15"/>
      <c r="M850" s="16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11.25" hidden="false" customHeight="true" outlineLevel="0" collapsed="false">
      <c r="A851" s="1"/>
      <c r="B851" s="1"/>
      <c r="C851" s="15"/>
      <c r="D851" s="15"/>
      <c r="E851" s="16"/>
      <c r="F851" s="16"/>
      <c r="G851" s="15"/>
      <c r="H851" s="15"/>
      <c r="I851" s="15"/>
      <c r="J851" s="15"/>
      <c r="K851" s="15"/>
      <c r="L851" s="15"/>
      <c r="M851" s="16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11.25" hidden="false" customHeight="true" outlineLevel="0" collapsed="false">
      <c r="A852" s="1"/>
      <c r="B852" s="1"/>
      <c r="C852" s="15"/>
      <c r="D852" s="15"/>
      <c r="E852" s="16"/>
      <c r="F852" s="16"/>
      <c r="G852" s="15"/>
      <c r="H852" s="15"/>
      <c r="I852" s="15"/>
      <c r="J852" s="15"/>
      <c r="K852" s="15"/>
      <c r="L852" s="15"/>
      <c r="M852" s="16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11.25" hidden="false" customHeight="true" outlineLevel="0" collapsed="false">
      <c r="A853" s="1"/>
      <c r="B853" s="1"/>
      <c r="C853" s="15"/>
      <c r="D853" s="15"/>
      <c r="E853" s="16"/>
      <c r="F853" s="16"/>
      <c r="G853" s="15"/>
      <c r="H853" s="15"/>
      <c r="I853" s="15"/>
      <c r="J853" s="15"/>
      <c r="K853" s="15"/>
      <c r="L853" s="15"/>
      <c r="M853" s="16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11.25" hidden="false" customHeight="true" outlineLevel="0" collapsed="false">
      <c r="A854" s="1"/>
      <c r="B854" s="1"/>
      <c r="C854" s="15"/>
      <c r="D854" s="15"/>
      <c r="E854" s="16"/>
      <c r="F854" s="16"/>
      <c r="G854" s="15"/>
      <c r="H854" s="15"/>
      <c r="I854" s="15"/>
      <c r="J854" s="15"/>
      <c r="K854" s="15"/>
      <c r="L854" s="15"/>
      <c r="M854" s="16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11.25" hidden="false" customHeight="true" outlineLevel="0" collapsed="false">
      <c r="A855" s="1"/>
      <c r="B855" s="1"/>
      <c r="C855" s="15"/>
      <c r="D855" s="15"/>
      <c r="E855" s="16"/>
      <c r="F855" s="16"/>
      <c r="G855" s="15"/>
      <c r="H855" s="15"/>
      <c r="I855" s="15"/>
      <c r="J855" s="15"/>
      <c r="K855" s="15"/>
      <c r="L855" s="15"/>
      <c r="M855" s="16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11.25" hidden="false" customHeight="true" outlineLevel="0" collapsed="false">
      <c r="A856" s="1"/>
      <c r="B856" s="1"/>
      <c r="C856" s="15"/>
      <c r="D856" s="15"/>
      <c r="E856" s="16"/>
      <c r="F856" s="16"/>
      <c r="G856" s="15"/>
      <c r="H856" s="15"/>
      <c r="I856" s="15"/>
      <c r="J856" s="15"/>
      <c r="K856" s="15"/>
      <c r="L856" s="15"/>
      <c r="M856" s="16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11.25" hidden="false" customHeight="true" outlineLevel="0" collapsed="false">
      <c r="A857" s="1"/>
      <c r="B857" s="1"/>
      <c r="C857" s="15"/>
      <c r="D857" s="15"/>
      <c r="E857" s="16"/>
      <c r="F857" s="16"/>
      <c r="G857" s="15"/>
      <c r="H857" s="15"/>
      <c r="I857" s="15"/>
      <c r="J857" s="15"/>
      <c r="K857" s="15"/>
      <c r="L857" s="15"/>
      <c r="M857" s="16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11.25" hidden="false" customHeight="true" outlineLevel="0" collapsed="false">
      <c r="A858" s="1"/>
      <c r="B858" s="1"/>
      <c r="C858" s="15"/>
      <c r="D858" s="15"/>
      <c r="E858" s="16"/>
      <c r="F858" s="16"/>
      <c r="G858" s="15"/>
      <c r="H858" s="15"/>
      <c r="I858" s="15"/>
      <c r="J858" s="15"/>
      <c r="K858" s="15"/>
      <c r="L858" s="15"/>
      <c r="M858" s="16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11.25" hidden="false" customHeight="true" outlineLevel="0" collapsed="false">
      <c r="A859" s="1"/>
      <c r="B859" s="1"/>
      <c r="C859" s="15"/>
      <c r="D859" s="15"/>
      <c r="E859" s="16"/>
      <c r="F859" s="16"/>
      <c r="G859" s="15"/>
      <c r="H859" s="15"/>
      <c r="I859" s="15"/>
      <c r="J859" s="15"/>
      <c r="K859" s="15"/>
      <c r="L859" s="15"/>
      <c r="M859" s="16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11.25" hidden="false" customHeight="true" outlineLevel="0" collapsed="false">
      <c r="A860" s="1"/>
      <c r="B860" s="1"/>
      <c r="C860" s="15"/>
      <c r="D860" s="15"/>
      <c r="E860" s="16"/>
      <c r="F860" s="16"/>
      <c r="G860" s="15"/>
      <c r="H860" s="15"/>
      <c r="I860" s="15"/>
      <c r="J860" s="15"/>
      <c r="K860" s="15"/>
      <c r="L860" s="15"/>
      <c r="M860" s="16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11.25" hidden="false" customHeight="true" outlineLevel="0" collapsed="false">
      <c r="A861" s="1"/>
      <c r="B861" s="1"/>
      <c r="C861" s="15"/>
      <c r="D861" s="15"/>
      <c r="E861" s="16"/>
      <c r="F861" s="16"/>
      <c r="G861" s="15"/>
      <c r="H861" s="15"/>
      <c r="I861" s="15"/>
      <c r="J861" s="15"/>
      <c r="K861" s="15"/>
      <c r="L861" s="15"/>
      <c r="M861" s="16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11.25" hidden="false" customHeight="true" outlineLevel="0" collapsed="false">
      <c r="A862" s="1"/>
      <c r="B862" s="1"/>
      <c r="C862" s="15"/>
      <c r="D862" s="15"/>
      <c r="E862" s="16"/>
      <c r="F862" s="16"/>
      <c r="G862" s="15"/>
      <c r="H862" s="15"/>
      <c r="I862" s="15"/>
      <c r="J862" s="15"/>
      <c r="K862" s="15"/>
      <c r="L862" s="15"/>
      <c r="M862" s="16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11.25" hidden="false" customHeight="true" outlineLevel="0" collapsed="false">
      <c r="A863" s="1"/>
      <c r="B863" s="1"/>
      <c r="C863" s="15"/>
      <c r="D863" s="15"/>
      <c r="E863" s="16"/>
      <c r="F863" s="16"/>
      <c r="G863" s="15"/>
      <c r="H863" s="15"/>
      <c r="I863" s="15"/>
      <c r="J863" s="15"/>
      <c r="K863" s="15"/>
      <c r="L863" s="15"/>
      <c r="M863" s="16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11.25" hidden="false" customHeight="true" outlineLevel="0" collapsed="false">
      <c r="A864" s="1"/>
      <c r="B864" s="1"/>
      <c r="C864" s="15"/>
      <c r="D864" s="15"/>
      <c r="E864" s="16"/>
      <c r="F864" s="16"/>
      <c r="G864" s="15"/>
      <c r="H864" s="15"/>
      <c r="I864" s="15"/>
      <c r="J864" s="15"/>
      <c r="K864" s="15"/>
      <c r="L864" s="15"/>
      <c r="M864" s="16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11.25" hidden="false" customHeight="true" outlineLevel="0" collapsed="false">
      <c r="A865" s="1"/>
      <c r="B865" s="1"/>
      <c r="C865" s="15"/>
      <c r="D865" s="15"/>
      <c r="E865" s="16"/>
      <c r="F865" s="16"/>
      <c r="G865" s="15"/>
      <c r="H865" s="15"/>
      <c r="I865" s="15"/>
      <c r="J865" s="15"/>
      <c r="K865" s="15"/>
      <c r="L865" s="15"/>
      <c r="M865" s="16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11.25" hidden="false" customHeight="true" outlineLevel="0" collapsed="false">
      <c r="A866" s="1"/>
      <c r="B866" s="1"/>
      <c r="C866" s="15"/>
      <c r="D866" s="15"/>
      <c r="E866" s="16"/>
      <c r="F866" s="16"/>
      <c r="G866" s="15"/>
      <c r="H866" s="15"/>
      <c r="I866" s="15"/>
      <c r="J866" s="15"/>
      <c r="K866" s="15"/>
      <c r="L866" s="15"/>
      <c r="M866" s="16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11.25" hidden="false" customHeight="true" outlineLevel="0" collapsed="false">
      <c r="A867" s="1"/>
      <c r="B867" s="1"/>
      <c r="C867" s="15"/>
      <c r="D867" s="15"/>
      <c r="E867" s="16"/>
      <c r="F867" s="16"/>
      <c r="G867" s="15"/>
      <c r="H867" s="15"/>
      <c r="I867" s="15"/>
      <c r="J867" s="15"/>
      <c r="K867" s="15"/>
      <c r="L867" s="15"/>
      <c r="M867" s="16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11.25" hidden="false" customHeight="true" outlineLevel="0" collapsed="false">
      <c r="A868" s="1"/>
      <c r="B868" s="1"/>
      <c r="C868" s="15"/>
      <c r="D868" s="15"/>
      <c r="E868" s="16"/>
      <c r="F868" s="16"/>
      <c r="G868" s="15"/>
      <c r="H868" s="15"/>
      <c r="I868" s="15"/>
      <c r="J868" s="15"/>
      <c r="K868" s="15"/>
      <c r="L868" s="15"/>
      <c r="M868" s="16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11.25" hidden="false" customHeight="true" outlineLevel="0" collapsed="false">
      <c r="A869" s="1"/>
      <c r="B869" s="1"/>
      <c r="C869" s="15"/>
      <c r="D869" s="15"/>
      <c r="E869" s="16"/>
      <c r="F869" s="16"/>
      <c r="G869" s="15"/>
      <c r="H869" s="15"/>
      <c r="I869" s="15"/>
      <c r="J869" s="15"/>
      <c r="K869" s="15"/>
      <c r="L869" s="15"/>
      <c r="M869" s="16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11.25" hidden="false" customHeight="true" outlineLevel="0" collapsed="false">
      <c r="A870" s="1"/>
      <c r="B870" s="1"/>
      <c r="C870" s="15"/>
      <c r="D870" s="15"/>
      <c r="E870" s="16"/>
      <c r="F870" s="16"/>
      <c r="G870" s="15"/>
      <c r="H870" s="15"/>
      <c r="I870" s="15"/>
      <c r="J870" s="15"/>
      <c r="K870" s="15"/>
      <c r="L870" s="15"/>
      <c r="M870" s="16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11.25" hidden="false" customHeight="true" outlineLevel="0" collapsed="false">
      <c r="A871" s="1"/>
      <c r="B871" s="1"/>
      <c r="C871" s="15"/>
      <c r="D871" s="15"/>
      <c r="E871" s="16"/>
      <c r="F871" s="16"/>
      <c r="G871" s="15"/>
      <c r="H871" s="15"/>
      <c r="I871" s="15"/>
      <c r="J871" s="15"/>
      <c r="K871" s="15"/>
      <c r="L871" s="15"/>
      <c r="M871" s="16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11.25" hidden="false" customHeight="true" outlineLevel="0" collapsed="false">
      <c r="A872" s="1"/>
      <c r="B872" s="1"/>
      <c r="C872" s="15"/>
      <c r="D872" s="15"/>
      <c r="E872" s="16"/>
      <c r="F872" s="16"/>
      <c r="G872" s="15"/>
      <c r="H872" s="15"/>
      <c r="I872" s="15"/>
      <c r="J872" s="15"/>
      <c r="K872" s="15"/>
      <c r="L872" s="15"/>
      <c r="M872" s="16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11.25" hidden="false" customHeight="true" outlineLevel="0" collapsed="false">
      <c r="A873" s="1"/>
      <c r="B873" s="1"/>
      <c r="C873" s="15"/>
      <c r="D873" s="15"/>
      <c r="E873" s="16"/>
      <c r="F873" s="16"/>
      <c r="G873" s="15"/>
      <c r="H873" s="15"/>
      <c r="I873" s="15"/>
      <c r="J873" s="15"/>
      <c r="K873" s="15"/>
      <c r="L873" s="15"/>
      <c r="M873" s="16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11.25" hidden="false" customHeight="true" outlineLevel="0" collapsed="false">
      <c r="A874" s="1"/>
      <c r="B874" s="1"/>
      <c r="C874" s="15"/>
      <c r="D874" s="15"/>
      <c r="E874" s="16"/>
      <c r="F874" s="16"/>
      <c r="G874" s="15"/>
      <c r="H874" s="15"/>
      <c r="I874" s="15"/>
      <c r="J874" s="15"/>
      <c r="K874" s="15"/>
      <c r="L874" s="15"/>
      <c r="M874" s="16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11.25" hidden="false" customHeight="true" outlineLevel="0" collapsed="false">
      <c r="A875" s="1"/>
      <c r="B875" s="1"/>
      <c r="C875" s="15"/>
      <c r="D875" s="15"/>
      <c r="E875" s="16"/>
      <c r="F875" s="16"/>
      <c r="G875" s="15"/>
      <c r="H875" s="15"/>
      <c r="I875" s="15"/>
      <c r="J875" s="15"/>
      <c r="K875" s="15"/>
      <c r="L875" s="15"/>
      <c r="M875" s="16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11.25" hidden="false" customHeight="true" outlineLevel="0" collapsed="false">
      <c r="A876" s="1"/>
      <c r="B876" s="1"/>
      <c r="C876" s="15"/>
      <c r="D876" s="15"/>
      <c r="E876" s="16"/>
      <c r="F876" s="16"/>
      <c r="G876" s="15"/>
      <c r="H876" s="15"/>
      <c r="I876" s="15"/>
      <c r="J876" s="15"/>
      <c r="K876" s="15"/>
      <c r="L876" s="15"/>
      <c r="M876" s="16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11.25" hidden="false" customHeight="true" outlineLevel="0" collapsed="false">
      <c r="A877" s="1"/>
      <c r="B877" s="1"/>
      <c r="C877" s="15"/>
      <c r="D877" s="15"/>
      <c r="E877" s="16"/>
      <c r="F877" s="16"/>
      <c r="G877" s="15"/>
      <c r="H877" s="15"/>
      <c r="I877" s="15"/>
      <c r="J877" s="15"/>
      <c r="K877" s="15"/>
      <c r="L877" s="15"/>
      <c r="M877" s="16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11.25" hidden="false" customHeight="true" outlineLevel="0" collapsed="false">
      <c r="A878" s="1"/>
      <c r="B878" s="1"/>
      <c r="C878" s="15"/>
      <c r="D878" s="15"/>
      <c r="E878" s="16"/>
      <c r="F878" s="16"/>
      <c r="G878" s="15"/>
      <c r="H878" s="15"/>
      <c r="I878" s="15"/>
      <c r="J878" s="15"/>
      <c r="K878" s="15"/>
      <c r="L878" s="15"/>
      <c r="M878" s="16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11.25" hidden="false" customHeight="true" outlineLevel="0" collapsed="false">
      <c r="A879" s="1"/>
      <c r="B879" s="1"/>
      <c r="C879" s="15"/>
      <c r="D879" s="15"/>
      <c r="E879" s="16"/>
      <c r="F879" s="16"/>
      <c r="G879" s="15"/>
      <c r="H879" s="15"/>
      <c r="I879" s="15"/>
      <c r="J879" s="15"/>
      <c r="K879" s="15"/>
      <c r="L879" s="15"/>
      <c r="M879" s="16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11.25" hidden="false" customHeight="true" outlineLevel="0" collapsed="false">
      <c r="A880" s="1"/>
      <c r="B880" s="1"/>
      <c r="C880" s="15"/>
      <c r="D880" s="15"/>
      <c r="E880" s="16"/>
      <c r="F880" s="16"/>
      <c r="G880" s="15"/>
      <c r="H880" s="15"/>
      <c r="I880" s="15"/>
      <c r="J880" s="15"/>
      <c r="K880" s="15"/>
      <c r="L880" s="15"/>
      <c r="M880" s="16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11.25" hidden="false" customHeight="true" outlineLevel="0" collapsed="false">
      <c r="A881" s="1"/>
      <c r="B881" s="1"/>
      <c r="C881" s="15"/>
      <c r="D881" s="15"/>
      <c r="E881" s="16"/>
      <c r="F881" s="16"/>
      <c r="G881" s="15"/>
      <c r="H881" s="15"/>
      <c r="I881" s="15"/>
      <c r="J881" s="15"/>
      <c r="K881" s="15"/>
      <c r="L881" s="15"/>
      <c r="M881" s="16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11.25" hidden="false" customHeight="true" outlineLevel="0" collapsed="false">
      <c r="A882" s="1"/>
      <c r="B882" s="1"/>
      <c r="C882" s="15"/>
      <c r="D882" s="15"/>
      <c r="E882" s="16"/>
      <c r="F882" s="16"/>
      <c r="G882" s="15"/>
      <c r="H882" s="15"/>
      <c r="I882" s="15"/>
      <c r="J882" s="15"/>
      <c r="K882" s="15"/>
      <c r="L882" s="15"/>
      <c r="M882" s="16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11.25" hidden="false" customHeight="true" outlineLevel="0" collapsed="false">
      <c r="A883" s="1"/>
      <c r="B883" s="1"/>
      <c r="C883" s="15"/>
      <c r="D883" s="15"/>
      <c r="E883" s="16"/>
      <c r="F883" s="16"/>
      <c r="G883" s="15"/>
      <c r="H883" s="15"/>
      <c r="I883" s="15"/>
      <c r="J883" s="15"/>
      <c r="K883" s="15"/>
      <c r="L883" s="15"/>
      <c r="M883" s="16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11.25" hidden="false" customHeight="true" outlineLevel="0" collapsed="false">
      <c r="A884" s="1"/>
      <c r="B884" s="1"/>
      <c r="C884" s="15"/>
      <c r="D884" s="15"/>
      <c r="E884" s="16"/>
      <c r="F884" s="16"/>
      <c r="G884" s="15"/>
      <c r="H884" s="15"/>
      <c r="I884" s="15"/>
      <c r="J884" s="15"/>
      <c r="K884" s="15"/>
      <c r="L884" s="15"/>
      <c r="M884" s="16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11.25" hidden="false" customHeight="true" outlineLevel="0" collapsed="false">
      <c r="A885" s="1"/>
      <c r="B885" s="1"/>
      <c r="C885" s="15"/>
      <c r="D885" s="15"/>
      <c r="E885" s="16"/>
      <c r="F885" s="16"/>
      <c r="G885" s="15"/>
      <c r="H885" s="15"/>
      <c r="I885" s="15"/>
      <c r="J885" s="15"/>
      <c r="K885" s="15"/>
      <c r="L885" s="15"/>
      <c r="M885" s="16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11.25" hidden="false" customHeight="true" outlineLevel="0" collapsed="false">
      <c r="A886" s="1"/>
      <c r="B886" s="1"/>
      <c r="C886" s="15"/>
      <c r="D886" s="15"/>
      <c r="E886" s="16"/>
      <c r="F886" s="16"/>
      <c r="G886" s="15"/>
      <c r="H886" s="15"/>
      <c r="I886" s="15"/>
      <c r="J886" s="15"/>
      <c r="K886" s="15"/>
      <c r="L886" s="15"/>
      <c r="M886" s="16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11.25" hidden="false" customHeight="true" outlineLevel="0" collapsed="false">
      <c r="A887" s="1"/>
      <c r="B887" s="1"/>
      <c r="C887" s="15"/>
      <c r="D887" s="15"/>
      <c r="E887" s="16"/>
      <c r="F887" s="16"/>
      <c r="G887" s="15"/>
      <c r="H887" s="15"/>
      <c r="I887" s="15"/>
      <c r="J887" s="15"/>
      <c r="K887" s="15"/>
      <c r="L887" s="15"/>
      <c r="M887" s="16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11.25" hidden="false" customHeight="true" outlineLevel="0" collapsed="false">
      <c r="A888" s="1"/>
      <c r="B888" s="1"/>
      <c r="C888" s="15"/>
      <c r="D888" s="15"/>
      <c r="E888" s="16"/>
      <c r="F888" s="16"/>
      <c r="G888" s="15"/>
      <c r="H888" s="15"/>
      <c r="I888" s="15"/>
      <c r="J888" s="15"/>
      <c r="K888" s="15"/>
      <c r="L888" s="15"/>
      <c r="M888" s="16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11.25" hidden="false" customHeight="true" outlineLevel="0" collapsed="false">
      <c r="A889" s="1"/>
      <c r="B889" s="1"/>
      <c r="C889" s="15"/>
      <c r="D889" s="15"/>
      <c r="E889" s="16"/>
      <c r="F889" s="16"/>
      <c r="G889" s="15"/>
      <c r="H889" s="15"/>
      <c r="I889" s="15"/>
      <c r="J889" s="15"/>
      <c r="K889" s="15"/>
      <c r="L889" s="15"/>
      <c r="M889" s="16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11.25" hidden="false" customHeight="true" outlineLevel="0" collapsed="false">
      <c r="A890" s="1"/>
      <c r="B890" s="1"/>
      <c r="C890" s="15"/>
      <c r="D890" s="15"/>
      <c r="E890" s="16"/>
      <c r="F890" s="16"/>
      <c r="G890" s="15"/>
      <c r="H890" s="15"/>
      <c r="I890" s="15"/>
      <c r="J890" s="15"/>
      <c r="K890" s="15"/>
      <c r="L890" s="15"/>
      <c r="M890" s="16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11.25" hidden="false" customHeight="true" outlineLevel="0" collapsed="false">
      <c r="A891" s="1"/>
      <c r="B891" s="1"/>
      <c r="C891" s="15"/>
      <c r="D891" s="15"/>
      <c r="E891" s="16"/>
      <c r="F891" s="16"/>
      <c r="G891" s="15"/>
      <c r="H891" s="15"/>
      <c r="I891" s="15"/>
      <c r="J891" s="15"/>
      <c r="K891" s="15"/>
      <c r="L891" s="15"/>
      <c r="M891" s="16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11.25" hidden="false" customHeight="true" outlineLevel="0" collapsed="false">
      <c r="A892" s="1"/>
      <c r="B892" s="1"/>
      <c r="C892" s="15"/>
      <c r="D892" s="15"/>
      <c r="E892" s="16"/>
      <c r="F892" s="16"/>
      <c r="G892" s="15"/>
      <c r="H892" s="15"/>
      <c r="I892" s="15"/>
      <c r="J892" s="15"/>
      <c r="K892" s="15"/>
      <c r="L892" s="15"/>
      <c r="M892" s="16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11.25" hidden="false" customHeight="true" outlineLevel="0" collapsed="false">
      <c r="A893" s="1"/>
      <c r="B893" s="1"/>
      <c r="C893" s="15"/>
      <c r="D893" s="15"/>
      <c r="E893" s="16"/>
      <c r="F893" s="16"/>
      <c r="G893" s="15"/>
      <c r="H893" s="15"/>
      <c r="I893" s="15"/>
      <c r="J893" s="15"/>
      <c r="K893" s="15"/>
      <c r="L893" s="15"/>
      <c r="M893" s="16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11.25" hidden="false" customHeight="true" outlineLevel="0" collapsed="false">
      <c r="A894" s="1"/>
      <c r="B894" s="1"/>
      <c r="C894" s="15"/>
      <c r="D894" s="15"/>
      <c r="E894" s="16"/>
      <c r="F894" s="16"/>
      <c r="G894" s="15"/>
      <c r="H894" s="15"/>
      <c r="I894" s="15"/>
      <c r="J894" s="15"/>
      <c r="K894" s="15"/>
      <c r="L894" s="15"/>
      <c r="M894" s="16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11.25" hidden="false" customHeight="true" outlineLevel="0" collapsed="false">
      <c r="A895" s="1"/>
      <c r="B895" s="1"/>
      <c r="C895" s="15"/>
      <c r="D895" s="15"/>
      <c r="E895" s="16"/>
      <c r="F895" s="16"/>
      <c r="G895" s="15"/>
      <c r="H895" s="15"/>
      <c r="I895" s="15"/>
      <c r="J895" s="15"/>
      <c r="K895" s="15"/>
      <c r="L895" s="15"/>
      <c r="M895" s="16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11.25" hidden="false" customHeight="true" outlineLevel="0" collapsed="false">
      <c r="A896" s="1"/>
      <c r="B896" s="1"/>
      <c r="C896" s="15"/>
      <c r="D896" s="15"/>
      <c r="E896" s="16"/>
      <c r="F896" s="16"/>
      <c r="G896" s="15"/>
      <c r="H896" s="15"/>
      <c r="I896" s="15"/>
      <c r="J896" s="15"/>
      <c r="K896" s="15"/>
      <c r="L896" s="15"/>
      <c r="M896" s="16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11.25" hidden="false" customHeight="true" outlineLevel="0" collapsed="false">
      <c r="A897" s="1"/>
      <c r="B897" s="1"/>
      <c r="C897" s="15"/>
      <c r="D897" s="15"/>
      <c r="E897" s="16"/>
      <c r="F897" s="16"/>
      <c r="G897" s="15"/>
      <c r="H897" s="15"/>
      <c r="I897" s="15"/>
      <c r="J897" s="15"/>
      <c r="K897" s="15"/>
      <c r="L897" s="15"/>
      <c r="M897" s="16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11.25" hidden="false" customHeight="true" outlineLevel="0" collapsed="false">
      <c r="A898" s="1"/>
      <c r="B898" s="1"/>
      <c r="C898" s="15"/>
      <c r="D898" s="15"/>
      <c r="E898" s="16"/>
      <c r="F898" s="16"/>
      <c r="G898" s="15"/>
      <c r="H898" s="15"/>
      <c r="I898" s="15"/>
      <c r="J898" s="15"/>
      <c r="K898" s="15"/>
      <c r="L898" s="15"/>
      <c r="M898" s="16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11.25" hidden="false" customHeight="true" outlineLevel="0" collapsed="false">
      <c r="A899" s="1"/>
      <c r="B899" s="1"/>
      <c r="C899" s="15"/>
      <c r="D899" s="15"/>
      <c r="E899" s="16"/>
      <c r="F899" s="16"/>
      <c r="G899" s="15"/>
      <c r="H899" s="15"/>
      <c r="I899" s="15"/>
      <c r="J899" s="15"/>
      <c r="K899" s="15"/>
      <c r="L899" s="15"/>
      <c r="M899" s="16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11.25" hidden="false" customHeight="true" outlineLevel="0" collapsed="false">
      <c r="A900" s="1"/>
      <c r="B900" s="1"/>
      <c r="C900" s="15"/>
      <c r="D900" s="15"/>
      <c r="E900" s="16"/>
      <c r="F900" s="16"/>
      <c r="G900" s="15"/>
      <c r="H900" s="15"/>
      <c r="I900" s="15"/>
      <c r="J900" s="15"/>
      <c r="K900" s="15"/>
      <c r="L900" s="15"/>
      <c r="M900" s="16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11.25" hidden="false" customHeight="true" outlineLevel="0" collapsed="false">
      <c r="A901" s="1"/>
      <c r="B901" s="1"/>
      <c r="C901" s="15"/>
      <c r="D901" s="15"/>
      <c r="E901" s="16"/>
      <c r="F901" s="16"/>
      <c r="G901" s="15"/>
      <c r="H901" s="15"/>
      <c r="I901" s="15"/>
      <c r="J901" s="15"/>
      <c r="K901" s="15"/>
      <c r="L901" s="15"/>
      <c r="M901" s="16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11.25" hidden="false" customHeight="true" outlineLevel="0" collapsed="false">
      <c r="A902" s="1"/>
      <c r="B902" s="1"/>
      <c r="C902" s="15"/>
      <c r="D902" s="15"/>
      <c r="E902" s="16"/>
      <c r="F902" s="16"/>
      <c r="G902" s="15"/>
      <c r="H902" s="15"/>
      <c r="I902" s="15"/>
      <c r="J902" s="15"/>
      <c r="K902" s="15"/>
      <c r="L902" s="15"/>
      <c r="M902" s="16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11.25" hidden="false" customHeight="true" outlineLevel="0" collapsed="false">
      <c r="A903" s="1"/>
      <c r="B903" s="1"/>
      <c r="C903" s="15"/>
      <c r="D903" s="15"/>
      <c r="E903" s="16"/>
      <c r="F903" s="16"/>
      <c r="G903" s="15"/>
      <c r="H903" s="15"/>
      <c r="I903" s="15"/>
      <c r="J903" s="15"/>
      <c r="K903" s="15"/>
      <c r="L903" s="15"/>
      <c r="M903" s="16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customFormat="false" ht="11.25" hidden="false" customHeight="true" outlineLevel="0" collapsed="false">
      <c r="A904" s="1"/>
      <c r="B904" s="1"/>
      <c r="C904" s="15"/>
      <c r="D904" s="15"/>
      <c r="E904" s="16"/>
      <c r="F904" s="16"/>
      <c r="G904" s="15"/>
      <c r="H904" s="15"/>
      <c r="I904" s="15"/>
      <c r="J904" s="15"/>
      <c r="K904" s="15"/>
      <c r="L904" s="15"/>
      <c r="M904" s="16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customFormat="false" ht="11.25" hidden="false" customHeight="true" outlineLevel="0" collapsed="false">
      <c r="A905" s="1"/>
      <c r="B905" s="1"/>
      <c r="C905" s="15"/>
      <c r="D905" s="15"/>
      <c r="E905" s="16"/>
      <c r="F905" s="16"/>
      <c r="G905" s="15"/>
      <c r="H905" s="15"/>
      <c r="I905" s="15"/>
      <c r="J905" s="15"/>
      <c r="K905" s="15"/>
      <c r="L905" s="15"/>
      <c r="M905" s="16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customFormat="false" ht="11.25" hidden="false" customHeight="true" outlineLevel="0" collapsed="false">
      <c r="A906" s="1"/>
      <c r="B906" s="1"/>
      <c r="C906" s="15"/>
      <c r="D906" s="15"/>
      <c r="E906" s="16"/>
      <c r="F906" s="16"/>
      <c r="G906" s="15"/>
      <c r="H906" s="15"/>
      <c r="I906" s="15"/>
      <c r="J906" s="15"/>
      <c r="K906" s="15"/>
      <c r="L906" s="15"/>
      <c r="M906" s="16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customFormat="false" ht="11.25" hidden="false" customHeight="true" outlineLevel="0" collapsed="false">
      <c r="A907" s="1"/>
      <c r="B907" s="1"/>
      <c r="C907" s="15"/>
      <c r="D907" s="15"/>
      <c r="E907" s="16"/>
      <c r="F907" s="16"/>
      <c r="G907" s="15"/>
      <c r="H907" s="15"/>
      <c r="I907" s="15"/>
      <c r="J907" s="15"/>
      <c r="K907" s="15"/>
      <c r="L907" s="15"/>
      <c r="M907" s="16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customFormat="false" ht="11.25" hidden="false" customHeight="true" outlineLevel="0" collapsed="false">
      <c r="A908" s="1"/>
      <c r="B908" s="1"/>
      <c r="C908" s="15"/>
      <c r="D908" s="15"/>
      <c r="E908" s="16"/>
      <c r="F908" s="16"/>
      <c r="G908" s="15"/>
      <c r="H908" s="15"/>
      <c r="I908" s="15"/>
      <c r="J908" s="15"/>
      <c r="K908" s="15"/>
      <c r="L908" s="15"/>
      <c r="M908" s="16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customFormat="false" ht="11.25" hidden="false" customHeight="true" outlineLevel="0" collapsed="false">
      <c r="A909" s="1"/>
      <c r="B909" s="1"/>
      <c r="C909" s="15"/>
      <c r="D909" s="15"/>
      <c r="E909" s="16"/>
      <c r="F909" s="16"/>
      <c r="G909" s="15"/>
      <c r="H909" s="15"/>
      <c r="I909" s="15"/>
      <c r="J909" s="15"/>
      <c r="K909" s="15"/>
      <c r="L909" s="15"/>
      <c r="M909" s="16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customFormat="false" ht="11.25" hidden="false" customHeight="true" outlineLevel="0" collapsed="false">
      <c r="A910" s="1"/>
      <c r="B910" s="1"/>
      <c r="C910" s="15"/>
      <c r="D910" s="15"/>
      <c r="E910" s="16"/>
      <c r="F910" s="16"/>
      <c r="G910" s="15"/>
      <c r="H910" s="15"/>
      <c r="I910" s="15"/>
      <c r="J910" s="15"/>
      <c r="K910" s="15"/>
      <c r="L910" s="15"/>
      <c r="M910" s="16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customFormat="false" ht="11.25" hidden="false" customHeight="true" outlineLevel="0" collapsed="false">
      <c r="A911" s="1"/>
      <c r="B911" s="1"/>
      <c r="C911" s="15"/>
      <c r="D911" s="15"/>
      <c r="E911" s="16"/>
      <c r="F911" s="16"/>
      <c r="G911" s="15"/>
      <c r="H911" s="15"/>
      <c r="I911" s="15"/>
      <c r="J911" s="15"/>
      <c r="K911" s="15"/>
      <c r="L911" s="15"/>
      <c r="M911" s="16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customFormat="false" ht="11.25" hidden="false" customHeight="true" outlineLevel="0" collapsed="false">
      <c r="A912" s="1"/>
      <c r="B912" s="1"/>
      <c r="C912" s="15"/>
      <c r="D912" s="15"/>
      <c r="E912" s="16"/>
      <c r="F912" s="16"/>
      <c r="G912" s="15"/>
      <c r="H912" s="15"/>
      <c r="I912" s="15"/>
      <c r="J912" s="15"/>
      <c r="K912" s="15"/>
      <c r="L912" s="15"/>
      <c r="M912" s="16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customFormat="false" ht="11.25" hidden="false" customHeight="true" outlineLevel="0" collapsed="false">
      <c r="A913" s="1"/>
      <c r="B913" s="1"/>
      <c r="C913" s="15"/>
      <c r="D913" s="15"/>
      <c r="E913" s="16"/>
      <c r="F913" s="16"/>
      <c r="G913" s="15"/>
      <c r="H913" s="15"/>
      <c r="I913" s="15"/>
      <c r="J913" s="15"/>
      <c r="K913" s="15"/>
      <c r="L913" s="15"/>
      <c r="M913" s="16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customFormat="false" ht="11.25" hidden="false" customHeight="true" outlineLevel="0" collapsed="false">
      <c r="A914" s="1"/>
      <c r="B914" s="1"/>
      <c r="C914" s="15"/>
      <c r="D914" s="15"/>
      <c r="E914" s="16"/>
      <c r="F914" s="16"/>
      <c r="G914" s="15"/>
      <c r="H914" s="15"/>
      <c r="I914" s="15"/>
      <c r="J914" s="15"/>
      <c r="K914" s="15"/>
      <c r="L914" s="15"/>
      <c r="M914" s="16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customFormat="false" ht="11.25" hidden="false" customHeight="true" outlineLevel="0" collapsed="false">
      <c r="A915" s="1"/>
      <c r="B915" s="1"/>
      <c r="C915" s="15"/>
      <c r="D915" s="15"/>
      <c r="E915" s="16"/>
      <c r="F915" s="16"/>
      <c r="G915" s="15"/>
      <c r="H915" s="15"/>
      <c r="I915" s="15"/>
      <c r="J915" s="15"/>
      <c r="K915" s="15"/>
      <c r="L915" s="15"/>
      <c r="M915" s="16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customFormat="false" ht="11.25" hidden="false" customHeight="true" outlineLevel="0" collapsed="false">
      <c r="A916" s="1"/>
      <c r="B916" s="1"/>
      <c r="C916" s="15"/>
      <c r="D916" s="15"/>
      <c r="E916" s="16"/>
      <c r="F916" s="16"/>
      <c r="G916" s="15"/>
      <c r="H916" s="15"/>
      <c r="I916" s="15"/>
      <c r="J916" s="15"/>
      <c r="K916" s="15"/>
      <c r="L916" s="15"/>
      <c r="M916" s="16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customFormat="false" ht="11.25" hidden="false" customHeight="true" outlineLevel="0" collapsed="false">
      <c r="A917" s="1"/>
      <c r="B917" s="1"/>
      <c r="C917" s="15"/>
      <c r="D917" s="15"/>
      <c r="E917" s="16"/>
      <c r="F917" s="16"/>
      <c r="G917" s="15"/>
      <c r="H917" s="15"/>
      <c r="I917" s="15"/>
      <c r="J917" s="15"/>
      <c r="K917" s="15"/>
      <c r="L917" s="15"/>
      <c r="M917" s="16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customFormat="false" ht="11.25" hidden="false" customHeight="true" outlineLevel="0" collapsed="false">
      <c r="A918" s="1"/>
      <c r="B918" s="1"/>
      <c r="C918" s="15"/>
      <c r="D918" s="15"/>
      <c r="E918" s="16"/>
      <c r="F918" s="16"/>
      <c r="G918" s="15"/>
      <c r="H918" s="15"/>
      <c r="I918" s="15"/>
      <c r="J918" s="15"/>
      <c r="K918" s="15"/>
      <c r="L918" s="15"/>
      <c r="M918" s="16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customFormat="false" ht="11.25" hidden="false" customHeight="true" outlineLevel="0" collapsed="false">
      <c r="A919" s="1"/>
      <c r="B919" s="1"/>
      <c r="C919" s="15"/>
      <c r="D919" s="15"/>
      <c r="E919" s="16"/>
      <c r="F919" s="16"/>
      <c r="G919" s="15"/>
      <c r="H919" s="15"/>
      <c r="I919" s="15"/>
      <c r="J919" s="15"/>
      <c r="K919" s="15"/>
      <c r="L919" s="15"/>
      <c r="M919" s="16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customFormat="false" ht="11.25" hidden="false" customHeight="true" outlineLevel="0" collapsed="false">
      <c r="A920" s="1"/>
      <c r="B920" s="1"/>
      <c r="C920" s="15"/>
      <c r="D920" s="15"/>
      <c r="E920" s="16"/>
      <c r="F920" s="16"/>
      <c r="G920" s="15"/>
      <c r="H920" s="15"/>
      <c r="I920" s="15"/>
      <c r="J920" s="15"/>
      <c r="K920" s="15"/>
      <c r="L920" s="15"/>
      <c r="M920" s="16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customFormat="false" ht="11.25" hidden="false" customHeight="true" outlineLevel="0" collapsed="false">
      <c r="A921" s="1"/>
      <c r="B921" s="1"/>
      <c r="C921" s="15"/>
      <c r="D921" s="15"/>
      <c r="E921" s="16"/>
      <c r="F921" s="16"/>
      <c r="G921" s="15"/>
      <c r="H921" s="15"/>
      <c r="I921" s="15"/>
      <c r="J921" s="15"/>
      <c r="K921" s="15"/>
      <c r="L921" s="15"/>
      <c r="M921" s="16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customFormat="false" ht="11.25" hidden="false" customHeight="true" outlineLevel="0" collapsed="false">
      <c r="A922" s="1"/>
      <c r="B922" s="1"/>
      <c r="C922" s="15"/>
      <c r="D922" s="15"/>
      <c r="E922" s="16"/>
      <c r="F922" s="16"/>
      <c r="G922" s="15"/>
      <c r="H922" s="15"/>
      <c r="I922" s="15"/>
      <c r="J922" s="15"/>
      <c r="K922" s="15"/>
      <c r="L922" s="15"/>
      <c r="M922" s="16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customFormat="false" ht="11.25" hidden="false" customHeight="true" outlineLevel="0" collapsed="false">
      <c r="A923" s="1"/>
      <c r="B923" s="1"/>
      <c r="C923" s="15"/>
      <c r="D923" s="15"/>
      <c r="E923" s="16"/>
      <c r="F923" s="16"/>
      <c r="G923" s="15"/>
      <c r="H923" s="15"/>
      <c r="I923" s="15"/>
      <c r="J923" s="15"/>
      <c r="K923" s="15"/>
      <c r="L923" s="15"/>
      <c r="M923" s="16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customFormat="false" ht="11.25" hidden="false" customHeight="true" outlineLevel="0" collapsed="false">
      <c r="A924" s="1"/>
      <c r="B924" s="1"/>
      <c r="C924" s="15"/>
      <c r="D924" s="15"/>
      <c r="E924" s="16"/>
      <c r="F924" s="16"/>
      <c r="G924" s="15"/>
      <c r="H924" s="15"/>
      <c r="I924" s="15"/>
      <c r="J924" s="15"/>
      <c r="K924" s="15"/>
      <c r="L924" s="15"/>
      <c r="M924" s="16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customFormat="false" ht="11.25" hidden="false" customHeight="true" outlineLevel="0" collapsed="false">
      <c r="A925" s="1"/>
      <c r="B925" s="1"/>
      <c r="C925" s="15"/>
      <c r="D925" s="15"/>
      <c r="E925" s="16"/>
      <c r="F925" s="16"/>
      <c r="G925" s="15"/>
      <c r="H925" s="15"/>
      <c r="I925" s="15"/>
      <c r="J925" s="15"/>
      <c r="K925" s="15"/>
      <c r="L925" s="15"/>
      <c r="M925" s="16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customFormat="false" ht="11.25" hidden="false" customHeight="true" outlineLevel="0" collapsed="false">
      <c r="A926" s="1"/>
      <c r="B926" s="1"/>
      <c r="C926" s="15"/>
      <c r="D926" s="15"/>
      <c r="E926" s="16"/>
      <c r="F926" s="16"/>
      <c r="G926" s="15"/>
      <c r="H926" s="15"/>
      <c r="I926" s="15"/>
      <c r="J926" s="15"/>
      <c r="K926" s="15"/>
      <c r="L926" s="15"/>
      <c r="M926" s="16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customFormat="false" ht="11.25" hidden="false" customHeight="true" outlineLevel="0" collapsed="false">
      <c r="A927" s="1"/>
      <c r="B927" s="1"/>
      <c r="C927" s="15"/>
      <c r="D927" s="15"/>
      <c r="E927" s="16"/>
      <c r="F927" s="16"/>
      <c r="G927" s="15"/>
      <c r="H927" s="15"/>
      <c r="I927" s="15"/>
      <c r="J927" s="15"/>
      <c r="K927" s="15"/>
      <c r="L927" s="15"/>
      <c r="M927" s="16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customFormat="false" ht="11.25" hidden="false" customHeight="true" outlineLevel="0" collapsed="false">
      <c r="A928" s="1"/>
      <c r="B928" s="1"/>
      <c r="C928" s="15"/>
      <c r="D928" s="15"/>
      <c r="E928" s="16"/>
      <c r="F928" s="16"/>
      <c r="G928" s="15"/>
      <c r="H928" s="15"/>
      <c r="I928" s="15"/>
      <c r="J928" s="15"/>
      <c r="K928" s="15"/>
      <c r="L928" s="15"/>
      <c r="M928" s="16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customFormat="false" ht="11.25" hidden="false" customHeight="true" outlineLevel="0" collapsed="false">
      <c r="A929" s="1"/>
      <c r="B929" s="1"/>
      <c r="C929" s="15"/>
      <c r="D929" s="15"/>
      <c r="E929" s="16"/>
      <c r="F929" s="16"/>
      <c r="G929" s="15"/>
      <c r="H929" s="15"/>
      <c r="I929" s="15"/>
      <c r="J929" s="15"/>
      <c r="K929" s="15"/>
      <c r="L929" s="15"/>
      <c r="M929" s="16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customFormat="false" ht="11.25" hidden="false" customHeight="true" outlineLevel="0" collapsed="false">
      <c r="A930" s="1"/>
      <c r="B930" s="1"/>
      <c r="C930" s="15"/>
      <c r="D930" s="15"/>
      <c r="E930" s="16"/>
      <c r="F930" s="16"/>
      <c r="G930" s="15"/>
      <c r="H930" s="15"/>
      <c r="I930" s="15"/>
      <c r="J930" s="15"/>
      <c r="K930" s="15"/>
      <c r="L930" s="15"/>
      <c r="M930" s="16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customFormat="false" ht="11.25" hidden="false" customHeight="true" outlineLevel="0" collapsed="false">
      <c r="A931" s="1"/>
      <c r="B931" s="1"/>
      <c r="C931" s="15"/>
      <c r="D931" s="15"/>
      <c r="E931" s="16"/>
      <c r="F931" s="16"/>
      <c r="G931" s="15"/>
      <c r="H931" s="15"/>
      <c r="I931" s="15"/>
      <c r="J931" s="15"/>
      <c r="K931" s="15"/>
      <c r="L931" s="15"/>
      <c r="M931" s="16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customFormat="false" ht="11.25" hidden="false" customHeight="true" outlineLevel="0" collapsed="false">
      <c r="A932" s="1"/>
      <c r="B932" s="1"/>
      <c r="C932" s="15"/>
      <c r="D932" s="15"/>
      <c r="E932" s="16"/>
      <c r="F932" s="16"/>
      <c r="G932" s="15"/>
      <c r="H932" s="15"/>
      <c r="I932" s="15"/>
      <c r="J932" s="15"/>
      <c r="K932" s="15"/>
      <c r="L932" s="15"/>
      <c r="M932" s="16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customFormat="false" ht="11.25" hidden="false" customHeight="true" outlineLevel="0" collapsed="false">
      <c r="A933" s="1"/>
      <c r="B933" s="1"/>
      <c r="C933" s="15"/>
      <c r="D933" s="15"/>
      <c r="E933" s="16"/>
      <c r="F933" s="16"/>
      <c r="G933" s="15"/>
      <c r="H933" s="15"/>
      <c r="I933" s="15"/>
      <c r="J933" s="15"/>
      <c r="K933" s="15"/>
      <c r="L933" s="15"/>
      <c r="M933" s="16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customFormat="false" ht="11.25" hidden="false" customHeight="true" outlineLevel="0" collapsed="false">
      <c r="A934" s="1"/>
      <c r="B934" s="1"/>
      <c r="C934" s="15"/>
      <c r="D934" s="15"/>
      <c r="E934" s="16"/>
      <c r="F934" s="16"/>
      <c r="G934" s="15"/>
      <c r="H934" s="15"/>
      <c r="I934" s="15"/>
      <c r="J934" s="15"/>
      <c r="K934" s="15"/>
      <c r="L934" s="15"/>
      <c r="M934" s="16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customFormat="false" ht="11.25" hidden="false" customHeight="true" outlineLevel="0" collapsed="false">
      <c r="A935" s="1"/>
      <c r="B935" s="1"/>
      <c r="C935" s="15"/>
      <c r="D935" s="15"/>
      <c r="E935" s="16"/>
      <c r="F935" s="16"/>
      <c r="G935" s="15"/>
      <c r="H935" s="15"/>
      <c r="I935" s="15"/>
      <c r="J935" s="15"/>
      <c r="K935" s="15"/>
      <c r="L935" s="15"/>
      <c r="M935" s="16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customFormat="false" ht="11.25" hidden="false" customHeight="true" outlineLevel="0" collapsed="false">
      <c r="A936" s="1"/>
      <c r="B936" s="1"/>
      <c r="C936" s="15"/>
      <c r="D936" s="15"/>
      <c r="E936" s="16"/>
      <c r="F936" s="16"/>
      <c r="G936" s="15"/>
      <c r="H936" s="15"/>
      <c r="I936" s="15"/>
      <c r="J936" s="15"/>
      <c r="K936" s="15"/>
      <c r="L936" s="15"/>
      <c r="M936" s="16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customFormat="false" ht="11.25" hidden="false" customHeight="true" outlineLevel="0" collapsed="false">
      <c r="A937" s="1"/>
      <c r="B937" s="1"/>
      <c r="C937" s="15"/>
      <c r="D937" s="15"/>
      <c r="E937" s="16"/>
      <c r="F937" s="16"/>
      <c r="G937" s="15"/>
      <c r="H937" s="15"/>
      <c r="I937" s="15"/>
      <c r="J937" s="15"/>
      <c r="K937" s="15"/>
      <c r="L937" s="15"/>
      <c r="M937" s="16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customFormat="false" ht="11.25" hidden="false" customHeight="true" outlineLevel="0" collapsed="false">
      <c r="A938" s="1"/>
      <c r="B938" s="1"/>
      <c r="C938" s="15"/>
      <c r="D938" s="15"/>
      <c r="E938" s="16"/>
      <c r="F938" s="16"/>
      <c r="G938" s="15"/>
      <c r="H938" s="15"/>
      <c r="I938" s="15"/>
      <c r="J938" s="15"/>
      <c r="K938" s="15"/>
      <c r="L938" s="15"/>
      <c r="M938" s="16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customFormat="false" ht="11.25" hidden="false" customHeight="true" outlineLevel="0" collapsed="false">
      <c r="A939" s="1"/>
      <c r="B939" s="1"/>
      <c r="C939" s="15"/>
      <c r="D939" s="15"/>
      <c r="E939" s="16"/>
      <c r="F939" s="16"/>
      <c r="G939" s="15"/>
      <c r="H939" s="15"/>
      <c r="I939" s="15"/>
      <c r="J939" s="15"/>
      <c r="K939" s="15"/>
      <c r="L939" s="15"/>
      <c r="M939" s="16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customFormat="false" ht="11.25" hidden="false" customHeight="true" outlineLevel="0" collapsed="false">
      <c r="A940" s="1"/>
      <c r="B940" s="1"/>
      <c r="C940" s="15"/>
      <c r="D940" s="15"/>
      <c r="E940" s="16"/>
      <c r="F940" s="16"/>
      <c r="G940" s="15"/>
      <c r="H940" s="15"/>
      <c r="I940" s="15"/>
      <c r="J940" s="15"/>
      <c r="K940" s="15"/>
      <c r="L940" s="15"/>
      <c r="M940" s="16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customFormat="false" ht="11.25" hidden="false" customHeight="true" outlineLevel="0" collapsed="false">
      <c r="A941" s="1"/>
      <c r="B941" s="1"/>
      <c r="C941" s="15"/>
      <c r="D941" s="15"/>
      <c r="E941" s="16"/>
      <c r="F941" s="16"/>
      <c r="G941" s="15"/>
      <c r="H941" s="15"/>
      <c r="I941" s="15"/>
      <c r="J941" s="15"/>
      <c r="K941" s="15"/>
      <c r="L941" s="15"/>
      <c r="M941" s="16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customFormat="false" ht="11.25" hidden="false" customHeight="true" outlineLevel="0" collapsed="false">
      <c r="A942" s="1"/>
      <c r="B942" s="1"/>
      <c r="C942" s="15"/>
      <c r="D942" s="15"/>
      <c r="E942" s="16"/>
      <c r="F942" s="16"/>
      <c r="G942" s="15"/>
      <c r="H942" s="15"/>
      <c r="I942" s="15"/>
      <c r="J942" s="15"/>
      <c r="K942" s="15"/>
      <c r="L942" s="15"/>
      <c r="M942" s="16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customFormat="false" ht="11.25" hidden="false" customHeight="true" outlineLevel="0" collapsed="false">
      <c r="A943" s="1"/>
      <c r="B943" s="1"/>
      <c r="C943" s="15"/>
      <c r="D943" s="15"/>
      <c r="E943" s="16"/>
      <c r="F943" s="16"/>
      <c r="G943" s="15"/>
      <c r="H943" s="15"/>
      <c r="I943" s="15"/>
      <c r="J943" s="15"/>
      <c r="K943" s="15"/>
      <c r="L943" s="15"/>
      <c r="M943" s="16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customFormat="false" ht="11.25" hidden="false" customHeight="true" outlineLevel="0" collapsed="false">
      <c r="A944" s="1"/>
      <c r="B944" s="1"/>
      <c r="C944" s="15"/>
      <c r="D944" s="15"/>
      <c r="E944" s="16"/>
      <c r="F944" s="16"/>
      <c r="G944" s="15"/>
      <c r="H944" s="15"/>
      <c r="I944" s="15"/>
      <c r="J944" s="15"/>
      <c r="K944" s="15"/>
      <c r="L944" s="15"/>
      <c r="M944" s="16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customFormat="false" ht="11.25" hidden="false" customHeight="true" outlineLevel="0" collapsed="false">
      <c r="A945" s="1"/>
      <c r="B945" s="1"/>
      <c r="C945" s="15"/>
      <c r="D945" s="15"/>
      <c r="E945" s="16"/>
      <c r="F945" s="16"/>
      <c r="G945" s="15"/>
      <c r="H945" s="15"/>
      <c r="I945" s="15"/>
      <c r="J945" s="15"/>
      <c r="K945" s="15"/>
      <c r="L945" s="15"/>
      <c r="M945" s="16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customFormat="false" ht="11.25" hidden="false" customHeight="true" outlineLevel="0" collapsed="false">
      <c r="A946" s="1"/>
      <c r="B946" s="1"/>
      <c r="C946" s="15"/>
      <c r="D946" s="15"/>
      <c r="E946" s="16"/>
      <c r="F946" s="16"/>
      <c r="G946" s="15"/>
      <c r="H946" s="15"/>
      <c r="I946" s="15"/>
      <c r="J946" s="15"/>
      <c r="K946" s="15"/>
      <c r="L946" s="15"/>
      <c r="M946" s="16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customFormat="false" ht="11.25" hidden="false" customHeight="true" outlineLevel="0" collapsed="false">
      <c r="A947" s="1"/>
      <c r="B947" s="1"/>
      <c r="C947" s="15"/>
      <c r="D947" s="15"/>
      <c r="E947" s="16"/>
      <c r="F947" s="16"/>
      <c r="G947" s="15"/>
      <c r="H947" s="15"/>
      <c r="I947" s="15"/>
      <c r="J947" s="15"/>
      <c r="K947" s="15"/>
      <c r="L947" s="15"/>
      <c r="M947" s="16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customFormat="false" ht="11.25" hidden="false" customHeight="true" outlineLevel="0" collapsed="false">
      <c r="A948" s="1"/>
      <c r="B948" s="1"/>
      <c r="C948" s="15"/>
      <c r="D948" s="15"/>
      <c r="E948" s="16"/>
      <c r="F948" s="16"/>
      <c r="G948" s="15"/>
      <c r="H948" s="15"/>
      <c r="I948" s="15"/>
      <c r="J948" s="15"/>
      <c r="K948" s="15"/>
      <c r="L948" s="15"/>
      <c r="M948" s="16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customFormat="false" ht="11.25" hidden="false" customHeight="true" outlineLevel="0" collapsed="false">
      <c r="A949" s="1"/>
      <c r="B949" s="1"/>
      <c r="C949" s="15"/>
      <c r="D949" s="15"/>
      <c r="E949" s="16"/>
      <c r="F949" s="16"/>
      <c r="G949" s="15"/>
      <c r="H949" s="15"/>
      <c r="I949" s="15"/>
      <c r="J949" s="15"/>
      <c r="K949" s="15"/>
      <c r="L949" s="15"/>
      <c r="M949" s="16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customFormat="false" ht="11.25" hidden="false" customHeight="true" outlineLevel="0" collapsed="false">
      <c r="A950" s="1"/>
      <c r="B950" s="1"/>
      <c r="C950" s="15"/>
      <c r="D950" s="15"/>
      <c r="E950" s="16"/>
      <c r="F950" s="16"/>
      <c r="G950" s="15"/>
      <c r="H950" s="15"/>
      <c r="I950" s="15"/>
      <c r="J950" s="15"/>
      <c r="K950" s="15"/>
      <c r="L950" s="15"/>
      <c r="M950" s="16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customFormat="false" ht="11.25" hidden="false" customHeight="true" outlineLevel="0" collapsed="false">
      <c r="A951" s="1"/>
      <c r="B951" s="1"/>
      <c r="C951" s="15"/>
      <c r="D951" s="15"/>
      <c r="E951" s="16"/>
      <c r="F951" s="16"/>
      <c r="G951" s="15"/>
      <c r="H951" s="15"/>
      <c r="I951" s="15"/>
      <c r="J951" s="15"/>
      <c r="K951" s="15"/>
      <c r="L951" s="15"/>
      <c r="M951" s="16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customFormat="false" ht="11.25" hidden="false" customHeight="true" outlineLevel="0" collapsed="false">
      <c r="A952" s="1"/>
      <c r="B952" s="1"/>
      <c r="C952" s="15"/>
      <c r="D952" s="15"/>
      <c r="E952" s="16"/>
      <c r="F952" s="16"/>
      <c r="G952" s="15"/>
      <c r="H952" s="15"/>
      <c r="I952" s="15"/>
      <c r="J952" s="15"/>
      <c r="K952" s="15"/>
      <c r="L952" s="15"/>
      <c r="M952" s="16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customFormat="false" ht="11.25" hidden="false" customHeight="true" outlineLevel="0" collapsed="false">
      <c r="A953" s="1"/>
      <c r="B953" s="1"/>
      <c r="C953" s="15"/>
      <c r="D953" s="15"/>
      <c r="E953" s="16"/>
      <c r="F953" s="16"/>
      <c r="G953" s="15"/>
      <c r="H953" s="15"/>
      <c r="I953" s="15"/>
      <c r="J953" s="15"/>
      <c r="K953" s="15"/>
      <c r="L953" s="15"/>
      <c r="M953" s="16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customFormat="false" ht="11.25" hidden="false" customHeight="true" outlineLevel="0" collapsed="false">
      <c r="A954" s="1"/>
      <c r="B954" s="1"/>
      <c r="C954" s="15"/>
      <c r="D954" s="15"/>
      <c r="E954" s="16"/>
      <c r="F954" s="16"/>
      <c r="G954" s="15"/>
      <c r="H954" s="15"/>
      <c r="I954" s="15"/>
      <c r="J954" s="15"/>
      <c r="K954" s="15"/>
      <c r="L954" s="15"/>
      <c r="M954" s="16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customFormat="false" ht="11.25" hidden="false" customHeight="true" outlineLevel="0" collapsed="false">
      <c r="A955" s="1"/>
      <c r="B955" s="1"/>
      <c r="C955" s="15"/>
      <c r="D955" s="15"/>
      <c r="E955" s="16"/>
      <c r="F955" s="16"/>
      <c r="G955" s="15"/>
      <c r="H955" s="15"/>
      <c r="I955" s="15"/>
      <c r="J955" s="15"/>
      <c r="K955" s="15"/>
      <c r="L955" s="15"/>
      <c r="M955" s="16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customFormat="false" ht="11.25" hidden="false" customHeight="true" outlineLevel="0" collapsed="false">
      <c r="A956" s="1"/>
      <c r="B956" s="1"/>
      <c r="C956" s="15"/>
      <c r="D956" s="15"/>
      <c r="E956" s="16"/>
      <c r="F956" s="16"/>
      <c r="G956" s="15"/>
      <c r="H956" s="15"/>
      <c r="I956" s="15"/>
      <c r="J956" s="15"/>
      <c r="K956" s="15"/>
      <c r="L956" s="15"/>
      <c r="M956" s="16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customFormat="false" ht="11.25" hidden="false" customHeight="true" outlineLevel="0" collapsed="false">
      <c r="A957" s="1"/>
      <c r="B957" s="1"/>
      <c r="C957" s="15"/>
      <c r="D957" s="15"/>
      <c r="E957" s="16"/>
      <c r="F957" s="16"/>
      <c r="G957" s="15"/>
      <c r="H957" s="15"/>
      <c r="I957" s="15"/>
      <c r="J957" s="15"/>
      <c r="K957" s="15"/>
      <c r="L957" s="15"/>
      <c r="M957" s="16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customFormat="false" ht="11.25" hidden="false" customHeight="true" outlineLevel="0" collapsed="false">
      <c r="A958" s="1"/>
      <c r="B958" s="1"/>
      <c r="C958" s="15"/>
      <c r="D958" s="15"/>
      <c r="E958" s="16"/>
      <c r="F958" s="16"/>
      <c r="G958" s="15"/>
      <c r="H958" s="15"/>
      <c r="I958" s="15"/>
      <c r="J958" s="15"/>
      <c r="K958" s="15"/>
      <c r="L958" s="15"/>
      <c r="M958" s="16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customFormat="false" ht="11.25" hidden="false" customHeight="true" outlineLevel="0" collapsed="false">
      <c r="A959" s="1"/>
      <c r="B959" s="1"/>
      <c r="C959" s="15"/>
      <c r="D959" s="15"/>
      <c r="E959" s="16"/>
      <c r="F959" s="16"/>
      <c r="G959" s="15"/>
      <c r="H959" s="15"/>
      <c r="I959" s="15"/>
      <c r="J959" s="15"/>
      <c r="K959" s="15"/>
      <c r="L959" s="15"/>
      <c r="M959" s="16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customFormat="false" ht="11.25" hidden="false" customHeight="true" outlineLevel="0" collapsed="false">
      <c r="A960" s="1"/>
      <c r="B960" s="1"/>
      <c r="C960" s="15"/>
      <c r="D960" s="15"/>
      <c r="E960" s="16"/>
      <c r="F960" s="16"/>
      <c r="G960" s="15"/>
      <c r="H960" s="15"/>
      <c r="I960" s="15"/>
      <c r="J960" s="15"/>
      <c r="K960" s="15"/>
      <c r="L960" s="15"/>
      <c r="M960" s="16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customFormat="false" ht="11.25" hidden="false" customHeight="true" outlineLevel="0" collapsed="false">
      <c r="A961" s="1"/>
      <c r="B961" s="1"/>
      <c r="C961" s="15"/>
      <c r="D961" s="15"/>
      <c r="E961" s="16"/>
      <c r="F961" s="16"/>
      <c r="G961" s="15"/>
      <c r="H961" s="15"/>
      <c r="I961" s="15"/>
      <c r="J961" s="15"/>
      <c r="K961" s="15"/>
      <c r="L961" s="15"/>
      <c r="M961" s="16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customFormat="false" ht="11.25" hidden="false" customHeight="true" outlineLevel="0" collapsed="false">
      <c r="A962" s="1"/>
      <c r="B962" s="1"/>
      <c r="C962" s="15"/>
      <c r="D962" s="15"/>
      <c r="E962" s="16"/>
      <c r="F962" s="16"/>
      <c r="G962" s="15"/>
      <c r="H962" s="15"/>
      <c r="I962" s="15"/>
      <c r="J962" s="15"/>
      <c r="K962" s="15"/>
      <c r="L962" s="15"/>
      <c r="M962" s="16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customFormat="false" ht="11.25" hidden="false" customHeight="true" outlineLevel="0" collapsed="false">
      <c r="A963" s="1"/>
      <c r="B963" s="1"/>
      <c r="C963" s="15"/>
      <c r="D963" s="15"/>
      <c r="E963" s="16"/>
      <c r="F963" s="16"/>
      <c r="G963" s="15"/>
      <c r="H963" s="15"/>
      <c r="I963" s="15"/>
      <c r="J963" s="15"/>
      <c r="K963" s="15"/>
      <c r="L963" s="15"/>
      <c r="M963" s="16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customFormat="false" ht="11.25" hidden="false" customHeight="true" outlineLevel="0" collapsed="false">
      <c r="A964" s="1"/>
      <c r="B964" s="1"/>
      <c r="C964" s="15"/>
      <c r="D964" s="15"/>
      <c r="E964" s="16"/>
      <c r="F964" s="16"/>
      <c r="G964" s="15"/>
      <c r="H964" s="15"/>
      <c r="I964" s="15"/>
      <c r="J964" s="15"/>
      <c r="K964" s="15"/>
      <c r="L964" s="15"/>
      <c r="M964" s="16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customFormat="false" ht="11.25" hidden="false" customHeight="true" outlineLevel="0" collapsed="false">
      <c r="A965" s="1"/>
      <c r="B965" s="1"/>
      <c r="C965" s="15"/>
      <c r="D965" s="15"/>
      <c r="E965" s="16"/>
      <c r="F965" s="16"/>
      <c r="G965" s="15"/>
      <c r="H965" s="15"/>
      <c r="I965" s="15"/>
      <c r="J965" s="15"/>
      <c r="K965" s="15"/>
      <c r="L965" s="15"/>
      <c r="M965" s="16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customFormat="false" ht="11.25" hidden="false" customHeight="true" outlineLevel="0" collapsed="false">
      <c r="A966" s="1"/>
      <c r="B966" s="1"/>
      <c r="C966" s="15"/>
      <c r="D966" s="15"/>
      <c r="E966" s="16"/>
      <c r="F966" s="16"/>
      <c r="G966" s="15"/>
      <c r="H966" s="15"/>
      <c r="I966" s="15"/>
      <c r="J966" s="15"/>
      <c r="K966" s="15"/>
      <c r="L966" s="15"/>
      <c r="M966" s="16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customFormat="false" ht="11.25" hidden="false" customHeight="true" outlineLevel="0" collapsed="false">
      <c r="A967" s="1"/>
      <c r="B967" s="1"/>
      <c r="C967" s="15"/>
      <c r="D967" s="15"/>
      <c r="E967" s="16"/>
      <c r="F967" s="16"/>
      <c r="G967" s="15"/>
      <c r="H967" s="15"/>
      <c r="I967" s="15"/>
      <c r="J967" s="15"/>
      <c r="K967" s="15"/>
      <c r="L967" s="15"/>
      <c r="M967" s="16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customFormat="false" ht="11.25" hidden="false" customHeight="true" outlineLevel="0" collapsed="false">
      <c r="A968" s="1"/>
      <c r="B968" s="1"/>
      <c r="C968" s="15"/>
      <c r="D968" s="15"/>
      <c r="E968" s="16"/>
      <c r="F968" s="16"/>
      <c r="G968" s="15"/>
      <c r="H968" s="15"/>
      <c r="I968" s="15"/>
      <c r="J968" s="15"/>
      <c r="K968" s="15"/>
      <c r="L968" s="15"/>
      <c r="M968" s="16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customFormat="false" ht="11.25" hidden="false" customHeight="true" outlineLevel="0" collapsed="false">
      <c r="A969" s="1"/>
      <c r="B969" s="1"/>
      <c r="C969" s="15"/>
      <c r="D969" s="15"/>
      <c r="E969" s="16"/>
      <c r="F969" s="16"/>
      <c r="G969" s="15"/>
      <c r="H969" s="15"/>
      <c r="I969" s="15"/>
      <c r="J969" s="15"/>
      <c r="K969" s="15"/>
      <c r="L969" s="15"/>
      <c r="M969" s="16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customFormat="false" ht="11.25" hidden="false" customHeight="true" outlineLevel="0" collapsed="false">
      <c r="A970" s="1"/>
      <c r="B970" s="1"/>
      <c r="C970" s="15"/>
      <c r="D970" s="15"/>
      <c r="E970" s="16"/>
      <c r="F970" s="16"/>
      <c r="G970" s="15"/>
      <c r="H970" s="15"/>
      <c r="I970" s="15"/>
      <c r="J970" s="15"/>
      <c r="K970" s="15"/>
      <c r="L970" s="15"/>
      <c r="M970" s="16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customFormat="false" ht="11.25" hidden="false" customHeight="true" outlineLevel="0" collapsed="false">
      <c r="A971" s="1"/>
      <c r="B971" s="1"/>
      <c r="C971" s="15"/>
      <c r="D971" s="15"/>
      <c r="E971" s="16"/>
      <c r="F971" s="16"/>
      <c r="G971" s="15"/>
      <c r="H971" s="15"/>
      <c r="I971" s="15"/>
      <c r="J971" s="15"/>
      <c r="K971" s="15"/>
      <c r="L971" s="15"/>
      <c r="M971" s="16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customFormat="false" ht="11.25" hidden="false" customHeight="true" outlineLevel="0" collapsed="false">
      <c r="A972" s="1"/>
      <c r="B972" s="1"/>
      <c r="C972" s="15"/>
      <c r="D972" s="15"/>
      <c r="E972" s="16"/>
      <c r="F972" s="16"/>
      <c r="G972" s="15"/>
      <c r="H972" s="15"/>
      <c r="I972" s="15"/>
      <c r="J972" s="15"/>
      <c r="K972" s="15"/>
      <c r="L972" s="15"/>
      <c r="M972" s="16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customFormat="false" ht="11.25" hidden="false" customHeight="true" outlineLevel="0" collapsed="false">
      <c r="A973" s="1"/>
      <c r="B973" s="1"/>
      <c r="C973" s="15"/>
      <c r="D973" s="15"/>
      <c r="E973" s="16"/>
      <c r="F973" s="16"/>
      <c r="G973" s="15"/>
      <c r="H973" s="15"/>
      <c r="I973" s="15"/>
      <c r="J973" s="15"/>
      <c r="K973" s="15"/>
      <c r="L973" s="15"/>
      <c r="M973" s="16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customFormat="false" ht="11.25" hidden="false" customHeight="true" outlineLevel="0" collapsed="false">
      <c r="A974" s="1"/>
      <c r="B974" s="1"/>
      <c r="C974" s="15"/>
      <c r="D974" s="15"/>
      <c r="E974" s="16"/>
      <c r="F974" s="16"/>
      <c r="G974" s="15"/>
      <c r="H974" s="15"/>
      <c r="I974" s="15"/>
      <c r="J974" s="15"/>
      <c r="K974" s="15"/>
      <c r="L974" s="15"/>
      <c r="M974" s="16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customFormat="false" ht="11.25" hidden="false" customHeight="true" outlineLevel="0" collapsed="false">
      <c r="A975" s="1"/>
      <c r="B975" s="1"/>
      <c r="C975" s="15"/>
      <c r="D975" s="15"/>
      <c r="E975" s="16"/>
      <c r="F975" s="16"/>
      <c r="G975" s="15"/>
      <c r="H975" s="15"/>
      <c r="I975" s="15"/>
      <c r="J975" s="15"/>
      <c r="K975" s="15"/>
      <c r="L975" s="15"/>
      <c r="M975" s="16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customFormat="false" ht="11.25" hidden="false" customHeight="true" outlineLevel="0" collapsed="false">
      <c r="A976" s="1"/>
      <c r="B976" s="1"/>
      <c r="C976" s="15"/>
      <c r="D976" s="15"/>
      <c r="E976" s="16"/>
      <c r="F976" s="16"/>
      <c r="G976" s="15"/>
      <c r="H976" s="15"/>
      <c r="I976" s="15"/>
      <c r="J976" s="15"/>
      <c r="K976" s="15"/>
      <c r="L976" s="15"/>
      <c r="M976" s="16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customFormat="false" ht="11.25" hidden="false" customHeight="true" outlineLevel="0" collapsed="false">
      <c r="A977" s="1"/>
      <c r="B977" s="1"/>
      <c r="C977" s="15"/>
      <c r="D977" s="15"/>
      <c r="E977" s="16"/>
      <c r="F977" s="16"/>
      <c r="G977" s="15"/>
      <c r="H977" s="15"/>
      <c r="I977" s="15"/>
      <c r="J977" s="15"/>
      <c r="K977" s="15"/>
      <c r="L977" s="15"/>
      <c r="M977" s="16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customFormat="false" ht="11.25" hidden="false" customHeight="true" outlineLevel="0" collapsed="false">
      <c r="A978" s="1"/>
      <c r="B978" s="1"/>
      <c r="C978" s="15"/>
      <c r="D978" s="15"/>
      <c r="E978" s="16"/>
      <c r="F978" s="16"/>
      <c r="G978" s="15"/>
      <c r="H978" s="15"/>
      <c r="I978" s="15"/>
      <c r="J978" s="15"/>
      <c r="K978" s="15"/>
      <c r="L978" s="15"/>
      <c r="M978" s="16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customFormat="false" ht="11.25" hidden="false" customHeight="true" outlineLevel="0" collapsed="false">
      <c r="A979" s="1"/>
      <c r="B979" s="1"/>
      <c r="C979" s="15"/>
      <c r="D979" s="15"/>
      <c r="E979" s="16"/>
      <c r="F979" s="16"/>
      <c r="G979" s="15"/>
      <c r="H979" s="15"/>
      <c r="I979" s="15"/>
      <c r="J979" s="15"/>
      <c r="K979" s="15"/>
      <c r="L979" s="15"/>
      <c r="M979" s="16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customFormat="false" ht="11.25" hidden="false" customHeight="true" outlineLevel="0" collapsed="false">
      <c r="A980" s="1"/>
      <c r="B980" s="1"/>
      <c r="C980" s="15"/>
      <c r="D980" s="15"/>
      <c r="E980" s="16"/>
      <c r="F980" s="16"/>
      <c r="G980" s="15"/>
      <c r="H980" s="15"/>
      <c r="I980" s="15"/>
      <c r="J980" s="15"/>
      <c r="K980" s="15"/>
      <c r="L980" s="15"/>
      <c r="M980" s="16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customFormat="false" ht="11.25" hidden="false" customHeight="true" outlineLevel="0" collapsed="false">
      <c r="A981" s="1"/>
      <c r="B981" s="1"/>
      <c r="C981" s="15"/>
      <c r="D981" s="15"/>
      <c r="E981" s="16"/>
      <c r="F981" s="16"/>
      <c r="G981" s="15"/>
      <c r="H981" s="15"/>
      <c r="I981" s="15"/>
      <c r="J981" s="15"/>
      <c r="K981" s="15"/>
      <c r="L981" s="15"/>
      <c r="M981" s="16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customFormat="false" ht="11.25" hidden="false" customHeight="true" outlineLevel="0" collapsed="false">
      <c r="A982" s="1"/>
      <c r="B982" s="1"/>
      <c r="C982" s="15"/>
      <c r="D982" s="15"/>
      <c r="E982" s="16"/>
      <c r="F982" s="16"/>
      <c r="G982" s="15"/>
      <c r="H982" s="15"/>
      <c r="I982" s="15"/>
      <c r="J982" s="15"/>
      <c r="K982" s="15"/>
      <c r="L982" s="15"/>
      <c r="M982" s="16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customFormat="false" ht="11.25" hidden="false" customHeight="true" outlineLevel="0" collapsed="false">
      <c r="A983" s="1"/>
      <c r="B983" s="1"/>
      <c r="C983" s="15"/>
      <c r="D983" s="15"/>
      <c r="E983" s="16"/>
      <c r="F983" s="16"/>
      <c r="G983" s="15"/>
      <c r="H983" s="15"/>
      <c r="I983" s="15"/>
      <c r="J983" s="15"/>
      <c r="K983" s="15"/>
      <c r="L983" s="15"/>
      <c r="M983" s="16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customFormat="false" ht="11.25" hidden="false" customHeight="true" outlineLevel="0" collapsed="false">
      <c r="A984" s="1"/>
      <c r="B984" s="1"/>
      <c r="C984" s="15"/>
      <c r="D984" s="15"/>
      <c r="E984" s="16"/>
      <c r="F984" s="16"/>
      <c r="G984" s="15"/>
      <c r="H984" s="15"/>
      <c r="I984" s="15"/>
      <c r="J984" s="15"/>
      <c r="K984" s="15"/>
      <c r="L984" s="15"/>
      <c r="M984" s="16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customFormat="false" ht="11.25" hidden="false" customHeight="true" outlineLevel="0" collapsed="false">
      <c r="A985" s="1"/>
      <c r="B985" s="1"/>
      <c r="C985" s="15"/>
      <c r="D985" s="15"/>
      <c r="E985" s="16"/>
      <c r="F985" s="16"/>
      <c r="G985" s="15"/>
      <c r="H985" s="15"/>
      <c r="I985" s="15"/>
      <c r="J985" s="15"/>
      <c r="K985" s="15"/>
      <c r="L985" s="15"/>
      <c r="M985" s="16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customFormat="false" ht="11.25" hidden="false" customHeight="true" outlineLevel="0" collapsed="false">
      <c r="A986" s="1"/>
      <c r="B986" s="1"/>
      <c r="C986" s="15"/>
      <c r="D986" s="15"/>
      <c r="E986" s="16"/>
      <c r="F986" s="16"/>
      <c r="G986" s="15"/>
      <c r="H986" s="15"/>
      <c r="I986" s="15"/>
      <c r="J986" s="15"/>
      <c r="K986" s="15"/>
      <c r="L986" s="15"/>
      <c r="M986" s="16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customFormat="false" ht="11.25" hidden="false" customHeight="true" outlineLevel="0" collapsed="false">
      <c r="A987" s="1"/>
      <c r="B987" s="1"/>
      <c r="C987" s="15"/>
      <c r="D987" s="15"/>
      <c r="E987" s="16"/>
      <c r="F987" s="16"/>
      <c r="G987" s="15"/>
      <c r="H987" s="15"/>
      <c r="I987" s="15"/>
      <c r="J987" s="15"/>
      <c r="K987" s="15"/>
      <c r="L987" s="15"/>
      <c r="M987" s="16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customFormat="false" ht="11.25" hidden="false" customHeight="true" outlineLevel="0" collapsed="false">
      <c r="A988" s="1"/>
      <c r="B988" s="1"/>
      <c r="C988" s="15"/>
      <c r="D988" s="15"/>
      <c r="E988" s="16"/>
      <c r="F988" s="16"/>
      <c r="G988" s="15"/>
      <c r="H988" s="15"/>
      <c r="I988" s="15"/>
      <c r="J988" s="15"/>
      <c r="K988" s="15"/>
      <c r="L988" s="15"/>
      <c r="M988" s="16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customFormat="false" ht="11.25" hidden="false" customHeight="true" outlineLevel="0" collapsed="false">
      <c r="A989" s="1"/>
      <c r="B989" s="1"/>
      <c r="C989" s="15"/>
      <c r="D989" s="15"/>
      <c r="E989" s="16"/>
      <c r="F989" s="16"/>
      <c r="G989" s="15"/>
      <c r="H989" s="15"/>
      <c r="I989" s="15"/>
      <c r="J989" s="15"/>
      <c r="K989" s="15"/>
      <c r="L989" s="15"/>
      <c r="M989" s="16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customFormat="false" ht="11.25" hidden="false" customHeight="true" outlineLevel="0" collapsed="false">
      <c r="A990" s="1"/>
      <c r="B990" s="1"/>
      <c r="C990" s="15"/>
      <c r="D990" s="15"/>
      <c r="E990" s="16"/>
      <c r="F990" s="16"/>
      <c r="G990" s="15"/>
      <c r="H990" s="15"/>
      <c r="I990" s="15"/>
      <c r="J990" s="15"/>
      <c r="K990" s="15"/>
      <c r="L990" s="15"/>
      <c r="M990" s="16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customFormat="false" ht="11.25" hidden="false" customHeight="true" outlineLevel="0" collapsed="false">
      <c r="A991" s="1"/>
      <c r="B991" s="1"/>
      <c r="C991" s="15"/>
      <c r="D991" s="15"/>
      <c r="E991" s="16"/>
      <c r="F991" s="16"/>
      <c r="G991" s="15"/>
      <c r="H991" s="15"/>
      <c r="I991" s="15"/>
      <c r="J991" s="15"/>
      <c r="K991" s="15"/>
      <c r="L991" s="15"/>
      <c r="M991" s="16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customFormat="false" ht="11.25" hidden="false" customHeight="true" outlineLevel="0" collapsed="false">
      <c r="A992" s="1"/>
      <c r="B992" s="1"/>
      <c r="C992" s="15"/>
      <c r="D992" s="15"/>
      <c r="E992" s="16"/>
      <c r="F992" s="16"/>
      <c r="G992" s="15"/>
      <c r="H992" s="15"/>
      <c r="I992" s="15"/>
      <c r="J992" s="15"/>
      <c r="K992" s="15"/>
      <c r="L992" s="15"/>
      <c r="M992" s="16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customFormat="false" ht="11.25" hidden="false" customHeight="true" outlineLevel="0" collapsed="false">
      <c r="A993" s="1"/>
      <c r="B993" s="1"/>
      <c r="C993" s="15"/>
      <c r="D993" s="15"/>
      <c r="E993" s="16"/>
      <c r="F993" s="16"/>
      <c r="G993" s="15"/>
      <c r="H993" s="15"/>
      <c r="I993" s="15"/>
      <c r="J993" s="15"/>
      <c r="K993" s="15"/>
      <c r="L993" s="15"/>
      <c r="M993" s="16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customFormat="false" ht="11.25" hidden="false" customHeight="true" outlineLevel="0" collapsed="false">
      <c r="A994" s="1"/>
      <c r="B994" s="1"/>
      <c r="C994" s="15"/>
      <c r="D994" s="15"/>
      <c r="E994" s="16"/>
      <c r="F994" s="16"/>
      <c r="G994" s="15"/>
      <c r="H994" s="15"/>
      <c r="I994" s="15"/>
      <c r="J994" s="15"/>
      <c r="K994" s="15"/>
      <c r="L994" s="15"/>
      <c r="M994" s="16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customFormat="false" ht="11.25" hidden="false" customHeight="true" outlineLevel="0" collapsed="false">
      <c r="A995" s="1"/>
      <c r="B995" s="1"/>
      <c r="C995" s="15"/>
      <c r="D995" s="15"/>
      <c r="E995" s="16"/>
      <c r="F995" s="16"/>
      <c r="G995" s="15"/>
      <c r="H995" s="15"/>
      <c r="I995" s="15"/>
      <c r="J995" s="15"/>
      <c r="K995" s="15"/>
      <c r="L995" s="15"/>
      <c r="M995" s="16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customFormat="false" ht="11.25" hidden="false" customHeight="true" outlineLevel="0" collapsed="false">
      <c r="A996" s="1"/>
      <c r="B996" s="1"/>
      <c r="C996" s="15"/>
      <c r="D996" s="15"/>
      <c r="E996" s="16"/>
      <c r="F996" s="16"/>
      <c r="G996" s="15"/>
      <c r="H996" s="15"/>
      <c r="I996" s="15"/>
      <c r="J996" s="15"/>
      <c r="K996" s="15"/>
      <c r="L996" s="15"/>
      <c r="M996" s="16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customFormat="false" ht="11.25" hidden="false" customHeight="true" outlineLevel="0" collapsed="false">
      <c r="A997" s="1"/>
      <c r="B997" s="1"/>
      <c r="C997" s="15"/>
      <c r="D997" s="15"/>
      <c r="E997" s="16"/>
      <c r="F997" s="16"/>
      <c r="G997" s="15"/>
      <c r="H997" s="15"/>
      <c r="I997" s="15"/>
      <c r="J997" s="15"/>
      <c r="K997" s="15"/>
      <c r="L997" s="15"/>
      <c r="M997" s="16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customFormat="false" ht="11.25" hidden="false" customHeight="true" outlineLevel="0" collapsed="false">
      <c r="A998" s="1"/>
      <c r="B998" s="1"/>
      <c r="C998" s="15"/>
      <c r="D998" s="15"/>
      <c r="E998" s="16"/>
      <c r="F998" s="16"/>
      <c r="G998" s="15"/>
      <c r="H998" s="15"/>
      <c r="I998" s="15"/>
      <c r="J998" s="15"/>
      <c r="K998" s="15"/>
      <c r="L998" s="15"/>
      <c r="M998" s="16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customFormat="false" ht="11.25" hidden="false" customHeight="true" outlineLevel="0" collapsed="false">
      <c r="A999" s="1"/>
      <c r="B999" s="1"/>
      <c r="C999" s="15"/>
      <c r="D999" s="15"/>
      <c r="E999" s="16"/>
      <c r="F999" s="16"/>
      <c r="G999" s="15"/>
      <c r="H999" s="15"/>
      <c r="I999" s="15"/>
      <c r="J999" s="15"/>
      <c r="K999" s="15"/>
      <c r="L999" s="15"/>
      <c r="M999" s="16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customFormat="false" ht="11.25" hidden="false" customHeight="true" outlineLevel="0" collapsed="false">
      <c r="A1000" s="1"/>
      <c r="B1000" s="1"/>
      <c r="C1000" s="15"/>
      <c r="D1000" s="15"/>
      <c r="E1000" s="16"/>
      <c r="F1000" s="16"/>
      <c r="G1000" s="15"/>
      <c r="H1000" s="15"/>
      <c r="I1000" s="15"/>
      <c r="J1000" s="15"/>
      <c r="K1000" s="15"/>
      <c r="L1000" s="15"/>
      <c r="M1000" s="16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1:N237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3" activeCellId="0" sqref="B3"/>
    </sheetView>
  </sheetViews>
  <sheetFormatPr defaultColWidth="14.4296875" defaultRowHeight="15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7.43"/>
    <col collapsed="false" customWidth="true" hidden="false" outlineLevel="0" max="3" min="3" style="0" width="8"/>
    <col collapsed="false" customWidth="true" hidden="false" outlineLevel="0" max="4" min="4" style="0" width="12.71"/>
    <col collapsed="false" customWidth="true" hidden="false" outlineLevel="0" max="5" min="5" style="0" width="17"/>
    <col collapsed="false" customWidth="true" hidden="false" outlineLevel="0" max="6" min="6" style="0" width="20.28"/>
    <col collapsed="false" customWidth="true" hidden="false" outlineLevel="0" max="7" min="7" style="0" width="24.57"/>
    <col collapsed="false" customWidth="true" hidden="false" outlineLevel="0" max="8" min="8" style="0" width="20.28"/>
    <col collapsed="false" customWidth="true" hidden="false" outlineLevel="0" max="9" min="9" style="0" width="24.57"/>
    <col collapsed="false" customWidth="true" hidden="false" outlineLevel="0" max="10" min="10" style="0" width="20.28"/>
    <col collapsed="false" customWidth="true" hidden="false" outlineLevel="0" max="11" min="11" style="0" width="24.57"/>
    <col collapsed="false" customWidth="true" hidden="false" outlineLevel="0" max="12" min="12" style="0" width="9.28"/>
    <col collapsed="false" customWidth="true" hidden="false" outlineLevel="0" max="13" min="13" style="0" width="7.57"/>
    <col collapsed="false" customWidth="true" hidden="false" outlineLevel="0" max="14" min="14" style="0" width="10"/>
    <col collapsed="false" customWidth="true" hidden="false" outlineLevel="0" max="26" min="15" style="0" width="9.14"/>
  </cols>
  <sheetData>
    <row r="1" customFormat="false" ht="12" hidden="false" customHeight="true" outlineLevel="0" collapsed="false">
      <c r="A1" s="1"/>
      <c r="B1" s="2" t="s">
        <v>0</v>
      </c>
      <c r="C1" s="2" t="s">
        <v>1</v>
      </c>
      <c r="D1" s="2" t="s">
        <v>2</v>
      </c>
      <c r="E1" s="3" t="s">
        <v>3</v>
      </c>
      <c r="F1" s="4" t="s">
        <v>4</v>
      </c>
      <c r="G1" s="5" t="s">
        <v>5</v>
      </c>
      <c r="H1" s="2" t="s">
        <v>6</v>
      </c>
      <c r="I1" s="2" t="s">
        <v>7</v>
      </c>
      <c r="J1" s="4" t="s">
        <v>8</v>
      </c>
      <c r="K1" s="5" t="s">
        <v>9</v>
      </c>
      <c r="L1" s="2" t="s">
        <v>10</v>
      </c>
      <c r="M1" s="3" t="s">
        <v>11</v>
      </c>
      <c r="N1" s="3" t="s">
        <v>12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2" hidden="false" customHeight="true" outlineLevel="0" collapsed="false">
      <c r="A2" s="6" t="n">
        <f aca="false">COUNTIFS($B$2:$B$169,B2)</f>
        <v>8</v>
      </c>
      <c r="B2" s="7" t="s">
        <v>13</v>
      </c>
      <c r="C2" s="8" t="n">
        <v>1</v>
      </c>
      <c r="D2" s="8" t="n">
        <f aca="false">0.3*H2</f>
        <v>226.8</v>
      </c>
      <c r="E2" s="9" t="n">
        <f aca="false">C2*D2</f>
        <v>226.8</v>
      </c>
      <c r="F2" s="9" t="n">
        <v>756</v>
      </c>
      <c r="G2" s="9" t="n">
        <f aca="false">F2*C2</f>
        <v>756</v>
      </c>
      <c r="H2" s="9" t="n">
        <f aca="false">F2</f>
        <v>756</v>
      </c>
      <c r="I2" s="9" t="n">
        <f aca="false">H2*C2</f>
        <v>756</v>
      </c>
      <c r="J2" s="9" t="n">
        <v>2100</v>
      </c>
      <c r="K2" s="9" t="n">
        <f aca="false">C2*J2</f>
        <v>2100</v>
      </c>
      <c r="L2" s="9" t="n">
        <f aca="false">(E2+K2+I2+G2)</f>
        <v>3838.8</v>
      </c>
      <c r="M2" s="9" t="n">
        <f aca="false">L2+(24*60*60*15)</f>
        <v>1299838.8</v>
      </c>
      <c r="N2" s="9" t="s">
        <v>14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2" hidden="false" customHeight="true" outlineLevel="0" collapsed="false">
      <c r="A3" s="6" t="n">
        <f aca="false">COUNTIFS($B$2:$B$169,B3)</f>
        <v>8</v>
      </c>
      <c r="B3" s="7" t="s">
        <v>15</v>
      </c>
      <c r="C3" s="8" t="n">
        <v>1</v>
      </c>
      <c r="D3" s="8" t="n">
        <f aca="false">0.3*H3</f>
        <v>220.5</v>
      </c>
      <c r="E3" s="9" t="n">
        <f aca="false">C3*D3</f>
        <v>220.5</v>
      </c>
      <c r="F3" s="9" t="n">
        <v>735</v>
      </c>
      <c r="G3" s="9" t="n">
        <f aca="false">F3*C3</f>
        <v>735</v>
      </c>
      <c r="H3" s="9" t="n">
        <f aca="false">F3</f>
        <v>735</v>
      </c>
      <c r="I3" s="9" t="n">
        <f aca="false">H3*C3</f>
        <v>735</v>
      </c>
      <c r="J3" s="9" t="n">
        <v>2100</v>
      </c>
      <c r="K3" s="9" t="n">
        <f aca="false">$C$2*J3</f>
        <v>2100</v>
      </c>
      <c r="L3" s="9" t="n">
        <f aca="false">(E3+K3+I3+G3)</f>
        <v>3790.5</v>
      </c>
      <c r="M3" s="9" t="n">
        <f aca="false">L3+(24*60*60*15)</f>
        <v>1299790.5</v>
      </c>
      <c r="N3" s="9" t="s">
        <v>14</v>
      </c>
      <c r="O3" s="1"/>
      <c r="P3" s="1"/>
      <c r="Q3" s="1"/>
      <c r="R3" s="10"/>
      <c r="S3" s="10"/>
      <c r="T3" s="10"/>
      <c r="U3" s="10"/>
      <c r="V3" s="10"/>
      <c r="W3" s="10"/>
      <c r="X3" s="10"/>
      <c r="Y3" s="10"/>
      <c r="Z3" s="10"/>
    </row>
    <row r="4" customFormat="false" ht="12" hidden="false" customHeight="true" outlineLevel="0" collapsed="false">
      <c r="A4" s="6" t="n">
        <f aca="false">COUNTIFS($B$2:$B$169,B4)</f>
        <v>7</v>
      </c>
      <c r="B4" s="7" t="s">
        <v>16</v>
      </c>
      <c r="C4" s="8" t="n">
        <v>1</v>
      </c>
      <c r="D4" s="8" t="n">
        <f aca="false">0.3*H4</f>
        <v>226.8</v>
      </c>
      <c r="E4" s="9" t="n">
        <f aca="false">C4*D4</f>
        <v>226.8</v>
      </c>
      <c r="F4" s="9" t="n">
        <v>756</v>
      </c>
      <c r="G4" s="9" t="n">
        <f aca="false">F4*C4</f>
        <v>756</v>
      </c>
      <c r="H4" s="9" t="n">
        <f aca="false">F4</f>
        <v>756</v>
      </c>
      <c r="I4" s="9" t="n">
        <f aca="false">H4*C4</f>
        <v>756</v>
      </c>
      <c r="J4" s="9" t="n">
        <v>2100</v>
      </c>
      <c r="K4" s="9" t="n">
        <f aca="false">$C$2*J4</f>
        <v>2100</v>
      </c>
      <c r="L4" s="9" t="n">
        <f aca="false">(E4+K4+I4+G4)</f>
        <v>3838.8</v>
      </c>
      <c r="M4" s="9" t="n">
        <f aca="false">L4+(24*60*60*15)</f>
        <v>1299838.8</v>
      </c>
      <c r="N4" s="9" t="s">
        <v>14</v>
      </c>
      <c r="O4" s="1"/>
      <c r="P4" s="1"/>
      <c r="Q4" s="1"/>
      <c r="R4" s="10"/>
      <c r="S4" s="10"/>
      <c r="T4" s="10"/>
      <c r="U4" s="10"/>
      <c r="V4" s="10"/>
      <c r="W4" s="10"/>
      <c r="X4" s="10"/>
      <c r="Y4" s="10"/>
      <c r="Z4" s="10"/>
    </row>
    <row r="5" customFormat="false" ht="12" hidden="false" customHeight="true" outlineLevel="0" collapsed="false">
      <c r="A5" s="6" t="n">
        <f aca="false">COUNTIFS($B$2:$B$169,B5)</f>
        <v>5</v>
      </c>
      <c r="B5" s="7" t="s">
        <v>17</v>
      </c>
      <c r="C5" s="8" t="n">
        <v>1</v>
      </c>
      <c r="D5" s="8" t="n">
        <f aca="false">0.3*H5</f>
        <v>220.5</v>
      </c>
      <c r="E5" s="9" t="n">
        <f aca="false">C5*D5</f>
        <v>220.5</v>
      </c>
      <c r="F5" s="9" t="n">
        <v>735</v>
      </c>
      <c r="G5" s="9" t="n">
        <f aca="false">F5*C5</f>
        <v>735</v>
      </c>
      <c r="H5" s="9" t="n">
        <f aca="false">F5</f>
        <v>735</v>
      </c>
      <c r="I5" s="9" t="n">
        <f aca="false">H5*C5</f>
        <v>735</v>
      </c>
      <c r="J5" s="9" t="n">
        <v>2100</v>
      </c>
      <c r="K5" s="9" t="n">
        <f aca="false">$C$2*J5</f>
        <v>2100</v>
      </c>
      <c r="L5" s="9" t="n">
        <f aca="false">(E5+K5+I5+G5)</f>
        <v>3790.5</v>
      </c>
      <c r="M5" s="9" t="n">
        <f aca="false">L5+(24*60*60*15)</f>
        <v>1299790.5</v>
      </c>
      <c r="N5" s="9" t="s">
        <v>14</v>
      </c>
      <c r="O5" s="1"/>
      <c r="P5" s="1"/>
      <c r="Q5" s="1"/>
      <c r="R5" s="10"/>
      <c r="S5" s="10"/>
      <c r="T5" s="10"/>
      <c r="U5" s="10"/>
      <c r="V5" s="10"/>
      <c r="W5" s="10"/>
      <c r="X5" s="10"/>
      <c r="Y5" s="10"/>
      <c r="Z5" s="10"/>
    </row>
    <row r="6" customFormat="false" ht="12" hidden="false" customHeight="true" outlineLevel="0" collapsed="false">
      <c r="A6" s="6" t="n">
        <f aca="false">COUNTIFS($B$2:$B$169,B6)</f>
        <v>2</v>
      </c>
      <c r="B6" s="7" t="s">
        <v>18</v>
      </c>
      <c r="C6" s="8" t="n">
        <v>1</v>
      </c>
      <c r="D6" s="8" t="n">
        <f aca="false">0.3*H6</f>
        <v>220.5</v>
      </c>
      <c r="E6" s="9" t="n">
        <f aca="false">C6*D6</f>
        <v>220.5</v>
      </c>
      <c r="F6" s="9" t="n">
        <v>735</v>
      </c>
      <c r="G6" s="9" t="n">
        <f aca="false">F6*C6</f>
        <v>735</v>
      </c>
      <c r="H6" s="9" t="n">
        <f aca="false">F6</f>
        <v>735</v>
      </c>
      <c r="I6" s="9" t="n">
        <f aca="false">H6*C6</f>
        <v>735</v>
      </c>
      <c r="J6" s="11" t="n">
        <v>2160</v>
      </c>
      <c r="K6" s="11" t="n">
        <f aca="false">$C$2*J6</f>
        <v>2160</v>
      </c>
      <c r="L6" s="9" t="n">
        <f aca="false">(E6+K6+I6+G6)</f>
        <v>3850.5</v>
      </c>
      <c r="M6" s="9" t="n">
        <f aca="false">L6+(24*60*60*15)</f>
        <v>1299850.5</v>
      </c>
      <c r="N6" s="9" t="s">
        <v>14</v>
      </c>
      <c r="O6" s="1"/>
      <c r="P6" s="1"/>
      <c r="Q6" s="1"/>
      <c r="R6" s="10"/>
      <c r="S6" s="10"/>
      <c r="T6" s="10"/>
      <c r="U6" s="10"/>
      <c r="V6" s="10"/>
      <c r="W6" s="10"/>
      <c r="X6" s="10"/>
      <c r="Y6" s="10"/>
      <c r="Z6" s="10"/>
    </row>
    <row r="7" customFormat="false" ht="12" hidden="false" customHeight="true" outlineLevel="0" collapsed="false">
      <c r="A7" s="6" t="n">
        <f aca="false">COUNTIFS($B$2:$B$169,B7)</f>
        <v>2</v>
      </c>
      <c r="B7" s="7" t="s">
        <v>19</v>
      </c>
      <c r="C7" s="8" t="n">
        <v>1</v>
      </c>
      <c r="D7" s="8" t="n">
        <f aca="false">0.3*H7</f>
        <v>245.7</v>
      </c>
      <c r="E7" s="9" t="n">
        <f aca="false">C7*D7</f>
        <v>245.7</v>
      </c>
      <c r="F7" s="9" t="n">
        <v>819</v>
      </c>
      <c r="G7" s="9" t="n">
        <f aca="false">F7*C7</f>
        <v>819</v>
      </c>
      <c r="H7" s="9" t="n">
        <f aca="false">F7</f>
        <v>819</v>
      </c>
      <c r="I7" s="9" t="n">
        <f aca="false">H7*C7</f>
        <v>819</v>
      </c>
      <c r="J7" s="11" t="n">
        <v>2100</v>
      </c>
      <c r="K7" s="11" t="n">
        <f aca="false">$C$2*J7</f>
        <v>2100</v>
      </c>
      <c r="L7" s="9" t="n">
        <f aca="false">(E7+K7+I7+G7)</f>
        <v>3983.7</v>
      </c>
      <c r="M7" s="9" t="n">
        <f aca="false">L7+(24*60*60*15)</f>
        <v>1299983.7</v>
      </c>
      <c r="N7" s="9" t="s">
        <v>14</v>
      </c>
      <c r="O7" s="1"/>
      <c r="P7" s="1"/>
      <c r="Q7" s="1"/>
      <c r="R7" s="10"/>
      <c r="S7" s="10"/>
      <c r="T7" s="10"/>
      <c r="U7" s="10"/>
      <c r="V7" s="10"/>
      <c r="W7" s="10"/>
      <c r="X7" s="10"/>
      <c r="Y7" s="10"/>
      <c r="Z7" s="10"/>
    </row>
    <row r="8" customFormat="false" ht="12" hidden="false" customHeight="true" outlineLevel="0" collapsed="false">
      <c r="A8" s="6" t="n">
        <f aca="false">COUNTIFS($B$2:$B$169,B8)</f>
        <v>3</v>
      </c>
      <c r="B8" s="7" t="s">
        <v>20</v>
      </c>
      <c r="C8" s="8" t="n">
        <v>1</v>
      </c>
      <c r="D8" s="8" t="n">
        <f aca="false">0.3*H8</f>
        <v>220.5</v>
      </c>
      <c r="E8" s="9" t="n">
        <f aca="false">C8*D8</f>
        <v>220.5</v>
      </c>
      <c r="F8" s="9" t="n">
        <v>735</v>
      </c>
      <c r="G8" s="9" t="n">
        <f aca="false">F8*C8</f>
        <v>735</v>
      </c>
      <c r="H8" s="9" t="n">
        <f aca="false">F8</f>
        <v>735</v>
      </c>
      <c r="I8" s="9" t="n">
        <f aca="false">H8*C8</f>
        <v>735</v>
      </c>
      <c r="J8" s="11" t="n">
        <v>2160</v>
      </c>
      <c r="K8" s="11" t="n">
        <f aca="false">$C$2*J8</f>
        <v>2160</v>
      </c>
      <c r="L8" s="9" t="n">
        <f aca="false">(E8+K8+I8+G8)</f>
        <v>3850.5</v>
      </c>
      <c r="M8" s="9" t="n">
        <f aca="false">L8+(24*60*60*15)</f>
        <v>1299850.5</v>
      </c>
      <c r="N8" s="9" t="s">
        <v>14</v>
      </c>
      <c r="O8" s="1"/>
      <c r="P8" s="1"/>
      <c r="Q8" s="1"/>
      <c r="R8" s="10"/>
      <c r="S8" s="10"/>
      <c r="T8" s="10"/>
      <c r="U8" s="10"/>
      <c r="V8" s="10"/>
      <c r="W8" s="10"/>
      <c r="X8" s="10"/>
      <c r="Y8" s="10"/>
      <c r="Z8" s="10"/>
    </row>
    <row r="9" customFormat="false" ht="12" hidden="false" customHeight="true" outlineLevel="0" collapsed="false">
      <c r="A9" s="6" t="n">
        <f aca="false">COUNTIFS($B$2:$B$169,B9)</f>
        <v>8</v>
      </c>
      <c r="B9" s="7" t="s">
        <v>21</v>
      </c>
      <c r="C9" s="8" t="n">
        <v>1</v>
      </c>
      <c r="D9" s="8" t="n">
        <f aca="false">0.3*H9</f>
        <v>220.5</v>
      </c>
      <c r="E9" s="9" t="n">
        <f aca="false">C9*D9</f>
        <v>220.5</v>
      </c>
      <c r="F9" s="9" t="n">
        <v>735</v>
      </c>
      <c r="G9" s="9" t="n">
        <f aca="false">F9*C9</f>
        <v>735</v>
      </c>
      <c r="H9" s="9" t="n">
        <f aca="false">F9</f>
        <v>735</v>
      </c>
      <c r="I9" s="9" t="n">
        <f aca="false">H9*C9</f>
        <v>735</v>
      </c>
      <c r="J9" s="11" t="n">
        <v>2100</v>
      </c>
      <c r="K9" s="11" t="n">
        <f aca="false">$C$2*J9</f>
        <v>2100</v>
      </c>
      <c r="L9" s="9" t="n">
        <f aca="false">(E9+K9+I9+G9)</f>
        <v>3790.5</v>
      </c>
      <c r="M9" s="9" t="n">
        <f aca="false">L9+(24*60*60*15)</f>
        <v>1299790.5</v>
      </c>
      <c r="N9" s="9" t="s">
        <v>14</v>
      </c>
      <c r="O9" s="1"/>
      <c r="P9" s="1"/>
      <c r="Q9" s="1"/>
      <c r="R9" s="10"/>
      <c r="S9" s="10"/>
      <c r="T9" s="10"/>
      <c r="U9" s="10"/>
      <c r="V9" s="10"/>
      <c r="W9" s="10"/>
      <c r="X9" s="10"/>
      <c r="Y9" s="10"/>
      <c r="Z9" s="10"/>
    </row>
    <row r="10" customFormat="false" ht="12" hidden="false" customHeight="true" outlineLevel="0" collapsed="false">
      <c r="A10" s="6" t="n">
        <f aca="false">COUNTIFS($B$2:$B$169,B10)</f>
        <v>8</v>
      </c>
      <c r="B10" s="7" t="s">
        <v>22</v>
      </c>
      <c r="C10" s="8" t="n">
        <v>1</v>
      </c>
      <c r="D10" s="8" t="n">
        <f aca="false">0.3*H10</f>
        <v>220.5</v>
      </c>
      <c r="E10" s="9" t="n">
        <f aca="false">C10*D10</f>
        <v>220.5</v>
      </c>
      <c r="F10" s="9" t="n">
        <v>735</v>
      </c>
      <c r="G10" s="9" t="n">
        <f aca="false">F10*C10</f>
        <v>735</v>
      </c>
      <c r="H10" s="9" t="n">
        <f aca="false">F10</f>
        <v>735</v>
      </c>
      <c r="I10" s="9" t="n">
        <f aca="false">H10*C10</f>
        <v>735</v>
      </c>
      <c r="J10" s="11" t="n">
        <v>2160</v>
      </c>
      <c r="K10" s="11" t="n">
        <f aca="false">$C$2*J10</f>
        <v>2160</v>
      </c>
      <c r="L10" s="9" t="n">
        <f aca="false">(E10+K10+I10+G10)</f>
        <v>3850.5</v>
      </c>
      <c r="M10" s="9" t="n">
        <f aca="false">L10+(24*60*60*15)</f>
        <v>1299850.5</v>
      </c>
      <c r="N10" s="9" t="s">
        <v>14</v>
      </c>
      <c r="O10" s="1"/>
      <c r="P10" s="1"/>
      <c r="Q10" s="1"/>
      <c r="R10" s="10"/>
      <c r="S10" s="10"/>
      <c r="T10" s="10"/>
      <c r="U10" s="10"/>
      <c r="V10" s="10"/>
      <c r="W10" s="10"/>
      <c r="X10" s="10"/>
      <c r="Y10" s="10"/>
      <c r="Z10" s="10"/>
    </row>
    <row r="11" customFormat="false" ht="12" hidden="false" customHeight="true" outlineLevel="0" collapsed="false">
      <c r="A11" s="6" t="n">
        <f aca="false">COUNTIFS($B$2:$B$169,B11)</f>
        <v>8</v>
      </c>
      <c r="B11" s="7" t="s">
        <v>23</v>
      </c>
      <c r="C11" s="8" t="n">
        <v>1</v>
      </c>
      <c r="D11" s="8" t="n">
        <f aca="false">0.3*H11</f>
        <v>239.4</v>
      </c>
      <c r="E11" s="9" t="n">
        <f aca="false">C11*D11</f>
        <v>239.4</v>
      </c>
      <c r="F11" s="9" t="n">
        <v>798</v>
      </c>
      <c r="G11" s="9" t="n">
        <f aca="false">F11*C11</f>
        <v>798</v>
      </c>
      <c r="H11" s="9" t="n">
        <f aca="false">F11</f>
        <v>798</v>
      </c>
      <c r="I11" s="9" t="n">
        <f aca="false">H11*C11</f>
        <v>798</v>
      </c>
      <c r="J11" s="11" t="n">
        <v>2371</v>
      </c>
      <c r="K11" s="11" t="n">
        <f aca="false">$C$2*J11</f>
        <v>2371</v>
      </c>
      <c r="L11" s="9" t="n">
        <f aca="false">(E11+K11+I11+G11)</f>
        <v>4206.4</v>
      </c>
      <c r="M11" s="9" t="n">
        <f aca="false">L11+(24*60*60*15)</f>
        <v>1300206.4</v>
      </c>
      <c r="N11" s="9" t="s">
        <v>14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2" hidden="false" customHeight="true" outlineLevel="0" collapsed="false">
      <c r="A12" s="6" t="n">
        <f aca="false">COUNTIFS($B$2:$B$169,B12)</f>
        <v>8</v>
      </c>
      <c r="B12" s="7" t="s">
        <v>24</v>
      </c>
      <c r="C12" s="8" t="n">
        <v>1</v>
      </c>
      <c r="D12" s="8" t="n">
        <f aca="false">0.3*H12</f>
        <v>239.4</v>
      </c>
      <c r="E12" s="9" t="n">
        <f aca="false">C12*D12</f>
        <v>239.4</v>
      </c>
      <c r="F12" s="9" t="n">
        <v>798</v>
      </c>
      <c r="G12" s="9" t="n">
        <f aca="false">F12*C12</f>
        <v>798</v>
      </c>
      <c r="H12" s="9" t="n">
        <f aca="false">F12</f>
        <v>798</v>
      </c>
      <c r="I12" s="9" t="n">
        <f aca="false">H12*C12</f>
        <v>798</v>
      </c>
      <c r="J12" s="11" t="n">
        <v>2160</v>
      </c>
      <c r="K12" s="11" t="n">
        <f aca="false">$C$2*J12</f>
        <v>2160</v>
      </c>
      <c r="L12" s="9" t="n">
        <f aca="false">(E12+K12+I12+G12)</f>
        <v>3995.4</v>
      </c>
      <c r="M12" s="9" t="n">
        <f aca="false">L12+(24*60*60*15)</f>
        <v>1299995.4</v>
      </c>
      <c r="N12" s="9" t="s">
        <v>14</v>
      </c>
      <c r="O12" s="1"/>
      <c r="P12" s="1"/>
      <c r="Q12" s="1"/>
      <c r="R12" s="10"/>
      <c r="S12" s="10"/>
      <c r="T12" s="10"/>
      <c r="U12" s="10"/>
      <c r="V12" s="10"/>
      <c r="W12" s="10"/>
      <c r="X12" s="10"/>
      <c r="Y12" s="10"/>
      <c r="Z12" s="10"/>
    </row>
    <row r="13" customFormat="false" ht="12" hidden="false" customHeight="true" outlineLevel="0" collapsed="false">
      <c r="A13" s="6" t="n">
        <f aca="false">COUNTIFS($B$2:$B$169,B13)</f>
        <v>9</v>
      </c>
      <c r="B13" s="7" t="s">
        <v>25</v>
      </c>
      <c r="C13" s="8" t="n">
        <v>1</v>
      </c>
      <c r="D13" s="8" t="n">
        <f aca="false">0.3*H13</f>
        <v>226.8</v>
      </c>
      <c r="E13" s="9" t="n">
        <f aca="false">C13*D13</f>
        <v>226.8</v>
      </c>
      <c r="F13" s="9" t="n">
        <v>756</v>
      </c>
      <c r="G13" s="9" t="n">
        <f aca="false">F13*C13</f>
        <v>756</v>
      </c>
      <c r="H13" s="9" t="n">
        <f aca="false">F13</f>
        <v>756</v>
      </c>
      <c r="I13" s="9" t="n">
        <f aca="false">H13*C13</f>
        <v>756</v>
      </c>
      <c r="J13" s="11" t="n">
        <v>2160</v>
      </c>
      <c r="K13" s="11" t="n">
        <f aca="false">$C$2*J13</f>
        <v>2160</v>
      </c>
      <c r="L13" s="9" t="n">
        <f aca="false">(E13+K13+I13+G13)</f>
        <v>3898.8</v>
      </c>
      <c r="M13" s="9" t="n">
        <f aca="false">L13+(24*60*60*15)</f>
        <v>1299898.8</v>
      </c>
      <c r="N13" s="9" t="s">
        <v>14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2" hidden="false" customHeight="true" outlineLevel="0" collapsed="false">
      <c r="A14" s="6" t="n">
        <f aca="false">COUNTIFS($B$2:$B$169,B14)</f>
        <v>9</v>
      </c>
      <c r="B14" s="7" t="s">
        <v>26</v>
      </c>
      <c r="C14" s="8" t="n">
        <v>1</v>
      </c>
      <c r="D14" s="8" t="n">
        <f aca="false">0.3*H14</f>
        <v>226.8</v>
      </c>
      <c r="E14" s="9" t="n">
        <f aca="false">C14*D14</f>
        <v>226.8</v>
      </c>
      <c r="F14" s="9" t="n">
        <v>756</v>
      </c>
      <c r="G14" s="9" t="n">
        <f aca="false">F14*C14</f>
        <v>756</v>
      </c>
      <c r="H14" s="9" t="n">
        <f aca="false">F14</f>
        <v>756</v>
      </c>
      <c r="I14" s="9" t="n">
        <f aca="false">H14*C14</f>
        <v>756</v>
      </c>
      <c r="J14" s="11" t="n">
        <v>2100</v>
      </c>
      <c r="K14" s="11" t="n">
        <f aca="false">$C$2*J14</f>
        <v>2100</v>
      </c>
      <c r="L14" s="9" t="n">
        <f aca="false">(E14+K14+I14+G14)</f>
        <v>3838.8</v>
      </c>
      <c r="M14" s="9" t="n">
        <f aca="false">L14+(24*60*60*15)</f>
        <v>1299838.8</v>
      </c>
      <c r="N14" s="9" t="s">
        <v>14</v>
      </c>
      <c r="O14" s="1"/>
      <c r="P14" s="1"/>
      <c r="Q14" s="1"/>
      <c r="R14" s="10"/>
      <c r="S14" s="10"/>
      <c r="T14" s="10"/>
      <c r="U14" s="10"/>
      <c r="V14" s="10"/>
      <c r="W14" s="10"/>
      <c r="X14" s="10"/>
      <c r="Y14" s="10"/>
      <c r="Z14" s="10"/>
    </row>
    <row r="15" customFormat="false" ht="12" hidden="false" customHeight="true" outlineLevel="0" collapsed="false">
      <c r="A15" s="6" t="n">
        <f aca="false">COUNTIFS($B$2:$B$169,B15)</f>
        <v>9</v>
      </c>
      <c r="B15" s="7" t="s">
        <v>27</v>
      </c>
      <c r="C15" s="8" t="n">
        <v>1</v>
      </c>
      <c r="D15" s="8" t="n">
        <f aca="false">0.3*H15</f>
        <v>226.8</v>
      </c>
      <c r="E15" s="9" t="n">
        <f aca="false">C15*D15</f>
        <v>226.8</v>
      </c>
      <c r="F15" s="9" t="n">
        <v>756</v>
      </c>
      <c r="G15" s="9" t="n">
        <f aca="false">F15*C15</f>
        <v>756</v>
      </c>
      <c r="H15" s="9" t="n">
        <f aca="false">F15</f>
        <v>756</v>
      </c>
      <c r="I15" s="9" t="n">
        <f aca="false">H15*C15</f>
        <v>756</v>
      </c>
      <c r="J15" s="11" t="n">
        <v>2160</v>
      </c>
      <c r="K15" s="11" t="n">
        <f aca="false">$C$2*J15</f>
        <v>2160</v>
      </c>
      <c r="L15" s="9" t="n">
        <f aca="false">(E15+K15+I15+G15)</f>
        <v>3898.8</v>
      </c>
      <c r="M15" s="9" t="n">
        <f aca="false">L15+(24*60*60*15)</f>
        <v>1299898.8</v>
      </c>
      <c r="N15" s="9" t="s">
        <v>14</v>
      </c>
      <c r="O15" s="1"/>
      <c r="P15" s="1"/>
      <c r="Q15" s="1"/>
      <c r="R15" s="10"/>
      <c r="S15" s="10"/>
      <c r="T15" s="10"/>
      <c r="U15" s="10"/>
      <c r="V15" s="10"/>
      <c r="W15" s="10"/>
      <c r="X15" s="10"/>
      <c r="Y15" s="10"/>
      <c r="Z15" s="10"/>
    </row>
    <row r="16" customFormat="false" ht="12" hidden="false" customHeight="true" outlineLevel="0" collapsed="false">
      <c r="A16" s="6" t="n">
        <f aca="false">COUNTIFS($B$2:$B$169,B16)</f>
        <v>8</v>
      </c>
      <c r="B16" s="7" t="s">
        <v>28</v>
      </c>
      <c r="C16" s="8" t="n">
        <v>1</v>
      </c>
      <c r="D16" s="8" t="n">
        <f aca="false">0.3*H16</f>
        <v>226.8</v>
      </c>
      <c r="E16" s="9" t="n">
        <f aca="false">C16*D16</f>
        <v>226.8</v>
      </c>
      <c r="F16" s="9" t="n">
        <v>756</v>
      </c>
      <c r="G16" s="9" t="n">
        <f aca="false">F16*C16</f>
        <v>756</v>
      </c>
      <c r="H16" s="9" t="n">
        <f aca="false">F16</f>
        <v>756</v>
      </c>
      <c r="I16" s="9" t="n">
        <f aca="false">H16*C16</f>
        <v>756</v>
      </c>
      <c r="J16" s="11" t="n">
        <v>2100</v>
      </c>
      <c r="K16" s="11" t="n">
        <f aca="false">$C$2*J16</f>
        <v>2100</v>
      </c>
      <c r="L16" s="9" t="n">
        <f aca="false">(E16+K16+I16+G16)</f>
        <v>3838.8</v>
      </c>
      <c r="M16" s="9" t="n">
        <f aca="false">L16+(24*60*60*15)</f>
        <v>1299838.8</v>
      </c>
      <c r="N16" s="9" t="s">
        <v>14</v>
      </c>
      <c r="O16" s="1"/>
      <c r="P16" s="1"/>
      <c r="Q16" s="1"/>
      <c r="R16" s="10"/>
      <c r="S16" s="10"/>
      <c r="T16" s="10"/>
      <c r="U16" s="10"/>
      <c r="V16" s="10"/>
      <c r="W16" s="10"/>
      <c r="X16" s="10"/>
      <c r="Y16" s="10"/>
      <c r="Z16" s="10"/>
    </row>
    <row r="17" customFormat="false" ht="12" hidden="false" customHeight="true" outlineLevel="0" collapsed="false">
      <c r="A17" s="6" t="n">
        <f aca="false">COUNTIFS($B$2:$B$169,B17)</f>
        <v>8</v>
      </c>
      <c r="B17" s="7" t="s">
        <v>29</v>
      </c>
      <c r="C17" s="8" t="n">
        <v>1</v>
      </c>
      <c r="D17" s="8" t="n">
        <f aca="false">0.3*H17</f>
        <v>220.5</v>
      </c>
      <c r="E17" s="9" t="n">
        <f aca="false">C17*D17</f>
        <v>220.5</v>
      </c>
      <c r="F17" s="9" t="n">
        <v>735</v>
      </c>
      <c r="G17" s="9" t="n">
        <f aca="false">F17*C17</f>
        <v>735</v>
      </c>
      <c r="H17" s="9" t="n">
        <f aca="false">F17</f>
        <v>735</v>
      </c>
      <c r="I17" s="9" t="n">
        <f aca="false">H17*C17</f>
        <v>735</v>
      </c>
      <c r="J17" s="11" t="n">
        <v>2160</v>
      </c>
      <c r="K17" s="11" t="n">
        <f aca="false">$C$2*J17</f>
        <v>2160</v>
      </c>
      <c r="L17" s="9" t="n">
        <f aca="false">(E17+K17+I17+G17)</f>
        <v>3850.5</v>
      </c>
      <c r="M17" s="9" t="n">
        <f aca="false">L17+(24*60*60*15)</f>
        <v>1299850.5</v>
      </c>
      <c r="N17" s="9" t="s">
        <v>14</v>
      </c>
      <c r="O17" s="1"/>
      <c r="P17" s="1"/>
      <c r="Q17" s="1"/>
      <c r="R17" s="10"/>
      <c r="S17" s="10"/>
      <c r="T17" s="10"/>
      <c r="U17" s="10"/>
      <c r="V17" s="10"/>
      <c r="W17" s="10"/>
      <c r="X17" s="10"/>
      <c r="Y17" s="10"/>
      <c r="Z17" s="10"/>
    </row>
    <row r="18" customFormat="false" ht="12" hidden="false" customHeight="true" outlineLevel="0" collapsed="false">
      <c r="A18" s="6" t="n">
        <f aca="false">COUNTIFS($B$2:$B$169,B18)</f>
        <v>8</v>
      </c>
      <c r="B18" s="7" t="s">
        <v>30</v>
      </c>
      <c r="C18" s="8" t="n">
        <v>1</v>
      </c>
      <c r="D18" s="8" t="n">
        <f aca="false">0.3*H18</f>
        <v>226.8</v>
      </c>
      <c r="E18" s="9" t="n">
        <f aca="false">C18*D18</f>
        <v>226.8</v>
      </c>
      <c r="F18" s="9" t="n">
        <v>756</v>
      </c>
      <c r="G18" s="9" t="n">
        <f aca="false">F18*C18</f>
        <v>756</v>
      </c>
      <c r="H18" s="9" t="n">
        <f aca="false">F18</f>
        <v>756</v>
      </c>
      <c r="I18" s="9" t="n">
        <f aca="false">H18*C18</f>
        <v>756</v>
      </c>
      <c r="J18" s="11" t="n">
        <v>2371</v>
      </c>
      <c r="K18" s="11" t="n">
        <f aca="false">$C$2*J18</f>
        <v>2371</v>
      </c>
      <c r="L18" s="9" t="n">
        <f aca="false">(E18+K18+I18+G18)</f>
        <v>4109.8</v>
      </c>
      <c r="M18" s="9" t="n">
        <f aca="false">L18+(24*60*60*15)</f>
        <v>1300109.8</v>
      </c>
      <c r="N18" s="9" t="s">
        <v>14</v>
      </c>
      <c r="O18" s="1"/>
      <c r="P18" s="1"/>
      <c r="Q18" s="1"/>
      <c r="R18" s="10"/>
      <c r="S18" s="10"/>
      <c r="T18" s="10"/>
      <c r="U18" s="10"/>
      <c r="V18" s="10"/>
      <c r="W18" s="10"/>
      <c r="X18" s="10"/>
      <c r="Y18" s="10"/>
      <c r="Z18" s="10"/>
    </row>
    <row r="19" customFormat="false" ht="12" hidden="false" customHeight="true" outlineLevel="0" collapsed="false">
      <c r="A19" s="6" t="n">
        <f aca="false">COUNTIFS($B$2:$B$169,B19)</f>
        <v>8</v>
      </c>
      <c r="B19" s="7" t="s">
        <v>31</v>
      </c>
      <c r="C19" s="8" t="n">
        <v>1</v>
      </c>
      <c r="D19" s="8" t="n">
        <f aca="false">0.3*H19</f>
        <v>239.4</v>
      </c>
      <c r="E19" s="9" t="n">
        <f aca="false">C19*D19</f>
        <v>239.4</v>
      </c>
      <c r="F19" s="9" t="n">
        <v>798</v>
      </c>
      <c r="G19" s="9" t="n">
        <f aca="false">F19*C19</f>
        <v>798</v>
      </c>
      <c r="H19" s="9" t="n">
        <f aca="false">F19</f>
        <v>798</v>
      </c>
      <c r="I19" s="9" t="n">
        <f aca="false">H19*C19</f>
        <v>798</v>
      </c>
      <c r="J19" s="11" t="n">
        <v>2160</v>
      </c>
      <c r="K19" s="11" t="n">
        <f aca="false">$C$2*J19</f>
        <v>2160</v>
      </c>
      <c r="L19" s="9" t="n">
        <f aca="false">(E19+K19+I19+G19)</f>
        <v>3995.4</v>
      </c>
      <c r="M19" s="9" t="n">
        <f aca="false">L19+(24*60*60*15)</f>
        <v>1299995.4</v>
      </c>
      <c r="N19" s="9" t="s">
        <v>14</v>
      </c>
      <c r="O19" s="1"/>
      <c r="P19" s="1"/>
      <c r="Q19" s="1"/>
      <c r="R19" s="10"/>
      <c r="S19" s="10"/>
      <c r="T19" s="10"/>
      <c r="U19" s="10"/>
      <c r="V19" s="10"/>
      <c r="W19" s="10"/>
      <c r="X19" s="10"/>
      <c r="Y19" s="10"/>
      <c r="Z19" s="10"/>
    </row>
    <row r="20" customFormat="false" ht="11.25" hidden="false" customHeight="true" outlineLevel="0" collapsed="false">
      <c r="A20" s="6" t="n">
        <f aca="false">COUNTIFS($B$2:$B$169,B20)</f>
        <v>8</v>
      </c>
      <c r="B20" s="12" t="s">
        <v>32</v>
      </c>
      <c r="C20" s="8" t="n">
        <v>1</v>
      </c>
      <c r="D20" s="8" t="n">
        <f aca="false">0.3*H20</f>
        <v>239.4</v>
      </c>
      <c r="E20" s="9" t="n">
        <f aca="false">C20*D20</f>
        <v>239.4</v>
      </c>
      <c r="F20" s="9" t="n">
        <v>798</v>
      </c>
      <c r="G20" s="9" t="n">
        <f aca="false">F20*C20</f>
        <v>798</v>
      </c>
      <c r="H20" s="9" t="n">
        <f aca="false">F20</f>
        <v>798</v>
      </c>
      <c r="I20" s="9" t="n">
        <f aca="false">H20*C20</f>
        <v>798</v>
      </c>
      <c r="J20" s="9" t="n">
        <v>2100</v>
      </c>
      <c r="K20" s="9" t="n">
        <f aca="false">$C$2*J20</f>
        <v>2100</v>
      </c>
      <c r="L20" s="9" t="n">
        <f aca="false">(E20+K20+I20+G20)</f>
        <v>3935.4</v>
      </c>
      <c r="M20" s="9" t="n">
        <f aca="false">L20+(24*60*60*15)</f>
        <v>1299935.4</v>
      </c>
      <c r="N20" s="9" t="s">
        <v>14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1.25" hidden="false" customHeight="true" outlineLevel="0" collapsed="false">
      <c r="A21" s="6" t="n">
        <f aca="false">COUNTIFS($B$2:$B$169,B21)</f>
        <v>9</v>
      </c>
      <c r="B21" s="12" t="s">
        <v>33</v>
      </c>
      <c r="C21" s="8" t="n">
        <v>1</v>
      </c>
      <c r="D21" s="8" t="n">
        <f aca="false">0.3*H21</f>
        <v>239.4</v>
      </c>
      <c r="E21" s="9" t="n">
        <f aca="false">C21*D21</f>
        <v>239.4</v>
      </c>
      <c r="F21" s="9" t="n">
        <v>798</v>
      </c>
      <c r="G21" s="9" t="n">
        <f aca="false">F21*C21</f>
        <v>798</v>
      </c>
      <c r="H21" s="9" t="n">
        <f aca="false">F21</f>
        <v>798</v>
      </c>
      <c r="I21" s="9" t="n">
        <f aca="false">H21*C21</f>
        <v>798</v>
      </c>
      <c r="J21" s="9" t="n">
        <v>2100</v>
      </c>
      <c r="K21" s="9" t="n">
        <f aca="false">$C$2*J21</f>
        <v>2100</v>
      </c>
      <c r="L21" s="9" t="n">
        <f aca="false">(E21+K21+I21+G21)</f>
        <v>3935.4</v>
      </c>
      <c r="M21" s="9" t="n">
        <f aca="false">L21+(24*60*60*15)</f>
        <v>1299935.4</v>
      </c>
      <c r="N21" s="9" t="s">
        <v>14</v>
      </c>
      <c r="O21" s="10"/>
      <c r="P21" s="1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customFormat="false" ht="11.25" hidden="false" customHeight="true" outlineLevel="0" collapsed="false">
      <c r="A22" s="6" t="n">
        <f aca="false">COUNTIFS($B$2:$B$169,B22)</f>
        <v>9</v>
      </c>
      <c r="B22" s="12" t="s">
        <v>34</v>
      </c>
      <c r="C22" s="8" t="n">
        <v>1</v>
      </c>
      <c r="D22" s="8" t="n">
        <f aca="false">0.3*H22</f>
        <v>226.8</v>
      </c>
      <c r="E22" s="9" t="n">
        <f aca="false">C22*D22</f>
        <v>226.8</v>
      </c>
      <c r="F22" s="9" t="n">
        <v>756</v>
      </c>
      <c r="G22" s="9" t="n">
        <f aca="false">F22*C22</f>
        <v>756</v>
      </c>
      <c r="H22" s="9" t="n">
        <f aca="false">F22</f>
        <v>756</v>
      </c>
      <c r="I22" s="9" t="n">
        <f aca="false">H22*C22</f>
        <v>756</v>
      </c>
      <c r="J22" s="9" t="n">
        <v>2100</v>
      </c>
      <c r="K22" s="9" t="n">
        <f aca="false">$C$2*J22</f>
        <v>2100</v>
      </c>
      <c r="L22" s="9" t="n">
        <f aca="false">(E22+K22+I22+G22)</f>
        <v>3838.8</v>
      </c>
      <c r="M22" s="9" t="n">
        <f aca="false">L22+(24*60*60*15)</f>
        <v>1299838.8</v>
      </c>
      <c r="N22" s="9" t="s">
        <v>14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1.25" hidden="false" customHeight="true" outlineLevel="0" collapsed="false">
      <c r="A23" s="6" t="n">
        <f aca="false">COUNTIFS($B$2:$B$169,B23)</f>
        <v>7</v>
      </c>
      <c r="B23" s="12" t="s">
        <v>35</v>
      </c>
      <c r="C23" s="8" t="n">
        <v>1</v>
      </c>
      <c r="D23" s="8" t="n">
        <f aca="false">0.3*H23</f>
        <v>226.8</v>
      </c>
      <c r="E23" s="9" t="n">
        <f aca="false">C23*D23</f>
        <v>226.8</v>
      </c>
      <c r="F23" s="9" t="n">
        <v>756</v>
      </c>
      <c r="G23" s="9" t="n">
        <f aca="false">F23*C23</f>
        <v>756</v>
      </c>
      <c r="H23" s="9" t="n">
        <f aca="false">F23</f>
        <v>756</v>
      </c>
      <c r="I23" s="9" t="n">
        <f aca="false">H23*C23</f>
        <v>756</v>
      </c>
      <c r="J23" s="9" t="n">
        <v>2100</v>
      </c>
      <c r="K23" s="9" t="n">
        <f aca="false">$C$2*J23</f>
        <v>2100</v>
      </c>
      <c r="L23" s="9" t="n">
        <f aca="false">(E23+K23+I23+G23)</f>
        <v>3838.8</v>
      </c>
      <c r="M23" s="9" t="n">
        <f aca="false">L23+(24*60*60*15)</f>
        <v>1299838.8</v>
      </c>
      <c r="N23" s="9" t="s">
        <v>14</v>
      </c>
      <c r="O23" s="10"/>
      <c r="P23" s="1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customFormat="false" ht="11.25" hidden="false" customHeight="true" outlineLevel="0" collapsed="false">
      <c r="A24" s="6" t="n">
        <f aca="false">COUNTIFS($B$2:$B$169,B24)</f>
        <v>9</v>
      </c>
      <c r="B24" s="12" t="s">
        <v>36</v>
      </c>
      <c r="C24" s="8" t="n">
        <v>1</v>
      </c>
      <c r="D24" s="8" t="n">
        <f aca="false">0.3*H24</f>
        <v>226.8</v>
      </c>
      <c r="E24" s="9" t="n">
        <f aca="false">C24*D24</f>
        <v>226.8</v>
      </c>
      <c r="F24" s="9" t="n">
        <v>756</v>
      </c>
      <c r="G24" s="9" t="n">
        <f aca="false">F24*C24</f>
        <v>756</v>
      </c>
      <c r="H24" s="9" t="n">
        <f aca="false">F24</f>
        <v>756</v>
      </c>
      <c r="I24" s="9" t="n">
        <f aca="false">H24*C24</f>
        <v>756</v>
      </c>
      <c r="J24" s="9" t="n">
        <v>2100</v>
      </c>
      <c r="K24" s="9" t="n">
        <f aca="false">$C$2*J24</f>
        <v>2100</v>
      </c>
      <c r="L24" s="9" t="n">
        <f aca="false">(E24+K24+I24+G24)</f>
        <v>3838.8</v>
      </c>
      <c r="M24" s="9" t="n">
        <f aca="false">L24+(24*60*60*15)</f>
        <v>1299838.8</v>
      </c>
      <c r="N24" s="9" t="s">
        <v>14</v>
      </c>
      <c r="O24" s="10"/>
      <c r="P24" s="1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customFormat="false" ht="11.25" hidden="false" customHeight="true" outlineLevel="0" collapsed="false">
      <c r="A25" s="6" t="n">
        <f aca="false">COUNTIFS($B$2:$B$169,B25)</f>
        <v>8</v>
      </c>
      <c r="B25" s="7" t="s">
        <v>13</v>
      </c>
      <c r="C25" s="8" t="n">
        <v>1</v>
      </c>
      <c r="D25" s="8" t="n">
        <f aca="false">0.3*H25</f>
        <v>226.8</v>
      </c>
      <c r="E25" s="9" t="n">
        <f aca="false">C25*D25</f>
        <v>226.8</v>
      </c>
      <c r="F25" s="9" t="n">
        <v>756</v>
      </c>
      <c r="G25" s="9" t="n">
        <f aca="false">F25*C25</f>
        <v>756</v>
      </c>
      <c r="H25" s="9" t="n">
        <f aca="false">F25</f>
        <v>756</v>
      </c>
      <c r="I25" s="9" t="n">
        <f aca="false">H25*C25</f>
        <v>756</v>
      </c>
      <c r="J25" s="9" t="n">
        <v>2100</v>
      </c>
      <c r="K25" s="9" t="n">
        <f aca="false">$C$2*J25</f>
        <v>2100</v>
      </c>
      <c r="L25" s="9" t="n">
        <f aca="false">(E25+K25+I25+G25)</f>
        <v>3838.8</v>
      </c>
      <c r="M25" s="9" t="n">
        <f aca="false">L25+(24*60*60*15)</f>
        <v>1299838.8</v>
      </c>
      <c r="N25" s="9" t="s">
        <v>14</v>
      </c>
      <c r="O25" s="10"/>
      <c r="P25" s="1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customFormat="false" ht="11.25" hidden="false" customHeight="true" outlineLevel="0" collapsed="false">
      <c r="A26" s="6" t="n">
        <f aca="false">COUNTIFS($B$2:$B$169,B26)</f>
        <v>8</v>
      </c>
      <c r="B26" s="7" t="s">
        <v>15</v>
      </c>
      <c r="C26" s="8" t="n">
        <v>1</v>
      </c>
      <c r="D26" s="8" t="n">
        <f aca="false">0.3*H26</f>
        <v>220.5</v>
      </c>
      <c r="E26" s="9" t="n">
        <f aca="false">C26*D26</f>
        <v>220.5</v>
      </c>
      <c r="F26" s="9" t="n">
        <v>735</v>
      </c>
      <c r="G26" s="9" t="n">
        <f aca="false">F26*C26</f>
        <v>735</v>
      </c>
      <c r="H26" s="9" t="n">
        <f aca="false">F26</f>
        <v>735</v>
      </c>
      <c r="I26" s="9" t="n">
        <f aca="false">H26*C26</f>
        <v>735</v>
      </c>
      <c r="J26" s="9" t="n">
        <v>2100</v>
      </c>
      <c r="K26" s="9" t="n">
        <f aca="false">$C$2*J26</f>
        <v>2100</v>
      </c>
      <c r="L26" s="9" t="n">
        <f aca="false">(E26+K26+I26+G26)</f>
        <v>3790.5</v>
      </c>
      <c r="M26" s="9" t="n">
        <f aca="false">L26+(24*60*60*15)</f>
        <v>1299790.5</v>
      </c>
      <c r="N26" s="9" t="s">
        <v>14</v>
      </c>
      <c r="O26" s="10"/>
      <c r="P26" s="1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customFormat="false" ht="11.25" hidden="false" customHeight="true" outlineLevel="0" collapsed="false">
      <c r="A27" s="6" t="n">
        <f aca="false">COUNTIFS($B$2:$B$169,B27)</f>
        <v>7</v>
      </c>
      <c r="B27" s="7" t="s">
        <v>16</v>
      </c>
      <c r="C27" s="8" t="n">
        <v>1</v>
      </c>
      <c r="D27" s="8" t="n">
        <f aca="false">0.3*H27</f>
        <v>226.8</v>
      </c>
      <c r="E27" s="9" t="n">
        <f aca="false">C27*D27</f>
        <v>226.8</v>
      </c>
      <c r="F27" s="9" t="n">
        <v>756</v>
      </c>
      <c r="G27" s="9" t="n">
        <f aca="false">F27*C27</f>
        <v>756</v>
      </c>
      <c r="H27" s="9" t="n">
        <f aca="false">F27</f>
        <v>756</v>
      </c>
      <c r="I27" s="9" t="n">
        <f aca="false">H27*C27</f>
        <v>756</v>
      </c>
      <c r="J27" s="9" t="n">
        <v>2100</v>
      </c>
      <c r="K27" s="9" t="n">
        <f aca="false">$C$2*J27</f>
        <v>2100</v>
      </c>
      <c r="L27" s="9" t="n">
        <f aca="false">(E27+K27+I27+G27)</f>
        <v>3838.8</v>
      </c>
      <c r="M27" s="9" t="n">
        <f aca="false">L27+(24*60*60*15)</f>
        <v>1299838.8</v>
      </c>
      <c r="N27" s="9" t="s">
        <v>14</v>
      </c>
      <c r="O27" s="10"/>
      <c r="P27" s="1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customFormat="false" ht="11.25" hidden="false" customHeight="true" outlineLevel="0" collapsed="false">
      <c r="A28" s="6" t="n">
        <f aca="false">COUNTIFS($B$2:$B$169,B28)</f>
        <v>5</v>
      </c>
      <c r="B28" s="7" t="s">
        <v>17</v>
      </c>
      <c r="C28" s="8" t="n">
        <v>1</v>
      </c>
      <c r="D28" s="8" t="n">
        <f aca="false">0.3*H28</f>
        <v>220.5</v>
      </c>
      <c r="E28" s="9" t="n">
        <f aca="false">C28*D28</f>
        <v>220.5</v>
      </c>
      <c r="F28" s="9" t="n">
        <v>735</v>
      </c>
      <c r="G28" s="9" t="n">
        <f aca="false">F28*C28</f>
        <v>735</v>
      </c>
      <c r="H28" s="9" t="n">
        <f aca="false">F28</f>
        <v>735</v>
      </c>
      <c r="I28" s="9" t="n">
        <f aca="false">H28*C28</f>
        <v>735</v>
      </c>
      <c r="J28" s="9" t="n">
        <v>2100</v>
      </c>
      <c r="K28" s="9" t="n">
        <f aca="false">$C$2*J28</f>
        <v>2100</v>
      </c>
      <c r="L28" s="9" t="n">
        <f aca="false">(E28+K28+I28+G28)</f>
        <v>3790.5</v>
      </c>
      <c r="M28" s="9" t="n">
        <f aca="false">L28+(24*60*60*15)</f>
        <v>1299790.5</v>
      </c>
      <c r="N28" s="9" t="s">
        <v>14</v>
      </c>
      <c r="O28" s="10"/>
      <c r="P28" s="1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customFormat="false" ht="11.25" hidden="false" customHeight="true" outlineLevel="0" collapsed="false">
      <c r="A29" s="6" t="n">
        <f aca="false">COUNTIFS($B$2:$B$169,B29)</f>
        <v>2</v>
      </c>
      <c r="B29" s="7" t="s">
        <v>18</v>
      </c>
      <c r="C29" s="8" t="n">
        <v>1</v>
      </c>
      <c r="D29" s="8" t="n">
        <f aca="false">0.3*H29</f>
        <v>220.5</v>
      </c>
      <c r="E29" s="9" t="n">
        <f aca="false">C29*D29</f>
        <v>220.5</v>
      </c>
      <c r="F29" s="9" t="n">
        <v>735</v>
      </c>
      <c r="G29" s="9" t="n">
        <f aca="false">F29*C29</f>
        <v>735</v>
      </c>
      <c r="H29" s="9" t="n">
        <f aca="false">F29</f>
        <v>735</v>
      </c>
      <c r="I29" s="9" t="n">
        <f aca="false">H29*C29</f>
        <v>735</v>
      </c>
      <c r="J29" s="11" t="n">
        <v>2160</v>
      </c>
      <c r="K29" s="11" t="n">
        <f aca="false">$C$2*J29</f>
        <v>2160</v>
      </c>
      <c r="L29" s="9" t="n">
        <f aca="false">(E29+K29+I29+G29)</f>
        <v>3850.5</v>
      </c>
      <c r="M29" s="9" t="n">
        <f aca="false">L29+(24*60*60*15)</f>
        <v>1299850.5</v>
      </c>
      <c r="N29" s="9" t="s">
        <v>14</v>
      </c>
      <c r="O29" s="10"/>
      <c r="P29" s="1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customFormat="false" ht="11.25" hidden="false" customHeight="true" outlineLevel="0" collapsed="false">
      <c r="A30" s="6" t="n">
        <f aca="false">COUNTIFS($B$2:$B$169,B30)</f>
        <v>2</v>
      </c>
      <c r="B30" s="7" t="s">
        <v>19</v>
      </c>
      <c r="C30" s="8" t="n">
        <v>1</v>
      </c>
      <c r="D30" s="8" t="n">
        <f aca="false">0.3*H30</f>
        <v>245.7</v>
      </c>
      <c r="E30" s="9" t="n">
        <f aca="false">C30*D30</f>
        <v>245.7</v>
      </c>
      <c r="F30" s="9" t="n">
        <v>819</v>
      </c>
      <c r="G30" s="9" t="n">
        <f aca="false">F30*C30</f>
        <v>819</v>
      </c>
      <c r="H30" s="9" t="n">
        <f aca="false">F30</f>
        <v>819</v>
      </c>
      <c r="I30" s="9" t="n">
        <f aca="false">H30*C30</f>
        <v>819</v>
      </c>
      <c r="J30" s="11" t="n">
        <v>2100</v>
      </c>
      <c r="K30" s="11" t="n">
        <f aca="false">$C$2*J30</f>
        <v>2100</v>
      </c>
      <c r="L30" s="9" t="n">
        <f aca="false">(E30+K30+I30+G30)</f>
        <v>3983.7</v>
      </c>
      <c r="M30" s="9" t="n">
        <f aca="false">L30+(24*60*60*15)</f>
        <v>1299983.7</v>
      </c>
      <c r="N30" s="9" t="s">
        <v>14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1.25" hidden="false" customHeight="true" outlineLevel="0" collapsed="false">
      <c r="A31" s="6" t="n">
        <f aca="false">COUNTIFS($B$2:$B$169,B31)</f>
        <v>3</v>
      </c>
      <c r="B31" s="7" t="s">
        <v>20</v>
      </c>
      <c r="C31" s="8" t="n">
        <v>1</v>
      </c>
      <c r="D31" s="8" t="n">
        <f aca="false">0.3*H31</f>
        <v>220.5</v>
      </c>
      <c r="E31" s="9" t="n">
        <f aca="false">C31*D31</f>
        <v>220.5</v>
      </c>
      <c r="F31" s="9" t="n">
        <v>735</v>
      </c>
      <c r="G31" s="9" t="n">
        <f aca="false">F31*C31</f>
        <v>735</v>
      </c>
      <c r="H31" s="9" t="n">
        <f aca="false">F31</f>
        <v>735</v>
      </c>
      <c r="I31" s="9" t="n">
        <f aca="false">H31*C31</f>
        <v>735</v>
      </c>
      <c r="J31" s="11" t="n">
        <v>2160</v>
      </c>
      <c r="K31" s="11" t="n">
        <f aca="false">$C$2*J31</f>
        <v>2160</v>
      </c>
      <c r="L31" s="9" t="n">
        <f aca="false">(E31+K31+I31+G31)</f>
        <v>3850.5</v>
      </c>
      <c r="M31" s="9" t="n">
        <f aca="false">L31+(24*60*60*15)</f>
        <v>1299850.5</v>
      </c>
      <c r="N31" s="9" t="s">
        <v>14</v>
      </c>
      <c r="O31" s="10"/>
      <c r="P31" s="1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customFormat="false" ht="11.25" hidden="false" customHeight="true" outlineLevel="0" collapsed="false">
      <c r="A32" s="6" t="n">
        <f aca="false">COUNTIFS($B$2:$B$169,B32)</f>
        <v>8</v>
      </c>
      <c r="B32" s="7" t="s">
        <v>21</v>
      </c>
      <c r="C32" s="8" t="n">
        <v>1</v>
      </c>
      <c r="D32" s="8" t="n">
        <f aca="false">0.3*H32</f>
        <v>220.5</v>
      </c>
      <c r="E32" s="9" t="n">
        <f aca="false">C32*D32</f>
        <v>220.5</v>
      </c>
      <c r="F32" s="9" t="n">
        <v>735</v>
      </c>
      <c r="G32" s="9" t="n">
        <f aca="false">F32*C32</f>
        <v>735</v>
      </c>
      <c r="H32" s="9" t="n">
        <f aca="false">F32</f>
        <v>735</v>
      </c>
      <c r="I32" s="9" t="n">
        <f aca="false">H32*C32</f>
        <v>735</v>
      </c>
      <c r="J32" s="11" t="n">
        <v>2100</v>
      </c>
      <c r="K32" s="11" t="n">
        <f aca="false">$C$2*J32</f>
        <v>2100</v>
      </c>
      <c r="L32" s="9" t="n">
        <f aca="false">(E32+K32+I32+G32)</f>
        <v>3790.5</v>
      </c>
      <c r="M32" s="9" t="n">
        <f aca="false">L32+(24*60*60*15)</f>
        <v>1299790.5</v>
      </c>
      <c r="N32" s="9" t="s">
        <v>14</v>
      </c>
      <c r="O32" s="10"/>
      <c r="P32" s="1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customFormat="false" ht="11.25" hidden="false" customHeight="true" outlineLevel="0" collapsed="false">
      <c r="A33" s="6" t="n">
        <f aca="false">COUNTIFS($B$2:$B$169,B33)</f>
        <v>8</v>
      </c>
      <c r="B33" s="7" t="s">
        <v>22</v>
      </c>
      <c r="C33" s="8" t="n">
        <v>1</v>
      </c>
      <c r="D33" s="8" t="n">
        <f aca="false">0.3*H33</f>
        <v>220.5</v>
      </c>
      <c r="E33" s="9" t="n">
        <f aca="false">C33*D33</f>
        <v>220.5</v>
      </c>
      <c r="F33" s="9" t="n">
        <v>735</v>
      </c>
      <c r="G33" s="9" t="n">
        <f aca="false">F33*C33</f>
        <v>735</v>
      </c>
      <c r="H33" s="9" t="n">
        <f aca="false">F33</f>
        <v>735</v>
      </c>
      <c r="I33" s="9" t="n">
        <f aca="false">H33*C33</f>
        <v>735</v>
      </c>
      <c r="J33" s="11" t="n">
        <v>2160</v>
      </c>
      <c r="K33" s="11" t="n">
        <f aca="false">$C$2*J33</f>
        <v>2160</v>
      </c>
      <c r="L33" s="9" t="n">
        <f aca="false">(E33+K33+I33+G33)</f>
        <v>3850.5</v>
      </c>
      <c r="M33" s="9" t="n">
        <f aca="false">L33+(24*60*60*15)</f>
        <v>1299850.5</v>
      </c>
      <c r="N33" s="9" t="s">
        <v>14</v>
      </c>
      <c r="O33" s="10"/>
      <c r="P33" s="1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customFormat="false" ht="11.25" hidden="false" customHeight="true" outlineLevel="0" collapsed="false">
      <c r="A34" s="6" t="n">
        <f aca="false">COUNTIFS($B$2:$B$169,B34)</f>
        <v>8</v>
      </c>
      <c r="B34" s="7" t="s">
        <v>23</v>
      </c>
      <c r="C34" s="8" t="n">
        <v>1</v>
      </c>
      <c r="D34" s="8" t="n">
        <f aca="false">0.3*H34</f>
        <v>239.4</v>
      </c>
      <c r="E34" s="9" t="n">
        <f aca="false">C34*D34</f>
        <v>239.4</v>
      </c>
      <c r="F34" s="9" t="n">
        <v>798</v>
      </c>
      <c r="G34" s="9" t="n">
        <f aca="false">F34*C34</f>
        <v>798</v>
      </c>
      <c r="H34" s="9" t="n">
        <f aca="false">F34</f>
        <v>798</v>
      </c>
      <c r="I34" s="9" t="n">
        <f aca="false">H34*C34</f>
        <v>798</v>
      </c>
      <c r="J34" s="11" t="n">
        <v>2371</v>
      </c>
      <c r="K34" s="11" t="n">
        <f aca="false">$C$2*J34</f>
        <v>2371</v>
      </c>
      <c r="L34" s="9" t="n">
        <f aca="false">(E34+K34+I34+G34)</f>
        <v>4206.4</v>
      </c>
      <c r="M34" s="9" t="n">
        <f aca="false">L34+(24*60*60*15)</f>
        <v>1300206.4</v>
      </c>
      <c r="N34" s="9" t="s">
        <v>14</v>
      </c>
      <c r="O34" s="10"/>
      <c r="P34" s="1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customFormat="false" ht="11.25" hidden="false" customHeight="true" outlineLevel="0" collapsed="false">
      <c r="A35" s="6" t="n">
        <f aca="false">COUNTIFS($B$2:$B$169,B35)</f>
        <v>8</v>
      </c>
      <c r="B35" s="7" t="s">
        <v>24</v>
      </c>
      <c r="C35" s="8" t="n">
        <v>1</v>
      </c>
      <c r="D35" s="8" t="n">
        <f aca="false">0.3*H35</f>
        <v>239.4</v>
      </c>
      <c r="E35" s="9" t="n">
        <f aca="false">C35*D35</f>
        <v>239.4</v>
      </c>
      <c r="F35" s="9" t="n">
        <v>798</v>
      </c>
      <c r="G35" s="9" t="n">
        <f aca="false">F35*C35</f>
        <v>798</v>
      </c>
      <c r="H35" s="9" t="n">
        <f aca="false">F35</f>
        <v>798</v>
      </c>
      <c r="I35" s="9" t="n">
        <f aca="false">H35*C35</f>
        <v>798</v>
      </c>
      <c r="J35" s="11" t="n">
        <v>2160</v>
      </c>
      <c r="K35" s="11" t="n">
        <f aca="false">$C$2*J35</f>
        <v>2160</v>
      </c>
      <c r="L35" s="9" t="n">
        <f aca="false">(E35+K35+I35+G35)</f>
        <v>3995.4</v>
      </c>
      <c r="M35" s="9" t="n">
        <f aca="false">L35+(24*60*60*15)</f>
        <v>1299995.4</v>
      </c>
      <c r="N35" s="9" t="s">
        <v>14</v>
      </c>
      <c r="O35" s="10"/>
      <c r="P35" s="1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customFormat="false" ht="11.25" hidden="false" customHeight="true" outlineLevel="0" collapsed="false">
      <c r="A36" s="6" t="n">
        <f aca="false">COUNTIFS($B$2:$B$169,B36)</f>
        <v>9</v>
      </c>
      <c r="B36" s="7" t="s">
        <v>25</v>
      </c>
      <c r="C36" s="8" t="n">
        <v>1</v>
      </c>
      <c r="D36" s="8" t="n">
        <f aca="false">0.3*H36</f>
        <v>226.8</v>
      </c>
      <c r="E36" s="9" t="n">
        <f aca="false">C36*D36</f>
        <v>226.8</v>
      </c>
      <c r="F36" s="9" t="n">
        <v>756</v>
      </c>
      <c r="G36" s="9" t="n">
        <f aca="false">F36*C36</f>
        <v>756</v>
      </c>
      <c r="H36" s="9" t="n">
        <f aca="false">F36</f>
        <v>756</v>
      </c>
      <c r="I36" s="9" t="n">
        <f aca="false">H36*C36</f>
        <v>756</v>
      </c>
      <c r="J36" s="11" t="n">
        <v>2160</v>
      </c>
      <c r="K36" s="11" t="n">
        <f aca="false">$C$2*J36</f>
        <v>2160</v>
      </c>
      <c r="L36" s="9" t="n">
        <f aca="false">(E36+K36+I36+G36)</f>
        <v>3898.8</v>
      </c>
      <c r="M36" s="9" t="n">
        <f aca="false">L36+(24*60*60*15)</f>
        <v>1299898.8</v>
      </c>
      <c r="N36" s="9" t="s">
        <v>14</v>
      </c>
      <c r="O36" s="10"/>
      <c r="P36" s="1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customFormat="false" ht="11.25" hidden="false" customHeight="true" outlineLevel="0" collapsed="false">
      <c r="A37" s="6" t="n">
        <f aca="false">COUNTIFS($B$2:$B$169,B37)</f>
        <v>9</v>
      </c>
      <c r="B37" s="7" t="s">
        <v>26</v>
      </c>
      <c r="C37" s="8" t="n">
        <v>1</v>
      </c>
      <c r="D37" s="8" t="n">
        <f aca="false">0.3*H37</f>
        <v>226.8</v>
      </c>
      <c r="E37" s="9" t="n">
        <f aca="false">C37*D37</f>
        <v>226.8</v>
      </c>
      <c r="F37" s="9" t="n">
        <v>756</v>
      </c>
      <c r="G37" s="9" t="n">
        <f aca="false">F37*C37</f>
        <v>756</v>
      </c>
      <c r="H37" s="9" t="n">
        <f aca="false">F37</f>
        <v>756</v>
      </c>
      <c r="I37" s="9" t="n">
        <f aca="false">H37*C37</f>
        <v>756</v>
      </c>
      <c r="J37" s="11" t="n">
        <v>2100</v>
      </c>
      <c r="K37" s="11" t="n">
        <f aca="false">$C$2*J37</f>
        <v>2100</v>
      </c>
      <c r="L37" s="9" t="n">
        <f aca="false">(E37+K37+I37+G37)</f>
        <v>3838.8</v>
      </c>
      <c r="M37" s="9" t="n">
        <f aca="false">L37+(24*60*60*15)</f>
        <v>1299838.8</v>
      </c>
      <c r="N37" s="9" t="s">
        <v>14</v>
      </c>
      <c r="O37" s="10"/>
      <c r="P37" s="1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customFormat="false" ht="11.25" hidden="false" customHeight="true" outlineLevel="0" collapsed="false">
      <c r="A38" s="6" t="n">
        <f aca="false">COUNTIFS($B$2:$B$169,B38)</f>
        <v>9</v>
      </c>
      <c r="B38" s="7" t="s">
        <v>27</v>
      </c>
      <c r="C38" s="8" t="n">
        <v>1</v>
      </c>
      <c r="D38" s="8" t="n">
        <f aca="false">0.3*H38</f>
        <v>226.8</v>
      </c>
      <c r="E38" s="9" t="n">
        <f aca="false">C38*D38</f>
        <v>226.8</v>
      </c>
      <c r="F38" s="9" t="n">
        <v>756</v>
      </c>
      <c r="G38" s="9" t="n">
        <f aca="false">F38*C38</f>
        <v>756</v>
      </c>
      <c r="H38" s="9" t="n">
        <f aca="false">F38</f>
        <v>756</v>
      </c>
      <c r="I38" s="9" t="n">
        <f aca="false">H38*C38</f>
        <v>756</v>
      </c>
      <c r="J38" s="11" t="n">
        <v>2160</v>
      </c>
      <c r="K38" s="11" t="n">
        <f aca="false">$C$2*J38</f>
        <v>2160</v>
      </c>
      <c r="L38" s="9" t="n">
        <f aca="false">(E38+K38+I38+G38)</f>
        <v>3898.8</v>
      </c>
      <c r="M38" s="9" t="n">
        <f aca="false">L38+(24*60*60*15)</f>
        <v>1299898.8</v>
      </c>
      <c r="N38" s="9" t="s">
        <v>14</v>
      </c>
      <c r="O38" s="10"/>
      <c r="P38" s="1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customFormat="false" ht="11.25" hidden="false" customHeight="true" outlineLevel="0" collapsed="false">
      <c r="A39" s="6" t="n">
        <f aca="false">COUNTIFS($B$2:$B$169,B39)</f>
        <v>8</v>
      </c>
      <c r="B39" s="7" t="s">
        <v>28</v>
      </c>
      <c r="C39" s="8" t="n">
        <v>1</v>
      </c>
      <c r="D39" s="8" t="n">
        <f aca="false">0.3*H39</f>
        <v>226.8</v>
      </c>
      <c r="E39" s="9" t="n">
        <f aca="false">C39*D39</f>
        <v>226.8</v>
      </c>
      <c r="F39" s="9" t="n">
        <v>756</v>
      </c>
      <c r="G39" s="9" t="n">
        <f aca="false">F39*C39</f>
        <v>756</v>
      </c>
      <c r="H39" s="9" t="n">
        <f aca="false">F39</f>
        <v>756</v>
      </c>
      <c r="I39" s="9" t="n">
        <f aca="false">H39*C39</f>
        <v>756</v>
      </c>
      <c r="J39" s="11" t="n">
        <v>2100</v>
      </c>
      <c r="K39" s="11" t="n">
        <f aca="false">$C$2*J39</f>
        <v>2100</v>
      </c>
      <c r="L39" s="9" t="n">
        <f aca="false">(E39+K39+I39+G39)</f>
        <v>3838.8</v>
      </c>
      <c r="M39" s="9" t="n">
        <f aca="false">L39+(24*60*60*15)</f>
        <v>1299838.8</v>
      </c>
      <c r="N39" s="9" t="s">
        <v>14</v>
      </c>
      <c r="O39" s="10"/>
      <c r="P39" s="1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customFormat="false" ht="11.25" hidden="false" customHeight="true" outlineLevel="0" collapsed="false">
      <c r="A40" s="6" t="n">
        <f aca="false">COUNTIFS($B$2:$B$169,B40)</f>
        <v>8</v>
      </c>
      <c r="B40" s="7" t="s">
        <v>29</v>
      </c>
      <c r="C40" s="8" t="n">
        <v>1</v>
      </c>
      <c r="D40" s="8" t="n">
        <f aca="false">0.3*H40</f>
        <v>220.5</v>
      </c>
      <c r="E40" s="9" t="n">
        <f aca="false">C40*D40</f>
        <v>220.5</v>
      </c>
      <c r="F40" s="9" t="n">
        <v>735</v>
      </c>
      <c r="G40" s="9" t="n">
        <f aca="false">F40*C40</f>
        <v>735</v>
      </c>
      <c r="H40" s="9" t="n">
        <f aca="false">F40</f>
        <v>735</v>
      </c>
      <c r="I40" s="9" t="n">
        <f aca="false">H40*C40</f>
        <v>735</v>
      </c>
      <c r="J40" s="11" t="n">
        <v>2160</v>
      </c>
      <c r="K40" s="11" t="n">
        <f aca="false">$C$2*J40</f>
        <v>2160</v>
      </c>
      <c r="L40" s="9" t="n">
        <f aca="false">(E40+K40+I40+G40)</f>
        <v>3850.5</v>
      </c>
      <c r="M40" s="9" t="n">
        <f aca="false">L40+(24*60*60*15)</f>
        <v>1299850.5</v>
      </c>
      <c r="N40" s="9" t="s">
        <v>14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11.25" hidden="false" customHeight="true" outlineLevel="0" collapsed="false">
      <c r="A41" s="6" t="n">
        <f aca="false">COUNTIFS($B$2:$B$169,B41)</f>
        <v>8</v>
      </c>
      <c r="B41" s="7" t="s">
        <v>30</v>
      </c>
      <c r="C41" s="8" t="n">
        <v>1</v>
      </c>
      <c r="D41" s="8" t="n">
        <f aca="false">0.3*H41</f>
        <v>226.8</v>
      </c>
      <c r="E41" s="9" t="n">
        <f aca="false">C41*D41</f>
        <v>226.8</v>
      </c>
      <c r="F41" s="9" t="n">
        <v>756</v>
      </c>
      <c r="G41" s="9" t="n">
        <f aca="false">F41*C41</f>
        <v>756</v>
      </c>
      <c r="H41" s="9" t="n">
        <f aca="false">F41</f>
        <v>756</v>
      </c>
      <c r="I41" s="9" t="n">
        <f aca="false">H41*C41</f>
        <v>756</v>
      </c>
      <c r="J41" s="11" t="n">
        <v>2371</v>
      </c>
      <c r="K41" s="11" t="n">
        <f aca="false">$C$2*J41</f>
        <v>2371</v>
      </c>
      <c r="L41" s="9" t="n">
        <f aca="false">(E41+K41+I41+G41)</f>
        <v>4109.8</v>
      </c>
      <c r="M41" s="9" t="n">
        <f aca="false">L41+(24*60*60*15)</f>
        <v>1300109.8</v>
      </c>
      <c r="N41" s="9" t="s">
        <v>14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1.25" hidden="false" customHeight="true" outlineLevel="0" collapsed="false">
      <c r="A42" s="6" t="n">
        <f aca="false">COUNTIFS($B$2:$B$169,B42)</f>
        <v>8</v>
      </c>
      <c r="B42" s="7" t="s">
        <v>31</v>
      </c>
      <c r="C42" s="8" t="n">
        <v>1</v>
      </c>
      <c r="D42" s="8" t="n">
        <f aca="false">0.3*H42</f>
        <v>239.4</v>
      </c>
      <c r="E42" s="9" t="n">
        <f aca="false">C42*D42</f>
        <v>239.4</v>
      </c>
      <c r="F42" s="9" t="n">
        <v>798</v>
      </c>
      <c r="G42" s="9" t="n">
        <f aca="false">F42*C42</f>
        <v>798</v>
      </c>
      <c r="H42" s="9" t="n">
        <f aca="false">F42</f>
        <v>798</v>
      </c>
      <c r="I42" s="9" t="n">
        <f aca="false">H42*C42</f>
        <v>798</v>
      </c>
      <c r="J42" s="11" t="n">
        <v>2160</v>
      </c>
      <c r="K42" s="11" t="n">
        <f aca="false">$C$2*J42</f>
        <v>2160</v>
      </c>
      <c r="L42" s="9" t="n">
        <f aca="false">(E42+K42+I42+G42)</f>
        <v>3995.4</v>
      </c>
      <c r="M42" s="9" t="n">
        <f aca="false">L42+(24*60*60*15)</f>
        <v>1299995.4</v>
      </c>
      <c r="N42" s="9" t="s">
        <v>14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11.25" hidden="false" customHeight="true" outlineLevel="0" collapsed="false">
      <c r="A43" s="6" t="n">
        <f aca="false">COUNTIFS($B$2:$B$169,B43)</f>
        <v>8</v>
      </c>
      <c r="B43" s="12" t="s">
        <v>32</v>
      </c>
      <c r="C43" s="8" t="n">
        <v>1</v>
      </c>
      <c r="D43" s="8" t="n">
        <f aca="false">0.3*H43</f>
        <v>239.4</v>
      </c>
      <c r="E43" s="9" t="n">
        <f aca="false">C43*D43</f>
        <v>239.4</v>
      </c>
      <c r="F43" s="9" t="n">
        <v>798</v>
      </c>
      <c r="G43" s="9" t="n">
        <f aca="false">F43*C43</f>
        <v>798</v>
      </c>
      <c r="H43" s="9" t="n">
        <f aca="false">F43</f>
        <v>798</v>
      </c>
      <c r="I43" s="9" t="n">
        <f aca="false">H43*C43</f>
        <v>798</v>
      </c>
      <c r="J43" s="9" t="n">
        <v>2100</v>
      </c>
      <c r="K43" s="9" t="n">
        <f aca="false">$C$2*J43</f>
        <v>2100</v>
      </c>
      <c r="L43" s="9" t="n">
        <f aca="false">(E43+K43+I43+G43)</f>
        <v>3935.4</v>
      </c>
      <c r="M43" s="9" t="n">
        <f aca="false">L43+(24*60*60*15)</f>
        <v>1299935.4</v>
      </c>
      <c r="N43" s="9" t="s">
        <v>14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11.25" hidden="false" customHeight="true" outlineLevel="0" collapsed="false">
      <c r="A44" s="6" t="n">
        <f aca="false">COUNTIFS($B$2:$B$169,B44)</f>
        <v>9</v>
      </c>
      <c r="B44" s="12" t="s">
        <v>33</v>
      </c>
      <c r="C44" s="8" t="n">
        <v>1</v>
      </c>
      <c r="D44" s="8" t="n">
        <f aca="false">0.3*H44</f>
        <v>239.4</v>
      </c>
      <c r="E44" s="9" t="n">
        <f aca="false">C44*D44</f>
        <v>239.4</v>
      </c>
      <c r="F44" s="9" t="n">
        <v>798</v>
      </c>
      <c r="G44" s="9" t="n">
        <f aca="false">F44*C44</f>
        <v>798</v>
      </c>
      <c r="H44" s="9" t="n">
        <f aca="false">F44</f>
        <v>798</v>
      </c>
      <c r="I44" s="9" t="n">
        <f aca="false">H44*C44</f>
        <v>798</v>
      </c>
      <c r="J44" s="9" t="n">
        <v>2100</v>
      </c>
      <c r="K44" s="9" t="n">
        <f aca="false">$C$2*J44</f>
        <v>2100</v>
      </c>
      <c r="L44" s="9" t="n">
        <f aca="false">(E44+K44+I44+G44)</f>
        <v>3935.4</v>
      </c>
      <c r="M44" s="9" t="n">
        <f aca="false">L44+(24*60*60*15)</f>
        <v>1299935.4</v>
      </c>
      <c r="N44" s="9" t="s">
        <v>14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11.25" hidden="false" customHeight="true" outlineLevel="0" collapsed="false">
      <c r="A45" s="6" t="n">
        <f aca="false">COUNTIFS($B$2:$B$169,B45)</f>
        <v>9</v>
      </c>
      <c r="B45" s="12" t="s">
        <v>34</v>
      </c>
      <c r="C45" s="8" t="n">
        <v>1</v>
      </c>
      <c r="D45" s="8" t="n">
        <f aca="false">0.3*H45</f>
        <v>226.8</v>
      </c>
      <c r="E45" s="9" t="n">
        <f aca="false">C45*D45</f>
        <v>226.8</v>
      </c>
      <c r="F45" s="9" t="n">
        <v>756</v>
      </c>
      <c r="G45" s="9" t="n">
        <f aca="false">F45*C45</f>
        <v>756</v>
      </c>
      <c r="H45" s="9" t="n">
        <f aca="false">F45</f>
        <v>756</v>
      </c>
      <c r="I45" s="9" t="n">
        <f aca="false">H45*C45</f>
        <v>756</v>
      </c>
      <c r="J45" s="9" t="n">
        <v>2100</v>
      </c>
      <c r="K45" s="9" t="n">
        <f aca="false">$C$2*J45</f>
        <v>2100</v>
      </c>
      <c r="L45" s="9" t="n">
        <f aca="false">(E45+K45+I45+G45)</f>
        <v>3838.8</v>
      </c>
      <c r="M45" s="9" t="n">
        <f aca="false">L45+(24*60*60*15)</f>
        <v>1299838.8</v>
      </c>
      <c r="N45" s="9" t="s">
        <v>14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1.25" hidden="false" customHeight="true" outlineLevel="0" collapsed="false">
      <c r="A46" s="6" t="n">
        <f aca="false">COUNTIFS($B$2:$B$169,B46)</f>
        <v>7</v>
      </c>
      <c r="B46" s="12" t="s">
        <v>35</v>
      </c>
      <c r="C46" s="8" t="n">
        <v>1</v>
      </c>
      <c r="D46" s="8" t="n">
        <f aca="false">0.3*H46</f>
        <v>226.8</v>
      </c>
      <c r="E46" s="9" t="n">
        <f aca="false">C46*D46</f>
        <v>226.8</v>
      </c>
      <c r="F46" s="9" t="n">
        <v>756</v>
      </c>
      <c r="G46" s="9" t="n">
        <f aca="false">F46*C46</f>
        <v>756</v>
      </c>
      <c r="H46" s="9" t="n">
        <f aca="false">F46</f>
        <v>756</v>
      </c>
      <c r="I46" s="9" t="n">
        <f aca="false">H46*C46</f>
        <v>756</v>
      </c>
      <c r="J46" s="9" t="n">
        <v>2100</v>
      </c>
      <c r="K46" s="9" t="n">
        <f aca="false">$C$2*J46</f>
        <v>2100</v>
      </c>
      <c r="L46" s="9" t="n">
        <f aca="false">(E46+K46+I46+G46)</f>
        <v>3838.8</v>
      </c>
      <c r="M46" s="9" t="n">
        <f aca="false">L46+(24*60*60*15)</f>
        <v>1299838.8</v>
      </c>
      <c r="N46" s="9" t="s">
        <v>14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1.25" hidden="false" customHeight="true" outlineLevel="0" collapsed="false">
      <c r="A47" s="6" t="n">
        <f aca="false">COUNTIFS($B$2:$B$169,B47)</f>
        <v>9</v>
      </c>
      <c r="B47" s="12" t="s">
        <v>36</v>
      </c>
      <c r="C47" s="8" t="n">
        <v>1</v>
      </c>
      <c r="D47" s="8" t="n">
        <f aca="false">0.3*H47</f>
        <v>226.8</v>
      </c>
      <c r="E47" s="9" t="n">
        <f aca="false">C47*D47</f>
        <v>226.8</v>
      </c>
      <c r="F47" s="9" t="n">
        <v>756</v>
      </c>
      <c r="G47" s="9" t="n">
        <f aca="false">F47*C47</f>
        <v>756</v>
      </c>
      <c r="H47" s="9" t="n">
        <f aca="false">F47</f>
        <v>756</v>
      </c>
      <c r="I47" s="9" t="n">
        <f aca="false">H47*C47</f>
        <v>756</v>
      </c>
      <c r="J47" s="9" t="n">
        <v>2100</v>
      </c>
      <c r="K47" s="9" t="n">
        <f aca="false">$C$2*J47</f>
        <v>2100</v>
      </c>
      <c r="L47" s="9" t="n">
        <f aca="false">(E47+K47+I47+G47)</f>
        <v>3838.8</v>
      </c>
      <c r="M47" s="9" t="n">
        <f aca="false">L47+(24*60*60*15)</f>
        <v>1299838.8</v>
      </c>
      <c r="N47" s="9" t="s">
        <v>14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11.25" hidden="false" customHeight="true" outlineLevel="0" collapsed="false">
      <c r="A48" s="6" t="n">
        <f aca="false">COUNTIFS($B$2:$B$169,B48)</f>
        <v>8</v>
      </c>
      <c r="B48" s="7" t="s">
        <v>21</v>
      </c>
      <c r="C48" s="8" t="n">
        <v>1</v>
      </c>
      <c r="D48" s="8" t="n">
        <f aca="false">0.3*H48</f>
        <v>220.5</v>
      </c>
      <c r="E48" s="9" t="n">
        <f aca="false">C48*D48</f>
        <v>220.5</v>
      </c>
      <c r="F48" s="9" t="n">
        <v>735</v>
      </c>
      <c r="G48" s="9" t="n">
        <f aca="false">F48*C48</f>
        <v>735</v>
      </c>
      <c r="H48" s="9" t="n">
        <f aca="false">F48</f>
        <v>735</v>
      </c>
      <c r="I48" s="9" t="n">
        <f aca="false">H48*C48</f>
        <v>735</v>
      </c>
      <c r="J48" s="11" t="n">
        <v>2100</v>
      </c>
      <c r="K48" s="11" t="n">
        <f aca="false">$C$2*J48</f>
        <v>2100</v>
      </c>
      <c r="L48" s="9" t="n">
        <f aca="false">(E48+K48+I48+G48)</f>
        <v>3790.5</v>
      </c>
      <c r="M48" s="9" t="n">
        <f aca="false">L48+(24*60*60*15)</f>
        <v>1299790.5</v>
      </c>
      <c r="N48" s="9" t="s">
        <v>14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11.25" hidden="false" customHeight="true" outlineLevel="0" collapsed="false">
      <c r="A49" s="6" t="n">
        <f aca="false">COUNTIFS($B$2:$B$169,B49)</f>
        <v>8</v>
      </c>
      <c r="B49" s="7" t="s">
        <v>22</v>
      </c>
      <c r="C49" s="8" t="n">
        <v>1</v>
      </c>
      <c r="D49" s="8" t="n">
        <f aca="false">0.3*H49</f>
        <v>220.5</v>
      </c>
      <c r="E49" s="9" t="n">
        <f aca="false">C49*D49</f>
        <v>220.5</v>
      </c>
      <c r="F49" s="9" t="n">
        <v>735</v>
      </c>
      <c r="G49" s="9" t="n">
        <f aca="false">F49*C49</f>
        <v>735</v>
      </c>
      <c r="H49" s="9" t="n">
        <f aca="false">F49</f>
        <v>735</v>
      </c>
      <c r="I49" s="9" t="n">
        <f aca="false">H49*C49</f>
        <v>735</v>
      </c>
      <c r="J49" s="11" t="n">
        <v>2160</v>
      </c>
      <c r="K49" s="11" t="n">
        <f aca="false">$C$2*J49</f>
        <v>2160</v>
      </c>
      <c r="L49" s="9" t="n">
        <f aca="false">(E49+K49+I49+G49)</f>
        <v>3850.5</v>
      </c>
      <c r="M49" s="9" t="n">
        <f aca="false">L49+(24*60*60*15)</f>
        <v>1299850.5</v>
      </c>
      <c r="N49" s="9" t="s">
        <v>14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11.25" hidden="false" customHeight="true" outlineLevel="0" collapsed="false">
      <c r="A50" s="6" t="n">
        <f aca="false">COUNTIFS($B$2:$B$169,B50)</f>
        <v>8</v>
      </c>
      <c r="B50" s="7" t="s">
        <v>23</v>
      </c>
      <c r="C50" s="8" t="n">
        <v>1</v>
      </c>
      <c r="D50" s="8" t="n">
        <f aca="false">0.3*H50</f>
        <v>239.4</v>
      </c>
      <c r="E50" s="9" t="n">
        <f aca="false">C50*D50</f>
        <v>239.4</v>
      </c>
      <c r="F50" s="9" t="n">
        <v>798</v>
      </c>
      <c r="G50" s="9" t="n">
        <f aca="false">F50*C50</f>
        <v>798</v>
      </c>
      <c r="H50" s="9" t="n">
        <f aca="false">F50</f>
        <v>798</v>
      </c>
      <c r="I50" s="9" t="n">
        <f aca="false">H50*C50</f>
        <v>798</v>
      </c>
      <c r="J50" s="11" t="n">
        <v>2371</v>
      </c>
      <c r="K50" s="11" t="n">
        <f aca="false">$C$2*J50</f>
        <v>2371</v>
      </c>
      <c r="L50" s="9" t="n">
        <f aca="false">(E50+K50+I50+G50)</f>
        <v>4206.4</v>
      </c>
      <c r="M50" s="9" t="n">
        <f aca="false">L50+(24*60*60*15)</f>
        <v>1300206.4</v>
      </c>
      <c r="N50" s="9" t="s">
        <v>14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11.25" hidden="false" customHeight="true" outlineLevel="0" collapsed="false">
      <c r="A51" s="6" t="n">
        <f aca="false">COUNTIFS($B$2:$B$169,B51)</f>
        <v>8</v>
      </c>
      <c r="B51" s="7" t="s">
        <v>24</v>
      </c>
      <c r="C51" s="8" t="n">
        <v>1</v>
      </c>
      <c r="D51" s="8" t="n">
        <f aca="false">0.3*H51</f>
        <v>239.4</v>
      </c>
      <c r="E51" s="9" t="n">
        <f aca="false">C51*D51</f>
        <v>239.4</v>
      </c>
      <c r="F51" s="9" t="n">
        <v>798</v>
      </c>
      <c r="G51" s="9" t="n">
        <f aca="false">F51*C51</f>
        <v>798</v>
      </c>
      <c r="H51" s="9" t="n">
        <f aca="false">F51</f>
        <v>798</v>
      </c>
      <c r="I51" s="9" t="n">
        <f aca="false">H51*C51</f>
        <v>798</v>
      </c>
      <c r="J51" s="11" t="n">
        <v>2160</v>
      </c>
      <c r="K51" s="11" t="n">
        <f aca="false">$C$2*J51</f>
        <v>2160</v>
      </c>
      <c r="L51" s="9" t="n">
        <f aca="false">(E51+K51+I51+G51)</f>
        <v>3995.4</v>
      </c>
      <c r="M51" s="9" t="n">
        <f aca="false">L51+(24*60*60*15)</f>
        <v>1299995.4</v>
      </c>
      <c r="N51" s="9" t="s">
        <v>14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11.25" hidden="false" customHeight="true" outlineLevel="0" collapsed="false">
      <c r="A52" s="6" t="n">
        <f aca="false">COUNTIFS($B$2:$B$169,B52)</f>
        <v>9</v>
      </c>
      <c r="B52" s="7" t="s">
        <v>25</v>
      </c>
      <c r="C52" s="8" t="n">
        <v>1</v>
      </c>
      <c r="D52" s="8" t="n">
        <f aca="false">0.3*H52</f>
        <v>226.8</v>
      </c>
      <c r="E52" s="9" t="n">
        <f aca="false">C52*D52</f>
        <v>226.8</v>
      </c>
      <c r="F52" s="9" t="n">
        <v>756</v>
      </c>
      <c r="G52" s="9" t="n">
        <f aca="false">F52*C52</f>
        <v>756</v>
      </c>
      <c r="H52" s="9" t="n">
        <f aca="false">F52</f>
        <v>756</v>
      </c>
      <c r="I52" s="9" t="n">
        <f aca="false">H52*C52</f>
        <v>756</v>
      </c>
      <c r="J52" s="11" t="n">
        <v>2160</v>
      </c>
      <c r="K52" s="11" t="n">
        <f aca="false">$C$2*J52</f>
        <v>2160</v>
      </c>
      <c r="L52" s="9" t="n">
        <f aca="false">(E52+K52+I52+G52)</f>
        <v>3898.8</v>
      </c>
      <c r="M52" s="9" t="n">
        <f aca="false">L52+(24*60*60*15)</f>
        <v>1299898.8</v>
      </c>
      <c r="N52" s="9" t="s">
        <v>14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11.25" hidden="false" customHeight="true" outlineLevel="0" collapsed="false">
      <c r="A53" s="6" t="n">
        <f aca="false">COUNTIFS($B$2:$B$169,B53)</f>
        <v>9</v>
      </c>
      <c r="B53" s="7" t="s">
        <v>26</v>
      </c>
      <c r="C53" s="8" t="n">
        <v>1</v>
      </c>
      <c r="D53" s="8" t="n">
        <f aca="false">0.3*H53</f>
        <v>226.8</v>
      </c>
      <c r="E53" s="9" t="n">
        <f aca="false">C53*D53</f>
        <v>226.8</v>
      </c>
      <c r="F53" s="9" t="n">
        <v>756</v>
      </c>
      <c r="G53" s="9" t="n">
        <f aca="false">F53*C53</f>
        <v>756</v>
      </c>
      <c r="H53" s="9" t="n">
        <f aca="false">F53</f>
        <v>756</v>
      </c>
      <c r="I53" s="9" t="n">
        <f aca="false">H53*C53</f>
        <v>756</v>
      </c>
      <c r="J53" s="11" t="n">
        <v>2100</v>
      </c>
      <c r="K53" s="11" t="n">
        <f aca="false">$C$2*J53</f>
        <v>2100</v>
      </c>
      <c r="L53" s="9" t="n">
        <f aca="false">(E53+K53+I53+G53)</f>
        <v>3838.8</v>
      </c>
      <c r="M53" s="9" t="n">
        <f aca="false">L53+(24*60*60*15)</f>
        <v>1299838.8</v>
      </c>
      <c r="N53" s="9" t="s">
        <v>14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1.25" hidden="false" customHeight="true" outlineLevel="0" collapsed="false">
      <c r="A54" s="6" t="n">
        <f aca="false">COUNTIFS($B$2:$B$169,B54)</f>
        <v>9</v>
      </c>
      <c r="B54" s="7" t="s">
        <v>27</v>
      </c>
      <c r="C54" s="8" t="n">
        <v>1</v>
      </c>
      <c r="D54" s="8" t="n">
        <f aca="false">0.3*H54</f>
        <v>226.8</v>
      </c>
      <c r="E54" s="9" t="n">
        <f aca="false">C54*D54</f>
        <v>226.8</v>
      </c>
      <c r="F54" s="9" t="n">
        <v>756</v>
      </c>
      <c r="G54" s="9" t="n">
        <f aca="false">F54*C54</f>
        <v>756</v>
      </c>
      <c r="H54" s="9" t="n">
        <f aca="false">F54</f>
        <v>756</v>
      </c>
      <c r="I54" s="9" t="n">
        <f aca="false">H54*C54</f>
        <v>756</v>
      </c>
      <c r="J54" s="11" t="n">
        <v>2160</v>
      </c>
      <c r="K54" s="11" t="n">
        <f aca="false">$C$2*J54</f>
        <v>2160</v>
      </c>
      <c r="L54" s="9" t="n">
        <f aca="false">(E54+K54+I54+G54)</f>
        <v>3898.8</v>
      </c>
      <c r="M54" s="9" t="n">
        <f aca="false">L54+(24*60*60*15)</f>
        <v>1299898.8</v>
      </c>
      <c r="N54" s="9" t="s">
        <v>14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11.25" hidden="false" customHeight="true" outlineLevel="0" collapsed="false">
      <c r="A55" s="6" t="n">
        <f aca="false">COUNTIFS($B$2:$B$169,B55)</f>
        <v>8</v>
      </c>
      <c r="B55" s="7" t="s">
        <v>28</v>
      </c>
      <c r="C55" s="8" t="n">
        <v>1</v>
      </c>
      <c r="D55" s="8" t="n">
        <f aca="false">0.3*H55</f>
        <v>226.8</v>
      </c>
      <c r="E55" s="9" t="n">
        <f aca="false">C55*D55</f>
        <v>226.8</v>
      </c>
      <c r="F55" s="9" t="n">
        <v>756</v>
      </c>
      <c r="G55" s="9" t="n">
        <f aca="false">F55*C55</f>
        <v>756</v>
      </c>
      <c r="H55" s="9" t="n">
        <f aca="false">F55</f>
        <v>756</v>
      </c>
      <c r="I55" s="9" t="n">
        <f aca="false">H55*C55</f>
        <v>756</v>
      </c>
      <c r="J55" s="11" t="n">
        <v>2100</v>
      </c>
      <c r="K55" s="11" t="n">
        <f aca="false">$C$2*J55</f>
        <v>2100</v>
      </c>
      <c r="L55" s="9" t="n">
        <f aca="false">(E55+K55+I55+G55)</f>
        <v>3838.8</v>
      </c>
      <c r="M55" s="9" t="n">
        <f aca="false">L55+(24*60*60*15)</f>
        <v>1299838.8</v>
      </c>
      <c r="N55" s="9" t="s">
        <v>14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11.25" hidden="false" customHeight="true" outlineLevel="0" collapsed="false">
      <c r="A56" s="6" t="n">
        <f aca="false">COUNTIFS($B$2:$B$169,B56)</f>
        <v>8</v>
      </c>
      <c r="B56" s="7" t="s">
        <v>29</v>
      </c>
      <c r="C56" s="8" t="n">
        <v>1</v>
      </c>
      <c r="D56" s="8" t="n">
        <f aca="false">0.3*H56</f>
        <v>220.5</v>
      </c>
      <c r="E56" s="9" t="n">
        <f aca="false">C56*D56</f>
        <v>220.5</v>
      </c>
      <c r="F56" s="9" t="n">
        <v>735</v>
      </c>
      <c r="G56" s="9" t="n">
        <f aca="false">F56*C56</f>
        <v>735</v>
      </c>
      <c r="H56" s="9" t="n">
        <f aca="false">F56</f>
        <v>735</v>
      </c>
      <c r="I56" s="9" t="n">
        <f aca="false">H56*C56</f>
        <v>735</v>
      </c>
      <c r="J56" s="11" t="n">
        <v>2160</v>
      </c>
      <c r="K56" s="11" t="n">
        <f aca="false">$C$2*J56</f>
        <v>2160</v>
      </c>
      <c r="L56" s="9" t="n">
        <f aca="false">(E56+K56+I56+G56)</f>
        <v>3850.5</v>
      </c>
      <c r="M56" s="9" t="n">
        <f aca="false">L56+(24*60*60*15)</f>
        <v>1299850.5</v>
      </c>
      <c r="N56" s="9" t="s">
        <v>14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11.25" hidden="false" customHeight="true" outlineLevel="0" collapsed="false">
      <c r="A57" s="6" t="n">
        <f aca="false">COUNTIFS($B$2:$B$169,B57)</f>
        <v>8</v>
      </c>
      <c r="B57" s="7" t="s">
        <v>30</v>
      </c>
      <c r="C57" s="8" t="n">
        <v>1</v>
      </c>
      <c r="D57" s="8" t="n">
        <f aca="false">0.3*H57</f>
        <v>226.8</v>
      </c>
      <c r="E57" s="9" t="n">
        <f aca="false">C57*D57</f>
        <v>226.8</v>
      </c>
      <c r="F57" s="9" t="n">
        <v>756</v>
      </c>
      <c r="G57" s="9" t="n">
        <f aca="false">F57*C57</f>
        <v>756</v>
      </c>
      <c r="H57" s="9" t="n">
        <f aca="false">F57</f>
        <v>756</v>
      </c>
      <c r="I57" s="9" t="n">
        <f aca="false">H57*C57</f>
        <v>756</v>
      </c>
      <c r="J57" s="11" t="n">
        <v>2371</v>
      </c>
      <c r="K57" s="11" t="n">
        <f aca="false">$C$2*J57</f>
        <v>2371</v>
      </c>
      <c r="L57" s="9" t="n">
        <f aca="false">(E57+K57+I57+G57)</f>
        <v>4109.8</v>
      </c>
      <c r="M57" s="9" t="n">
        <f aca="false">L57+(24*60*60*15)</f>
        <v>1300109.8</v>
      </c>
      <c r="N57" s="9" t="s">
        <v>14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11.25" hidden="false" customHeight="true" outlineLevel="0" collapsed="false">
      <c r="A58" s="6" t="n">
        <f aca="false">COUNTIFS($B$2:$B$169,B58)</f>
        <v>8</v>
      </c>
      <c r="B58" s="7" t="s">
        <v>31</v>
      </c>
      <c r="C58" s="8" t="n">
        <v>1</v>
      </c>
      <c r="D58" s="8" t="n">
        <f aca="false">0.3*H58</f>
        <v>239.4</v>
      </c>
      <c r="E58" s="9" t="n">
        <f aca="false">C58*D58</f>
        <v>239.4</v>
      </c>
      <c r="F58" s="9" t="n">
        <v>798</v>
      </c>
      <c r="G58" s="9" t="n">
        <f aca="false">F58*C58</f>
        <v>798</v>
      </c>
      <c r="H58" s="9" t="n">
        <f aca="false">F58</f>
        <v>798</v>
      </c>
      <c r="I58" s="9" t="n">
        <f aca="false">H58*C58</f>
        <v>798</v>
      </c>
      <c r="J58" s="11" t="n">
        <v>2160</v>
      </c>
      <c r="K58" s="11" t="n">
        <f aca="false">$C$2*J58</f>
        <v>2160</v>
      </c>
      <c r="L58" s="9" t="n">
        <f aca="false">(E58+K58+I58+G58)</f>
        <v>3995.4</v>
      </c>
      <c r="M58" s="9" t="n">
        <f aca="false">L58+(24*60*60*15)</f>
        <v>1299995.4</v>
      </c>
      <c r="N58" s="9" t="s">
        <v>14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11.25" hidden="false" customHeight="true" outlineLevel="0" collapsed="false">
      <c r="A59" s="6" t="n">
        <f aca="false">COUNTIFS($B$2:$B$169,B59)</f>
        <v>8</v>
      </c>
      <c r="B59" s="12" t="s">
        <v>32</v>
      </c>
      <c r="C59" s="8" t="n">
        <v>1</v>
      </c>
      <c r="D59" s="8" t="n">
        <f aca="false">0.3*H59</f>
        <v>239.4</v>
      </c>
      <c r="E59" s="9" t="n">
        <f aca="false">C59*D59</f>
        <v>239.4</v>
      </c>
      <c r="F59" s="9" t="n">
        <v>798</v>
      </c>
      <c r="G59" s="9" t="n">
        <f aca="false">F59*C59</f>
        <v>798</v>
      </c>
      <c r="H59" s="9" t="n">
        <f aca="false">F59</f>
        <v>798</v>
      </c>
      <c r="I59" s="9" t="n">
        <f aca="false">H59*C59</f>
        <v>798</v>
      </c>
      <c r="J59" s="9" t="n">
        <v>2100</v>
      </c>
      <c r="K59" s="9" t="n">
        <f aca="false">$C$2*J59</f>
        <v>2100</v>
      </c>
      <c r="L59" s="9" t="n">
        <f aca="false">(E59+K59+I59+G59)</f>
        <v>3935.4</v>
      </c>
      <c r="M59" s="9" t="n">
        <f aca="false">L59+(24*60*60*15)</f>
        <v>1299935.4</v>
      </c>
      <c r="N59" s="9" t="s">
        <v>14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11.25" hidden="false" customHeight="true" outlineLevel="0" collapsed="false">
      <c r="A60" s="6" t="n">
        <f aca="false">COUNTIFS($B$2:$B$169,B60)</f>
        <v>9</v>
      </c>
      <c r="B60" s="12" t="s">
        <v>33</v>
      </c>
      <c r="C60" s="8" t="n">
        <v>1</v>
      </c>
      <c r="D60" s="8" t="n">
        <f aca="false">0.3*H60</f>
        <v>239.4</v>
      </c>
      <c r="E60" s="9" t="n">
        <f aca="false">C60*D60</f>
        <v>239.4</v>
      </c>
      <c r="F60" s="9" t="n">
        <v>798</v>
      </c>
      <c r="G60" s="9" t="n">
        <f aca="false">F60*C60</f>
        <v>798</v>
      </c>
      <c r="H60" s="9" t="n">
        <f aca="false">F60</f>
        <v>798</v>
      </c>
      <c r="I60" s="9" t="n">
        <f aca="false">H60*C60</f>
        <v>798</v>
      </c>
      <c r="J60" s="9" t="n">
        <v>2100</v>
      </c>
      <c r="K60" s="9" t="n">
        <f aca="false">$C$2*J60</f>
        <v>2100</v>
      </c>
      <c r="L60" s="9" t="n">
        <f aca="false">(E60+K60+I60+G60)</f>
        <v>3935.4</v>
      </c>
      <c r="M60" s="9" t="n">
        <f aca="false">L60+(24*60*60*15)</f>
        <v>1299935.4</v>
      </c>
      <c r="N60" s="9" t="s">
        <v>14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11.25" hidden="false" customHeight="true" outlineLevel="0" collapsed="false">
      <c r="A61" s="6" t="n">
        <f aca="false">COUNTIFS($B$2:$B$169,B61)</f>
        <v>9</v>
      </c>
      <c r="B61" s="12" t="s">
        <v>34</v>
      </c>
      <c r="C61" s="8" t="n">
        <v>1</v>
      </c>
      <c r="D61" s="8" t="n">
        <f aca="false">0.3*H61</f>
        <v>226.8</v>
      </c>
      <c r="E61" s="9" t="n">
        <f aca="false">C61*D61</f>
        <v>226.8</v>
      </c>
      <c r="F61" s="9" t="n">
        <v>756</v>
      </c>
      <c r="G61" s="9" t="n">
        <f aca="false">F61*C61</f>
        <v>756</v>
      </c>
      <c r="H61" s="9" t="n">
        <f aca="false">F61</f>
        <v>756</v>
      </c>
      <c r="I61" s="9" t="n">
        <f aca="false">H61*C61</f>
        <v>756</v>
      </c>
      <c r="J61" s="9" t="n">
        <v>2100</v>
      </c>
      <c r="K61" s="9" t="n">
        <f aca="false">$C$2*J61</f>
        <v>2100</v>
      </c>
      <c r="L61" s="9" t="n">
        <f aca="false">(E61+K61+I61+G61)</f>
        <v>3838.8</v>
      </c>
      <c r="M61" s="9" t="n">
        <f aca="false">L61+(24*60*60*15)</f>
        <v>1299838.8</v>
      </c>
      <c r="N61" s="9" t="s">
        <v>14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11.25" hidden="false" customHeight="true" outlineLevel="0" collapsed="false">
      <c r="A62" s="6" t="n">
        <f aca="false">COUNTIFS($B$2:$B$169,B62)</f>
        <v>7</v>
      </c>
      <c r="B62" s="12" t="s">
        <v>35</v>
      </c>
      <c r="C62" s="8" t="n">
        <v>1</v>
      </c>
      <c r="D62" s="8" t="n">
        <f aca="false">0.3*H62</f>
        <v>226.8</v>
      </c>
      <c r="E62" s="9" t="n">
        <f aca="false">C62*D62</f>
        <v>226.8</v>
      </c>
      <c r="F62" s="9" t="n">
        <v>756</v>
      </c>
      <c r="G62" s="9" t="n">
        <f aca="false">F62*C62</f>
        <v>756</v>
      </c>
      <c r="H62" s="9" t="n">
        <f aca="false">F62</f>
        <v>756</v>
      </c>
      <c r="I62" s="9" t="n">
        <f aca="false">H62*C62</f>
        <v>756</v>
      </c>
      <c r="J62" s="9" t="n">
        <v>2100</v>
      </c>
      <c r="K62" s="9" t="n">
        <f aca="false">$C$2*J62</f>
        <v>2100</v>
      </c>
      <c r="L62" s="9" t="n">
        <f aca="false">(E62+K62+I62+G62)</f>
        <v>3838.8</v>
      </c>
      <c r="M62" s="9" t="n">
        <f aca="false">L62+(24*60*60*15)</f>
        <v>1299838.8</v>
      </c>
      <c r="N62" s="9" t="s">
        <v>14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11.25" hidden="false" customHeight="true" outlineLevel="0" collapsed="false">
      <c r="A63" s="6" t="n">
        <f aca="false">COUNTIFS($B$2:$B$169,B63)</f>
        <v>9</v>
      </c>
      <c r="B63" s="12" t="s">
        <v>36</v>
      </c>
      <c r="C63" s="8" t="n">
        <v>1</v>
      </c>
      <c r="D63" s="8" t="n">
        <f aca="false">0.3*H63</f>
        <v>226.8</v>
      </c>
      <c r="E63" s="9" t="n">
        <f aca="false">C63*D63</f>
        <v>226.8</v>
      </c>
      <c r="F63" s="9" t="n">
        <v>756</v>
      </c>
      <c r="G63" s="9" t="n">
        <f aca="false">F63*C63</f>
        <v>756</v>
      </c>
      <c r="H63" s="9" t="n">
        <f aca="false">F63</f>
        <v>756</v>
      </c>
      <c r="I63" s="9" t="n">
        <f aca="false">H63*C63</f>
        <v>756</v>
      </c>
      <c r="J63" s="9" t="n">
        <v>2100</v>
      </c>
      <c r="K63" s="9" t="n">
        <f aca="false">$C$2*J63</f>
        <v>2100</v>
      </c>
      <c r="L63" s="9" t="n">
        <f aca="false">(E63+K63+I63+G63)</f>
        <v>3838.8</v>
      </c>
      <c r="M63" s="9" t="n">
        <f aca="false">L63+(24*60*60*15)</f>
        <v>1299838.8</v>
      </c>
      <c r="N63" s="9" t="s">
        <v>14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11.25" hidden="false" customHeight="true" outlineLevel="0" collapsed="false">
      <c r="A64" s="6" t="n">
        <f aca="false">COUNTIFS($B$2:$B$169,B64)</f>
        <v>8</v>
      </c>
      <c r="B64" s="7" t="s">
        <v>13</v>
      </c>
      <c r="C64" s="8" t="n">
        <v>1</v>
      </c>
      <c r="D64" s="8" t="n">
        <f aca="false">0.3*H64</f>
        <v>226.8</v>
      </c>
      <c r="E64" s="9" t="n">
        <f aca="false">C64*D64</f>
        <v>226.8</v>
      </c>
      <c r="F64" s="9" t="n">
        <v>756</v>
      </c>
      <c r="G64" s="9" t="n">
        <f aca="false">F64*C64</f>
        <v>756</v>
      </c>
      <c r="H64" s="9" t="n">
        <f aca="false">F64</f>
        <v>756</v>
      </c>
      <c r="I64" s="9" t="n">
        <f aca="false">H64*C64</f>
        <v>756</v>
      </c>
      <c r="J64" s="9" t="n">
        <v>2100</v>
      </c>
      <c r="K64" s="9" t="n">
        <f aca="false">$C$2*J64</f>
        <v>2100</v>
      </c>
      <c r="L64" s="9" t="n">
        <f aca="false">(E64+K64+I64+G64)</f>
        <v>3838.8</v>
      </c>
      <c r="M64" s="9" t="n">
        <f aca="false">L64+(24*60*60*15)</f>
        <v>1299838.8</v>
      </c>
      <c r="N64" s="9" t="s">
        <v>14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11.25" hidden="false" customHeight="true" outlineLevel="0" collapsed="false">
      <c r="A65" s="6" t="n">
        <f aca="false">COUNTIFS($B$2:$B$169,B65)</f>
        <v>8</v>
      </c>
      <c r="B65" s="7" t="s">
        <v>15</v>
      </c>
      <c r="C65" s="8" t="n">
        <v>1</v>
      </c>
      <c r="D65" s="8" t="n">
        <f aca="false">0.3*H65</f>
        <v>220.5</v>
      </c>
      <c r="E65" s="9" t="n">
        <f aca="false">C65*D65</f>
        <v>220.5</v>
      </c>
      <c r="F65" s="9" t="n">
        <v>735</v>
      </c>
      <c r="G65" s="9" t="n">
        <f aca="false">F65*C65</f>
        <v>735</v>
      </c>
      <c r="H65" s="9" t="n">
        <f aca="false">F65</f>
        <v>735</v>
      </c>
      <c r="I65" s="9" t="n">
        <f aca="false">H65*C65</f>
        <v>735</v>
      </c>
      <c r="J65" s="9" t="n">
        <v>2100</v>
      </c>
      <c r="K65" s="9" t="n">
        <f aca="false">$C$2*J65</f>
        <v>2100</v>
      </c>
      <c r="L65" s="9" t="n">
        <f aca="false">(E65+K65+I65+G65)</f>
        <v>3790.5</v>
      </c>
      <c r="M65" s="9" t="n">
        <f aca="false">L65+(24*60*60*15)</f>
        <v>1299790.5</v>
      </c>
      <c r="N65" s="9" t="s">
        <v>14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11.25" hidden="false" customHeight="true" outlineLevel="0" collapsed="false">
      <c r="A66" s="6" t="n">
        <f aca="false">COUNTIFS($B$2:$B$169,B66)</f>
        <v>7</v>
      </c>
      <c r="B66" s="7" t="s">
        <v>16</v>
      </c>
      <c r="C66" s="8" t="n">
        <v>1</v>
      </c>
      <c r="D66" s="8" t="n">
        <f aca="false">0.3*H66</f>
        <v>226.8</v>
      </c>
      <c r="E66" s="9" t="n">
        <f aca="false">C66*D66</f>
        <v>226.8</v>
      </c>
      <c r="F66" s="9" t="n">
        <v>756</v>
      </c>
      <c r="G66" s="9" t="n">
        <f aca="false">F66*C66</f>
        <v>756</v>
      </c>
      <c r="H66" s="9" t="n">
        <f aca="false">F66</f>
        <v>756</v>
      </c>
      <c r="I66" s="9" t="n">
        <f aca="false">H66*C66</f>
        <v>756</v>
      </c>
      <c r="J66" s="9" t="n">
        <v>2100</v>
      </c>
      <c r="K66" s="9" t="n">
        <f aca="false">$C$2*J66</f>
        <v>2100</v>
      </c>
      <c r="L66" s="9" t="n">
        <f aca="false">(E66+K66+I66+G66)</f>
        <v>3838.8</v>
      </c>
      <c r="M66" s="9" t="n">
        <f aca="false">L66+(24*60*60*15)</f>
        <v>1299838.8</v>
      </c>
      <c r="N66" s="9" t="s">
        <v>14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11.25" hidden="false" customHeight="true" outlineLevel="0" collapsed="false">
      <c r="A67" s="6" t="n">
        <f aca="false">COUNTIFS($B$2:$B$169,B67)</f>
        <v>5</v>
      </c>
      <c r="B67" s="7" t="s">
        <v>17</v>
      </c>
      <c r="C67" s="8" t="n">
        <v>1</v>
      </c>
      <c r="D67" s="8" t="n">
        <f aca="false">0.3*H67</f>
        <v>220.5</v>
      </c>
      <c r="E67" s="9" t="n">
        <f aca="false">C67*D67</f>
        <v>220.5</v>
      </c>
      <c r="F67" s="9" t="n">
        <v>735</v>
      </c>
      <c r="G67" s="9" t="n">
        <f aca="false">F67*C67</f>
        <v>735</v>
      </c>
      <c r="H67" s="9" t="n">
        <f aca="false">F67</f>
        <v>735</v>
      </c>
      <c r="I67" s="9" t="n">
        <f aca="false">H67*C67</f>
        <v>735</v>
      </c>
      <c r="J67" s="9" t="n">
        <v>2100</v>
      </c>
      <c r="K67" s="9" t="n">
        <f aca="false">$C$2*J67</f>
        <v>2100</v>
      </c>
      <c r="L67" s="9" t="n">
        <f aca="false">(E67+K67+I67+G67)</f>
        <v>3790.5</v>
      </c>
      <c r="M67" s="9" t="n">
        <f aca="false">L67+(24*60*60*15)</f>
        <v>1299790.5</v>
      </c>
      <c r="N67" s="9" t="s">
        <v>14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11.25" hidden="false" customHeight="true" outlineLevel="0" collapsed="false">
      <c r="A68" s="6" t="n">
        <f aca="false">COUNTIFS($B$2:$B$169,B68)</f>
        <v>9</v>
      </c>
      <c r="B68" s="12" t="s">
        <v>36</v>
      </c>
      <c r="C68" s="8" t="n">
        <v>1</v>
      </c>
      <c r="D68" s="8" t="n">
        <f aca="false">0.3*H68</f>
        <v>226.8</v>
      </c>
      <c r="E68" s="9" t="n">
        <f aca="false">C68*D68</f>
        <v>226.8</v>
      </c>
      <c r="F68" s="9" t="n">
        <v>756</v>
      </c>
      <c r="G68" s="9" t="n">
        <f aca="false">F68*C68</f>
        <v>756</v>
      </c>
      <c r="H68" s="9" t="n">
        <f aca="false">F68</f>
        <v>756</v>
      </c>
      <c r="I68" s="9" t="n">
        <f aca="false">H68*C68</f>
        <v>756</v>
      </c>
      <c r="J68" s="9" t="n">
        <v>2100</v>
      </c>
      <c r="K68" s="9" t="n">
        <f aca="false">$C$2*J68</f>
        <v>2100</v>
      </c>
      <c r="L68" s="9" t="n">
        <f aca="false">(E68+K68+I68+G68)</f>
        <v>3838.8</v>
      </c>
      <c r="M68" s="9" t="n">
        <f aca="false">L68+(24*60*60*15)</f>
        <v>1299838.8</v>
      </c>
      <c r="N68" s="9" t="s">
        <v>14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11.25" hidden="false" customHeight="true" outlineLevel="0" collapsed="false">
      <c r="A69" s="6" t="n">
        <f aca="false">COUNTIFS($B$2:$B$169,B69)</f>
        <v>8</v>
      </c>
      <c r="B69" s="7" t="s">
        <v>21</v>
      </c>
      <c r="C69" s="8" t="n">
        <v>1</v>
      </c>
      <c r="D69" s="8" t="n">
        <f aca="false">0.3*H69</f>
        <v>220.5</v>
      </c>
      <c r="E69" s="9" t="n">
        <f aca="false">C69*D69</f>
        <v>220.5</v>
      </c>
      <c r="F69" s="9" t="n">
        <v>735</v>
      </c>
      <c r="G69" s="9" t="n">
        <f aca="false">F69*C69</f>
        <v>735</v>
      </c>
      <c r="H69" s="9" t="n">
        <f aca="false">F69</f>
        <v>735</v>
      </c>
      <c r="I69" s="9" t="n">
        <f aca="false">H69*C69</f>
        <v>735</v>
      </c>
      <c r="J69" s="11" t="n">
        <v>2100</v>
      </c>
      <c r="K69" s="11" t="n">
        <f aca="false">$C$2*J69</f>
        <v>2100</v>
      </c>
      <c r="L69" s="9" t="n">
        <f aca="false">(E69+K69+I69+G69)</f>
        <v>3790.5</v>
      </c>
      <c r="M69" s="9" t="n">
        <f aca="false">L69+(24*60*60*15)</f>
        <v>1299790.5</v>
      </c>
      <c r="N69" s="9" t="s">
        <v>14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11.25" hidden="false" customHeight="true" outlineLevel="0" collapsed="false">
      <c r="A70" s="6" t="n">
        <f aca="false">COUNTIFS($B$2:$B$169,B70)</f>
        <v>8</v>
      </c>
      <c r="B70" s="7" t="s">
        <v>22</v>
      </c>
      <c r="C70" s="8" t="n">
        <v>1</v>
      </c>
      <c r="D70" s="8" t="n">
        <f aca="false">0.3*H70</f>
        <v>220.5</v>
      </c>
      <c r="E70" s="9" t="n">
        <f aca="false">C70*D70</f>
        <v>220.5</v>
      </c>
      <c r="F70" s="9" t="n">
        <v>735</v>
      </c>
      <c r="G70" s="9" t="n">
        <f aca="false">F70*C70</f>
        <v>735</v>
      </c>
      <c r="H70" s="9" t="n">
        <f aca="false">F70</f>
        <v>735</v>
      </c>
      <c r="I70" s="9" t="n">
        <f aca="false">H70*C70</f>
        <v>735</v>
      </c>
      <c r="J70" s="11" t="n">
        <v>2160</v>
      </c>
      <c r="K70" s="11" t="n">
        <f aca="false">$C$2*J70</f>
        <v>2160</v>
      </c>
      <c r="L70" s="9" t="n">
        <f aca="false">(E70+K70+I70+G70)</f>
        <v>3850.5</v>
      </c>
      <c r="M70" s="9" t="n">
        <f aca="false">L70+(24*60*60*15)</f>
        <v>1299850.5</v>
      </c>
      <c r="N70" s="9" t="s">
        <v>14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11.25" hidden="false" customHeight="true" outlineLevel="0" collapsed="false">
      <c r="A71" s="6" t="n">
        <f aca="false">COUNTIFS($B$2:$B$169,B71)</f>
        <v>8</v>
      </c>
      <c r="B71" s="7" t="s">
        <v>23</v>
      </c>
      <c r="C71" s="8" t="n">
        <v>1</v>
      </c>
      <c r="D71" s="8" t="n">
        <f aca="false">0.3*H71</f>
        <v>239.4</v>
      </c>
      <c r="E71" s="9" t="n">
        <f aca="false">C71*D71</f>
        <v>239.4</v>
      </c>
      <c r="F71" s="9" t="n">
        <v>798</v>
      </c>
      <c r="G71" s="9" t="n">
        <f aca="false">F71*C71</f>
        <v>798</v>
      </c>
      <c r="H71" s="9" t="n">
        <f aca="false">F71</f>
        <v>798</v>
      </c>
      <c r="I71" s="9" t="n">
        <f aca="false">H71*C71</f>
        <v>798</v>
      </c>
      <c r="J71" s="11" t="n">
        <v>2371</v>
      </c>
      <c r="K71" s="11" t="n">
        <f aca="false">$C$2*J71</f>
        <v>2371</v>
      </c>
      <c r="L71" s="9" t="n">
        <f aca="false">(E71+K71+I71+G71)</f>
        <v>4206.4</v>
      </c>
      <c r="M71" s="9" t="n">
        <f aca="false">L71+(24*60*60*15)</f>
        <v>1300206.4</v>
      </c>
      <c r="N71" s="9" t="s">
        <v>14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11.25" hidden="false" customHeight="true" outlineLevel="0" collapsed="false">
      <c r="A72" s="6" t="n">
        <f aca="false">COUNTIFS($B$2:$B$169,B72)</f>
        <v>8</v>
      </c>
      <c r="B72" s="7" t="s">
        <v>24</v>
      </c>
      <c r="C72" s="8" t="n">
        <v>1</v>
      </c>
      <c r="D72" s="8" t="n">
        <f aca="false">0.3*H72</f>
        <v>239.4</v>
      </c>
      <c r="E72" s="9" t="n">
        <f aca="false">C72*D72</f>
        <v>239.4</v>
      </c>
      <c r="F72" s="9" t="n">
        <v>798</v>
      </c>
      <c r="G72" s="9" t="n">
        <f aca="false">F72*C72</f>
        <v>798</v>
      </c>
      <c r="H72" s="9" t="n">
        <f aca="false">F72</f>
        <v>798</v>
      </c>
      <c r="I72" s="9" t="n">
        <f aca="false">H72*C72</f>
        <v>798</v>
      </c>
      <c r="J72" s="11" t="n">
        <v>2160</v>
      </c>
      <c r="K72" s="11" t="n">
        <f aca="false">$C$2*J72</f>
        <v>2160</v>
      </c>
      <c r="L72" s="9" t="n">
        <f aca="false">(E72+K72+I72+G72)</f>
        <v>3995.4</v>
      </c>
      <c r="M72" s="9" t="n">
        <f aca="false">L72+(24*60*60*15)</f>
        <v>1299995.4</v>
      </c>
      <c r="N72" s="9" t="s">
        <v>14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11.25" hidden="false" customHeight="true" outlineLevel="0" collapsed="false">
      <c r="A73" s="6" t="n">
        <f aca="false">COUNTIFS($B$2:$B$169,B73)</f>
        <v>9</v>
      </c>
      <c r="B73" s="7" t="s">
        <v>25</v>
      </c>
      <c r="C73" s="8" t="n">
        <v>1</v>
      </c>
      <c r="D73" s="8" t="n">
        <f aca="false">0.3*H73</f>
        <v>226.8</v>
      </c>
      <c r="E73" s="9" t="n">
        <f aca="false">C73*D73</f>
        <v>226.8</v>
      </c>
      <c r="F73" s="9" t="n">
        <v>756</v>
      </c>
      <c r="G73" s="9" t="n">
        <f aca="false">F73*C73</f>
        <v>756</v>
      </c>
      <c r="H73" s="9" t="n">
        <f aca="false">F73</f>
        <v>756</v>
      </c>
      <c r="I73" s="9" t="n">
        <f aca="false">H73*C73</f>
        <v>756</v>
      </c>
      <c r="J73" s="11" t="n">
        <v>2160</v>
      </c>
      <c r="K73" s="11" t="n">
        <f aca="false">$C$2*J73</f>
        <v>2160</v>
      </c>
      <c r="L73" s="9" t="n">
        <f aca="false">(E73+K73+I73+G73)</f>
        <v>3898.8</v>
      </c>
      <c r="M73" s="9" t="n">
        <f aca="false">L73+(24*60*60*15)</f>
        <v>1299898.8</v>
      </c>
      <c r="N73" s="9" t="s">
        <v>14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11.25" hidden="false" customHeight="true" outlineLevel="0" collapsed="false">
      <c r="A74" s="6" t="n">
        <f aca="false">COUNTIFS($B$2:$B$169,B74)</f>
        <v>9</v>
      </c>
      <c r="B74" s="7" t="s">
        <v>26</v>
      </c>
      <c r="C74" s="8" t="n">
        <v>1</v>
      </c>
      <c r="D74" s="8" t="n">
        <f aca="false">0.3*H74</f>
        <v>226.8</v>
      </c>
      <c r="E74" s="9" t="n">
        <f aca="false">C74*D74</f>
        <v>226.8</v>
      </c>
      <c r="F74" s="9" t="n">
        <v>756</v>
      </c>
      <c r="G74" s="9" t="n">
        <f aca="false">F74*C74</f>
        <v>756</v>
      </c>
      <c r="H74" s="9" t="n">
        <f aca="false">F74</f>
        <v>756</v>
      </c>
      <c r="I74" s="9" t="n">
        <f aca="false">H74*C74</f>
        <v>756</v>
      </c>
      <c r="J74" s="11" t="n">
        <v>2100</v>
      </c>
      <c r="K74" s="11" t="n">
        <f aca="false">$C$2*J74</f>
        <v>2100</v>
      </c>
      <c r="L74" s="9" t="n">
        <f aca="false">(E74+K74+I74+G74)</f>
        <v>3838.8</v>
      </c>
      <c r="M74" s="9" t="n">
        <f aca="false">L74+(24*60*60*15)</f>
        <v>1299838.8</v>
      </c>
      <c r="N74" s="9" t="s">
        <v>14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11.25" hidden="false" customHeight="true" outlineLevel="0" collapsed="false">
      <c r="A75" s="6" t="n">
        <f aca="false">COUNTIFS($B$2:$B$169,B75)</f>
        <v>9</v>
      </c>
      <c r="B75" s="7" t="s">
        <v>27</v>
      </c>
      <c r="C75" s="8" t="n">
        <v>1</v>
      </c>
      <c r="D75" s="8" t="n">
        <f aca="false">0.3*H75</f>
        <v>226.8</v>
      </c>
      <c r="E75" s="9" t="n">
        <f aca="false">C75*D75</f>
        <v>226.8</v>
      </c>
      <c r="F75" s="9" t="n">
        <v>756</v>
      </c>
      <c r="G75" s="9" t="n">
        <f aca="false">F75*C75</f>
        <v>756</v>
      </c>
      <c r="H75" s="9" t="n">
        <f aca="false">F75</f>
        <v>756</v>
      </c>
      <c r="I75" s="9" t="n">
        <f aca="false">H75*C75</f>
        <v>756</v>
      </c>
      <c r="J75" s="11" t="n">
        <v>2160</v>
      </c>
      <c r="K75" s="11" t="n">
        <f aca="false">$C$2*J75</f>
        <v>2160</v>
      </c>
      <c r="L75" s="9" t="n">
        <f aca="false">(E75+K75+I75+G75)</f>
        <v>3898.8</v>
      </c>
      <c r="M75" s="9" t="n">
        <f aca="false">L75+(24*60*60*15)</f>
        <v>1299898.8</v>
      </c>
      <c r="N75" s="9" t="s">
        <v>14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11.25" hidden="false" customHeight="true" outlineLevel="0" collapsed="false">
      <c r="A76" s="6" t="n">
        <f aca="false">COUNTIFS($B$2:$B$169,B76)</f>
        <v>8</v>
      </c>
      <c r="B76" s="7" t="s">
        <v>28</v>
      </c>
      <c r="C76" s="8" t="n">
        <v>1</v>
      </c>
      <c r="D76" s="8" t="n">
        <f aca="false">0.3*H76</f>
        <v>226.8</v>
      </c>
      <c r="E76" s="9" t="n">
        <f aca="false">C76*D76</f>
        <v>226.8</v>
      </c>
      <c r="F76" s="9" t="n">
        <v>756</v>
      </c>
      <c r="G76" s="9" t="n">
        <f aca="false">F76*C76</f>
        <v>756</v>
      </c>
      <c r="H76" s="9" t="n">
        <f aca="false">F76</f>
        <v>756</v>
      </c>
      <c r="I76" s="9" t="n">
        <f aca="false">H76*C76</f>
        <v>756</v>
      </c>
      <c r="J76" s="11" t="n">
        <v>2100</v>
      </c>
      <c r="K76" s="11" t="n">
        <f aca="false">$C$2*J76</f>
        <v>2100</v>
      </c>
      <c r="L76" s="9" t="n">
        <f aca="false">(E76+K76+I76+G76)</f>
        <v>3838.8</v>
      </c>
      <c r="M76" s="9" t="n">
        <f aca="false">L76+(24*60*60*15)</f>
        <v>1299838.8</v>
      </c>
      <c r="N76" s="9" t="s">
        <v>14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11.25" hidden="false" customHeight="true" outlineLevel="0" collapsed="false">
      <c r="A77" s="6" t="n">
        <f aca="false">COUNTIFS($B$2:$B$169,B77)</f>
        <v>8</v>
      </c>
      <c r="B77" s="7" t="s">
        <v>29</v>
      </c>
      <c r="C77" s="8" t="n">
        <v>1</v>
      </c>
      <c r="D77" s="8" t="n">
        <f aca="false">0.3*H77</f>
        <v>220.5</v>
      </c>
      <c r="E77" s="9" t="n">
        <f aca="false">C77*D77</f>
        <v>220.5</v>
      </c>
      <c r="F77" s="9" t="n">
        <v>735</v>
      </c>
      <c r="G77" s="9" t="n">
        <f aca="false">F77*C77</f>
        <v>735</v>
      </c>
      <c r="H77" s="9" t="n">
        <f aca="false">F77</f>
        <v>735</v>
      </c>
      <c r="I77" s="9" t="n">
        <f aca="false">H77*C77</f>
        <v>735</v>
      </c>
      <c r="J77" s="11" t="n">
        <v>2160</v>
      </c>
      <c r="K77" s="11" t="n">
        <f aca="false">$C$2*J77</f>
        <v>2160</v>
      </c>
      <c r="L77" s="9" t="n">
        <f aca="false">(E77+K77+I77+G77)</f>
        <v>3850.5</v>
      </c>
      <c r="M77" s="9" t="n">
        <f aca="false">L77+(24*60*60*15)</f>
        <v>1299850.5</v>
      </c>
      <c r="N77" s="9" t="s">
        <v>14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11.25" hidden="false" customHeight="true" outlineLevel="0" collapsed="false">
      <c r="A78" s="6" t="n">
        <f aca="false">COUNTIFS($B$2:$B$169,B78)</f>
        <v>8</v>
      </c>
      <c r="B78" s="7" t="s">
        <v>30</v>
      </c>
      <c r="C78" s="8" t="n">
        <v>1</v>
      </c>
      <c r="D78" s="8" t="n">
        <f aca="false">0.3*H78</f>
        <v>226.8</v>
      </c>
      <c r="E78" s="9" t="n">
        <f aca="false">C78*D78</f>
        <v>226.8</v>
      </c>
      <c r="F78" s="9" t="n">
        <v>756</v>
      </c>
      <c r="G78" s="9" t="n">
        <f aca="false">F78*C78</f>
        <v>756</v>
      </c>
      <c r="H78" s="9" t="n">
        <f aca="false">F78</f>
        <v>756</v>
      </c>
      <c r="I78" s="9" t="n">
        <f aca="false">H78*C78</f>
        <v>756</v>
      </c>
      <c r="J78" s="11" t="n">
        <v>2371</v>
      </c>
      <c r="K78" s="11" t="n">
        <f aca="false">$C$2*J78</f>
        <v>2371</v>
      </c>
      <c r="L78" s="9" t="n">
        <f aca="false">(E78+K78+I78+G78)</f>
        <v>4109.8</v>
      </c>
      <c r="M78" s="9" t="n">
        <f aca="false">L78+(24*60*60*15)</f>
        <v>1300109.8</v>
      </c>
      <c r="N78" s="9" t="s">
        <v>14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11.25" hidden="false" customHeight="true" outlineLevel="0" collapsed="false">
      <c r="A79" s="6" t="n">
        <f aca="false">COUNTIFS($B$2:$B$169,B79)</f>
        <v>8</v>
      </c>
      <c r="B79" s="7" t="s">
        <v>31</v>
      </c>
      <c r="C79" s="8" t="n">
        <v>1</v>
      </c>
      <c r="D79" s="8" t="n">
        <f aca="false">0.3*H79</f>
        <v>239.4</v>
      </c>
      <c r="E79" s="9" t="n">
        <f aca="false">C79*D79</f>
        <v>239.4</v>
      </c>
      <c r="F79" s="9" t="n">
        <v>798</v>
      </c>
      <c r="G79" s="9" t="n">
        <f aca="false">F79*C79</f>
        <v>798</v>
      </c>
      <c r="H79" s="9" t="n">
        <f aca="false">F79</f>
        <v>798</v>
      </c>
      <c r="I79" s="9" t="n">
        <f aca="false">H79*C79</f>
        <v>798</v>
      </c>
      <c r="J79" s="11" t="n">
        <v>2160</v>
      </c>
      <c r="K79" s="11" t="n">
        <f aca="false">$C$2*J79</f>
        <v>2160</v>
      </c>
      <c r="L79" s="9" t="n">
        <f aca="false">(E79+K79+I79+G79)</f>
        <v>3995.4</v>
      </c>
      <c r="M79" s="9" t="n">
        <f aca="false">L79+(24*60*60*15)</f>
        <v>1299995.4</v>
      </c>
      <c r="N79" s="9" t="s">
        <v>14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11.25" hidden="false" customHeight="true" outlineLevel="0" collapsed="false">
      <c r="A80" s="6" t="n">
        <f aca="false">COUNTIFS($B$2:$B$169,B80)</f>
        <v>8</v>
      </c>
      <c r="B80" s="12" t="s">
        <v>32</v>
      </c>
      <c r="C80" s="8" t="n">
        <v>1</v>
      </c>
      <c r="D80" s="8" t="n">
        <f aca="false">0.3*H80</f>
        <v>239.4</v>
      </c>
      <c r="E80" s="9" t="n">
        <f aca="false">C80*D80</f>
        <v>239.4</v>
      </c>
      <c r="F80" s="9" t="n">
        <v>798</v>
      </c>
      <c r="G80" s="9" t="n">
        <f aca="false">F80*C80</f>
        <v>798</v>
      </c>
      <c r="H80" s="9" t="n">
        <f aca="false">F80</f>
        <v>798</v>
      </c>
      <c r="I80" s="9" t="n">
        <f aca="false">H80*C80</f>
        <v>798</v>
      </c>
      <c r="J80" s="9" t="n">
        <v>2100</v>
      </c>
      <c r="K80" s="9" t="n">
        <f aca="false">$C$2*J80</f>
        <v>2100</v>
      </c>
      <c r="L80" s="9" t="n">
        <f aca="false">(E80+K80+I80+G80)</f>
        <v>3935.4</v>
      </c>
      <c r="M80" s="9" t="n">
        <f aca="false">L80+(24*60*60*15)</f>
        <v>1299935.4</v>
      </c>
      <c r="N80" s="9" t="s">
        <v>14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11.25" hidden="false" customHeight="true" outlineLevel="0" collapsed="false">
      <c r="A81" s="6" t="n">
        <f aca="false">COUNTIFS($B$2:$B$169,B81)</f>
        <v>9</v>
      </c>
      <c r="B81" s="12" t="s">
        <v>33</v>
      </c>
      <c r="C81" s="8" t="n">
        <v>1</v>
      </c>
      <c r="D81" s="8" t="n">
        <f aca="false">0.3*H81</f>
        <v>239.4</v>
      </c>
      <c r="E81" s="9" t="n">
        <f aca="false">C81*D81</f>
        <v>239.4</v>
      </c>
      <c r="F81" s="9" t="n">
        <v>798</v>
      </c>
      <c r="G81" s="9" t="n">
        <f aca="false">F81*C81</f>
        <v>798</v>
      </c>
      <c r="H81" s="9" t="n">
        <f aca="false">F81</f>
        <v>798</v>
      </c>
      <c r="I81" s="9" t="n">
        <f aca="false">H81*C81</f>
        <v>798</v>
      </c>
      <c r="J81" s="9" t="n">
        <v>2100</v>
      </c>
      <c r="K81" s="9" t="n">
        <f aca="false">$C$2*J81</f>
        <v>2100</v>
      </c>
      <c r="L81" s="9" t="n">
        <f aca="false">(E81+K81+I81+G81)</f>
        <v>3935.4</v>
      </c>
      <c r="M81" s="9" t="n">
        <f aca="false">L81+(24*60*60*15)</f>
        <v>1299935.4</v>
      </c>
      <c r="N81" s="9" t="s">
        <v>14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11.25" hidden="false" customHeight="true" outlineLevel="0" collapsed="false">
      <c r="A82" s="6" t="n">
        <f aca="false">COUNTIFS($B$2:$B$169,B82)</f>
        <v>9</v>
      </c>
      <c r="B82" s="12" t="s">
        <v>34</v>
      </c>
      <c r="C82" s="8" t="n">
        <v>1</v>
      </c>
      <c r="D82" s="8" t="n">
        <f aca="false">0.3*H82</f>
        <v>226.8</v>
      </c>
      <c r="E82" s="9" t="n">
        <f aca="false">C82*D82</f>
        <v>226.8</v>
      </c>
      <c r="F82" s="9" t="n">
        <v>756</v>
      </c>
      <c r="G82" s="9" t="n">
        <f aca="false">F82*C82</f>
        <v>756</v>
      </c>
      <c r="H82" s="9" t="n">
        <f aca="false">F82</f>
        <v>756</v>
      </c>
      <c r="I82" s="9" t="n">
        <f aca="false">H82*C82</f>
        <v>756</v>
      </c>
      <c r="J82" s="9" t="n">
        <v>2100</v>
      </c>
      <c r="K82" s="9" t="n">
        <f aca="false">$C$2*J82</f>
        <v>2100</v>
      </c>
      <c r="L82" s="9" t="n">
        <f aca="false">(E82+K82+I82+G82)</f>
        <v>3838.8</v>
      </c>
      <c r="M82" s="9" t="n">
        <f aca="false">L82+(24*60*60*15)</f>
        <v>1299838.8</v>
      </c>
      <c r="N82" s="9" t="s">
        <v>14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11.25" hidden="false" customHeight="true" outlineLevel="0" collapsed="false">
      <c r="A83" s="6" t="n">
        <f aca="false">COUNTIFS($B$2:$B$169,B83)</f>
        <v>7</v>
      </c>
      <c r="B83" s="12" t="s">
        <v>35</v>
      </c>
      <c r="C83" s="8" t="n">
        <v>1</v>
      </c>
      <c r="D83" s="8" t="n">
        <f aca="false">0.3*H83</f>
        <v>226.8</v>
      </c>
      <c r="E83" s="9" t="n">
        <f aca="false">C83*D83</f>
        <v>226.8</v>
      </c>
      <c r="F83" s="9" t="n">
        <v>756</v>
      </c>
      <c r="G83" s="9" t="n">
        <f aca="false">F83*C83</f>
        <v>756</v>
      </c>
      <c r="H83" s="9" t="n">
        <f aca="false">F83</f>
        <v>756</v>
      </c>
      <c r="I83" s="9" t="n">
        <f aca="false">H83*C83</f>
        <v>756</v>
      </c>
      <c r="J83" s="9" t="n">
        <v>2100</v>
      </c>
      <c r="K83" s="9" t="n">
        <f aca="false">$C$2*J83</f>
        <v>2100</v>
      </c>
      <c r="L83" s="9" t="n">
        <f aca="false">(E83+K83+I83+G83)</f>
        <v>3838.8</v>
      </c>
      <c r="M83" s="9" t="n">
        <f aca="false">L83+(24*60*60*15)</f>
        <v>1299838.8</v>
      </c>
      <c r="N83" s="9" t="s">
        <v>14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11.25" hidden="false" customHeight="true" outlineLevel="0" collapsed="false">
      <c r="A84" s="6" t="n">
        <f aca="false">COUNTIFS($B$2:$B$169,B84)</f>
        <v>9</v>
      </c>
      <c r="B84" s="12" t="s">
        <v>36</v>
      </c>
      <c r="C84" s="8" t="n">
        <v>1</v>
      </c>
      <c r="D84" s="8" t="n">
        <f aca="false">0.3*H84</f>
        <v>226.8</v>
      </c>
      <c r="E84" s="9" t="n">
        <f aca="false">C84*D84</f>
        <v>226.8</v>
      </c>
      <c r="F84" s="9" t="n">
        <v>756</v>
      </c>
      <c r="G84" s="9" t="n">
        <f aca="false">F84*C84</f>
        <v>756</v>
      </c>
      <c r="H84" s="9" t="n">
        <f aca="false">F84</f>
        <v>756</v>
      </c>
      <c r="I84" s="9" t="n">
        <f aca="false">H84*C84</f>
        <v>756</v>
      </c>
      <c r="J84" s="9" t="n">
        <v>2100</v>
      </c>
      <c r="K84" s="9" t="n">
        <f aca="false">$C$2*J84</f>
        <v>2100</v>
      </c>
      <c r="L84" s="9" t="n">
        <f aca="false">(E84+K84+I84+G84)</f>
        <v>3838.8</v>
      </c>
      <c r="M84" s="9" t="n">
        <f aca="false">L84+(24*60*60*15)</f>
        <v>1299838.8</v>
      </c>
      <c r="N84" s="9" t="s">
        <v>14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11.25" hidden="false" customHeight="true" outlineLevel="0" collapsed="false">
      <c r="A85" s="6" t="n">
        <f aca="false">COUNTIFS($B$2:$B$169,B85)</f>
        <v>8</v>
      </c>
      <c r="B85" s="7" t="s">
        <v>13</v>
      </c>
      <c r="C85" s="8" t="n">
        <v>1</v>
      </c>
      <c r="D85" s="8" t="n">
        <f aca="false">0.3*H85</f>
        <v>226.8</v>
      </c>
      <c r="E85" s="9" t="n">
        <f aca="false">C85*D85</f>
        <v>226.8</v>
      </c>
      <c r="F85" s="9" t="n">
        <v>756</v>
      </c>
      <c r="G85" s="9" t="n">
        <f aca="false">F85*C85</f>
        <v>756</v>
      </c>
      <c r="H85" s="9" t="n">
        <f aca="false">F85</f>
        <v>756</v>
      </c>
      <c r="I85" s="9" t="n">
        <f aca="false">H85*C85</f>
        <v>756</v>
      </c>
      <c r="J85" s="9" t="n">
        <v>2100</v>
      </c>
      <c r="K85" s="9" t="n">
        <f aca="false">$C$2*J85</f>
        <v>2100</v>
      </c>
      <c r="L85" s="9" t="n">
        <f aca="false">(E85+K85+I85+G85)</f>
        <v>3838.8</v>
      </c>
      <c r="M85" s="9" t="n">
        <f aca="false">L85+(24*60*60*15)</f>
        <v>1299838.8</v>
      </c>
      <c r="N85" s="9" t="s">
        <v>14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11.25" hidden="false" customHeight="true" outlineLevel="0" collapsed="false">
      <c r="A86" s="6" t="n">
        <f aca="false">COUNTIFS($B$2:$B$169,B86)</f>
        <v>8</v>
      </c>
      <c r="B86" s="7" t="s">
        <v>15</v>
      </c>
      <c r="C86" s="8" t="n">
        <v>1</v>
      </c>
      <c r="D86" s="8" t="n">
        <f aca="false">0.3*H86</f>
        <v>220.5</v>
      </c>
      <c r="E86" s="9" t="n">
        <f aca="false">C86*D86</f>
        <v>220.5</v>
      </c>
      <c r="F86" s="9" t="n">
        <v>735</v>
      </c>
      <c r="G86" s="9" t="n">
        <f aca="false">F86*C86</f>
        <v>735</v>
      </c>
      <c r="H86" s="9" t="n">
        <f aca="false">F86</f>
        <v>735</v>
      </c>
      <c r="I86" s="9" t="n">
        <f aca="false">H86*C86</f>
        <v>735</v>
      </c>
      <c r="J86" s="9" t="n">
        <v>2100</v>
      </c>
      <c r="K86" s="9" t="n">
        <f aca="false">$C$2*J86</f>
        <v>2100</v>
      </c>
      <c r="L86" s="9" t="n">
        <f aca="false">(E86+K86+I86+G86)</f>
        <v>3790.5</v>
      </c>
      <c r="M86" s="9" t="n">
        <f aca="false">L86+(24*60*60*15)</f>
        <v>1299790.5</v>
      </c>
      <c r="N86" s="9" t="s">
        <v>14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11.25" hidden="false" customHeight="true" outlineLevel="0" collapsed="false">
      <c r="A87" s="6" t="n">
        <f aca="false">COUNTIFS($B$2:$B$169,B87)</f>
        <v>7</v>
      </c>
      <c r="B87" s="7" t="s">
        <v>16</v>
      </c>
      <c r="C87" s="8" t="n">
        <v>1</v>
      </c>
      <c r="D87" s="8" t="n">
        <f aca="false">0.3*H87</f>
        <v>226.8</v>
      </c>
      <c r="E87" s="9" t="n">
        <f aca="false">C87*D87</f>
        <v>226.8</v>
      </c>
      <c r="F87" s="9" t="n">
        <v>756</v>
      </c>
      <c r="G87" s="9" t="n">
        <f aca="false">F87*C87</f>
        <v>756</v>
      </c>
      <c r="H87" s="9" t="n">
        <f aca="false">F87</f>
        <v>756</v>
      </c>
      <c r="I87" s="9" t="n">
        <f aca="false">H87*C87</f>
        <v>756</v>
      </c>
      <c r="J87" s="9" t="n">
        <v>2100</v>
      </c>
      <c r="K87" s="9" t="n">
        <f aca="false">$C$2*J87</f>
        <v>2100</v>
      </c>
      <c r="L87" s="9" t="n">
        <f aca="false">(E87+K87+I87+G87)</f>
        <v>3838.8</v>
      </c>
      <c r="M87" s="9" t="n">
        <f aca="false">L87+(24*60*60*15)</f>
        <v>1299838.8</v>
      </c>
      <c r="N87" s="9" t="s">
        <v>14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11.25" hidden="false" customHeight="true" outlineLevel="0" collapsed="false">
      <c r="A88" s="6" t="n">
        <f aca="false">COUNTIFS($B$2:$B$169,B88)</f>
        <v>8</v>
      </c>
      <c r="B88" s="7" t="s">
        <v>21</v>
      </c>
      <c r="C88" s="8" t="n">
        <v>1</v>
      </c>
      <c r="D88" s="8" t="n">
        <f aca="false">0.3*H88</f>
        <v>220.5</v>
      </c>
      <c r="E88" s="9" t="n">
        <f aca="false">C88*D88</f>
        <v>220.5</v>
      </c>
      <c r="F88" s="9" t="n">
        <v>735</v>
      </c>
      <c r="G88" s="9" t="n">
        <f aca="false">F88*C88</f>
        <v>735</v>
      </c>
      <c r="H88" s="9" t="n">
        <f aca="false">F88</f>
        <v>735</v>
      </c>
      <c r="I88" s="9" t="n">
        <f aca="false">H88*C88</f>
        <v>735</v>
      </c>
      <c r="J88" s="11" t="n">
        <v>2100</v>
      </c>
      <c r="K88" s="11" t="n">
        <f aca="false">$C$2*J88</f>
        <v>2100</v>
      </c>
      <c r="L88" s="9" t="n">
        <f aca="false">(E88+K88+I88+G88)</f>
        <v>3790.5</v>
      </c>
      <c r="M88" s="9" t="n">
        <f aca="false">L88+(24*60*60*15)</f>
        <v>1299790.5</v>
      </c>
      <c r="N88" s="9" t="s">
        <v>14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11.25" hidden="false" customHeight="true" outlineLevel="0" collapsed="false">
      <c r="A89" s="6" t="n">
        <f aca="false">COUNTIFS($B$2:$B$169,B89)</f>
        <v>8</v>
      </c>
      <c r="B89" s="7" t="s">
        <v>22</v>
      </c>
      <c r="C89" s="8" t="n">
        <v>1</v>
      </c>
      <c r="D89" s="8" t="n">
        <f aca="false">0.3*H89</f>
        <v>220.5</v>
      </c>
      <c r="E89" s="9" t="n">
        <f aca="false">C89*D89</f>
        <v>220.5</v>
      </c>
      <c r="F89" s="9" t="n">
        <v>735</v>
      </c>
      <c r="G89" s="9" t="n">
        <f aca="false">F89*C89</f>
        <v>735</v>
      </c>
      <c r="H89" s="9" t="n">
        <f aca="false">F89</f>
        <v>735</v>
      </c>
      <c r="I89" s="9" t="n">
        <f aca="false">H89*C89</f>
        <v>735</v>
      </c>
      <c r="J89" s="11" t="n">
        <v>2160</v>
      </c>
      <c r="K89" s="11" t="n">
        <f aca="false">$C$2*J89</f>
        <v>2160</v>
      </c>
      <c r="L89" s="9" t="n">
        <f aca="false">(E89+K89+I89+G89)</f>
        <v>3850.5</v>
      </c>
      <c r="M89" s="9" t="n">
        <f aca="false">L89+(24*60*60*15)</f>
        <v>1299850.5</v>
      </c>
      <c r="N89" s="9" t="s">
        <v>14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11.25" hidden="false" customHeight="true" outlineLevel="0" collapsed="false">
      <c r="A90" s="6" t="n">
        <f aca="false">COUNTIFS($B$2:$B$169,B90)</f>
        <v>8</v>
      </c>
      <c r="B90" s="7" t="s">
        <v>23</v>
      </c>
      <c r="C90" s="8" t="n">
        <v>1</v>
      </c>
      <c r="D90" s="8" t="n">
        <f aca="false">0.3*H90</f>
        <v>239.4</v>
      </c>
      <c r="E90" s="9" t="n">
        <f aca="false">C90*D90</f>
        <v>239.4</v>
      </c>
      <c r="F90" s="9" t="n">
        <v>798</v>
      </c>
      <c r="G90" s="9" t="n">
        <f aca="false">F90*C90</f>
        <v>798</v>
      </c>
      <c r="H90" s="9" t="n">
        <f aca="false">F90</f>
        <v>798</v>
      </c>
      <c r="I90" s="9" t="n">
        <f aca="false">H90*C90</f>
        <v>798</v>
      </c>
      <c r="J90" s="11" t="n">
        <v>2371</v>
      </c>
      <c r="K90" s="11" t="n">
        <f aca="false">$C$2*J90</f>
        <v>2371</v>
      </c>
      <c r="L90" s="9" t="n">
        <f aca="false">(E90+K90+I90+G90)</f>
        <v>4206.4</v>
      </c>
      <c r="M90" s="9" t="n">
        <f aca="false">L90+(24*60*60*15)</f>
        <v>1300206.4</v>
      </c>
      <c r="N90" s="9" t="s">
        <v>14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11.25" hidden="false" customHeight="true" outlineLevel="0" collapsed="false">
      <c r="A91" s="6" t="n">
        <f aca="false">COUNTIFS($B$2:$B$169,B91)</f>
        <v>8</v>
      </c>
      <c r="B91" s="7" t="s">
        <v>24</v>
      </c>
      <c r="C91" s="8" t="n">
        <v>1</v>
      </c>
      <c r="D91" s="8" t="n">
        <f aca="false">0.3*H91</f>
        <v>239.4</v>
      </c>
      <c r="E91" s="9" t="n">
        <f aca="false">C91*D91</f>
        <v>239.4</v>
      </c>
      <c r="F91" s="9" t="n">
        <v>798</v>
      </c>
      <c r="G91" s="9" t="n">
        <f aca="false">F91*C91</f>
        <v>798</v>
      </c>
      <c r="H91" s="9" t="n">
        <f aca="false">F91</f>
        <v>798</v>
      </c>
      <c r="I91" s="9" t="n">
        <f aca="false">H91*C91</f>
        <v>798</v>
      </c>
      <c r="J91" s="11" t="n">
        <v>2160</v>
      </c>
      <c r="K91" s="11" t="n">
        <f aca="false">$C$2*J91</f>
        <v>2160</v>
      </c>
      <c r="L91" s="9" t="n">
        <f aca="false">(E91+K91+I91+G91)</f>
        <v>3995.4</v>
      </c>
      <c r="M91" s="9" t="n">
        <f aca="false">L91+(24*60*60*15)</f>
        <v>1299995.4</v>
      </c>
      <c r="N91" s="9" t="s">
        <v>14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11.25" hidden="false" customHeight="true" outlineLevel="0" collapsed="false">
      <c r="A92" s="6" t="n">
        <f aca="false">COUNTIFS($B$2:$B$169,B92)</f>
        <v>9</v>
      </c>
      <c r="B92" s="7" t="s">
        <v>25</v>
      </c>
      <c r="C92" s="8" t="n">
        <v>1</v>
      </c>
      <c r="D92" s="8" t="n">
        <f aca="false">0.3*H92</f>
        <v>226.8</v>
      </c>
      <c r="E92" s="9" t="n">
        <f aca="false">C92*D92</f>
        <v>226.8</v>
      </c>
      <c r="F92" s="9" t="n">
        <v>756</v>
      </c>
      <c r="G92" s="9" t="n">
        <f aca="false">F92*C92</f>
        <v>756</v>
      </c>
      <c r="H92" s="9" t="n">
        <f aca="false">F92</f>
        <v>756</v>
      </c>
      <c r="I92" s="9" t="n">
        <f aca="false">H92*C92</f>
        <v>756</v>
      </c>
      <c r="J92" s="11" t="n">
        <v>2160</v>
      </c>
      <c r="K92" s="11" t="n">
        <f aca="false">$C$2*J92</f>
        <v>2160</v>
      </c>
      <c r="L92" s="9" t="n">
        <f aca="false">(E92+K92+I92+G92)</f>
        <v>3898.8</v>
      </c>
      <c r="M92" s="9" t="n">
        <f aca="false">L92+(24*60*60*15)</f>
        <v>1299898.8</v>
      </c>
      <c r="N92" s="9" t="s">
        <v>14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11.25" hidden="false" customHeight="true" outlineLevel="0" collapsed="false">
      <c r="A93" s="6" t="n">
        <f aca="false">COUNTIFS($B$2:$B$169,B93)</f>
        <v>9</v>
      </c>
      <c r="B93" s="7" t="s">
        <v>26</v>
      </c>
      <c r="C93" s="8" t="n">
        <v>1</v>
      </c>
      <c r="D93" s="8" t="n">
        <f aca="false">0.3*H93</f>
        <v>226.8</v>
      </c>
      <c r="E93" s="9" t="n">
        <f aca="false">C93*D93</f>
        <v>226.8</v>
      </c>
      <c r="F93" s="9" t="n">
        <v>756</v>
      </c>
      <c r="G93" s="9" t="n">
        <f aca="false">F93*C93</f>
        <v>756</v>
      </c>
      <c r="H93" s="9" t="n">
        <f aca="false">F93</f>
        <v>756</v>
      </c>
      <c r="I93" s="9" t="n">
        <f aca="false">H93*C93</f>
        <v>756</v>
      </c>
      <c r="J93" s="11" t="n">
        <v>2100</v>
      </c>
      <c r="K93" s="11" t="n">
        <f aca="false">$C$2*J93</f>
        <v>2100</v>
      </c>
      <c r="L93" s="9" t="n">
        <f aca="false">(E93+K93+I93+G93)</f>
        <v>3838.8</v>
      </c>
      <c r="M93" s="9" t="n">
        <f aca="false">L93+(24*60*60*15)</f>
        <v>1299838.8</v>
      </c>
      <c r="N93" s="9" t="s">
        <v>14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11.25" hidden="false" customHeight="true" outlineLevel="0" collapsed="false">
      <c r="A94" s="6" t="n">
        <f aca="false">COUNTIFS($B$2:$B$169,B94)</f>
        <v>9</v>
      </c>
      <c r="B94" s="7" t="s">
        <v>27</v>
      </c>
      <c r="C94" s="8" t="n">
        <v>1</v>
      </c>
      <c r="D94" s="8" t="n">
        <f aca="false">0.3*H94</f>
        <v>226.8</v>
      </c>
      <c r="E94" s="9" t="n">
        <f aca="false">C94*D94</f>
        <v>226.8</v>
      </c>
      <c r="F94" s="9" t="n">
        <v>756</v>
      </c>
      <c r="G94" s="9" t="n">
        <f aca="false">F94*C94</f>
        <v>756</v>
      </c>
      <c r="H94" s="9" t="n">
        <f aca="false">F94</f>
        <v>756</v>
      </c>
      <c r="I94" s="9" t="n">
        <f aca="false">H94*C94</f>
        <v>756</v>
      </c>
      <c r="J94" s="11" t="n">
        <v>2160</v>
      </c>
      <c r="K94" s="11" t="n">
        <f aca="false">$C$2*J94</f>
        <v>2160</v>
      </c>
      <c r="L94" s="9" t="n">
        <f aca="false">(E94+K94+I94+G94)</f>
        <v>3898.8</v>
      </c>
      <c r="M94" s="9" t="n">
        <f aca="false">L94+(24*60*60*15)</f>
        <v>1299898.8</v>
      </c>
      <c r="N94" s="9" t="s">
        <v>14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11.25" hidden="false" customHeight="true" outlineLevel="0" collapsed="false">
      <c r="A95" s="6" t="n">
        <f aca="false">COUNTIFS($B$2:$B$169,B95)</f>
        <v>8</v>
      </c>
      <c r="B95" s="7" t="s">
        <v>28</v>
      </c>
      <c r="C95" s="8" t="n">
        <v>1</v>
      </c>
      <c r="D95" s="8" t="n">
        <f aca="false">0.3*H95</f>
        <v>226.8</v>
      </c>
      <c r="E95" s="9" t="n">
        <f aca="false">C95*D95</f>
        <v>226.8</v>
      </c>
      <c r="F95" s="9" t="n">
        <v>756</v>
      </c>
      <c r="G95" s="9" t="n">
        <f aca="false">F95*C95</f>
        <v>756</v>
      </c>
      <c r="H95" s="9" t="n">
        <f aca="false">F95</f>
        <v>756</v>
      </c>
      <c r="I95" s="9" t="n">
        <f aca="false">H95*C95</f>
        <v>756</v>
      </c>
      <c r="J95" s="11" t="n">
        <v>2100</v>
      </c>
      <c r="K95" s="11" t="n">
        <f aca="false">$C$2*J95</f>
        <v>2100</v>
      </c>
      <c r="L95" s="9" t="n">
        <f aca="false">(E95+K95+I95+G95)</f>
        <v>3838.8</v>
      </c>
      <c r="M95" s="9" t="n">
        <f aca="false">L95+(24*60*60*15)</f>
        <v>1299838.8</v>
      </c>
      <c r="N95" s="9" t="s">
        <v>14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11.25" hidden="false" customHeight="true" outlineLevel="0" collapsed="false">
      <c r="A96" s="6" t="n">
        <f aca="false">COUNTIFS($B$2:$B$169,B96)</f>
        <v>8</v>
      </c>
      <c r="B96" s="7" t="s">
        <v>29</v>
      </c>
      <c r="C96" s="8" t="n">
        <v>1</v>
      </c>
      <c r="D96" s="8" t="n">
        <f aca="false">0.3*H96</f>
        <v>220.5</v>
      </c>
      <c r="E96" s="9" t="n">
        <f aca="false">C96*D96</f>
        <v>220.5</v>
      </c>
      <c r="F96" s="9" t="n">
        <v>735</v>
      </c>
      <c r="G96" s="9" t="n">
        <f aca="false">F96*C96</f>
        <v>735</v>
      </c>
      <c r="H96" s="9" t="n">
        <f aca="false">F96</f>
        <v>735</v>
      </c>
      <c r="I96" s="9" t="n">
        <f aca="false">H96*C96</f>
        <v>735</v>
      </c>
      <c r="J96" s="11" t="n">
        <v>2160</v>
      </c>
      <c r="K96" s="11" t="n">
        <f aca="false">$C$2*J96</f>
        <v>2160</v>
      </c>
      <c r="L96" s="9" t="n">
        <f aca="false">(E96+K96+I96+G96)</f>
        <v>3850.5</v>
      </c>
      <c r="M96" s="9" t="n">
        <f aca="false">L96+(24*60*60*15)</f>
        <v>1299850.5</v>
      </c>
      <c r="N96" s="9" t="s">
        <v>14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11.25" hidden="false" customHeight="true" outlineLevel="0" collapsed="false">
      <c r="A97" s="6" t="n">
        <f aca="false">COUNTIFS($B$2:$B$169,B97)</f>
        <v>8</v>
      </c>
      <c r="B97" s="7" t="s">
        <v>30</v>
      </c>
      <c r="C97" s="8" t="n">
        <v>1</v>
      </c>
      <c r="D97" s="8" t="n">
        <f aca="false">0.3*H97</f>
        <v>226.8</v>
      </c>
      <c r="E97" s="9" t="n">
        <f aca="false">C97*D97</f>
        <v>226.8</v>
      </c>
      <c r="F97" s="9" t="n">
        <v>756</v>
      </c>
      <c r="G97" s="9" t="n">
        <f aca="false">F97*C97</f>
        <v>756</v>
      </c>
      <c r="H97" s="9" t="n">
        <f aca="false">F97</f>
        <v>756</v>
      </c>
      <c r="I97" s="9" t="n">
        <f aca="false">H97*C97</f>
        <v>756</v>
      </c>
      <c r="J97" s="11" t="n">
        <v>2371</v>
      </c>
      <c r="K97" s="11" t="n">
        <f aca="false">$C$2*J97</f>
        <v>2371</v>
      </c>
      <c r="L97" s="9" t="n">
        <f aca="false">(E97+K97+I97+G97)</f>
        <v>4109.8</v>
      </c>
      <c r="M97" s="9" t="n">
        <f aca="false">L97+(24*60*60*15)</f>
        <v>1300109.8</v>
      </c>
      <c r="N97" s="9" t="s">
        <v>14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11.25" hidden="false" customHeight="true" outlineLevel="0" collapsed="false">
      <c r="A98" s="6" t="n">
        <f aca="false">COUNTIFS($B$2:$B$169,B98)</f>
        <v>8</v>
      </c>
      <c r="B98" s="7" t="s">
        <v>31</v>
      </c>
      <c r="C98" s="8" t="n">
        <v>1</v>
      </c>
      <c r="D98" s="8" t="n">
        <f aca="false">0.3*H98</f>
        <v>239.4</v>
      </c>
      <c r="E98" s="9" t="n">
        <f aca="false">C98*D98</f>
        <v>239.4</v>
      </c>
      <c r="F98" s="9" t="n">
        <v>798</v>
      </c>
      <c r="G98" s="9" t="n">
        <f aca="false">F98*C98</f>
        <v>798</v>
      </c>
      <c r="H98" s="9" t="n">
        <f aca="false">F98</f>
        <v>798</v>
      </c>
      <c r="I98" s="9" t="n">
        <f aca="false">H98*C98</f>
        <v>798</v>
      </c>
      <c r="J98" s="11" t="n">
        <v>2160</v>
      </c>
      <c r="K98" s="11" t="n">
        <f aca="false">$C$2*J98</f>
        <v>2160</v>
      </c>
      <c r="L98" s="9" t="n">
        <f aca="false">(E98+K98+I98+G98)</f>
        <v>3995.4</v>
      </c>
      <c r="M98" s="9" t="n">
        <f aca="false">L98+(24*60*60*15)</f>
        <v>1299995.4</v>
      </c>
      <c r="N98" s="9" t="s">
        <v>14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11.25" hidden="false" customHeight="true" outlineLevel="0" collapsed="false">
      <c r="A99" s="6" t="n">
        <f aca="false">COUNTIFS($B$2:$B$169,B99)</f>
        <v>8</v>
      </c>
      <c r="B99" s="12" t="s">
        <v>32</v>
      </c>
      <c r="C99" s="8" t="n">
        <v>1</v>
      </c>
      <c r="D99" s="8" t="n">
        <f aca="false">0.3*H99</f>
        <v>239.4</v>
      </c>
      <c r="E99" s="9" t="n">
        <f aca="false">C99*D99</f>
        <v>239.4</v>
      </c>
      <c r="F99" s="9" t="n">
        <v>798</v>
      </c>
      <c r="G99" s="9" t="n">
        <f aca="false">F99*C99</f>
        <v>798</v>
      </c>
      <c r="H99" s="9" t="n">
        <f aca="false">F99</f>
        <v>798</v>
      </c>
      <c r="I99" s="9" t="n">
        <f aca="false">H99*C99</f>
        <v>798</v>
      </c>
      <c r="J99" s="9" t="n">
        <v>2100</v>
      </c>
      <c r="K99" s="9" t="n">
        <f aca="false">$C$2*J99</f>
        <v>2100</v>
      </c>
      <c r="L99" s="9" t="n">
        <f aca="false">(E99+K99+I99+G99)</f>
        <v>3935.4</v>
      </c>
      <c r="M99" s="9" t="n">
        <f aca="false">L99+(24*60*60*15)</f>
        <v>1299935.4</v>
      </c>
      <c r="N99" s="9" t="s">
        <v>14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11.25" hidden="false" customHeight="true" outlineLevel="0" collapsed="false">
      <c r="A100" s="6" t="n">
        <f aca="false">COUNTIFS($B$2:$B$169,B100)</f>
        <v>9</v>
      </c>
      <c r="B100" s="12" t="s">
        <v>33</v>
      </c>
      <c r="C100" s="8" t="n">
        <v>1</v>
      </c>
      <c r="D100" s="8" t="n">
        <f aca="false">0.3*H100</f>
        <v>239.4</v>
      </c>
      <c r="E100" s="9" t="n">
        <f aca="false">C100*D100</f>
        <v>239.4</v>
      </c>
      <c r="F100" s="9" t="n">
        <v>798</v>
      </c>
      <c r="G100" s="9" t="n">
        <f aca="false">F100*C100</f>
        <v>798</v>
      </c>
      <c r="H100" s="9" t="n">
        <f aca="false">F100</f>
        <v>798</v>
      </c>
      <c r="I100" s="9" t="n">
        <f aca="false">H100*C100</f>
        <v>798</v>
      </c>
      <c r="J100" s="9" t="n">
        <v>2100</v>
      </c>
      <c r="K100" s="9" t="n">
        <f aca="false">$C$2*J100</f>
        <v>2100</v>
      </c>
      <c r="L100" s="9" t="n">
        <f aca="false">(E100+K100+I100+G100)</f>
        <v>3935.4</v>
      </c>
      <c r="M100" s="9" t="n">
        <f aca="false">L100+(24*60*60*15)</f>
        <v>1299935.4</v>
      </c>
      <c r="N100" s="9" t="s">
        <v>14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11.25" hidden="false" customHeight="true" outlineLevel="0" collapsed="false">
      <c r="A101" s="6" t="n">
        <f aca="false">COUNTIFS($B$2:$B$169,B101)</f>
        <v>9</v>
      </c>
      <c r="B101" s="12" t="s">
        <v>34</v>
      </c>
      <c r="C101" s="8" t="n">
        <v>1</v>
      </c>
      <c r="D101" s="8" t="n">
        <f aca="false">0.3*H101</f>
        <v>226.8</v>
      </c>
      <c r="E101" s="9" t="n">
        <f aca="false">C101*D101</f>
        <v>226.8</v>
      </c>
      <c r="F101" s="9" t="n">
        <v>756</v>
      </c>
      <c r="G101" s="9" t="n">
        <f aca="false">F101*C101</f>
        <v>756</v>
      </c>
      <c r="H101" s="9" t="n">
        <f aca="false">F101</f>
        <v>756</v>
      </c>
      <c r="I101" s="9" t="n">
        <f aca="false">H101*C101</f>
        <v>756</v>
      </c>
      <c r="J101" s="9" t="n">
        <v>2100</v>
      </c>
      <c r="K101" s="9" t="n">
        <f aca="false">$C$2*J101</f>
        <v>2100</v>
      </c>
      <c r="L101" s="9" t="n">
        <f aca="false">(E101+K101+I101+G101)</f>
        <v>3838.8</v>
      </c>
      <c r="M101" s="9" t="n">
        <f aca="false">L101+(24*60*60*15)</f>
        <v>1299838.8</v>
      </c>
      <c r="N101" s="9" t="s">
        <v>14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11.25" hidden="false" customHeight="true" outlineLevel="0" collapsed="false">
      <c r="A102" s="6" t="n">
        <f aca="false">COUNTIFS($B$2:$B$169,B102)</f>
        <v>7</v>
      </c>
      <c r="B102" s="12" t="s">
        <v>35</v>
      </c>
      <c r="C102" s="8" t="n">
        <v>1</v>
      </c>
      <c r="D102" s="8" t="n">
        <f aca="false">0.3*H102</f>
        <v>226.8</v>
      </c>
      <c r="E102" s="9" t="n">
        <f aca="false">C102*D102</f>
        <v>226.8</v>
      </c>
      <c r="F102" s="9" t="n">
        <v>756</v>
      </c>
      <c r="G102" s="9" t="n">
        <f aca="false">F102*C102</f>
        <v>756</v>
      </c>
      <c r="H102" s="9" t="n">
        <f aca="false">F102</f>
        <v>756</v>
      </c>
      <c r="I102" s="9" t="n">
        <f aca="false">H102*C102</f>
        <v>756</v>
      </c>
      <c r="J102" s="9" t="n">
        <v>2100</v>
      </c>
      <c r="K102" s="9" t="n">
        <f aca="false">$C$2*J102</f>
        <v>2100</v>
      </c>
      <c r="L102" s="9" t="n">
        <f aca="false">(E102+K102+I102+G102)</f>
        <v>3838.8</v>
      </c>
      <c r="M102" s="9" t="n">
        <f aca="false">L102+(24*60*60*15)</f>
        <v>1299838.8</v>
      </c>
      <c r="N102" s="9" t="s">
        <v>14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11.25" hidden="false" customHeight="true" outlineLevel="0" collapsed="false">
      <c r="A103" s="6" t="n">
        <f aca="false">COUNTIFS($B$2:$B$169,B103)</f>
        <v>9</v>
      </c>
      <c r="B103" s="12" t="s">
        <v>36</v>
      </c>
      <c r="C103" s="8" t="n">
        <v>1</v>
      </c>
      <c r="D103" s="8" t="n">
        <f aca="false">0.3*H103</f>
        <v>226.8</v>
      </c>
      <c r="E103" s="9" t="n">
        <f aca="false">C103*D103</f>
        <v>226.8</v>
      </c>
      <c r="F103" s="9" t="n">
        <v>756</v>
      </c>
      <c r="G103" s="9" t="n">
        <f aca="false">F103*C103</f>
        <v>756</v>
      </c>
      <c r="H103" s="9" t="n">
        <f aca="false">F103</f>
        <v>756</v>
      </c>
      <c r="I103" s="9" t="n">
        <f aca="false">H103*C103</f>
        <v>756</v>
      </c>
      <c r="J103" s="9" t="n">
        <v>2100</v>
      </c>
      <c r="K103" s="9" t="n">
        <f aca="false">$C$2*J103</f>
        <v>2100</v>
      </c>
      <c r="L103" s="9" t="n">
        <f aca="false">(E103+K103+I103+G103)</f>
        <v>3838.8</v>
      </c>
      <c r="M103" s="9" t="n">
        <f aca="false">L103+(24*60*60*15)</f>
        <v>1299838.8</v>
      </c>
      <c r="N103" s="9" t="s">
        <v>14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11.25" hidden="false" customHeight="true" outlineLevel="0" collapsed="false">
      <c r="A104" s="6" t="n">
        <f aca="false">COUNTIFS($B$2:$B$169,B104)</f>
        <v>8</v>
      </c>
      <c r="B104" s="7" t="s">
        <v>13</v>
      </c>
      <c r="C104" s="8" t="n">
        <v>1</v>
      </c>
      <c r="D104" s="8" t="n">
        <f aca="false">0.3*H104</f>
        <v>226.8</v>
      </c>
      <c r="E104" s="9" t="n">
        <f aca="false">C104*D104</f>
        <v>226.8</v>
      </c>
      <c r="F104" s="9" t="n">
        <v>756</v>
      </c>
      <c r="G104" s="9" t="n">
        <f aca="false">F104*C104</f>
        <v>756</v>
      </c>
      <c r="H104" s="9" t="n">
        <f aca="false">F104</f>
        <v>756</v>
      </c>
      <c r="I104" s="9" t="n">
        <f aca="false">H104*C104</f>
        <v>756</v>
      </c>
      <c r="J104" s="9" t="n">
        <v>2100</v>
      </c>
      <c r="K104" s="9" t="n">
        <f aca="false">$C$2*J104</f>
        <v>2100</v>
      </c>
      <c r="L104" s="9" t="n">
        <f aca="false">(E104+K104+I104+G104)</f>
        <v>3838.8</v>
      </c>
      <c r="M104" s="9" t="n">
        <f aca="false">L104+(24*60*60*15)</f>
        <v>1299838.8</v>
      </c>
      <c r="N104" s="9" t="s">
        <v>14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11.25" hidden="false" customHeight="true" outlineLevel="0" collapsed="false">
      <c r="A105" s="6" t="n">
        <f aca="false">COUNTIFS($B$2:$B$169,B105)</f>
        <v>8</v>
      </c>
      <c r="B105" s="7" t="s">
        <v>15</v>
      </c>
      <c r="C105" s="8" t="n">
        <v>1</v>
      </c>
      <c r="D105" s="8" t="n">
        <f aca="false">0.3*H105</f>
        <v>220.5</v>
      </c>
      <c r="E105" s="9" t="n">
        <f aca="false">C105*D105</f>
        <v>220.5</v>
      </c>
      <c r="F105" s="9" t="n">
        <v>735</v>
      </c>
      <c r="G105" s="9" t="n">
        <f aca="false">F105*C105</f>
        <v>735</v>
      </c>
      <c r="H105" s="9" t="n">
        <f aca="false">F105</f>
        <v>735</v>
      </c>
      <c r="I105" s="9" t="n">
        <f aca="false">H105*C105</f>
        <v>735</v>
      </c>
      <c r="J105" s="9" t="n">
        <v>2100</v>
      </c>
      <c r="K105" s="9" t="n">
        <f aca="false">$C$2*J105</f>
        <v>2100</v>
      </c>
      <c r="L105" s="9" t="n">
        <f aca="false">(E105+K105+I105+G105)</f>
        <v>3790.5</v>
      </c>
      <c r="M105" s="9" t="n">
        <f aca="false">L105+(24*60*60*15)</f>
        <v>1299790.5</v>
      </c>
      <c r="N105" s="9" t="s">
        <v>14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11.25" hidden="false" customHeight="true" outlineLevel="0" collapsed="false">
      <c r="A106" s="6" t="n">
        <f aca="false">COUNTIFS($B$2:$B$169,B106)</f>
        <v>7</v>
      </c>
      <c r="B106" s="7" t="s">
        <v>16</v>
      </c>
      <c r="C106" s="8" t="n">
        <v>1</v>
      </c>
      <c r="D106" s="8" t="n">
        <f aca="false">0.3*H106</f>
        <v>226.8</v>
      </c>
      <c r="E106" s="9" t="n">
        <f aca="false">C106*D106</f>
        <v>226.8</v>
      </c>
      <c r="F106" s="9" t="n">
        <v>756</v>
      </c>
      <c r="G106" s="9" t="n">
        <f aca="false">F106*C106</f>
        <v>756</v>
      </c>
      <c r="H106" s="9" t="n">
        <f aca="false">F106</f>
        <v>756</v>
      </c>
      <c r="I106" s="9" t="n">
        <f aca="false">H106*C106</f>
        <v>756</v>
      </c>
      <c r="J106" s="9" t="n">
        <v>2100</v>
      </c>
      <c r="K106" s="9" t="n">
        <f aca="false">$C$2*J106</f>
        <v>2100</v>
      </c>
      <c r="L106" s="9" t="n">
        <f aca="false">(E106+K106+I106+G106)</f>
        <v>3838.8</v>
      </c>
      <c r="M106" s="9" t="n">
        <f aca="false">L106+(24*60*60*15)</f>
        <v>1299838.8</v>
      </c>
      <c r="N106" s="9" t="s">
        <v>14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11.25" hidden="false" customHeight="true" outlineLevel="0" collapsed="false">
      <c r="A107" s="6" t="n">
        <f aca="false">COUNTIFS($B$2:$B$169,B107)</f>
        <v>5</v>
      </c>
      <c r="B107" s="7" t="s">
        <v>17</v>
      </c>
      <c r="C107" s="8" t="n">
        <v>1</v>
      </c>
      <c r="D107" s="8" t="n">
        <f aca="false">0.3*H107</f>
        <v>220.5</v>
      </c>
      <c r="E107" s="9" t="n">
        <f aca="false">C107*D107</f>
        <v>220.5</v>
      </c>
      <c r="F107" s="9" t="n">
        <v>735</v>
      </c>
      <c r="G107" s="9" t="n">
        <f aca="false">F107*C107</f>
        <v>735</v>
      </c>
      <c r="H107" s="9" t="n">
        <f aca="false">F107</f>
        <v>735</v>
      </c>
      <c r="I107" s="9" t="n">
        <f aca="false">H107*C107</f>
        <v>735</v>
      </c>
      <c r="J107" s="9" t="n">
        <v>2100</v>
      </c>
      <c r="K107" s="9" t="n">
        <f aca="false">$C$2*J107</f>
        <v>2100</v>
      </c>
      <c r="L107" s="9" t="n">
        <f aca="false">(E107+K107+I107+G107)</f>
        <v>3790.5</v>
      </c>
      <c r="M107" s="9" t="n">
        <f aca="false">L107+(24*60*60*15)</f>
        <v>1299790.5</v>
      </c>
      <c r="N107" s="9" t="s">
        <v>14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11.25" hidden="false" customHeight="true" outlineLevel="0" collapsed="false">
      <c r="A108" s="6" t="n">
        <f aca="false">COUNTIFS($B$2:$B$169,B108)</f>
        <v>9</v>
      </c>
      <c r="B108" s="12" t="s">
        <v>33</v>
      </c>
      <c r="C108" s="8" t="n">
        <v>1</v>
      </c>
      <c r="D108" s="8" t="n">
        <f aca="false">0.3*H108</f>
        <v>239.4</v>
      </c>
      <c r="E108" s="9" t="n">
        <f aca="false">C108*D108</f>
        <v>239.4</v>
      </c>
      <c r="F108" s="9" t="n">
        <v>798</v>
      </c>
      <c r="G108" s="9" t="n">
        <f aca="false">F108*C108</f>
        <v>798</v>
      </c>
      <c r="H108" s="9" t="n">
        <f aca="false">F108</f>
        <v>798</v>
      </c>
      <c r="I108" s="9" t="n">
        <f aca="false">H108*C108</f>
        <v>798</v>
      </c>
      <c r="J108" s="9" t="n">
        <v>2100</v>
      </c>
      <c r="K108" s="9" t="n">
        <f aca="false">$C$2*J108</f>
        <v>2100</v>
      </c>
      <c r="L108" s="9" t="n">
        <f aca="false">(E108+K108+I108+G108)</f>
        <v>3935.4</v>
      </c>
      <c r="M108" s="9" t="n">
        <f aca="false">L108+(24*60*60*15)</f>
        <v>1299935.4</v>
      </c>
      <c r="N108" s="9" t="s">
        <v>14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11.25" hidden="false" customHeight="true" outlineLevel="0" collapsed="false">
      <c r="A109" s="6" t="n">
        <f aca="false">COUNTIFS($B$2:$B$169,B109)</f>
        <v>9</v>
      </c>
      <c r="B109" s="12" t="s">
        <v>34</v>
      </c>
      <c r="C109" s="8" t="n">
        <v>1</v>
      </c>
      <c r="D109" s="8" t="n">
        <f aca="false">0.3*H109</f>
        <v>226.8</v>
      </c>
      <c r="E109" s="9" t="n">
        <f aca="false">C109*D109</f>
        <v>226.8</v>
      </c>
      <c r="F109" s="9" t="n">
        <v>756</v>
      </c>
      <c r="G109" s="9" t="n">
        <f aca="false">F109*C109</f>
        <v>756</v>
      </c>
      <c r="H109" s="9" t="n">
        <f aca="false">F109</f>
        <v>756</v>
      </c>
      <c r="I109" s="9" t="n">
        <f aca="false">H109*C109</f>
        <v>756</v>
      </c>
      <c r="J109" s="9" t="n">
        <v>2100</v>
      </c>
      <c r="K109" s="9" t="n">
        <f aca="false">$C$2*J109</f>
        <v>2100</v>
      </c>
      <c r="L109" s="9" t="n">
        <f aca="false">(E109+K109+I109+G109)</f>
        <v>3838.8</v>
      </c>
      <c r="M109" s="9" t="n">
        <f aca="false">L109+(24*60*60*15)</f>
        <v>1299838.8</v>
      </c>
      <c r="N109" s="9" t="s">
        <v>14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11.25" hidden="false" customHeight="true" outlineLevel="0" collapsed="false">
      <c r="A110" s="6" t="n">
        <f aca="false">COUNTIFS($B$2:$B$169,B110)</f>
        <v>7</v>
      </c>
      <c r="B110" s="12" t="s">
        <v>35</v>
      </c>
      <c r="C110" s="8" t="n">
        <v>1</v>
      </c>
      <c r="D110" s="8" t="n">
        <f aca="false">0.3*H110</f>
        <v>226.8</v>
      </c>
      <c r="E110" s="9" t="n">
        <f aca="false">C110*D110</f>
        <v>226.8</v>
      </c>
      <c r="F110" s="9" t="n">
        <v>756</v>
      </c>
      <c r="G110" s="9" t="n">
        <f aca="false">F110*C110</f>
        <v>756</v>
      </c>
      <c r="H110" s="9" t="n">
        <f aca="false">F110</f>
        <v>756</v>
      </c>
      <c r="I110" s="9" t="n">
        <f aca="false">H110*C110</f>
        <v>756</v>
      </c>
      <c r="J110" s="9" t="n">
        <v>2100</v>
      </c>
      <c r="K110" s="9" t="n">
        <f aca="false">$C$2*J110</f>
        <v>2100</v>
      </c>
      <c r="L110" s="9" t="n">
        <f aca="false">(E110+K110+I110+G110)</f>
        <v>3838.8</v>
      </c>
      <c r="M110" s="9" t="n">
        <f aca="false">L110+(24*60*60*15)</f>
        <v>1299838.8</v>
      </c>
      <c r="N110" s="9" t="s">
        <v>14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11.25" hidden="false" customHeight="true" outlineLevel="0" collapsed="false">
      <c r="A111" s="6" t="n">
        <f aca="false">COUNTIFS($B$2:$B$169,B111)</f>
        <v>9</v>
      </c>
      <c r="B111" s="12" t="s">
        <v>36</v>
      </c>
      <c r="C111" s="8" t="n">
        <v>1</v>
      </c>
      <c r="D111" s="8" t="n">
        <f aca="false">0.3*H111</f>
        <v>226.8</v>
      </c>
      <c r="E111" s="9" t="n">
        <f aca="false">C111*D111</f>
        <v>226.8</v>
      </c>
      <c r="F111" s="9" t="n">
        <v>756</v>
      </c>
      <c r="G111" s="9" t="n">
        <f aca="false">F111*C111</f>
        <v>756</v>
      </c>
      <c r="H111" s="9" t="n">
        <f aca="false">F111</f>
        <v>756</v>
      </c>
      <c r="I111" s="9" t="n">
        <f aca="false">H111*C111</f>
        <v>756</v>
      </c>
      <c r="J111" s="9" t="n">
        <v>2100</v>
      </c>
      <c r="K111" s="9" t="n">
        <f aca="false">$C$2*J111</f>
        <v>2100</v>
      </c>
      <c r="L111" s="9" t="n">
        <f aca="false">(E111+K111+I111+G111)</f>
        <v>3838.8</v>
      </c>
      <c r="M111" s="9" t="n">
        <f aca="false">L111+(24*60*60*15)</f>
        <v>1299838.8</v>
      </c>
      <c r="N111" s="9" t="s">
        <v>14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11.25" hidden="false" customHeight="true" outlineLevel="0" collapsed="false">
      <c r="A112" s="6" t="n">
        <f aca="false">COUNTIFS($B$2:$B$169,B112)</f>
        <v>8</v>
      </c>
      <c r="B112" s="7" t="s">
        <v>13</v>
      </c>
      <c r="C112" s="8" t="n">
        <v>1</v>
      </c>
      <c r="D112" s="8" t="n">
        <f aca="false">0.3*H112</f>
        <v>226.8</v>
      </c>
      <c r="E112" s="9" t="n">
        <f aca="false">C112*D112</f>
        <v>226.8</v>
      </c>
      <c r="F112" s="9" t="n">
        <v>756</v>
      </c>
      <c r="G112" s="9" t="n">
        <f aca="false">F112*C112</f>
        <v>756</v>
      </c>
      <c r="H112" s="9" t="n">
        <f aca="false">F112</f>
        <v>756</v>
      </c>
      <c r="I112" s="9" t="n">
        <f aca="false">H112*C112</f>
        <v>756</v>
      </c>
      <c r="J112" s="9" t="n">
        <v>2100</v>
      </c>
      <c r="K112" s="9" t="n">
        <f aca="false">$C$2*J112</f>
        <v>2100</v>
      </c>
      <c r="L112" s="9" t="n">
        <f aca="false">(E112+K112+I112+G112)</f>
        <v>3838.8</v>
      </c>
      <c r="M112" s="9" t="n">
        <f aca="false">L112+(24*60*60*15)</f>
        <v>1299838.8</v>
      </c>
      <c r="N112" s="9" t="s">
        <v>14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11.25" hidden="false" customHeight="true" outlineLevel="0" collapsed="false">
      <c r="A113" s="6" t="n">
        <f aca="false">COUNTIFS($B$2:$B$169,B113)</f>
        <v>8</v>
      </c>
      <c r="B113" s="7" t="s">
        <v>15</v>
      </c>
      <c r="C113" s="8" t="n">
        <v>1</v>
      </c>
      <c r="D113" s="8" t="n">
        <f aca="false">0.3*H113</f>
        <v>220.5</v>
      </c>
      <c r="E113" s="9" t="n">
        <f aca="false">C113*D113</f>
        <v>220.5</v>
      </c>
      <c r="F113" s="9" t="n">
        <v>735</v>
      </c>
      <c r="G113" s="9" t="n">
        <f aca="false">F113*C113</f>
        <v>735</v>
      </c>
      <c r="H113" s="9" t="n">
        <f aca="false">F113</f>
        <v>735</v>
      </c>
      <c r="I113" s="9" t="n">
        <f aca="false">H113*C113</f>
        <v>735</v>
      </c>
      <c r="J113" s="9" t="n">
        <v>2100</v>
      </c>
      <c r="K113" s="9" t="n">
        <f aca="false">$C$2*J113</f>
        <v>2100</v>
      </c>
      <c r="L113" s="9" t="n">
        <f aca="false">(E113+K113+I113+G113)</f>
        <v>3790.5</v>
      </c>
      <c r="M113" s="9" t="n">
        <f aca="false">L113+(24*60*60*15)</f>
        <v>1299790.5</v>
      </c>
      <c r="N113" s="9" t="s">
        <v>14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11.25" hidden="false" customHeight="true" outlineLevel="0" collapsed="false">
      <c r="A114" s="6" t="n">
        <f aca="false">COUNTIFS($B$2:$B$169,B114)</f>
        <v>7</v>
      </c>
      <c r="B114" s="7" t="s">
        <v>16</v>
      </c>
      <c r="C114" s="8" t="n">
        <v>1</v>
      </c>
      <c r="D114" s="8" t="n">
        <f aca="false">0.3*H114</f>
        <v>226.8</v>
      </c>
      <c r="E114" s="9" t="n">
        <f aca="false">C114*D114</f>
        <v>226.8</v>
      </c>
      <c r="F114" s="9" t="n">
        <v>756</v>
      </c>
      <c r="G114" s="9" t="n">
        <f aca="false">F114*C114</f>
        <v>756</v>
      </c>
      <c r="H114" s="9" t="n">
        <f aca="false">F114</f>
        <v>756</v>
      </c>
      <c r="I114" s="9" t="n">
        <f aca="false">H114*C114</f>
        <v>756</v>
      </c>
      <c r="J114" s="9" t="n">
        <v>2100</v>
      </c>
      <c r="K114" s="9" t="n">
        <f aca="false">$C$2*J114</f>
        <v>2100</v>
      </c>
      <c r="L114" s="9" t="n">
        <f aca="false">(E114+K114+I114+G114)</f>
        <v>3838.8</v>
      </c>
      <c r="M114" s="9" t="n">
        <f aca="false">L114+(24*60*60*15)</f>
        <v>1299838.8</v>
      </c>
      <c r="N114" s="9" t="s">
        <v>14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11.25" hidden="false" customHeight="true" outlineLevel="0" collapsed="false">
      <c r="A115" s="6" t="n">
        <f aca="false">COUNTIFS($B$2:$B$169,B115)</f>
        <v>9</v>
      </c>
      <c r="B115" s="12" t="s">
        <v>36</v>
      </c>
      <c r="C115" s="8" t="n">
        <v>1</v>
      </c>
      <c r="D115" s="8" t="n">
        <f aca="false">0.3*H115</f>
        <v>226.8</v>
      </c>
      <c r="E115" s="9" t="n">
        <f aca="false">C115*D115</f>
        <v>226.8</v>
      </c>
      <c r="F115" s="9" t="n">
        <v>756</v>
      </c>
      <c r="G115" s="9" t="n">
        <f aca="false">F115*C115</f>
        <v>756</v>
      </c>
      <c r="H115" s="9" t="n">
        <f aca="false">F115</f>
        <v>756</v>
      </c>
      <c r="I115" s="9" t="n">
        <f aca="false">H115*C115</f>
        <v>756</v>
      </c>
      <c r="J115" s="9" t="n">
        <v>2100</v>
      </c>
      <c r="K115" s="9" t="n">
        <f aca="false">$C$2*J115</f>
        <v>2100</v>
      </c>
      <c r="L115" s="9" t="n">
        <f aca="false">(E115+K115+I115+G115)</f>
        <v>3838.8</v>
      </c>
      <c r="M115" s="9" t="n">
        <f aca="false">L115+(24*60*60*15)</f>
        <v>1299838.8</v>
      </c>
      <c r="N115" s="9" t="s">
        <v>14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11.25" hidden="false" customHeight="true" outlineLevel="0" collapsed="false">
      <c r="A116" s="6" t="n">
        <f aca="false">COUNTIFS($B$2:$B$169,B116)</f>
        <v>8</v>
      </c>
      <c r="B116" s="7" t="s">
        <v>13</v>
      </c>
      <c r="C116" s="8" t="n">
        <v>1</v>
      </c>
      <c r="D116" s="8" t="n">
        <f aca="false">0.3*H116</f>
        <v>226.8</v>
      </c>
      <c r="E116" s="9" t="n">
        <f aca="false">C116*D116</f>
        <v>226.8</v>
      </c>
      <c r="F116" s="9" t="n">
        <v>756</v>
      </c>
      <c r="G116" s="9" t="n">
        <f aca="false">F116*C116</f>
        <v>756</v>
      </c>
      <c r="H116" s="9" t="n">
        <f aca="false">F116</f>
        <v>756</v>
      </c>
      <c r="I116" s="9" t="n">
        <f aca="false">H116*C116</f>
        <v>756</v>
      </c>
      <c r="J116" s="9" t="n">
        <v>2100</v>
      </c>
      <c r="K116" s="9" t="n">
        <f aca="false">$C$2*J116</f>
        <v>2100</v>
      </c>
      <c r="L116" s="9" t="n">
        <f aca="false">(E116+K116+I116+G116)</f>
        <v>3838.8</v>
      </c>
      <c r="M116" s="9" t="n">
        <f aca="false">L116+(24*60*60*15)</f>
        <v>1299838.8</v>
      </c>
      <c r="N116" s="9" t="s">
        <v>14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11.25" hidden="false" customHeight="true" outlineLevel="0" collapsed="false">
      <c r="A117" s="6" t="n">
        <f aca="false">COUNTIFS($B$2:$B$169,B117)</f>
        <v>8</v>
      </c>
      <c r="B117" s="7" t="s">
        <v>15</v>
      </c>
      <c r="C117" s="8" t="n">
        <v>1</v>
      </c>
      <c r="D117" s="8" t="n">
        <f aca="false">0.3*H117</f>
        <v>220.5</v>
      </c>
      <c r="E117" s="9" t="n">
        <f aca="false">C117*D117</f>
        <v>220.5</v>
      </c>
      <c r="F117" s="9" t="n">
        <v>735</v>
      </c>
      <c r="G117" s="9" t="n">
        <f aca="false">F117*C117</f>
        <v>735</v>
      </c>
      <c r="H117" s="9" t="n">
        <f aca="false">F117</f>
        <v>735</v>
      </c>
      <c r="I117" s="9" t="n">
        <f aca="false">H117*C117</f>
        <v>735</v>
      </c>
      <c r="J117" s="9" t="n">
        <v>2100</v>
      </c>
      <c r="K117" s="9" t="n">
        <f aca="false">$C$2*J117</f>
        <v>2100</v>
      </c>
      <c r="L117" s="9" t="n">
        <f aca="false">(E117+K117+I117+G117)</f>
        <v>3790.5</v>
      </c>
      <c r="M117" s="9" t="n">
        <f aca="false">L117+(24*60*60*15)</f>
        <v>1299790.5</v>
      </c>
      <c r="N117" s="9" t="s">
        <v>14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11.25" hidden="false" customHeight="true" outlineLevel="0" collapsed="false">
      <c r="A118" s="6" t="n">
        <f aca="false">COUNTIFS($B$2:$B$169,B118)</f>
        <v>9</v>
      </c>
      <c r="B118" s="7" t="s">
        <v>25</v>
      </c>
      <c r="C118" s="8" t="n">
        <v>1</v>
      </c>
      <c r="D118" s="8" t="n">
        <f aca="false">0.3*H118</f>
        <v>226.8</v>
      </c>
      <c r="E118" s="9" t="n">
        <f aca="false">C118*D118</f>
        <v>226.8</v>
      </c>
      <c r="F118" s="9" t="n">
        <v>756</v>
      </c>
      <c r="G118" s="9" t="n">
        <f aca="false">F118*C118</f>
        <v>756</v>
      </c>
      <c r="H118" s="9" t="n">
        <f aca="false">F118</f>
        <v>756</v>
      </c>
      <c r="I118" s="9" t="n">
        <f aca="false">H118*C118</f>
        <v>756</v>
      </c>
      <c r="J118" s="11" t="n">
        <v>2160</v>
      </c>
      <c r="K118" s="11" t="n">
        <f aca="false">$C$2*J118</f>
        <v>2160</v>
      </c>
      <c r="L118" s="9" t="n">
        <f aca="false">(E118+K118+I118+G118)</f>
        <v>3898.8</v>
      </c>
      <c r="M118" s="9" t="n">
        <f aca="false">L118+(24*60*60*15)</f>
        <v>1299898.8</v>
      </c>
      <c r="N118" s="9" t="s">
        <v>14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11.25" hidden="false" customHeight="true" outlineLevel="0" collapsed="false">
      <c r="A119" s="6" t="n">
        <f aca="false">COUNTIFS($B$2:$B$169,B119)</f>
        <v>9</v>
      </c>
      <c r="B119" s="7" t="s">
        <v>26</v>
      </c>
      <c r="C119" s="8" t="n">
        <v>1</v>
      </c>
      <c r="D119" s="8" t="n">
        <f aca="false">0.3*H119</f>
        <v>226.8</v>
      </c>
      <c r="E119" s="9" t="n">
        <f aca="false">C119*D119</f>
        <v>226.8</v>
      </c>
      <c r="F119" s="9" t="n">
        <v>756</v>
      </c>
      <c r="G119" s="9" t="n">
        <f aca="false">F119*C119</f>
        <v>756</v>
      </c>
      <c r="H119" s="9" t="n">
        <f aca="false">F119</f>
        <v>756</v>
      </c>
      <c r="I119" s="9" t="n">
        <f aca="false">H119*C119</f>
        <v>756</v>
      </c>
      <c r="J119" s="11" t="n">
        <v>2100</v>
      </c>
      <c r="K119" s="11" t="n">
        <f aca="false">$C$2*J119</f>
        <v>2100</v>
      </c>
      <c r="L119" s="9" t="n">
        <f aca="false">(E119+K119+I119+G119)</f>
        <v>3838.8</v>
      </c>
      <c r="M119" s="9" t="n">
        <f aca="false">L119+(24*60*60*15)</f>
        <v>1299838.8</v>
      </c>
      <c r="N119" s="9" t="s">
        <v>14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11.25" hidden="false" customHeight="true" outlineLevel="0" collapsed="false">
      <c r="A120" s="6" t="n">
        <f aca="false">COUNTIFS($B$2:$B$169,B120)</f>
        <v>9</v>
      </c>
      <c r="B120" s="7" t="s">
        <v>27</v>
      </c>
      <c r="C120" s="8" t="n">
        <v>1</v>
      </c>
      <c r="D120" s="8" t="n">
        <f aca="false">0.3*H120</f>
        <v>226.8</v>
      </c>
      <c r="E120" s="9" t="n">
        <f aca="false">C120*D120</f>
        <v>226.8</v>
      </c>
      <c r="F120" s="9" t="n">
        <v>756</v>
      </c>
      <c r="G120" s="9" t="n">
        <f aca="false">F120*C120</f>
        <v>756</v>
      </c>
      <c r="H120" s="9" t="n">
        <f aca="false">F120</f>
        <v>756</v>
      </c>
      <c r="I120" s="9" t="n">
        <f aca="false">H120*C120</f>
        <v>756</v>
      </c>
      <c r="J120" s="11" t="n">
        <v>2160</v>
      </c>
      <c r="K120" s="11" t="n">
        <f aca="false">$C$2*J120</f>
        <v>2160</v>
      </c>
      <c r="L120" s="9" t="n">
        <f aca="false">(E120+K120+I120+G120)</f>
        <v>3898.8</v>
      </c>
      <c r="M120" s="9" t="n">
        <f aca="false">L120+(24*60*60*15)</f>
        <v>1299898.8</v>
      </c>
      <c r="N120" s="9" t="s">
        <v>14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11.25" hidden="false" customHeight="true" outlineLevel="0" collapsed="false">
      <c r="A121" s="6" t="n">
        <f aca="false">COUNTIFS($B$2:$B$169,B121)</f>
        <v>8</v>
      </c>
      <c r="B121" s="7" t="s">
        <v>21</v>
      </c>
      <c r="C121" s="8" t="n">
        <v>1</v>
      </c>
      <c r="D121" s="8" t="n">
        <f aca="false">0.3*H121</f>
        <v>220.5</v>
      </c>
      <c r="E121" s="9" t="n">
        <f aca="false">C121*D121</f>
        <v>220.5</v>
      </c>
      <c r="F121" s="9" t="n">
        <v>735</v>
      </c>
      <c r="G121" s="9" t="n">
        <f aca="false">F121*C121</f>
        <v>735</v>
      </c>
      <c r="H121" s="9" t="n">
        <f aca="false">F121</f>
        <v>735</v>
      </c>
      <c r="I121" s="9" t="n">
        <f aca="false">H121*C121</f>
        <v>735</v>
      </c>
      <c r="J121" s="11" t="n">
        <v>2100</v>
      </c>
      <c r="K121" s="11" t="n">
        <f aca="false">$C$2*J121</f>
        <v>2100</v>
      </c>
      <c r="L121" s="9" t="n">
        <f aca="false">(E121+K121+I121+G121)</f>
        <v>3790.5</v>
      </c>
      <c r="M121" s="9" t="n">
        <f aca="false">L121+(24*60*60*15)</f>
        <v>1299790.5</v>
      </c>
      <c r="N121" s="9" t="s">
        <v>14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11.25" hidden="false" customHeight="true" outlineLevel="0" collapsed="false">
      <c r="A122" s="6" t="n">
        <f aca="false">COUNTIFS($B$2:$B$169,B122)</f>
        <v>8</v>
      </c>
      <c r="B122" s="7" t="s">
        <v>22</v>
      </c>
      <c r="C122" s="8" t="n">
        <v>1</v>
      </c>
      <c r="D122" s="8" t="n">
        <f aca="false">0.3*H122</f>
        <v>220.5</v>
      </c>
      <c r="E122" s="9" t="n">
        <f aca="false">C122*D122</f>
        <v>220.5</v>
      </c>
      <c r="F122" s="9" t="n">
        <v>735</v>
      </c>
      <c r="G122" s="9" t="n">
        <f aca="false">F122*C122</f>
        <v>735</v>
      </c>
      <c r="H122" s="9" t="n">
        <f aca="false">F122</f>
        <v>735</v>
      </c>
      <c r="I122" s="9" t="n">
        <f aca="false">H122*C122</f>
        <v>735</v>
      </c>
      <c r="J122" s="11" t="n">
        <v>2160</v>
      </c>
      <c r="K122" s="11" t="n">
        <f aca="false">$C$2*J122</f>
        <v>2160</v>
      </c>
      <c r="L122" s="9" t="n">
        <f aca="false">(E122+K122+I122+G122)</f>
        <v>3850.5</v>
      </c>
      <c r="M122" s="9" t="n">
        <f aca="false">L122+(24*60*60*15)</f>
        <v>1299850.5</v>
      </c>
      <c r="N122" s="9" t="s">
        <v>14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11.25" hidden="false" customHeight="true" outlineLevel="0" collapsed="false">
      <c r="A123" s="6" t="n">
        <f aca="false">COUNTIFS($B$2:$B$169,B123)</f>
        <v>8</v>
      </c>
      <c r="B123" s="7" t="s">
        <v>23</v>
      </c>
      <c r="C123" s="8" t="n">
        <v>1</v>
      </c>
      <c r="D123" s="8" t="n">
        <f aca="false">0.3*H123</f>
        <v>239.4</v>
      </c>
      <c r="E123" s="9" t="n">
        <f aca="false">C123*D123</f>
        <v>239.4</v>
      </c>
      <c r="F123" s="9" t="n">
        <v>798</v>
      </c>
      <c r="G123" s="9" t="n">
        <f aca="false">F123*C123</f>
        <v>798</v>
      </c>
      <c r="H123" s="9" t="n">
        <f aca="false">F123</f>
        <v>798</v>
      </c>
      <c r="I123" s="9" t="n">
        <f aca="false">H123*C123</f>
        <v>798</v>
      </c>
      <c r="J123" s="11" t="n">
        <v>2371</v>
      </c>
      <c r="K123" s="11" t="n">
        <f aca="false">$C$2*J123</f>
        <v>2371</v>
      </c>
      <c r="L123" s="9" t="n">
        <f aca="false">(E123+K123+I123+G123)</f>
        <v>4206.4</v>
      </c>
      <c r="M123" s="9" t="n">
        <f aca="false">L123+(24*60*60*15)</f>
        <v>1300206.4</v>
      </c>
      <c r="N123" s="9" t="s">
        <v>14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customFormat="false" ht="11.25" hidden="false" customHeight="true" outlineLevel="0" collapsed="false">
      <c r="A124" s="6" t="n">
        <f aca="false">COUNTIFS($B$2:$B$169,B124)</f>
        <v>8</v>
      </c>
      <c r="B124" s="7" t="s">
        <v>24</v>
      </c>
      <c r="C124" s="8" t="n">
        <v>1</v>
      </c>
      <c r="D124" s="8" t="n">
        <f aca="false">0.3*H124</f>
        <v>239.4</v>
      </c>
      <c r="E124" s="9" t="n">
        <f aca="false">C124*D124</f>
        <v>239.4</v>
      </c>
      <c r="F124" s="9" t="n">
        <v>798</v>
      </c>
      <c r="G124" s="9" t="n">
        <f aca="false">F124*C124</f>
        <v>798</v>
      </c>
      <c r="H124" s="9" t="n">
        <f aca="false">F124</f>
        <v>798</v>
      </c>
      <c r="I124" s="9" t="n">
        <f aca="false">H124*C124</f>
        <v>798</v>
      </c>
      <c r="J124" s="11" t="n">
        <v>2160</v>
      </c>
      <c r="K124" s="11" t="n">
        <f aca="false">$C$2*J124</f>
        <v>2160</v>
      </c>
      <c r="L124" s="9" t="n">
        <f aca="false">(E124+K124+I124+G124)</f>
        <v>3995.4</v>
      </c>
      <c r="M124" s="9" t="n">
        <f aca="false">L124+(24*60*60*15)</f>
        <v>1299995.4</v>
      </c>
      <c r="N124" s="9" t="s">
        <v>14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customFormat="false" ht="11.25" hidden="false" customHeight="true" outlineLevel="0" collapsed="false">
      <c r="A125" s="6" t="n">
        <f aca="false">COUNTIFS($B$2:$B$169,B125)</f>
        <v>9</v>
      </c>
      <c r="B125" s="7" t="s">
        <v>25</v>
      </c>
      <c r="C125" s="8" t="n">
        <v>1</v>
      </c>
      <c r="D125" s="8" t="n">
        <f aca="false">0.3*H125</f>
        <v>226.8</v>
      </c>
      <c r="E125" s="9" t="n">
        <f aca="false">C125*D125</f>
        <v>226.8</v>
      </c>
      <c r="F125" s="9" t="n">
        <v>756</v>
      </c>
      <c r="G125" s="9" t="n">
        <f aca="false">F125*C125</f>
        <v>756</v>
      </c>
      <c r="H125" s="9" t="n">
        <f aca="false">F125</f>
        <v>756</v>
      </c>
      <c r="I125" s="9" t="n">
        <f aca="false">H125*C125</f>
        <v>756</v>
      </c>
      <c r="J125" s="11" t="n">
        <v>2160</v>
      </c>
      <c r="K125" s="11" t="n">
        <f aca="false">$C$2*J125</f>
        <v>2160</v>
      </c>
      <c r="L125" s="9" t="n">
        <f aca="false">(E125+K125+I125+G125)</f>
        <v>3898.8</v>
      </c>
      <c r="M125" s="9" t="n">
        <f aca="false">L125+(24*60*60*15)</f>
        <v>1299898.8</v>
      </c>
      <c r="N125" s="9" t="s">
        <v>14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customFormat="false" ht="11.25" hidden="false" customHeight="true" outlineLevel="0" collapsed="false">
      <c r="A126" s="6" t="n">
        <f aca="false">COUNTIFS($B$2:$B$169,B126)</f>
        <v>9</v>
      </c>
      <c r="B126" s="7" t="s">
        <v>26</v>
      </c>
      <c r="C126" s="8" t="n">
        <v>1</v>
      </c>
      <c r="D126" s="8" t="n">
        <f aca="false">0.3*H126</f>
        <v>226.8</v>
      </c>
      <c r="E126" s="9" t="n">
        <f aca="false">C126*D126</f>
        <v>226.8</v>
      </c>
      <c r="F126" s="9" t="n">
        <v>756</v>
      </c>
      <c r="G126" s="9" t="n">
        <f aca="false">F126*C126</f>
        <v>756</v>
      </c>
      <c r="H126" s="9" t="n">
        <f aca="false">F126</f>
        <v>756</v>
      </c>
      <c r="I126" s="9" t="n">
        <f aca="false">H126*C126</f>
        <v>756</v>
      </c>
      <c r="J126" s="11" t="n">
        <v>2100</v>
      </c>
      <c r="K126" s="11" t="n">
        <f aca="false">$C$2*J126</f>
        <v>2100</v>
      </c>
      <c r="L126" s="9" t="n">
        <f aca="false">(E126+K126+I126+G126)</f>
        <v>3838.8</v>
      </c>
      <c r="M126" s="9" t="n">
        <f aca="false">L126+(24*60*60*15)</f>
        <v>1299838.8</v>
      </c>
      <c r="N126" s="9" t="s">
        <v>14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customFormat="false" ht="11.25" hidden="false" customHeight="true" outlineLevel="0" collapsed="false">
      <c r="A127" s="6" t="n">
        <f aca="false">COUNTIFS($B$2:$B$169,B127)</f>
        <v>9</v>
      </c>
      <c r="B127" s="7" t="s">
        <v>27</v>
      </c>
      <c r="C127" s="8" t="n">
        <v>1</v>
      </c>
      <c r="D127" s="8" t="n">
        <f aca="false">0.3*H127</f>
        <v>226.8</v>
      </c>
      <c r="E127" s="9" t="n">
        <f aca="false">C127*D127</f>
        <v>226.8</v>
      </c>
      <c r="F127" s="9" t="n">
        <v>756</v>
      </c>
      <c r="G127" s="9" t="n">
        <f aca="false">F127*C127</f>
        <v>756</v>
      </c>
      <c r="H127" s="9" t="n">
        <f aca="false">F127</f>
        <v>756</v>
      </c>
      <c r="I127" s="9" t="n">
        <f aca="false">H127*C127</f>
        <v>756</v>
      </c>
      <c r="J127" s="11" t="n">
        <v>2160</v>
      </c>
      <c r="K127" s="11" t="n">
        <f aca="false">$C$2*J127</f>
        <v>2160</v>
      </c>
      <c r="L127" s="9" t="n">
        <f aca="false">(E127+K127+I127+G127)</f>
        <v>3898.8</v>
      </c>
      <c r="M127" s="9" t="n">
        <f aca="false">L127+(24*60*60*15)</f>
        <v>1299898.8</v>
      </c>
      <c r="N127" s="9" t="s">
        <v>14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customFormat="false" ht="11.25" hidden="false" customHeight="true" outlineLevel="0" collapsed="false">
      <c r="A128" s="6" t="n">
        <f aca="false">COUNTIFS($B$2:$B$169,B128)</f>
        <v>8</v>
      </c>
      <c r="B128" s="7" t="s">
        <v>28</v>
      </c>
      <c r="C128" s="8" t="n">
        <v>1</v>
      </c>
      <c r="D128" s="8" t="n">
        <f aca="false">0.3*H128</f>
        <v>226.8</v>
      </c>
      <c r="E128" s="9" t="n">
        <f aca="false">C128*D128</f>
        <v>226.8</v>
      </c>
      <c r="F128" s="9" t="n">
        <v>756</v>
      </c>
      <c r="G128" s="9" t="n">
        <f aca="false">F128*C128</f>
        <v>756</v>
      </c>
      <c r="H128" s="9" t="n">
        <f aca="false">F128</f>
        <v>756</v>
      </c>
      <c r="I128" s="9" t="n">
        <f aca="false">H128*C128</f>
        <v>756</v>
      </c>
      <c r="J128" s="11" t="n">
        <v>2100</v>
      </c>
      <c r="K128" s="11" t="n">
        <f aca="false">$C$2*J128</f>
        <v>2100</v>
      </c>
      <c r="L128" s="9" t="n">
        <f aca="false">(E128+K128+I128+G128)</f>
        <v>3838.8</v>
      </c>
      <c r="M128" s="9" t="n">
        <f aca="false">L128+(24*60*60*15)</f>
        <v>1299838.8</v>
      </c>
      <c r="N128" s="9" t="s">
        <v>14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customFormat="false" ht="11.25" hidden="false" customHeight="true" outlineLevel="0" collapsed="false">
      <c r="A129" s="6" t="n">
        <f aca="false">COUNTIFS($B$2:$B$169,B129)</f>
        <v>8</v>
      </c>
      <c r="B129" s="7" t="s">
        <v>29</v>
      </c>
      <c r="C129" s="8" t="n">
        <v>1</v>
      </c>
      <c r="D129" s="8" t="n">
        <f aca="false">0.3*H129</f>
        <v>220.5</v>
      </c>
      <c r="E129" s="9" t="n">
        <f aca="false">C129*D129</f>
        <v>220.5</v>
      </c>
      <c r="F129" s="9" t="n">
        <v>735</v>
      </c>
      <c r="G129" s="9" t="n">
        <f aca="false">F129*C129</f>
        <v>735</v>
      </c>
      <c r="H129" s="9" t="n">
        <f aca="false">F129</f>
        <v>735</v>
      </c>
      <c r="I129" s="9" t="n">
        <f aca="false">H129*C129</f>
        <v>735</v>
      </c>
      <c r="J129" s="11" t="n">
        <v>2160</v>
      </c>
      <c r="K129" s="11" t="n">
        <f aca="false">$C$2*J129</f>
        <v>2160</v>
      </c>
      <c r="L129" s="9" t="n">
        <f aca="false">(E129+K129+I129+G129)</f>
        <v>3850.5</v>
      </c>
      <c r="M129" s="9" t="n">
        <f aca="false">L129+(24*60*60*15)</f>
        <v>1299850.5</v>
      </c>
      <c r="N129" s="9" t="s">
        <v>14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customFormat="false" ht="11.25" hidden="false" customHeight="true" outlineLevel="0" collapsed="false">
      <c r="A130" s="6" t="n">
        <f aca="false">COUNTIFS($B$2:$B$169,B130)</f>
        <v>8</v>
      </c>
      <c r="B130" s="7" t="s">
        <v>30</v>
      </c>
      <c r="C130" s="8" t="n">
        <v>1</v>
      </c>
      <c r="D130" s="8" t="n">
        <f aca="false">0.3*H130</f>
        <v>226.8</v>
      </c>
      <c r="E130" s="9" t="n">
        <f aca="false">C130*D130</f>
        <v>226.8</v>
      </c>
      <c r="F130" s="9" t="n">
        <v>756</v>
      </c>
      <c r="G130" s="9" t="n">
        <f aca="false">F130*C130</f>
        <v>756</v>
      </c>
      <c r="H130" s="9" t="n">
        <f aca="false">F130</f>
        <v>756</v>
      </c>
      <c r="I130" s="9" t="n">
        <f aca="false">H130*C130</f>
        <v>756</v>
      </c>
      <c r="J130" s="11" t="n">
        <v>2376</v>
      </c>
      <c r="K130" s="11" t="n">
        <f aca="false">$C$2*J130</f>
        <v>2376</v>
      </c>
      <c r="L130" s="9" t="n">
        <f aca="false">(E130+K130+I130+G130)</f>
        <v>4114.8</v>
      </c>
      <c r="M130" s="9" t="n">
        <f aca="false">L130+(24*60*60*15)</f>
        <v>1300114.8</v>
      </c>
      <c r="N130" s="9" t="s">
        <v>14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customFormat="false" ht="11.25" hidden="false" customHeight="true" outlineLevel="0" collapsed="false">
      <c r="A131" s="6" t="n">
        <f aca="false">COUNTIFS($B$2:$B$169,B131)</f>
        <v>8</v>
      </c>
      <c r="B131" s="7" t="s">
        <v>31</v>
      </c>
      <c r="C131" s="8" t="n">
        <v>1</v>
      </c>
      <c r="D131" s="8" t="n">
        <f aca="false">0.3*H131</f>
        <v>239.4</v>
      </c>
      <c r="E131" s="9" t="n">
        <f aca="false">C131*D131</f>
        <v>239.4</v>
      </c>
      <c r="F131" s="9" t="n">
        <v>798</v>
      </c>
      <c r="G131" s="9" t="n">
        <f aca="false">F131*C131</f>
        <v>798</v>
      </c>
      <c r="H131" s="9" t="n">
        <f aca="false">F131</f>
        <v>798</v>
      </c>
      <c r="I131" s="9" t="n">
        <f aca="false">H131*C131</f>
        <v>798</v>
      </c>
      <c r="J131" s="11" t="n">
        <v>2160</v>
      </c>
      <c r="K131" s="11" t="n">
        <f aca="false">$C$2*J131</f>
        <v>2160</v>
      </c>
      <c r="L131" s="9" t="n">
        <f aca="false">(E131+K131+I131+G131)</f>
        <v>3995.4</v>
      </c>
      <c r="M131" s="9" t="n">
        <f aca="false">L131+(24*60*60*15)</f>
        <v>1299995.4</v>
      </c>
      <c r="N131" s="9" t="s">
        <v>14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customFormat="false" ht="11.25" hidden="false" customHeight="true" outlineLevel="0" collapsed="false">
      <c r="A132" s="6" t="n">
        <f aca="false">COUNTIFS($B$2:$B$169,B132)</f>
        <v>8</v>
      </c>
      <c r="B132" s="12" t="s">
        <v>32</v>
      </c>
      <c r="C132" s="8" t="n">
        <v>1</v>
      </c>
      <c r="D132" s="8" t="n">
        <f aca="false">0.3*H132</f>
        <v>239.4</v>
      </c>
      <c r="E132" s="9" t="n">
        <f aca="false">C132*D132</f>
        <v>239.4</v>
      </c>
      <c r="F132" s="9" t="n">
        <v>798</v>
      </c>
      <c r="G132" s="9" t="n">
        <f aca="false">F132*C132</f>
        <v>798</v>
      </c>
      <c r="H132" s="9" t="n">
        <f aca="false">F132</f>
        <v>798</v>
      </c>
      <c r="I132" s="9" t="n">
        <f aca="false">H132*C132</f>
        <v>798</v>
      </c>
      <c r="J132" s="9" t="n">
        <v>2100</v>
      </c>
      <c r="K132" s="9" t="n">
        <f aca="false">$C$2*J132</f>
        <v>2100</v>
      </c>
      <c r="L132" s="9" t="n">
        <f aca="false">(E132+K132+I132+G132)</f>
        <v>3935.4</v>
      </c>
      <c r="M132" s="9" t="n">
        <f aca="false">L132+(24*60*60*15)</f>
        <v>1299935.4</v>
      </c>
      <c r="N132" s="9" t="s">
        <v>14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customFormat="false" ht="11.25" hidden="false" customHeight="true" outlineLevel="0" collapsed="false">
      <c r="A133" s="6" t="n">
        <f aca="false">COUNTIFS($B$2:$B$169,B133)</f>
        <v>9</v>
      </c>
      <c r="B133" s="12" t="s">
        <v>33</v>
      </c>
      <c r="C133" s="8" t="n">
        <v>1</v>
      </c>
      <c r="D133" s="8" t="n">
        <f aca="false">0.3*H133</f>
        <v>239.4</v>
      </c>
      <c r="E133" s="9" t="n">
        <f aca="false">C133*D133</f>
        <v>239.4</v>
      </c>
      <c r="F133" s="9" t="n">
        <v>798</v>
      </c>
      <c r="G133" s="9" t="n">
        <f aca="false">F133*C133</f>
        <v>798</v>
      </c>
      <c r="H133" s="9" t="n">
        <f aca="false">F133</f>
        <v>798</v>
      </c>
      <c r="I133" s="9" t="n">
        <f aca="false">H133*C133</f>
        <v>798</v>
      </c>
      <c r="J133" s="9" t="n">
        <v>2100</v>
      </c>
      <c r="K133" s="9" t="n">
        <f aca="false">$C$2*J133</f>
        <v>2100</v>
      </c>
      <c r="L133" s="9" t="n">
        <f aca="false">(E133+K133+I133+G133)</f>
        <v>3935.4</v>
      </c>
      <c r="M133" s="9" t="n">
        <f aca="false">L133+(24*60*60*15)</f>
        <v>1299935.4</v>
      </c>
      <c r="N133" s="9" t="s">
        <v>14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customFormat="false" ht="11.25" hidden="false" customHeight="true" outlineLevel="0" collapsed="false">
      <c r="A134" s="6" t="n">
        <f aca="false">COUNTIFS($B$2:$B$169,B134)</f>
        <v>9</v>
      </c>
      <c r="B134" s="12" t="s">
        <v>34</v>
      </c>
      <c r="C134" s="8" t="n">
        <v>1</v>
      </c>
      <c r="D134" s="8" t="n">
        <f aca="false">0.3*H134</f>
        <v>226.8</v>
      </c>
      <c r="E134" s="9" t="n">
        <f aca="false">C134*D134</f>
        <v>226.8</v>
      </c>
      <c r="F134" s="9" t="n">
        <v>756</v>
      </c>
      <c r="G134" s="9" t="n">
        <f aca="false">F134*C134</f>
        <v>756</v>
      </c>
      <c r="H134" s="9" t="n">
        <f aca="false">F134</f>
        <v>756</v>
      </c>
      <c r="I134" s="9" t="n">
        <f aca="false">H134*C134</f>
        <v>756</v>
      </c>
      <c r="J134" s="9" t="n">
        <v>2100</v>
      </c>
      <c r="K134" s="9" t="n">
        <f aca="false">$C$2*J134</f>
        <v>2100</v>
      </c>
      <c r="L134" s="9" t="n">
        <f aca="false">(E134+K134+I134+G134)</f>
        <v>3838.8</v>
      </c>
      <c r="M134" s="9" t="n">
        <f aca="false">L134+(24*60*60*15)</f>
        <v>1299838.8</v>
      </c>
      <c r="N134" s="9" t="s">
        <v>14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customFormat="false" ht="11.25" hidden="false" customHeight="true" outlineLevel="0" collapsed="false">
      <c r="A135" s="6" t="n">
        <f aca="false">COUNTIFS($B$2:$B$169,B135)</f>
        <v>7</v>
      </c>
      <c r="B135" s="12" t="s">
        <v>35</v>
      </c>
      <c r="C135" s="8" t="n">
        <v>1</v>
      </c>
      <c r="D135" s="8" t="n">
        <f aca="false">0.3*H135</f>
        <v>226.8</v>
      </c>
      <c r="E135" s="9" t="n">
        <f aca="false">C135*D135</f>
        <v>226.8</v>
      </c>
      <c r="F135" s="9" t="n">
        <v>756</v>
      </c>
      <c r="G135" s="9" t="n">
        <f aca="false">F135*C135</f>
        <v>756</v>
      </c>
      <c r="H135" s="9" t="n">
        <f aca="false">F135</f>
        <v>756</v>
      </c>
      <c r="I135" s="9" t="n">
        <f aca="false">H135*C135</f>
        <v>756</v>
      </c>
      <c r="J135" s="9" t="n">
        <v>2100</v>
      </c>
      <c r="K135" s="9" t="n">
        <f aca="false">$C$2*J135</f>
        <v>2100</v>
      </c>
      <c r="L135" s="9" t="n">
        <f aca="false">(E135+K135+I135+G135)</f>
        <v>3838.8</v>
      </c>
      <c r="M135" s="9" t="n">
        <f aca="false">L135+(24*60*60*15)</f>
        <v>1299838.8</v>
      </c>
      <c r="N135" s="9" t="s">
        <v>14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customFormat="false" ht="11.25" hidden="false" customHeight="true" outlineLevel="0" collapsed="false">
      <c r="A136" s="6" t="n">
        <f aca="false">COUNTIFS($B$2:$B$169,B136)</f>
        <v>9</v>
      </c>
      <c r="B136" s="12" t="s">
        <v>36</v>
      </c>
      <c r="C136" s="8" t="n">
        <v>1</v>
      </c>
      <c r="D136" s="8" t="n">
        <f aca="false">0.3*H136</f>
        <v>226.8</v>
      </c>
      <c r="E136" s="9" t="n">
        <f aca="false">C136*D136</f>
        <v>226.8</v>
      </c>
      <c r="F136" s="9" t="n">
        <v>756</v>
      </c>
      <c r="G136" s="9" t="n">
        <f aca="false">F136*C136</f>
        <v>756</v>
      </c>
      <c r="H136" s="9" t="n">
        <f aca="false">F136</f>
        <v>756</v>
      </c>
      <c r="I136" s="9" t="n">
        <f aca="false">H136*C136</f>
        <v>756</v>
      </c>
      <c r="J136" s="9" t="n">
        <v>2100</v>
      </c>
      <c r="K136" s="9" t="n">
        <f aca="false">$C$2*J136</f>
        <v>2100</v>
      </c>
      <c r="L136" s="9" t="n">
        <f aca="false">(E136+K136+I136+G136)</f>
        <v>3838.8</v>
      </c>
      <c r="M136" s="9" t="n">
        <f aca="false">L136+(24*60*60*15)</f>
        <v>1299838.8</v>
      </c>
      <c r="N136" s="9" t="s">
        <v>14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customFormat="false" ht="11.25" hidden="false" customHeight="true" outlineLevel="0" collapsed="false">
      <c r="A137" s="6" t="n">
        <f aca="false">COUNTIFS($B$2:$B$169,B137)</f>
        <v>8</v>
      </c>
      <c r="B137" s="7" t="s">
        <v>13</v>
      </c>
      <c r="C137" s="8" t="n">
        <v>1</v>
      </c>
      <c r="D137" s="8" t="n">
        <f aca="false">0.3*H137</f>
        <v>226.8</v>
      </c>
      <c r="E137" s="9" t="n">
        <f aca="false">C137*D137</f>
        <v>226.8</v>
      </c>
      <c r="F137" s="9" t="n">
        <v>756</v>
      </c>
      <c r="G137" s="9" t="n">
        <f aca="false">F137*C137</f>
        <v>756</v>
      </c>
      <c r="H137" s="9" t="n">
        <f aca="false">F137</f>
        <v>756</v>
      </c>
      <c r="I137" s="9" t="n">
        <f aca="false">H137*C137</f>
        <v>756</v>
      </c>
      <c r="J137" s="9" t="n">
        <v>2100</v>
      </c>
      <c r="K137" s="9" t="n">
        <f aca="false">$C$2*J137</f>
        <v>2100</v>
      </c>
      <c r="L137" s="9" t="n">
        <f aca="false">(E137+K137+I137+G137)</f>
        <v>3838.8</v>
      </c>
      <c r="M137" s="9" t="n">
        <f aca="false">L137+(24*60*60*15)</f>
        <v>1299838.8</v>
      </c>
      <c r="N137" s="9" t="s">
        <v>14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customFormat="false" ht="11.25" hidden="false" customHeight="true" outlineLevel="0" collapsed="false">
      <c r="A138" s="6" t="n">
        <f aca="false">COUNTIFS($B$2:$B$169,B138)</f>
        <v>8</v>
      </c>
      <c r="B138" s="7" t="s">
        <v>15</v>
      </c>
      <c r="C138" s="8" t="n">
        <v>1</v>
      </c>
      <c r="D138" s="8" t="n">
        <f aca="false">0.3*H138</f>
        <v>220.5</v>
      </c>
      <c r="E138" s="9" t="n">
        <f aca="false">C138*D138</f>
        <v>220.5</v>
      </c>
      <c r="F138" s="9" t="n">
        <v>735</v>
      </c>
      <c r="G138" s="9" t="n">
        <f aca="false">F138*C138</f>
        <v>735</v>
      </c>
      <c r="H138" s="9" t="n">
        <f aca="false">F138</f>
        <v>735</v>
      </c>
      <c r="I138" s="9" t="n">
        <f aca="false">H138*C138</f>
        <v>735</v>
      </c>
      <c r="J138" s="9" t="n">
        <v>2100</v>
      </c>
      <c r="K138" s="9" t="n">
        <f aca="false">$C$2*J138</f>
        <v>2100</v>
      </c>
      <c r="L138" s="9" t="n">
        <f aca="false">(E138+K138+I138+G138)</f>
        <v>3790.5</v>
      </c>
      <c r="M138" s="9" t="n">
        <f aca="false">L138+(24*60*60*15)</f>
        <v>1299790.5</v>
      </c>
      <c r="N138" s="9" t="s">
        <v>14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customFormat="false" ht="11.25" hidden="false" customHeight="true" outlineLevel="0" collapsed="false">
      <c r="A139" s="6" t="n">
        <f aca="false">COUNTIFS($B$2:$B$169,B139)</f>
        <v>7</v>
      </c>
      <c r="B139" s="7" t="s">
        <v>16</v>
      </c>
      <c r="C139" s="8" t="n">
        <v>1</v>
      </c>
      <c r="D139" s="8" t="n">
        <f aca="false">0.3*H139</f>
        <v>226.8</v>
      </c>
      <c r="E139" s="9" t="n">
        <f aca="false">C139*D139</f>
        <v>226.8</v>
      </c>
      <c r="F139" s="9" t="n">
        <v>756</v>
      </c>
      <c r="G139" s="9" t="n">
        <f aca="false">F139*C139</f>
        <v>756</v>
      </c>
      <c r="H139" s="9" t="n">
        <f aca="false">F139</f>
        <v>756</v>
      </c>
      <c r="I139" s="9" t="n">
        <f aca="false">H139*C139</f>
        <v>756</v>
      </c>
      <c r="J139" s="9" t="n">
        <v>2100</v>
      </c>
      <c r="K139" s="9" t="n">
        <f aca="false">$C$2*J139</f>
        <v>2100</v>
      </c>
      <c r="L139" s="9" t="n">
        <f aca="false">(E139+K139+I139+G139)</f>
        <v>3838.8</v>
      </c>
      <c r="M139" s="9" t="n">
        <f aca="false">L139+(24*60*60*15)</f>
        <v>1299838.8</v>
      </c>
      <c r="N139" s="9" t="s">
        <v>14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customFormat="false" ht="11.25" hidden="false" customHeight="true" outlineLevel="0" collapsed="false">
      <c r="A140" s="6" t="n">
        <f aca="false">COUNTIFS($B$2:$B$169,B140)</f>
        <v>5</v>
      </c>
      <c r="B140" s="7" t="s">
        <v>17</v>
      </c>
      <c r="C140" s="8" t="n">
        <v>1</v>
      </c>
      <c r="D140" s="8" t="n">
        <f aca="false">0.3*H140</f>
        <v>220.5</v>
      </c>
      <c r="E140" s="9" t="n">
        <f aca="false">C140*D140</f>
        <v>220.5</v>
      </c>
      <c r="F140" s="9" t="n">
        <v>735</v>
      </c>
      <c r="G140" s="9" t="n">
        <f aca="false">F140*C140</f>
        <v>735</v>
      </c>
      <c r="H140" s="9" t="n">
        <f aca="false">F140</f>
        <v>735</v>
      </c>
      <c r="I140" s="9" t="n">
        <f aca="false">H140*C140</f>
        <v>735</v>
      </c>
      <c r="J140" s="9" t="n">
        <v>2100</v>
      </c>
      <c r="K140" s="9" t="n">
        <f aca="false">$C$2*J140</f>
        <v>2100</v>
      </c>
      <c r="L140" s="9" t="n">
        <f aca="false">(E140+K140+I140+G140)</f>
        <v>3790.5</v>
      </c>
      <c r="M140" s="9" t="n">
        <f aca="false">L140+(24*60*60*15)</f>
        <v>1299790.5</v>
      </c>
      <c r="N140" s="9" t="s">
        <v>14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customFormat="false" ht="11.25" hidden="false" customHeight="true" outlineLevel="0" collapsed="false">
      <c r="A141" s="6" t="n">
        <f aca="false">COUNTIFS($B$2:$B$169,B141)</f>
        <v>8</v>
      </c>
      <c r="B141" s="7" t="s">
        <v>21</v>
      </c>
      <c r="C141" s="8" t="n">
        <v>1</v>
      </c>
      <c r="D141" s="8" t="n">
        <f aca="false">0.3*H141</f>
        <v>220.5</v>
      </c>
      <c r="E141" s="9" t="n">
        <f aca="false">C141*D141</f>
        <v>220.5</v>
      </c>
      <c r="F141" s="9" t="n">
        <v>735</v>
      </c>
      <c r="G141" s="9" t="n">
        <f aca="false">F141*C141</f>
        <v>735</v>
      </c>
      <c r="H141" s="9" t="n">
        <f aca="false">F141</f>
        <v>735</v>
      </c>
      <c r="I141" s="9" t="n">
        <f aca="false">H141*C141</f>
        <v>735</v>
      </c>
      <c r="J141" s="11" t="n">
        <v>2100</v>
      </c>
      <c r="K141" s="11" t="n">
        <f aca="false">$C$2*J141</f>
        <v>2100</v>
      </c>
      <c r="L141" s="9" t="n">
        <f aca="false">(E141+K141+I141+G141)</f>
        <v>3790.5</v>
      </c>
      <c r="M141" s="9" t="n">
        <f aca="false">L141+(24*60*60*15)</f>
        <v>1299790.5</v>
      </c>
      <c r="N141" s="9" t="s">
        <v>14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customFormat="false" ht="11.25" hidden="false" customHeight="true" outlineLevel="0" collapsed="false">
      <c r="A142" s="6" t="n">
        <f aca="false">COUNTIFS($B$2:$B$169,B142)</f>
        <v>8</v>
      </c>
      <c r="B142" s="7" t="s">
        <v>22</v>
      </c>
      <c r="C142" s="8" t="n">
        <v>1</v>
      </c>
      <c r="D142" s="8" t="n">
        <f aca="false">0.3*H142</f>
        <v>220.5</v>
      </c>
      <c r="E142" s="9" t="n">
        <f aca="false">C142*D142</f>
        <v>220.5</v>
      </c>
      <c r="F142" s="9" t="n">
        <v>735</v>
      </c>
      <c r="G142" s="9" t="n">
        <f aca="false">F142*C142</f>
        <v>735</v>
      </c>
      <c r="H142" s="9" t="n">
        <f aca="false">F142</f>
        <v>735</v>
      </c>
      <c r="I142" s="9" t="n">
        <f aca="false">H142*C142</f>
        <v>735</v>
      </c>
      <c r="J142" s="11" t="n">
        <v>2160</v>
      </c>
      <c r="K142" s="11" t="n">
        <f aca="false">$C$2*J142</f>
        <v>2160</v>
      </c>
      <c r="L142" s="9" t="n">
        <f aca="false">(E142+K142+I142+G142)</f>
        <v>3850.5</v>
      </c>
      <c r="M142" s="9" t="n">
        <f aca="false">L142+(24*60*60*15)</f>
        <v>1299850.5</v>
      </c>
      <c r="N142" s="9" t="s">
        <v>14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customFormat="false" ht="11.25" hidden="false" customHeight="true" outlineLevel="0" collapsed="false">
      <c r="A143" s="6" t="n">
        <f aca="false">COUNTIFS($B$2:$B$169,B143)</f>
        <v>8</v>
      </c>
      <c r="B143" s="7" t="s">
        <v>23</v>
      </c>
      <c r="C143" s="8" t="n">
        <v>1</v>
      </c>
      <c r="D143" s="8" t="n">
        <f aca="false">0.3*H143</f>
        <v>239.4</v>
      </c>
      <c r="E143" s="9" t="n">
        <f aca="false">C143*D143</f>
        <v>239.4</v>
      </c>
      <c r="F143" s="9" t="n">
        <v>798</v>
      </c>
      <c r="G143" s="9" t="n">
        <f aca="false">F143*C143</f>
        <v>798</v>
      </c>
      <c r="H143" s="9" t="n">
        <f aca="false">F143</f>
        <v>798</v>
      </c>
      <c r="I143" s="9" t="n">
        <f aca="false">H143*C143</f>
        <v>798</v>
      </c>
      <c r="J143" s="11" t="n">
        <v>2376</v>
      </c>
      <c r="K143" s="11" t="n">
        <f aca="false">$C$2*J143</f>
        <v>2376</v>
      </c>
      <c r="L143" s="9" t="n">
        <f aca="false">(E143+K143+I143+G143)</f>
        <v>4211.4</v>
      </c>
      <c r="M143" s="9" t="n">
        <f aca="false">L143+(24*60*60*15)</f>
        <v>1300211.4</v>
      </c>
      <c r="N143" s="9" t="s">
        <v>14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customFormat="false" ht="11.25" hidden="false" customHeight="true" outlineLevel="0" collapsed="false">
      <c r="A144" s="6" t="n">
        <f aca="false">COUNTIFS($B$2:$B$169,B144)</f>
        <v>8</v>
      </c>
      <c r="B144" s="7" t="s">
        <v>24</v>
      </c>
      <c r="C144" s="8" t="n">
        <v>1</v>
      </c>
      <c r="D144" s="8" t="n">
        <f aca="false">0.3*H144</f>
        <v>239.4</v>
      </c>
      <c r="E144" s="9" t="n">
        <f aca="false">C144*D144</f>
        <v>239.4</v>
      </c>
      <c r="F144" s="9" t="n">
        <v>798</v>
      </c>
      <c r="G144" s="9" t="n">
        <f aca="false">F144*C144</f>
        <v>798</v>
      </c>
      <c r="H144" s="9" t="n">
        <f aca="false">F144</f>
        <v>798</v>
      </c>
      <c r="I144" s="9" t="n">
        <f aca="false">H144*C144</f>
        <v>798</v>
      </c>
      <c r="J144" s="11" t="n">
        <v>2160</v>
      </c>
      <c r="K144" s="11" t="n">
        <f aca="false">$C$2*J144</f>
        <v>2160</v>
      </c>
      <c r="L144" s="9" t="n">
        <f aca="false">(E144+K144+I144+G144)</f>
        <v>3995.4</v>
      </c>
      <c r="M144" s="9" t="n">
        <f aca="false">L144+(24*60*60*15)</f>
        <v>1299995.4</v>
      </c>
      <c r="N144" s="9" t="s">
        <v>14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customFormat="false" ht="11.25" hidden="false" customHeight="true" outlineLevel="0" collapsed="false">
      <c r="A145" s="6" t="n">
        <f aca="false">COUNTIFS($B$2:$B$169,B145)</f>
        <v>9</v>
      </c>
      <c r="B145" s="7" t="s">
        <v>25</v>
      </c>
      <c r="C145" s="8" t="n">
        <v>1</v>
      </c>
      <c r="D145" s="8" t="n">
        <f aca="false">0.3*H145</f>
        <v>226.8</v>
      </c>
      <c r="E145" s="9" t="n">
        <f aca="false">C145*D145</f>
        <v>226.8</v>
      </c>
      <c r="F145" s="9" t="n">
        <v>756</v>
      </c>
      <c r="G145" s="9" t="n">
        <f aca="false">F145*C145</f>
        <v>756</v>
      </c>
      <c r="H145" s="9" t="n">
        <f aca="false">F145</f>
        <v>756</v>
      </c>
      <c r="I145" s="9" t="n">
        <f aca="false">H145*C145</f>
        <v>756</v>
      </c>
      <c r="J145" s="11" t="n">
        <v>2160</v>
      </c>
      <c r="K145" s="11" t="n">
        <f aca="false">$C$2*J145</f>
        <v>2160</v>
      </c>
      <c r="L145" s="9" t="n">
        <f aca="false">(E145+K145+I145+G145)</f>
        <v>3898.8</v>
      </c>
      <c r="M145" s="9" t="n">
        <f aca="false">L145+(24*60*60*15)</f>
        <v>1299898.8</v>
      </c>
      <c r="N145" s="9" t="s">
        <v>14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customFormat="false" ht="11.25" hidden="false" customHeight="true" outlineLevel="0" collapsed="false">
      <c r="A146" s="6" t="n">
        <f aca="false">COUNTIFS($B$2:$B$169,B146)</f>
        <v>9</v>
      </c>
      <c r="B146" s="7" t="s">
        <v>26</v>
      </c>
      <c r="C146" s="8" t="n">
        <v>1</v>
      </c>
      <c r="D146" s="8" t="n">
        <f aca="false">0.3*H146</f>
        <v>226.8</v>
      </c>
      <c r="E146" s="9" t="n">
        <f aca="false">C146*D146</f>
        <v>226.8</v>
      </c>
      <c r="F146" s="9" t="n">
        <v>756</v>
      </c>
      <c r="G146" s="9" t="n">
        <f aca="false">F146*C146</f>
        <v>756</v>
      </c>
      <c r="H146" s="9" t="n">
        <f aca="false">F146</f>
        <v>756</v>
      </c>
      <c r="I146" s="9" t="n">
        <f aca="false">H146*C146</f>
        <v>756</v>
      </c>
      <c r="J146" s="11" t="n">
        <v>2100</v>
      </c>
      <c r="K146" s="11" t="n">
        <f aca="false">$C$2*J146</f>
        <v>2100</v>
      </c>
      <c r="L146" s="9" t="n">
        <f aca="false">(E146+K146+I146+G146)</f>
        <v>3838.8</v>
      </c>
      <c r="M146" s="9" t="n">
        <f aca="false">L146+(24*60*60*15)</f>
        <v>1299838.8</v>
      </c>
      <c r="N146" s="9" t="s">
        <v>14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11.25" hidden="false" customHeight="true" outlineLevel="0" collapsed="false">
      <c r="A147" s="6" t="n">
        <f aca="false">COUNTIFS($B$2:$B$169,B147)</f>
        <v>9</v>
      </c>
      <c r="B147" s="7" t="s">
        <v>27</v>
      </c>
      <c r="C147" s="8" t="n">
        <v>1</v>
      </c>
      <c r="D147" s="8" t="n">
        <f aca="false">0.3*H147</f>
        <v>226.8</v>
      </c>
      <c r="E147" s="9" t="n">
        <f aca="false">C147*D147</f>
        <v>226.8</v>
      </c>
      <c r="F147" s="9" t="n">
        <v>756</v>
      </c>
      <c r="G147" s="9" t="n">
        <f aca="false">F147*C147</f>
        <v>756</v>
      </c>
      <c r="H147" s="9" t="n">
        <f aca="false">F147</f>
        <v>756</v>
      </c>
      <c r="I147" s="9" t="n">
        <f aca="false">H147*C147</f>
        <v>756</v>
      </c>
      <c r="J147" s="11" t="n">
        <v>2160</v>
      </c>
      <c r="K147" s="11" t="n">
        <f aca="false">$C$2*J147</f>
        <v>2160</v>
      </c>
      <c r="L147" s="9" t="n">
        <f aca="false">(E147+K147+I147+G147)</f>
        <v>3898.8</v>
      </c>
      <c r="M147" s="9" t="n">
        <f aca="false">L147+(24*60*60*15)</f>
        <v>1299898.8</v>
      </c>
      <c r="N147" s="9" t="s">
        <v>14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11.25" hidden="false" customHeight="true" outlineLevel="0" collapsed="false">
      <c r="A148" s="6" t="n">
        <f aca="false">COUNTIFS($B$2:$B$169,B148)</f>
        <v>8</v>
      </c>
      <c r="B148" s="7" t="s">
        <v>28</v>
      </c>
      <c r="C148" s="8" t="n">
        <v>1</v>
      </c>
      <c r="D148" s="8" t="n">
        <f aca="false">0.3*H148</f>
        <v>226.8</v>
      </c>
      <c r="E148" s="9" t="n">
        <f aca="false">C148*D148</f>
        <v>226.8</v>
      </c>
      <c r="F148" s="9" t="n">
        <v>756</v>
      </c>
      <c r="G148" s="9" t="n">
        <f aca="false">F148*C148</f>
        <v>756</v>
      </c>
      <c r="H148" s="9" t="n">
        <f aca="false">F148</f>
        <v>756</v>
      </c>
      <c r="I148" s="9" t="n">
        <f aca="false">H148*C148</f>
        <v>756</v>
      </c>
      <c r="J148" s="11" t="n">
        <v>2100</v>
      </c>
      <c r="K148" s="11" t="n">
        <f aca="false">$C$2*J148</f>
        <v>2100</v>
      </c>
      <c r="L148" s="9" t="n">
        <f aca="false">(E148+K148+I148+G148)</f>
        <v>3838.8</v>
      </c>
      <c r="M148" s="9" t="n">
        <f aca="false">L148+(24*60*60*15)</f>
        <v>1299838.8</v>
      </c>
      <c r="N148" s="9" t="s">
        <v>14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11.25" hidden="false" customHeight="true" outlineLevel="0" collapsed="false">
      <c r="A149" s="6" t="n">
        <f aca="false">COUNTIFS($B$2:$B$169,B149)</f>
        <v>8</v>
      </c>
      <c r="B149" s="7" t="s">
        <v>29</v>
      </c>
      <c r="C149" s="8" t="n">
        <v>1</v>
      </c>
      <c r="D149" s="8" t="n">
        <f aca="false">0.3*H149</f>
        <v>220.5</v>
      </c>
      <c r="E149" s="9" t="n">
        <f aca="false">C149*D149</f>
        <v>220.5</v>
      </c>
      <c r="F149" s="9" t="n">
        <v>735</v>
      </c>
      <c r="G149" s="9" t="n">
        <f aca="false">F149*C149</f>
        <v>735</v>
      </c>
      <c r="H149" s="9" t="n">
        <f aca="false">F149</f>
        <v>735</v>
      </c>
      <c r="I149" s="9" t="n">
        <f aca="false">H149*C149</f>
        <v>735</v>
      </c>
      <c r="J149" s="11" t="n">
        <v>2160</v>
      </c>
      <c r="K149" s="11" t="n">
        <f aca="false">$C$2*J149</f>
        <v>2160</v>
      </c>
      <c r="L149" s="9" t="n">
        <f aca="false">(E149+K149+I149+G149)</f>
        <v>3850.5</v>
      </c>
      <c r="M149" s="9" t="n">
        <f aca="false">L149+(24*60*60*15)</f>
        <v>1299850.5</v>
      </c>
      <c r="N149" s="9" t="s">
        <v>14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customFormat="false" ht="11.25" hidden="false" customHeight="true" outlineLevel="0" collapsed="false">
      <c r="A150" s="6" t="n">
        <f aca="false">COUNTIFS($B$2:$B$169,B150)</f>
        <v>8</v>
      </c>
      <c r="B150" s="7" t="s">
        <v>30</v>
      </c>
      <c r="C150" s="8" t="n">
        <v>1</v>
      </c>
      <c r="D150" s="8" t="n">
        <f aca="false">0.3*H150</f>
        <v>226.8</v>
      </c>
      <c r="E150" s="9" t="n">
        <f aca="false">C150*D150</f>
        <v>226.8</v>
      </c>
      <c r="F150" s="9" t="n">
        <v>756</v>
      </c>
      <c r="G150" s="9" t="n">
        <f aca="false">F150*C150</f>
        <v>756</v>
      </c>
      <c r="H150" s="9" t="n">
        <f aca="false">F150</f>
        <v>756</v>
      </c>
      <c r="I150" s="9" t="n">
        <f aca="false">H150*C150</f>
        <v>756</v>
      </c>
      <c r="J150" s="11" t="n">
        <v>2376</v>
      </c>
      <c r="K150" s="11" t="n">
        <f aca="false">$C$2*J150</f>
        <v>2376</v>
      </c>
      <c r="L150" s="9" t="n">
        <f aca="false">(E150+K150+I150+G150)</f>
        <v>4114.8</v>
      </c>
      <c r="M150" s="9" t="n">
        <f aca="false">L150+(24*60*60*15)</f>
        <v>1300114.8</v>
      </c>
      <c r="N150" s="9" t="s">
        <v>14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customFormat="false" ht="11.25" hidden="false" customHeight="true" outlineLevel="0" collapsed="false">
      <c r="A151" s="6" t="n">
        <f aca="false">COUNTIFS($B$2:$B$169,B151)</f>
        <v>8</v>
      </c>
      <c r="B151" s="7" t="s">
        <v>31</v>
      </c>
      <c r="C151" s="8" t="n">
        <v>1</v>
      </c>
      <c r="D151" s="8" t="n">
        <f aca="false">0.3*H151</f>
        <v>239.4</v>
      </c>
      <c r="E151" s="9" t="n">
        <f aca="false">C151*D151</f>
        <v>239.4</v>
      </c>
      <c r="F151" s="9" t="n">
        <v>798</v>
      </c>
      <c r="G151" s="9" t="n">
        <f aca="false">F151*C151</f>
        <v>798</v>
      </c>
      <c r="H151" s="9" t="n">
        <f aca="false">F151</f>
        <v>798</v>
      </c>
      <c r="I151" s="9" t="n">
        <f aca="false">H151*C151</f>
        <v>798</v>
      </c>
      <c r="J151" s="11" t="n">
        <v>2160</v>
      </c>
      <c r="K151" s="11" t="n">
        <f aca="false">$C$2*J151</f>
        <v>2160</v>
      </c>
      <c r="L151" s="9" t="n">
        <f aca="false">(E151+K151+I151+G151)</f>
        <v>3995.4</v>
      </c>
      <c r="M151" s="9" t="n">
        <f aca="false">L151+(24*60*60*15)</f>
        <v>1299995.4</v>
      </c>
      <c r="N151" s="9" t="s">
        <v>14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11.25" hidden="false" customHeight="true" outlineLevel="0" collapsed="false">
      <c r="A152" s="6" t="n">
        <f aca="false">COUNTIFS($B$2:$B$169,B152)</f>
        <v>8</v>
      </c>
      <c r="B152" s="12" t="s">
        <v>32</v>
      </c>
      <c r="C152" s="8" t="n">
        <v>1</v>
      </c>
      <c r="D152" s="8" t="n">
        <f aca="false">0.3*H152</f>
        <v>239.4</v>
      </c>
      <c r="E152" s="9" t="n">
        <f aca="false">C152*D152</f>
        <v>239.4</v>
      </c>
      <c r="F152" s="9" t="n">
        <v>798</v>
      </c>
      <c r="G152" s="9" t="n">
        <f aca="false">F152*C152</f>
        <v>798</v>
      </c>
      <c r="H152" s="9" t="n">
        <f aca="false">F152</f>
        <v>798</v>
      </c>
      <c r="I152" s="9" t="n">
        <f aca="false">H152*C152</f>
        <v>798</v>
      </c>
      <c r="J152" s="9" t="n">
        <v>2100</v>
      </c>
      <c r="K152" s="9" t="n">
        <f aca="false">$C$2*J152</f>
        <v>2100</v>
      </c>
      <c r="L152" s="9" t="n">
        <f aca="false">(E152+K152+I152+G152)</f>
        <v>3935.4</v>
      </c>
      <c r="M152" s="9" t="n">
        <f aca="false">L152+(24*60*60*15)</f>
        <v>1299935.4</v>
      </c>
      <c r="N152" s="9" t="s">
        <v>14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11.25" hidden="false" customHeight="true" outlineLevel="0" collapsed="false">
      <c r="A153" s="6" t="n">
        <f aca="false">COUNTIFS($B$2:$B$169,B153)</f>
        <v>9</v>
      </c>
      <c r="B153" s="12" t="s">
        <v>33</v>
      </c>
      <c r="C153" s="8" t="n">
        <v>1</v>
      </c>
      <c r="D153" s="8" t="n">
        <f aca="false">0.3*H153</f>
        <v>239.4</v>
      </c>
      <c r="E153" s="9" t="n">
        <f aca="false">C153*D153</f>
        <v>239.4</v>
      </c>
      <c r="F153" s="9" t="n">
        <v>798</v>
      </c>
      <c r="G153" s="9" t="n">
        <f aca="false">F153*C153</f>
        <v>798</v>
      </c>
      <c r="H153" s="9" t="n">
        <f aca="false">F153</f>
        <v>798</v>
      </c>
      <c r="I153" s="9" t="n">
        <f aca="false">H153*C153</f>
        <v>798</v>
      </c>
      <c r="J153" s="9" t="n">
        <v>2100</v>
      </c>
      <c r="K153" s="9" t="n">
        <f aca="false">$C$2*J153</f>
        <v>2100</v>
      </c>
      <c r="L153" s="9" t="n">
        <f aca="false">(E153+K153+I153+G153)</f>
        <v>3935.4</v>
      </c>
      <c r="M153" s="9" t="n">
        <f aca="false">L153+(24*60*60*15)</f>
        <v>1299935.4</v>
      </c>
      <c r="N153" s="9" t="s">
        <v>14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11.25" hidden="false" customHeight="true" outlineLevel="0" collapsed="false">
      <c r="A154" s="6" t="n">
        <f aca="false">COUNTIFS($B$2:$B$169,B154)</f>
        <v>9</v>
      </c>
      <c r="B154" s="12" t="s">
        <v>34</v>
      </c>
      <c r="C154" s="8" t="n">
        <v>1</v>
      </c>
      <c r="D154" s="8" t="n">
        <f aca="false">0.3*H154</f>
        <v>226.8</v>
      </c>
      <c r="E154" s="9" t="n">
        <f aca="false">C154*D154</f>
        <v>226.8</v>
      </c>
      <c r="F154" s="9" t="n">
        <v>756</v>
      </c>
      <c r="G154" s="9" t="n">
        <f aca="false">F154*C154</f>
        <v>756</v>
      </c>
      <c r="H154" s="9" t="n">
        <f aca="false">F154</f>
        <v>756</v>
      </c>
      <c r="I154" s="9" t="n">
        <f aca="false">H154*C154</f>
        <v>756</v>
      </c>
      <c r="J154" s="9" t="n">
        <v>2100</v>
      </c>
      <c r="K154" s="9" t="n">
        <f aca="false">$C$2*J154</f>
        <v>2100</v>
      </c>
      <c r="L154" s="9" t="n">
        <f aca="false">(E154+K154+I154+G154)</f>
        <v>3838.8</v>
      </c>
      <c r="M154" s="9" t="n">
        <f aca="false">L154+(24*60*60*15)</f>
        <v>1299838.8</v>
      </c>
      <c r="N154" s="9" t="s">
        <v>14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11.25" hidden="false" customHeight="true" outlineLevel="0" collapsed="false">
      <c r="A155" s="6" t="n">
        <f aca="false">COUNTIFS($B$2:$B$169,B155)</f>
        <v>3</v>
      </c>
      <c r="B155" s="7" t="s">
        <v>20</v>
      </c>
      <c r="C155" s="8" t="n">
        <v>1</v>
      </c>
      <c r="D155" s="8" t="n">
        <f aca="false">0.3*H155</f>
        <v>220.5</v>
      </c>
      <c r="E155" s="9" t="n">
        <f aca="false">C155*D155</f>
        <v>220.5</v>
      </c>
      <c r="F155" s="9" t="n">
        <v>735</v>
      </c>
      <c r="G155" s="9" t="n">
        <f aca="false">F155*C155</f>
        <v>735</v>
      </c>
      <c r="H155" s="9" t="n">
        <f aca="false">F155</f>
        <v>735</v>
      </c>
      <c r="I155" s="9" t="n">
        <f aca="false">H155*C155</f>
        <v>735</v>
      </c>
      <c r="J155" s="11" t="n">
        <v>2160</v>
      </c>
      <c r="K155" s="11" t="n">
        <f aca="false">$C$2*J155</f>
        <v>2160</v>
      </c>
      <c r="L155" s="9" t="n">
        <f aca="false">(E155+K155+I155+G155)</f>
        <v>3850.5</v>
      </c>
      <c r="M155" s="9" t="n">
        <f aca="false">L155+(24*60*60*15)</f>
        <v>1299850.5</v>
      </c>
      <c r="N155" s="9" t="s">
        <v>14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11.25" hidden="false" customHeight="true" outlineLevel="0" collapsed="false">
      <c r="A156" s="6" t="n">
        <f aca="false">COUNTIFS($B$2:$B$169,B156)</f>
        <v>8</v>
      </c>
      <c r="B156" s="7" t="s">
        <v>21</v>
      </c>
      <c r="C156" s="8" t="n">
        <v>1</v>
      </c>
      <c r="D156" s="8" t="n">
        <f aca="false">0.3*H156</f>
        <v>220.5</v>
      </c>
      <c r="E156" s="9" t="n">
        <f aca="false">C156*D156</f>
        <v>220.5</v>
      </c>
      <c r="F156" s="9" t="n">
        <v>735</v>
      </c>
      <c r="G156" s="9" t="n">
        <f aca="false">F156*C156</f>
        <v>735</v>
      </c>
      <c r="H156" s="9" t="n">
        <f aca="false">F156</f>
        <v>735</v>
      </c>
      <c r="I156" s="9" t="n">
        <f aca="false">H156*C156</f>
        <v>735</v>
      </c>
      <c r="J156" s="11" t="n">
        <v>2100</v>
      </c>
      <c r="K156" s="11" t="n">
        <f aca="false">$C$2*J156</f>
        <v>2100</v>
      </c>
      <c r="L156" s="9" t="n">
        <f aca="false">(E156+K156+I156+G156)</f>
        <v>3790.5</v>
      </c>
      <c r="M156" s="9" t="n">
        <f aca="false">L156+(24*60*60*15)</f>
        <v>1299790.5</v>
      </c>
      <c r="N156" s="9" t="s">
        <v>14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11.25" hidden="false" customHeight="true" outlineLevel="0" collapsed="false">
      <c r="A157" s="6" t="n">
        <f aca="false">COUNTIFS($B$2:$B$169,B157)</f>
        <v>8</v>
      </c>
      <c r="B157" s="7" t="s">
        <v>22</v>
      </c>
      <c r="C157" s="8" t="n">
        <v>1</v>
      </c>
      <c r="D157" s="8" t="n">
        <f aca="false">0.3*H157</f>
        <v>220.5</v>
      </c>
      <c r="E157" s="9" t="n">
        <f aca="false">C157*D157</f>
        <v>220.5</v>
      </c>
      <c r="F157" s="9" t="n">
        <v>735</v>
      </c>
      <c r="G157" s="9" t="n">
        <f aca="false">F157*C157</f>
        <v>735</v>
      </c>
      <c r="H157" s="9" t="n">
        <f aca="false">F157</f>
        <v>735</v>
      </c>
      <c r="I157" s="9" t="n">
        <f aca="false">H157*C157</f>
        <v>735</v>
      </c>
      <c r="J157" s="11" t="n">
        <v>2160</v>
      </c>
      <c r="K157" s="11" t="n">
        <f aca="false">$C$2*J157</f>
        <v>2160</v>
      </c>
      <c r="L157" s="9" t="n">
        <f aca="false">(E157+K157+I157+G157)</f>
        <v>3850.5</v>
      </c>
      <c r="M157" s="9" t="n">
        <f aca="false">L157+(24*60*60*15)</f>
        <v>1299850.5</v>
      </c>
      <c r="N157" s="9" t="s">
        <v>14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11.25" hidden="false" customHeight="true" outlineLevel="0" collapsed="false">
      <c r="A158" s="6" t="n">
        <f aca="false">COUNTIFS($B$2:$B$169,B158)</f>
        <v>8</v>
      </c>
      <c r="B158" s="7" t="s">
        <v>23</v>
      </c>
      <c r="C158" s="8" t="n">
        <v>1</v>
      </c>
      <c r="D158" s="8" t="n">
        <f aca="false">0.3*H158</f>
        <v>239.4</v>
      </c>
      <c r="E158" s="9" t="n">
        <f aca="false">C158*D158</f>
        <v>239.4</v>
      </c>
      <c r="F158" s="9" t="n">
        <v>798</v>
      </c>
      <c r="G158" s="9" t="n">
        <f aca="false">F158*C158</f>
        <v>798</v>
      </c>
      <c r="H158" s="9" t="n">
        <f aca="false">F158</f>
        <v>798</v>
      </c>
      <c r="I158" s="9" t="n">
        <f aca="false">H158*C158</f>
        <v>798</v>
      </c>
      <c r="J158" s="11" t="n">
        <v>2371</v>
      </c>
      <c r="K158" s="11" t="n">
        <f aca="false">$C$2*J158</f>
        <v>2371</v>
      </c>
      <c r="L158" s="9" t="n">
        <f aca="false">(E158+K158+I158+G158)</f>
        <v>4206.4</v>
      </c>
      <c r="M158" s="9" t="n">
        <f aca="false">L158+(24*60*60*15)</f>
        <v>1300206.4</v>
      </c>
      <c r="N158" s="9" t="s">
        <v>14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11.25" hidden="false" customHeight="true" outlineLevel="0" collapsed="false">
      <c r="A159" s="6" t="n">
        <f aca="false">COUNTIFS($B$2:$B$169,B159)</f>
        <v>8</v>
      </c>
      <c r="B159" s="7" t="s">
        <v>24</v>
      </c>
      <c r="C159" s="8" t="n">
        <v>1</v>
      </c>
      <c r="D159" s="8" t="n">
        <f aca="false">0.3*H159</f>
        <v>239.4</v>
      </c>
      <c r="E159" s="9" t="n">
        <f aca="false">C159*D159</f>
        <v>239.4</v>
      </c>
      <c r="F159" s="9" t="n">
        <v>798</v>
      </c>
      <c r="G159" s="9" t="n">
        <f aca="false">F159*C159</f>
        <v>798</v>
      </c>
      <c r="H159" s="9" t="n">
        <f aca="false">F159</f>
        <v>798</v>
      </c>
      <c r="I159" s="9" t="n">
        <f aca="false">H159*C159</f>
        <v>798</v>
      </c>
      <c r="J159" s="11" t="n">
        <v>2160</v>
      </c>
      <c r="K159" s="11" t="n">
        <f aca="false">$C$2*J159</f>
        <v>2160</v>
      </c>
      <c r="L159" s="9" t="n">
        <f aca="false">(E159+K159+I159+G159)</f>
        <v>3995.4</v>
      </c>
      <c r="M159" s="9" t="n">
        <f aca="false">L159+(24*60*60*15)</f>
        <v>1299995.4</v>
      </c>
      <c r="N159" s="9" t="s">
        <v>14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11.25" hidden="false" customHeight="true" outlineLevel="0" collapsed="false">
      <c r="A160" s="6" t="n">
        <f aca="false">COUNTIFS($B$2:$B$169,B160)</f>
        <v>9</v>
      </c>
      <c r="B160" s="7" t="s">
        <v>25</v>
      </c>
      <c r="C160" s="8" t="n">
        <v>1</v>
      </c>
      <c r="D160" s="8" t="n">
        <f aca="false">0.3*H160</f>
        <v>226.8</v>
      </c>
      <c r="E160" s="9" t="n">
        <f aca="false">C160*D160</f>
        <v>226.8</v>
      </c>
      <c r="F160" s="9" t="n">
        <v>756</v>
      </c>
      <c r="G160" s="9" t="n">
        <f aca="false">F160*C160</f>
        <v>756</v>
      </c>
      <c r="H160" s="9" t="n">
        <f aca="false">F160</f>
        <v>756</v>
      </c>
      <c r="I160" s="9" t="n">
        <f aca="false">H160*C160</f>
        <v>756</v>
      </c>
      <c r="J160" s="11" t="n">
        <v>2160</v>
      </c>
      <c r="K160" s="11" t="n">
        <f aca="false">$C$2*J160</f>
        <v>2160</v>
      </c>
      <c r="L160" s="9" t="n">
        <f aca="false">(E160+K160+I160+G160)</f>
        <v>3898.8</v>
      </c>
      <c r="M160" s="9" t="n">
        <f aca="false">L160+(24*60*60*15)</f>
        <v>1299898.8</v>
      </c>
      <c r="N160" s="9" t="s">
        <v>14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11.25" hidden="false" customHeight="true" outlineLevel="0" collapsed="false">
      <c r="A161" s="6" t="n">
        <f aca="false">COUNTIFS($B$2:$B$169,B161)</f>
        <v>9</v>
      </c>
      <c r="B161" s="7" t="s">
        <v>26</v>
      </c>
      <c r="C161" s="8" t="n">
        <v>1</v>
      </c>
      <c r="D161" s="8" t="n">
        <f aca="false">0.3*H161</f>
        <v>226.8</v>
      </c>
      <c r="E161" s="9" t="n">
        <f aca="false">C161*D161</f>
        <v>226.8</v>
      </c>
      <c r="F161" s="9" t="n">
        <v>756</v>
      </c>
      <c r="G161" s="9" t="n">
        <f aca="false">F161*C161</f>
        <v>756</v>
      </c>
      <c r="H161" s="9" t="n">
        <f aca="false">F161</f>
        <v>756</v>
      </c>
      <c r="I161" s="9" t="n">
        <f aca="false">H161*C161</f>
        <v>756</v>
      </c>
      <c r="J161" s="11" t="n">
        <v>2100</v>
      </c>
      <c r="K161" s="11" t="n">
        <f aca="false">$C$2*J161</f>
        <v>2100</v>
      </c>
      <c r="L161" s="9" t="n">
        <f aca="false">(E161+K161+I161+G161)</f>
        <v>3838.8</v>
      </c>
      <c r="M161" s="9" t="n">
        <f aca="false">L161+(24*60*60*15)</f>
        <v>1299838.8</v>
      </c>
      <c r="N161" s="9" t="s">
        <v>14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11.25" hidden="false" customHeight="true" outlineLevel="0" collapsed="false">
      <c r="A162" s="6" t="n">
        <f aca="false">COUNTIFS($B$2:$B$169,B162)</f>
        <v>9</v>
      </c>
      <c r="B162" s="7" t="s">
        <v>27</v>
      </c>
      <c r="C162" s="8" t="n">
        <v>1</v>
      </c>
      <c r="D162" s="8" t="n">
        <f aca="false">0.3*H162</f>
        <v>226.8</v>
      </c>
      <c r="E162" s="9" t="n">
        <f aca="false">C162*D162</f>
        <v>226.8</v>
      </c>
      <c r="F162" s="9" t="n">
        <v>756</v>
      </c>
      <c r="G162" s="9" t="n">
        <f aca="false">F162*C162</f>
        <v>756</v>
      </c>
      <c r="H162" s="9" t="n">
        <f aca="false">F162</f>
        <v>756</v>
      </c>
      <c r="I162" s="9" t="n">
        <f aca="false">H162*C162</f>
        <v>756</v>
      </c>
      <c r="J162" s="11" t="n">
        <v>2160</v>
      </c>
      <c r="K162" s="11" t="n">
        <f aca="false">$C$2*J162</f>
        <v>2160</v>
      </c>
      <c r="L162" s="9" t="n">
        <f aca="false">(E162+K162+I162+G162)</f>
        <v>3898.8</v>
      </c>
      <c r="M162" s="9" t="n">
        <f aca="false">L162+(24*60*60*15)</f>
        <v>1299898.8</v>
      </c>
      <c r="N162" s="9" t="s">
        <v>14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11.25" hidden="false" customHeight="true" outlineLevel="0" collapsed="false">
      <c r="A163" s="6" t="n">
        <f aca="false">COUNTIFS($B$2:$B$169,B163)</f>
        <v>8</v>
      </c>
      <c r="B163" s="7" t="s">
        <v>28</v>
      </c>
      <c r="C163" s="8" t="n">
        <v>1</v>
      </c>
      <c r="D163" s="8" t="n">
        <f aca="false">0.3*H163</f>
        <v>226.8</v>
      </c>
      <c r="E163" s="9" t="n">
        <f aca="false">C163*D163</f>
        <v>226.8</v>
      </c>
      <c r="F163" s="9" t="n">
        <v>756</v>
      </c>
      <c r="G163" s="9" t="n">
        <f aca="false">F163*C163</f>
        <v>756</v>
      </c>
      <c r="H163" s="9" t="n">
        <f aca="false">F163</f>
        <v>756</v>
      </c>
      <c r="I163" s="9" t="n">
        <f aca="false">H163*C163</f>
        <v>756</v>
      </c>
      <c r="J163" s="11" t="n">
        <v>2100</v>
      </c>
      <c r="K163" s="11" t="n">
        <f aca="false">$C$2*J163</f>
        <v>2100</v>
      </c>
      <c r="L163" s="9" t="n">
        <f aca="false">(E163+K163+I163+G163)</f>
        <v>3838.8</v>
      </c>
      <c r="M163" s="9" t="n">
        <f aca="false">L163+(24*60*60*15)</f>
        <v>1299838.8</v>
      </c>
      <c r="N163" s="9" t="s">
        <v>14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11.25" hidden="false" customHeight="true" outlineLevel="0" collapsed="false">
      <c r="A164" s="6" t="n">
        <f aca="false">COUNTIFS($B$2:$B$169,B164)</f>
        <v>8</v>
      </c>
      <c r="B164" s="7" t="s">
        <v>29</v>
      </c>
      <c r="C164" s="8" t="n">
        <v>1</v>
      </c>
      <c r="D164" s="8" t="n">
        <f aca="false">0.3*H164</f>
        <v>220.5</v>
      </c>
      <c r="E164" s="9" t="n">
        <f aca="false">C164*D164</f>
        <v>220.5</v>
      </c>
      <c r="F164" s="9" t="n">
        <v>735</v>
      </c>
      <c r="G164" s="9" t="n">
        <f aca="false">F164*C164</f>
        <v>735</v>
      </c>
      <c r="H164" s="9" t="n">
        <f aca="false">F164</f>
        <v>735</v>
      </c>
      <c r="I164" s="9" t="n">
        <f aca="false">H164*C164</f>
        <v>735</v>
      </c>
      <c r="J164" s="11" t="n">
        <v>2160</v>
      </c>
      <c r="K164" s="11" t="n">
        <f aca="false">$C$2*J164</f>
        <v>2160</v>
      </c>
      <c r="L164" s="9" t="n">
        <f aca="false">(E164+K164+I164+G164)</f>
        <v>3850.5</v>
      </c>
      <c r="M164" s="9" t="n">
        <f aca="false">L164+(24*60*60*15)</f>
        <v>1299850.5</v>
      </c>
      <c r="N164" s="9" t="s">
        <v>14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11.25" hidden="false" customHeight="true" outlineLevel="0" collapsed="false">
      <c r="A165" s="6" t="n">
        <f aca="false">COUNTIFS($B$2:$B$169,B165)</f>
        <v>8</v>
      </c>
      <c r="B165" s="7" t="s">
        <v>30</v>
      </c>
      <c r="C165" s="8" t="n">
        <v>1</v>
      </c>
      <c r="D165" s="8" t="n">
        <f aca="false">0.3*H165</f>
        <v>226.8</v>
      </c>
      <c r="E165" s="9" t="n">
        <f aca="false">C165*D165</f>
        <v>226.8</v>
      </c>
      <c r="F165" s="9" t="n">
        <v>756</v>
      </c>
      <c r="G165" s="9" t="n">
        <f aca="false">F165*C165</f>
        <v>756</v>
      </c>
      <c r="H165" s="9" t="n">
        <f aca="false">F165</f>
        <v>756</v>
      </c>
      <c r="I165" s="9" t="n">
        <f aca="false">H165*C165</f>
        <v>756</v>
      </c>
      <c r="J165" s="11" t="n">
        <v>2371</v>
      </c>
      <c r="K165" s="11" t="n">
        <f aca="false">$C$2*J165</f>
        <v>2371</v>
      </c>
      <c r="L165" s="9" t="n">
        <f aca="false">(E165+K165+I165+G165)</f>
        <v>4109.8</v>
      </c>
      <c r="M165" s="9" t="n">
        <f aca="false">L165+(24*60*60*15)</f>
        <v>1300109.8</v>
      </c>
      <c r="N165" s="9" t="s">
        <v>14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11.25" hidden="false" customHeight="true" outlineLevel="0" collapsed="false">
      <c r="A166" s="6" t="n">
        <f aca="false">COUNTIFS($B$2:$B$169,B166)</f>
        <v>8</v>
      </c>
      <c r="B166" s="7" t="s">
        <v>31</v>
      </c>
      <c r="C166" s="8" t="n">
        <v>1</v>
      </c>
      <c r="D166" s="8" t="n">
        <f aca="false">0.3*H166</f>
        <v>239.4</v>
      </c>
      <c r="E166" s="9" t="n">
        <f aca="false">C166*D166</f>
        <v>239.4</v>
      </c>
      <c r="F166" s="9" t="n">
        <v>798</v>
      </c>
      <c r="G166" s="9" t="n">
        <f aca="false">F166*C166</f>
        <v>798</v>
      </c>
      <c r="H166" s="9" t="n">
        <f aca="false">F166</f>
        <v>798</v>
      </c>
      <c r="I166" s="9" t="n">
        <f aca="false">H166*C166</f>
        <v>798</v>
      </c>
      <c r="J166" s="11" t="n">
        <v>2160</v>
      </c>
      <c r="K166" s="11" t="n">
        <f aca="false">$C$2*J166</f>
        <v>2160</v>
      </c>
      <c r="L166" s="9" t="n">
        <f aca="false">(E166+K166+I166+G166)</f>
        <v>3995.4</v>
      </c>
      <c r="M166" s="9" t="n">
        <f aca="false">L166+(24*60*60*15)</f>
        <v>1299995.4</v>
      </c>
      <c r="N166" s="9" t="s">
        <v>14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11.25" hidden="false" customHeight="true" outlineLevel="0" collapsed="false">
      <c r="A167" s="6" t="n">
        <f aca="false">COUNTIFS($B$2:$B$169,B167)</f>
        <v>8</v>
      </c>
      <c r="B167" s="12" t="s">
        <v>32</v>
      </c>
      <c r="C167" s="8" t="n">
        <v>1</v>
      </c>
      <c r="D167" s="8" t="n">
        <f aca="false">0.3*H167</f>
        <v>239.4</v>
      </c>
      <c r="E167" s="9" t="n">
        <f aca="false">C167*D167</f>
        <v>239.4</v>
      </c>
      <c r="F167" s="9" t="n">
        <v>798</v>
      </c>
      <c r="G167" s="9" t="n">
        <f aca="false">F167*C167</f>
        <v>798</v>
      </c>
      <c r="H167" s="9" t="n">
        <f aca="false">F167</f>
        <v>798</v>
      </c>
      <c r="I167" s="9" t="n">
        <f aca="false">H167*C167</f>
        <v>798</v>
      </c>
      <c r="J167" s="9" t="n">
        <v>2100</v>
      </c>
      <c r="K167" s="9" t="n">
        <f aca="false">$C$2*J167</f>
        <v>2100</v>
      </c>
      <c r="L167" s="9" t="n">
        <f aca="false">(E167+K167+I167+G167)</f>
        <v>3935.4</v>
      </c>
      <c r="M167" s="9" t="n">
        <f aca="false">L167+(24*60*60*15)</f>
        <v>1299935.4</v>
      </c>
      <c r="N167" s="9" t="s">
        <v>14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11.25" hidden="false" customHeight="true" outlineLevel="0" collapsed="false">
      <c r="A168" s="6" t="n">
        <f aca="false">COUNTIFS($B$2:$B$169,B168)</f>
        <v>9</v>
      </c>
      <c r="B168" s="12" t="s">
        <v>33</v>
      </c>
      <c r="C168" s="8" t="n">
        <v>1</v>
      </c>
      <c r="D168" s="8" t="n">
        <f aca="false">0.3*H168</f>
        <v>239.4</v>
      </c>
      <c r="E168" s="9" t="n">
        <f aca="false">C168*D168</f>
        <v>239.4</v>
      </c>
      <c r="F168" s="9" t="n">
        <v>798</v>
      </c>
      <c r="G168" s="9" t="n">
        <f aca="false">F168*C168</f>
        <v>798</v>
      </c>
      <c r="H168" s="9" t="n">
        <f aca="false">F168</f>
        <v>798</v>
      </c>
      <c r="I168" s="9" t="n">
        <f aca="false">H168*C168</f>
        <v>798</v>
      </c>
      <c r="J168" s="9" t="n">
        <v>2100</v>
      </c>
      <c r="K168" s="9" t="n">
        <f aca="false">$C$2*J168</f>
        <v>2100</v>
      </c>
      <c r="L168" s="9" t="n">
        <f aca="false">(E168+K168+I168+G168)</f>
        <v>3935.4</v>
      </c>
      <c r="M168" s="9" t="n">
        <f aca="false">L168+(24*60*60*15)</f>
        <v>1299935.4</v>
      </c>
      <c r="N168" s="9" t="s">
        <v>14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11.25" hidden="false" customHeight="true" outlineLevel="0" collapsed="false">
      <c r="A169" s="6" t="n">
        <f aca="false">COUNTIFS($B$2:$B$169,B169)</f>
        <v>9</v>
      </c>
      <c r="B169" s="12" t="s">
        <v>34</v>
      </c>
      <c r="C169" s="8" t="n">
        <v>1</v>
      </c>
      <c r="D169" s="8" t="n">
        <f aca="false">0.3*H169</f>
        <v>226.8</v>
      </c>
      <c r="E169" s="9" t="n">
        <f aca="false">C169*D169</f>
        <v>226.8</v>
      </c>
      <c r="F169" s="9" t="n">
        <v>756</v>
      </c>
      <c r="G169" s="9" t="n">
        <f aca="false">F169*C169</f>
        <v>756</v>
      </c>
      <c r="H169" s="9" t="n">
        <f aca="false">F169</f>
        <v>756</v>
      </c>
      <c r="I169" s="9" t="n">
        <f aca="false">H169*C169</f>
        <v>756</v>
      </c>
      <c r="J169" s="9" t="n">
        <v>2100</v>
      </c>
      <c r="K169" s="9" t="n">
        <f aca="false">$C$2*J169</f>
        <v>2100</v>
      </c>
      <c r="L169" s="9" t="n">
        <f aca="false">(E169+K169+I169+G169)</f>
        <v>3838.8</v>
      </c>
      <c r="M169" s="9" t="n">
        <f aca="false">L169+(24*60*60*15)</f>
        <v>1299838.8</v>
      </c>
      <c r="N169" s="9" t="s">
        <v>14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11.25" hidden="false" customHeight="true" outlineLevel="0" collapsed="false">
      <c r="A170" s="1"/>
      <c r="B170" s="1"/>
      <c r="C170" s="15"/>
      <c r="D170" s="15"/>
      <c r="E170" s="16"/>
      <c r="F170" s="16"/>
      <c r="G170" s="15"/>
      <c r="H170" s="15"/>
      <c r="I170" s="15"/>
      <c r="J170" s="15"/>
      <c r="K170" s="15"/>
      <c r="L170" s="15"/>
      <c r="M170" s="16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11.25" hidden="false" customHeight="true" outlineLevel="0" collapsed="false">
      <c r="A171" s="1"/>
      <c r="B171" s="1"/>
      <c r="C171" s="15"/>
      <c r="D171" s="15"/>
      <c r="E171" s="16"/>
      <c r="F171" s="16"/>
      <c r="G171" s="15"/>
      <c r="H171" s="15"/>
      <c r="I171" s="15"/>
      <c r="J171" s="15"/>
      <c r="K171" s="15"/>
      <c r="L171" s="15"/>
      <c r="M171" s="16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11.25" hidden="false" customHeight="true" outlineLevel="0" collapsed="false">
      <c r="A172" s="1"/>
      <c r="B172" s="1"/>
      <c r="C172" s="15"/>
      <c r="D172" s="15"/>
      <c r="E172" s="16"/>
      <c r="F172" s="16"/>
      <c r="G172" s="15"/>
      <c r="H172" s="15"/>
      <c r="I172" s="15"/>
      <c r="J172" s="15"/>
      <c r="K172" s="15"/>
      <c r="L172" s="15"/>
      <c r="M172" s="16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11.25" hidden="false" customHeight="true" outlineLevel="0" collapsed="false">
      <c r="A173" s="1"/>
      <c r="B173" s="1"/>
      <c r="C173" s="15"/>
      <c r="D173" s="15"/>
      <c r="E173" s="16"/>
      <c r="F173" s="16"/>
      <c r="G173" s="15"/>
      <c r="H173" s="15"/>
      <c r="I173" s="15"/>
      <c r="J173" s="15"/>
      <c r="K173" s="15"/>
      <c r="L173" s="15"/>
      <c r="M173" s="16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11.25" hidden="false" customHeight="true" outlineLevel="0" collapsed="false">
      <c r="A174" s="1"/>
      <c r="B174" s="1"/>
      <c r="C174" s="15"/>
      <c r="D174" s="15"/>
      <c r="E174" s="16"/>
      <c r="F174" s="16"/>
      <c r="G174" s="15"/>
      <c r="H174" s="15"/>
      <c r="I174" s="15"/>
      <c r="J174" s="15"/>
      <c r="K174" s="15"/>
      <c r="L174" s="15"/>
      <c r="M174" s="16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11.25" hidden="false" customHeight="true" outlineLevel="0" collapsed="false">
      <c r="A175" s="1"/>
      <c r="B175" s="1"/>
      <c r="C175" s="15"/>
      <c r="D175" s="15"/>
      <c r="E175" s="16"/>
      <c r="F175" s="16"/>
      <c r="G175" s="15"/>
      <c r="H175" s="15"/>
      <c r="I175" s="15"/>
      <c r="J175" s="15"/>
      <c r="K175" s="15"/>
      <c r="L175" s="15"/>
      <c r="M175" s="16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11.25" hidden="false" customHeight="true" outlineLevel="0" collapsed="false">
      <c r="A176" s="1"/>
      <c r="B176" s="1"/>
      <c r="C176" s="15"/>
      <c r="D176" s="15"/>
      <c r="E176" s="16"/>
      <c r="F176" s="16"/>
      <c r="G176" s="15"/>
      <c r="H176" s="15"/>
      <c r="I176" s="15"/>
      <c r="J176" s="15"/>
      <c r="K176" s="15"/>
      <c r="L176" s="15"/>
      <c r="M176" s="16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11.25" hidden="false" customHeight="true" outlineLevel="0" collapsed="false">
      <c r="A177" s="1"/>
      <c r="B177" s="1"/>
      <c r="C177" s="15"/>
      <c r="D177" s="15"/>
      <c r="E177" s="16"/>
      <c r="F177" s="16"/>
      <c r="G177" s="15"/>
      <c r="H177" s="15"/>
      <c r="I177" s="15"/>
      <c r="J177" s="15"/>
      <c r="K177" s="15"/>
      <c r="L177" s="15"/>
      <c r="M177" s="16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11.25" hidden="false" customHeight="true" outlineLevel="0" collapsed="false">
      <c r="A178" s="1"/>
      <c r="B178" s="1"/>
      <c r="C178" s="15"/>
      <c r="D178" s="15"/>
      <c r="E178" s="16"/>
      <c r="F178" s="16"/>
      <c r="G178" s="15"/>
      <c r="H178" s="15"/>
      <c r="I178" s="15"/>
      <c r="J178" s="15"/>
      <c r="K178" s="15"/>
      <c r="L178" s="15"/>
      <c r="M178" s="16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11.25" hidden="false" customHeight="true" outlineLevel="0" collapsed="false">
      <c r="A179" s="1"/>
      <c r="B179" s="1"/>
      <c r="C179" s="15"/>
      <c r="D179" s="15"/>
      <c r="E179" s="16"/>
      <c r="F179" s="16"/>
      <c r="G179" s="15"/>
      <c r="H179" s="15"/>
      <c r="I179" s="15"/>
      <c r="J179" s="15"/>
      <c r="K179" s="15"/>
      <c r="L179" s="15"/>
      <c r="M179" s="16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11.25" hidden="false" customHeight="true" outlineLevel="0" collapsed="false">
      <c r="A180" s="1"/>
      <c r="B180" s="1"/>
      <c r="C180" s="15"/>
      <c r="D180" s="15"/>
      <c r="E180" s="16"/>
      <c r="F180" s="16"/>
      <c r="G180" s="15"/>
      <c r="H180" s="15"/>
      <c r="I180" s="15"/>
      <c r="J180" s="15"/>
      <c r="K180" s="15"/>
      <c r="L180" s="15"/>
      <c r="M180" s="16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11.25" hidden="false" customHeight="true" outlineLevel="0" collapsed="false">
      <c r="A181" s="1"/>
      <c r="B181" s="1"/>
      <c r="C181" s="15"/>
      <c r="D181" s="15"/>
      <c r="E181" s="16"/>
      <c r="F181" s="16"/>
      <c r="G181" s="15"/>
      <c r="H181" s="15"/>
      <c r="I181" s="15"/>
      <c r="J181" s="15"/>
      <c r="K181" s="15"/>
      <c r="L181" s="15"/>
      <c r="M181" s="16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11.25" hidden="false" customHeight="true" outlineLevel="0" collapsed="false">
      <c r="A182" s="1"/>
      <c r="B182" s="1"/>
      <c r="C182" s="15"/>
      <c r="D182" s="15"/>
      <c r="E182" s="16"/>
      <c r="F182" s="16"/>
      <c r="G182" s="15"/>
      <c r="H182" s="15"/>
      <c r="I182" s="15"/>
      <c r="J182" s="15"/>
      <c r="K182" s="15"/>
      <c r="L182" s="15"/>
      <c r="M182" s="16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11.25" hidden="false" customHeight="true" outlineLevel="0" collapsed="false">
      <c r="A183" s="1"/>
      <c r="B183" s="1"/>
      <c r="C183" s="15"/>
      <c r="D183" s="15"/>
      <c r="E183" s="16"/>
      <c r="F183" s="16"/>
      <c r="G183" s="15"/>
      <c r="H183" s="15"/>
      <c r="I183" s="15"/>
      <c r="J183" s="15"/>
      <c r="K183" s="15"/>
      <c r="L183" s="15"/>
      <c r="M183" s="16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11.25" hidden="false" customHeight="true" outlineLevel="0" collapsed="false">
      <c r="A184" s="1"/>
      <c r="B184" s="1"/>
      <c r="C184" s="15"/>
      <c r="D184" s="15"/>
      <c r="E184" s="16"/>
      <c r="F184" s="16"/>
      <c r="G184" s="15"/>
      <c r="H184" s="15"/>
      <c r="I184" s="15"/>
      <c r="J184" s="15"/>
      <c r="K184" s="15"/>
      <c r="L184" s="15"/>
      <c r="M184" s="16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11.25" hidden="false" customHeight="true" outlineLevel="0" collapsed="false">
      <c r="A185" s="1"/>
      <c r="B185" s="1"/>
      <c r="C185" s="15"/>
      <c r="D185" s="15"/>
      <c r="E185" s="16"/>
      <c r="F185" s="16"/>
      <c r="G185" s="15"/>
      <c r="H185" s="15"/>
      <c r="I185" s="15"/>
      <c r="J185" s="15"/>
      <c r="K185" s="15"/>
      <c r="L185" s="15"/>
      <c r="M185" s="16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11.25" hidden="false" customHeight="true" outlineLevel="0" collapsed="false">
      <c r="A186" s="1"/>
      <c r="B186" s="1"/>
      <c r="C186" s="15"/>
      <c r="D186" s="15"/>
      <c r="E186" s="16"/>
      <c r="F186" s="16"/>
      <c r="G186" s="15"/>
      <c r="H186" s="15"/>
      <c r="I186" s="15"/>
      <c r="J186" s="15"/>
      <c r="K186" s="15"/>
      <c r="L186" s="15"/>
      <c r="M186" s="16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11.25" hidden="false" customHeight="true" outlineLevel="0" collapsed="false">
      <c r="A187" s="1"/>
      <c r="B187" s="1"/>
      <c r="C187" s="15"/>
      <c r="D187" s="15"/>
      <c r="E187" s="16"/>
      <c r="F187" s="16"/>
      <c r="G187" s="15"/>
      <c r="H187" s="15"/>
      <c r="I187" s="15"/>
      <c r="J187" s="15"/>
      <c r="K187" s="15"/>
      <c r="L187" s="15"/>
      <c r="M187" s="16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11.25" hidden="false" customHeight="true" outlineLevel="0" collapsed="false">
      <c r="A188" s="1"/>
      <c r="B188" s="1"/>
      <c r="C188" s="15"/>
      <c r="D188" s="15"/>
      <c r="E188" s="16"/>
      <c r="F188" s="16"/>
      <c r="G188" s="15"/>
      <c r="H188" s="15"/>
      <c r="I188" s="15"/>
      <c r="J188" s="15"/>
      <c r="K188" s="15"/>
      <c r="L188" s="15"/>
      <c r="M188" s="16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11.25" hidden="false" customHeight="true" outlineLevel="0" collapsed="false">
      <c r="A189" s="1"/>
      <c r="B189" s="1"/>
      <c r="C189" s="15"/>
      <c r="D189" s="15"/>
      <c r="E189" s="16"/>
      <c r="F189" s="16"/>
      <c r="G189" s="15"/>
      <c r="H189" s="15"/>
      <c r="I189" s="15"/>
      <c r="J189" s="15"/>
      <c r="K189" s="15"/>
      <c r="L189" s="15"/>
      <c r="M189" s="16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11.25" hidden="false" customHeight="true" outlineLevel="0" collapsed="false">
      <c r="A190" s="1"/>
      <c r="B190" s="1"/>
      <c r="C190" s="15"/>
      <c r="D190" s="15"/>
      <c r="E190" s="16"/>
      <c r="F190" s="16"/>
      <c r="G190" s="15"/>
      <c r="H190" s="15"/>
      <c r="I190" s="15"/>
      <c r="J190" s="15"/>
      <c r="K190" s="15"/>
      <c r="L190" s="15"/>
      <c r="M190" s="16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11.25" hidden="false" customHeight="true" outlineLevel="0" collapsed="false">
      <c r="A191" s="1"/>
      <c r="B191" s="1"/>
      <c r="C191" s="15"/>
      <c r="D191" s="15"/>
      <c r="E191" s="16"/>
      <c r="F191" s="16"/>
      <c r="G191" s="15"/>
      <c r="H191" s="15"/>
      <c r="I191" s="15"/>
      <c r="J191" s="15"/>
      <c r="K191" s="15"/>
      <c r="L191" s="15"/>
      <c r="M191" s="16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11.25" hidden="false" customHeight="true" outlineLevel="0" collapsed="false">
      <c r="A192" s="1"/>
      <c r="B192" s="1"/>
      <c r="C192" s="15"/>
      <c r="D192" s="15"/>
      <c r="E192" s="16"/>
      <c r="F192" s="16"/>
      <c r="G192" s="15"/>
      <c r="H192" s="15"/>
      <c r="I192" s="15"/>
      <c r="J192" s="15"/>
      <c r="K192" s="15"/>
      <c r="L192" s="15"/>
      <c r="M192" s="16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11.25" hidden="false" customHeight="true" outlineLevel="0" collapsed="false">
      <c r="A193" s="1"/>
      <c r="B193" s="1"/>
      <c r="C193" s="15"/>
      <c r="D193" s="15"/>
      <c r="E193" s="16"/>
      <c r="F193" s="16"/>
      <c r="G193" s="15"/>
      <c r="H193" s="15"/>
      <c r="I193" s="15"/>
      <c r="J193" s="15"/>
      <c r="K193" s="15"/>
      <c r="L193" s="15"/>
      <c r="M193" s="16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11.25" hidden="false" customHeight="true" outlineLevel="0" collapsed="false">
      <c r="A194" s="1"/>
      <c r="B194" s="1"/>
      <c r="C194" s="15"/>
      <c r="D194" s="15"/>
      <c r="E194" s="16"/>
      <c r="F194" s="16"/>
      <c r="G194" s="15"/>
      <c r="H194" s="15"/>
      <c r="I194" s="15"/>
      <c r="J194" s="15"/>
      <c r="K194" s="15"/>
      <c r="L194" s="15"/>
      <c r="M194" s="16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11.25" hidden="false" customHeight="true" outlineLevel="0" collapsed="false">
      <c r="A195" s="1"/>
      <c r="B195" s="1"/>
      <c r="C195" s="15"/>
      <c r="D195" s="15"/>
      <c r="E195" s="16"/>
      <c r="F195" s="16"/>
      <c r="G195" s="15"/>
      <c r="H195" s="15"/>
      <c r="I195" s="15"/>
      <c r="J195" s="15"/>
      <c r="K195" s="15"/>
      <c r="L195" s="15"/>
      <c r="M195" s="16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11.25" hidden="false" customHeight="true" outlineLevel="0" collapsed="false">
      <c r="A196" s="1"/>
      <c r="B196" s="1"/>
      <c r="C196" s="15"/>
      <c r="D196" s="15"/>
      <c r="E196" s="16"/>
      <c r="F196" s="16"/>
      <c r="G196" s="15"/>
      <c r="H196" s="15"/>
      <c r="I196" s="15"/>
      <c r="J196" s="15"/>
      <c r="K196" s="15"/>
      <c r="L196" s="15"/>
      <c r="M196" s="16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11.25" hidden="false" customHeight="true" outlineLevel="0" collapsed="false">
      <c r="A197" s="1"/>
      <c r="B197" s="1"/>
      <c r="C197" s="15"/>
      <c r="D197" s="15"/>
      <c r="E197" s="16"/>
      <c r="F197" s="16"/>
      <c r="G197" s="15"/>
      <c r="H197" s="15"/>
      <c r="I197" s="15"/>
      <c r="J197" s="15"/>
      <c r="K197" s="15"/>
      <c r="L197" s="15"/>
      <c r="M197" s="16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11.25" hidden="false" customHeight="true" outlineLevel="0" collapsed="false">
      <c r="A198" s="1"/>
      <c r="B198" s="1"/>
      <c r="C198" s="15"/>
      <c r="D198" s="15"/>
      <c r="E198" s="16"/>
      <c r="F198" s="16"/>
      <c r="G198" s="15"/>
      <c r="H198" s="15"/>
      <c r="I198" s="15"/>
      <c r="J198" s="15"/>
      <c r="K198" s="15"/>
      <c r="L198" s="15"/>
      <c r="M198" s="16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11.25" hidden="false" customHeight="true" outlineLevel="0" collapsed="false">
      <c r="A199" s="1"/>
      <c r="B199" s="1"/>
      <c r="C199" s="15"/>
      <c r="D199" s="15"/>
      <c r="E199" s="16"/>
      <c r="F199" s="16"/>
      <c r="G199" s="15"/>
      <c r="H199" s="15"/>
      <c r="I199" s="15"/>
      <c r="J199" s="15"/>
      <c r="K199" s="15"/>
      <c r="L199" s="15"/>
      <c r="M199" s="16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11.25" hidden="false" customHeight="true" outlineLevel="0" collapsed="false">
      <c r="A200" s="1"/>
      <c r="B200" s="1"/>
      <c r="C200" s="15"/>
      <c r="D200" s="15"/>
      <c r="E200" s="16"/>
      <c r="F200" s="16"/>
      <c r="G200" s="15"/>
      <c r="H200" s="15"/>
      <c r="I200" s="15"/>
      <c r="J200" s="15"/>
      <c r="K200" s="15"/>
      <c r="L200" s="15"/>
      <c r="M200" s="16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11.25" hidden="false" customHeight="true" outlineLevel="0" collapsed="false">
      <c r="A201" s="1"/>
      <c r="B201" s="1"/>
      <c r="C201" s="15"/>
      <c r="D201" s="15"/>
      <c r="E201" s="16"/>
      <c r="F201" s="16"/>
      <c r="G201" s="15"/>
      <c r="H201" s="15"/>
      <c r="I201" s="15"/>
      <c r="J201" s="15"/>
      <c r="K201" s="15"/>
      <c r="L201" s="15"/>
      <c r="M201" s="16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11.25" hidden="false" customHeight="true" outlineLevel="0" collapsed="false">
      <c r="A202" s="1"/>
      <c r="B202" s="1"/>
      <c r="C202" s="15"/>
      <c r="D202" s="15"/>
      <c r="E202" s="16"/>
      <c r="F202" s="16"/>
      <c r="G202" s="15"/>
      <c r="H202" s="15"/>
      <c r="I202" s="15"/>
      <c r="J202" s="15"/>
      <c r="K202" s="15"/>
      <c r="L202" s="15"/>
      <c r="M202" s="16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11.25" hidden="false" customHeight="true" outlineLevel="0" collapsed="false">
      <c r="A203" s="1"/>
      <c r="B203" s="1"/>
      <c r="C203" s="15"/>
      <c r="D203" s="15"/>
      <c r="E203" s="16"/>
      <c r="F203" s="16"/>
      <c r="G203" s="15"/>
      <c r="H203" s="15"/>
      <c r="I203" s="15"/>
      <c r="J203" s="15"/>
      <c r="K203" s="15"/>
      <c r="L203" s="15"/>
      <c r="M203" s="16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11.25" hidden="false" customHeight="true" outlineLevel="0" collapsed="false">
      <c r="A204" s="1"/>
      <c r="B204" s="1"/>
      <c r="C204" s="15"/>
      <c r="D204" s="15"/>
      <c r="E204" s="16"/>
      <c r="F204" s="16"/>
      <c r="G204" s="15"/>
      <c r="H204" s="15"/>
      <c r="I204" s="15"/>
      <c r="J204" s="15"/>
      <c r="K204" s="15"/>
      <c r="L204" s="15"/>
      <c r="M204" s="16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11.25" hidden="false" customHeight="true" outlineLevel="0" collapsed="false">
      <c r="A205" s="1"/>
      <c r="B205" s="1"/>
      <c r="C205" s="15"/>
      <c r="D205" s="15"/>
      <c r="E205" s="16"/>
      <c r="F205" s="16"/>
      <c r="G205" s="15"/>
      <c r="H205" s="15"/>
      <c r="I205" s="15"/>
      <c r="J205" s="15"/>
      <c r="K205" s="15"/>
      <c r="L205" s="15"/>
      <c r="M205" s="16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11.25" hidden="false" customHeight="true" outlineLevel="0" collapsed="false">
      <c r="A206" s="1"/>
      <c r="B206" s="1"/>
      <c r="C206" s="15"/>
      <c r="D206" s="15"/>
      <c r="E206" s="16"/>
      <c r="F206" s="16"/>
      <c r="G206" s="15"/>
      <c r="H206" s="15"/>
      <c r="I206" s="15"/>
      <c r="J206" s="15"/>
      <c r="K206" s="15"/>
      <c r="L206" s="15"/>
      <c r="M206" s="16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11.25" hidden="false" customHeight="true" outlineLevel="0" collapsed="false">
      <c r="A207" s="1"/>
      <c r="B207" s="1"/>
      <c r="C207" s="15"/>
      <c r="D207" s="15"/>
      <c r="E207" s="16"/>
      <c r="F207" s="16"/>
      <c r="G207" s="15"/>
      <c r="H207" s="15"/>
      <c r="I207" s="15"/>
      <c r="J207" s="15"/>
      <c r="K207" s="15"/>
      <c r="L207" s="15"/>
      <c r="M207" s="16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11.25" hidden="false" customHeight="true" outlineLevel="0" collapsed="false">
      <c r="A208" s="1"/>
      <c r="B208" s="1"/>
      <c r="C208" s="15"/>
      <c r="D208" s="15"/>
      <c r="E208" s="16"/>
      <c r="F208" s="16"/>
      <c r="G208" s="15"/>
      <c r="H208" s="15"/>
      <c r="I208" s="15"/>
      <c r="J208" s="15"/>
      <c r="K208" s="15"/>
      <c r="L208" s="15"/>
      <c r="M208" s="16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11.25" hidden="false" customHeight="true" outlineLevel="0" collapsed="false">
      <c r="A209" s="1"/>
      <c r="B209" s="1"/>
      <c r="C209" s="15"/>
      <c r="D209" s="15"/>
      <c r="E209" s="16"/>
      <c r="F209" s="16"/>
      <c r="G209" s="15"/>
      <c r="H209" s="15"/>
      <c r="I209" s="15"/>
      <c r="J209" s="15"/>
      <c r="K209" s="15"/>
      <c r="L209" s="15"/>
      <c r="M209" s="16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11.25" hidden="false" customHeight="true" outlineLevel="0" collapsed="false">
      <c r="A210" s="1"/>
      <c r="B210" s="1"/>
      <c r="C210" s="15"/>
      <c r="D210" s="15"/>
      <c r="E210" s="16"/>
      <c r="F210" s="16"/>
      <c r="G210" s="15"/>
      <c r="H210" s="15"/>
      <c r="I210" s="15"/>
      <c r="J210" s="15"/>
      <c r="K210" s="15"/>
      <c r="L210" s="15"/>
      <c r="M210" s="16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11.25" hidden="false" customHeight="true" outlineLevel="0" collapsed="false">
      <c r="A211" s="1"/>
      <c r="B211" s="1"/>
      <c r="C211" s="15"/>
      <c r="D211" s="15"/>
      <c r="E211" s="16"/>
      <c r="F211" s="16"/>
      <c r="G211" s="15"/>
      <c r="H211" s="15"/>
      <c r="I211" s="15"/>
      <c r="J211" s="15"/>
      <c r="K211" s="15"/>
      <c r="L211" s="15"/>
      <c r="M211" s="16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11.25" hidden="false" customHeight="true" outlineLevel="0" collapsed="false">
      <c r="A212" s="1"/>
      <c r="B212" s="1"/>
      <c r="C212" s="15"/>
      <c r="D212" s="15"/>
      <c r="E212" s="16"/>
      <c r="F212" s="16"/>
      <c r="G212" s="15"/>
      <c r="H212" s="15"/>
      <c r="I212" s="15"/>
      <c r="J212" s="15"/>
      <c r="K212" s="15"/>
      <c r="L212" s="15"/>
      <c r="M212" s="16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11.25" hidden="false" customHeight="true" outlineLevel="0" collapsed="false">
      <c r="A213" s="1"/>
      <c r="B213" s="1"/>
      <c r="C213" s="15"/>
      <c r="D213" s="15"/>
      <c r="E213" s="16"/>
      <c r="F213" s="16"/>
      <c r="G213" s="15"/>
      <c r="H213" s="15"/>
      <c r="I213" s="15"/>
      <c r="J213" s="15"/>
      <c r="K213" s="15"/>
      <c r="L213" s="15"/>
      <c r="M213" s="16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11.25" hidden="false" customHeight="true" outlineLevel="0" collapsed="false">
      <c r="A214" s="1"/>
      <c r="B214" s="1"/>
      <c r="C214" s="15"/>
      <c r="D214" s="15"/>
      <c r="E214" s="16"/>
      <c r="F214" s="16"/>
      <c r="G214" s="15"/>
      <c r="H214" s="15"/>
      <c r="I214" s="15"/>
      <c r="J214" s="15"/>
      <c r="K214" s="15"/>
      <c r="L214" s="15"/>
      <c r="M214" s="16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11.25" hidden="false" customHeight="true" outlineLevel="0" collapsed="false">
      <c r="A215" s="1"/>
      <c r="B215" s="1"/>
      <c r="C215" s="15"/>
      <c r="D215" s="15"/>
      <c r="E215" s="16"/>
      <c r="F215" s="16"/>
      <c r="G215" s="15"/>
      <c r="H215" s="15"/>
      <c r="I215" s="15"/>
      <c r="J215" s="15"/>
      <c r="K215" s="15"/>
      <c r="L215" s="15"/>
      <c r="M215" s="16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11.25" hidden="false" customHeight="true" outlineLevel="0" collapsed="false">
      <c r="A216" s="1"/>
      <c r="B216" s="1"/>
      <c r="C216" s="15"/>
      <c r="D216" s="15"/>
      <c r="E216" s="16"/>
      <c r="F216" s="16"/>
      <c r="G216" s="15"/>
      <c r="H216" s="15"/>
      <c r="I216" s="15"/>
      <c r="J216" s="15"/>
      <c r="K216" s="15"/>
      <c r="L216" s="15"/>
      <c r="M216" s="16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11.25" hidden="false" customHeight="true" outlineLevel="0" collapsed="false">
      <c r="A217" s="1"/>
      <c r="B217" s="1"/>
      <c r="C217" s="15"/>
      <c r="D217" s="15"/>
      <c r="E217" s="16"/>
      <c r="F217" s="16"/>
      <c r="G217" s="15"/>
      <c r="H217" s="15"/>
      <c r="I217" s="15"/>
      <c r="J217" s="15"/>
      <c r="K217" s="15"/>
      <c r="L217" s="15"/>
      <c r="M217" s="16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11.25" hidden="false" customHeight="true" outlineLevel="0" collapsed="false">
      <c r="A218" s="1"/>
      <c r="B218" s="1"/>
      <c r="C218" s="15"/>
      <c r="D218" s="15"/>
      <c r="E218" s="16"/>
      <c r="F218" s="16"/>
      <c r="G218" s="15"/>
      <c r="H218" s="15"/>
      <c r="I218" s="15"/>
      <c r="J218" s="15"/>
      <c r="K218" s="15"/>
      <c r="L218" s="15"/>
      <c r="M218" s="16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11.25" hidden="false" customHeight="true" outlineLevel="0" collapsed="false">
      <c r="A219" s="1"/>
      <c r="B219" s="1"/>
      <c r="C219" s="15"/>
      <c r="D219" s="15"/>
      <c r="E219" s="16"/>
      <c r="F219" s="16"/>
      <c r="G219" s="15"/>
      <c r="H219" s="15"/>
      <c r="I219" s="15"/>
      <c r="J219" s="15"/>
      <c r="K219" s="15"/>
      <c r="L219" s="15"/>
      <c r="M219" s="16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11.25" hidden="false" customHeight="true" outlineLevel="0" collapsed="false">
      <c r="A220" s="1"/>
      <c r="B220" s="1"/>
      <c r="C220" s="15"/>
      <c r="D220" s="15"/>
      <c r="E220" s="16"/>
      <c r="F220" s="16"/>
      <c r="G220" s="15"/>
      <c r="H220" s="15"/>
      <c r="I220" s="15"/>
      <c r="J220" s="15"/>
      <c r="K220" s="15"/>
      <c r="L220" s="15"/>
      <c r="M220" s="16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11.25" hidden="false" customHeight="true" outlineLevel="0" collapsed="false">
      <c r="A221" s="1"/>
      <c r="B221" s="1"/>
      <c r="C221" s="15"/>
      <c r="D221" s="15"/>
      <c r="E221" s="16"/>
      <c r="F221" s="16"/>
      <c r="G221" s="15"/>
      <c r="H221" s="15"/>
      <c r="I221" s="15"/>
      <c r="J221" s="15"/>
      <c r="K221" s="15"/>
      <c r="L221" s="15"/>
      <c r="M221" s="16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11.25" hidden="false" customHeight="true" outlineLevel="0" collapsed="false">
      <c r="A222" s="1"/>
      <c r="B222" s="1"/>
      <c r="C222" s="15"/>
      <c r="D222" s="15"/>
      <c r="E222" s="16"/>
      <c r="F222" s="16"/>
      <c r="G222" s="15"/>
      <c r="H222" s="15"/>
      <c r="I222" s="15"/>
      <c r="J222" s="15"/>
      <c r="K222" s="15"/>
      <c r="L222" s="15"/>
      <c r="M222" s="16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11.25" hidden="false" customHeight="true" outlineLevel="0" collapsed="false">
      <c r="A223" s="1"/>
      <c r="B223" s="1"/>
      <c r="C223" s="15"/>
      <c r="D223" s="15"/>
      <c r="E223" s="16"/>
      <c r="F223" s="16"/>
      <c r="G223" s="15"/>
      <c r="H223" s="15"/>
      <c r="I223" s="15"/>
      <c r="J223" s="15"/>
      <c r="K223" s="15"/>
      <c r="L223" s="15"/>
      <c r="M223" s="16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11.25" hidden="false" customHeight="true" outlineLevel="0" collapsed="false">
      <c r="A224" s="1"/>
      <c r="B224" s="1"/>
      <c r="C224" s="15"/>
      <c r="D224" s="15"/>
      <c r="E224" s="16"/>
      <c r="F224" s="16"/>
      <c r="G224" s="15"/>
      <c r="H224" s="15"/>
      <c r="I224" s="15"/>
      <c r="J224" s="15"/>
      <c r="K224" s="15"/>
      <c r="L224" s="15"/>
      <c r="M224" s="16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11.25" hidden="false" customHeight="true" outlineLevel="0" collapsed="false">
      <c r="A225" s="1"/>
      <c r="B225" s="1"/>
      <c r="C225" s="15"/>
      <c r="D225" s="15"/>
      <c r="E225" s="16"/>
      <c r="F225" s="16"/>
      <c r="G225" s="15"/>
      <c r="H225" s="15"/>
      <c r="I225" s="15"/>
      <c r="J225" s="15"/>
      <c r="K225" s="15"/>
      <c r="L225" s="15"/>
      <c r="M225" s="16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11.25" hidden="false" customHeight="true" outlineLevel="0" collapsed="false">
      <c r="A226" s="1"/>
      <c r="B226" s="1"/>
      <c r="C226" s="15"/>
      <c r="D226" s="15"/>
      <c r="E226" s="16"/>
      <c r="F226" s="16"/>
      <c r="G226" s="15"/>
      <c r="H226" s="15"/>
      <c r="I226" s="15"/>
      <c r="J226" s="15"/>
      <c r="K226" s="15"/>
      <c r="L226" s="15"/>
      <c r="M226" s="16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11.25" hidden="false" customHeight="true" outlineLevel="0" collapsed="false">
      <c r="A227" s="1"/>
      <c r="B227" s="1"/>
      <c r="C227" s="15"/>
      <c r="D227" s="15"/>
      <c r="E227" s="16"/>
      <c r="F227" s="16"/>
      <c r="G227" s="15"/>
      <c r="H227" s="15"/>
      <c r="I227" s="15"/>
      <c r="J227" s="15"/>
      <c r="K227" s="15"/>
      <c r="L227" s="15"/>
      <c r="M227" s="16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11.25" hidden="false" customHeight="true" outlineLevel="0" collapsed="false">
      <c r="A228" s="1"/>
      <c r="B228" s="1"/>
      <c r="C228" s="15"/>
      <c r="D228" s="15"/>
      <c r="E228" s="16"/>
      <c r="F228" s="16"/>
      <c r="G228" s="15"/>
      <c r="H228" s="15"/>
      <c r="I228" s="15"/>
      <c r="J228" s="15"/>
      <c r="K228" s="15"/>
      <c r="L228" s="15"/>
      <c r="M228" s="16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11.25" hidden="false" customHeight="true" outlineLevel="0" collapsed="false">
      <c r="A229" s="1"/>
      <c r="B229" s="1"/>
      <c r="C229" s="15"/>
      <c r="D229" s="15"/>
      <c r="E229" s="16"/>
      <c r="F229" s="16"/>
      <c r="G229" s="15"/>
      <c r="H229" s="15"/>
      <c r="I229" s="15"/>
      <c r="J229" s="15"/>
      <c r="K229" s="15"/>
      <c r="L229" s="15"/>
      <c r="M229" s="16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11.25" hidden="false" customHeight="true" outlineLevel="0" collapsed="false">
      <c r="A230" s="1"/>
      <c r="B230" s="1"/>
      <c r="C230" s="15"/>
      <c r="D230" s="15"/>
      <c r="E230" s="16"/>
      <c r="F230" s="16"/>
      <c r="G230" s="15"/>
      <c r="H230" s="15"/>
      <c r="I230" s="15"/>
      <c r="J230" s="15"/>
      <c r="K230" s="15"/>
      <c r="L230" s="15"/>
      <c r="M230" s="16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11.25" hidden="false" customHeight="true" outlineLevel="0" collapsed="false">
      <c r="A231" s="1"/>
      <c r="B231" s="1"/>
      <c r="C231" s="15"/>
      <c r="D231" s="15"/>
      <c r="E231" s="16"/>
      <c r="F231" s="16"/>
      <c r="G231" s="15"/>
      <c r="H231" s="15"/>
      <c r="I231" s="15"/>
      <c r="J231" s="15"/>
      <c r="K231" s="15"/>
      <c r="L231" s="15"/>
      <c r="M231" s="16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11.25" hidden="false" customHeight="true" outlineLevel="0" collapsed="false">
      <c r="A232" s="1"/>
      <c r="B232" s="1"/>
      <c r="C232" s="15"/>
      <c r="D232" s="15"/>
      <c r="E232" s="16"/>
      <c r="F232" s="16"/>
      <c r="G232" s="15"/>
      <c r="H232" s="15"/>
      <c r="I232" s="15"/>
      <c r="J232" s="15"/>
      <c r="K232" s="15"/>
      <c r="L232" s="15"/>
      <c r="M232" s="16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11.25" hidden="false" customHeight="true" outlineLevel="0" collapsed="false">
      <c r="A233" s="1"/>
      <c r="B233" s="1"/>
      <c r="C233" s="15"/>
      <c r="D233" s="15"/>
      <c r="E233" s="16"/>
      <c r="F233" s="16"/>
      <c r="G233" s="15"/>
      <c r="H233" s="15"/>
      <c r="I233" s="15"/>
      <c r="J233" s="15"/>
      <c r="K233" s="15"/>
      <c r="L233" s="15"/>
      <c r="M233" s="16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11.25" hidden="false" customHeight="true" outlineLevel="0" collapsed="false">
      <c r="A234" s="1"/>
      <c r="B234" s="1"/>
      <c r="C234" s="15"/>
      <c r="D234" s="15"/>
      <c r="E234" s="16"/>
      <c r="F234" s="16"/>
      <c r="G234" s="15"/>
      <c r="H234" s="15"/>
      <c r="I234" s="15"/>
      <c r="J234" s="15"/>
      <c r="K234" s="15"/>
      <c r="L234" s="15"/>
      <c r="M234" s="16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11.25" hidden="false" customHeight="true" outlineLevel="0" collapsed="false">
      <c r="A235" s="1"/>
      <c r="B235" s="1"/>
      <c r="C235" s="15"/>
      <c r="D235" s="15"/>
      <c r="E235" s="16"/>
      <c r="F235" s="16"/>
      <c r="G235" s="15"/>
      <c r="H235" s="15"/>
      <c r="I235" s="15"/>
      <c r="J235" s="15"/>
      <c r="K235" s="15"/>
      <c r="L235" s="15"/>
      <c r="M235" s="16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11.25" hidden="false" customHeight="true" outlineLevel="0" collapsed="false">
      <c r="A236" s="1"/>
      <c r="B236" s="1"/>
      <c r="C236" s="15"/>
      <c r="D236" s="15"/>
      <c r="E236" s="16"/>
      <c r="F236" s="16"/>
      <c r="G236" s="15"/>
      <c r="H236" s="15"/>
      <c r="I236" s="15"/>
      <c r="J236" s="15"/>
      <c r="K236" s="15"/>
      <c r="L236" s="15"/>
      <c r="M236" s="16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11.25" hidden="false" customHeight="true" outlineLevel="0" collapsed="false">
      <c r="A237" s="1"/>
      <c r="B237" s="1"/>
      <c r="C237" s="15"/>
      <c r="D237" s="15"/>
      <c r="E237" s="16"/>
      <c r="F237" s="16"/>
      <c r="G237" s="15"/>
      <c r="H237" s="15"/>
      <c r="I237" s="15"/>
      <c r="J237" s="15"/>
      <c r="K237" s="15"/>
      <c r="L237" s="15"/>
      <c r="M237" s="16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11.25" hidden="false" customHeight="true" outlineLevel="0" collapsed="false">
      <c r="A238" s="1"/>
      <c r="B238" s="1"/>
      <c r="C238" s="15"/>
      <c r="D238" s="15"/>
      <c r="E238" s="16"/>
      <c r="F238" s="16"/>
      <c r="G238" s="15"/>
      <c r="H238" s="15"/>
      <c r="I238" s="15"/>
      <c r="J238" s="15"/>
      <c r="K238" s="15"/>
      <c r="L238" s="15"/>
      <c r="M238" s="16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11.25" hidden="false" customHeight="true" outlineLevel="0" collapsed="false">
      <c r="A239" s="1"/>
      <c r="B239" s="1"/>
      <c r="C239" s="15"/>
      <c r="D239" s="15"/>
      <c r="E239" s="16"/>
      <c r="F239" s="16"/>
      <c r="G239" s="15"/>
      <c r="H239" s="15"/>
      <c r="I239" s="15"/>
      <c r="J239" s="15"/>
      <c r="K239" s="15"/>
      <c r="L239" s="15"/>
      <c r="M239" s="16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11.25" hidden="false" customHeight="true" outlineLevel="0" collapsed="false">
      <c r="A240" s="1"/>
      <c r="B240" s="1"/>
      <c r="C240" s="15"/>
      <c r="D240" s="15"/>
      <c r="E240" s="16"/>
      <c r="F240" s="16"/>
      <c r="G240" s="15"/>
      <c r="H240" s="15"/>
      <c r="I240" s="15"/>
      <c r="J240" s="15"/>
      <c r="K240" s="15"/>
      <c r="L240" s="15"/>
      <c r="M240" s="16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11.25" hidden="false" customHeight="true" outlineLevel="0" collapsed="false">
      <c r="A241" s="1"/>
      <c r="B241" s="1"/>
      <c r="C241" s="15"/>
      <c r="D241" s="15"/>
      <c r="E241" s="16"/>
      <c r="F241" s="16"/>
      <c r="G241" s="15"/>
      <c r="H241" s="15"/>
      <c r="I241" s="15"/>
      <c r="J241" s="15"/>
      <c r="K241" s="15"/>
      <c r="L241" s="15"/>
      <c r="M241" s="16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11.25" hidden="false" customHeight="true" outlineLevel="0" collapsed="false">
      <c r="A242" s="1"/>
      <c r="B242" s="1"/>
      <c r="C242" s="15"/>
      <c r="D242" s="15"/>
      <c r="E242" s="16"/>
      <c r="F242" s="16"/>
      <c r="G242" s="15"/>
      <c r="H242" s="15"/>
      <c r="I242" s="15"/>
      <c r="J242" s="15"/>
      <c r="K242" s="15"/>
      <c r="L242" s="15"/>
      <c r="M242" s="16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11.25" hidden="false" customHeight="true" outlineLevel="0" collapsed="false">
      <c r="A243" s="1"/>
      <c r="B243" s="1"/>
      <c r="C243" s="15"/>
      <c r="D243" s="15"/>
      <c r="E243" s="16"/>
      <c r="F243" s="16"/>
      <c r="G243" s="15"/>
      <c r="H243" s="15"/>
      <c r="I243" s="15"/>
      <c r="J243" s="15"/>
      <c r="K243" s="15"/>
      <c r="L243" s="15"/>
      <c r="M243" s="16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11.25" hidden="false" customHeight="true" outlineLevel="0" collapsed="false">
      <c r="A244" s="1"/>
      <c r="B244" s="1"/>
      <c r="C244" s="15"/>
      <c r="D244" s="15"/>
      <c r="E244" s="16"/>
      <c r="F244" s="16"/>
      <c r="G244" s="15"/>
      <c r="H244" s="15"/>
      <c r="I244" s="15"/>
      <c r="J244" s="15"/>
      <c r="K244" s="15"/>
      <c r="L244" s="15"/>
      <c r="M244" s="16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11.25" hidden="false" customHeight="true" outlineLevel="0" collapsed="false">
      <c r="A245" s="1"/>
      <c r="B245" s="1"/>
      <c r="C245" s="15"/>
      <c r="D245" s="15"/>
      <c r="E245" s="16"/>
      <c r="F245" s="16"/>
      <c r="G245" s="15"/>
      <c r="H245" s="15"/>
      <c r="I245" s="15"/>
      <c r="J245" s="15"/>
      <c r="K245" s="15"/>
      <c r="L245" s="15"/>
      <c r="M245" s="16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11.25" hidden="false" customHeight="true" outlineLevel="0" collapsed="false">
      <c r="A246" s="1"/>
      <c r="B246" s="1"/>
      <c r="C246" s="15"/>
      <c r="D246" s="15"/>
      <c r="E246" s="16"/>
      <c r="F246" s="16"/>
      <c r="G246" s="15"/>
      <c r="H246" s="15"/>
      <c r="I246" s="15"/>
      <c r="J246" s="15"/>
      <c r="K246" s="15"/>
      <c r="L246" s="15"/>
      <c r="M246" s="16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11.25" hidden="false" customHeight="true" outlineLevel="0" collapsed="false">
      <c r="A247" s="1"/>
      <c r="B247" s="1"/>
      <c r="C247" s="15"/>
      <c r="D247" s="15"/>
      <c r="E247" s="16"/>
      <c r="F247" s="16"/>
      <c r="G247" s="15"/>
      <c r="H247" s="15"/>
      <c r="I247" s="15"/>
      <c r="J247" s="15"/>
      <c r="K247" s="15"/>
      <c r="L247" s="15"/>
      <c r="M247" s="16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11.25" hidden="false" customHeight="true" outlineLevel="0" collapsed="false">
      <c r="A248" s="1"/>
      <c r="B248" s="1"/>
      <c r="C248" s="15"/>
      <c r="D248" s="15"/>
      <c r="E248" s="16"/>
      <c r="F248" s="16"/>
      <c r="G248" s="15"/>
      <c r="H248" s="15"/>
      <c r="I248" s="15"/>
      <c r="J248" s="15"/>
      <c r="K248" s="15"/>
      <c r="L248" s="15"/>
      <c r="M248" s="16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11.25" hidden="false" customHeight="true" outlineLevel="0" collapsed="false">
      <c r="A249" s="1"/>
      <c r="B249" s="1"/>
      <c r="C249" s="15"/>
      <c r="D249" s="15"/>
      <c r="E249" s="16"/>
      <c r="F249" s="16"/>
      <c r="G249" s="15"/>
      <c r="H249" s="15"/>
      <c r="I249" s="15"/>
      <c r="J249" s="15"/>
      <c r="K249" s="15"/>
      <c r="L249" s="15"/>
      <c r="M249" s="16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11.25" hidden="false" customHeight="true" outlineLevel="0" collapsed="false">
      <c r="A250" s="1"/>
      <c r="B250" s="1"/>
      <c r="C250" s="15"/>
      <c r="D250" s="15"/>
      <c r="E250" s="16"/>
      <c r="F250" s="16"/>
      <c r="G250" s="15"/>
      <c r="H250" s="15"/>
      <c r="I250" s="15"/>
      <c r="J250" s="15"/>
      <c r="K250" s="15"/>
      <c r="L250" s="15"/>
      <c r="M250" s="16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11.25" hidden="false" customHeight="true" outlineLevel="0" collapsed="false">
      <c r="A251" s="1"/>
      <c r="B251" s="1"/>
      <c r="C251" s="15"/>
      <c r="D251" s="15"/>
      <c r="E251" s="16"/>
      <c r="F251" s="16"/>
      <c r="G251" s="15"/>
      <c r="H251" s="15"/>
      <c r="I251" s="15"/>
      <c r="J251" s="15"/>
      <c r="K251" s="15"/>
      <c r="L251" s="15"/>
      <c r="M251" s="16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11.25" hidden="false" customHeight="true" outlineLevel="0" collapsed="false">
      <c r="A252" s="1"/>
      <c r="B252" s="1"/>
      <c r="C252" s="15"/>
      <c r="D252" s="15"/>
      <c r="E252" s="16"/>
      <c r="F252" s="16"/>
      <c r="G252" s="15"/>
      <c r="H252" s="15"/>
      <c r="I252" s="15"/>
      <c r="J252" s="15"/>
      <c r="K252" s="15"/>
      <c r="L252" s="15"/>
      <c r="M252" s="16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11.25" hidden="false" customHeight="true" outlineLevel="0" collapsed="false">
      <c r="A253" s="1"/>
      <c r="B253" s="1"/>
      <c r="C253" s="15"/>
      <c r="D253" s="15"/>
      <c r="E253" s="16"/>
      <c r="F253" s="16"/>
      <c r="G253" s="15"/>
      <c r="H253" s="15"/>
      <c r="I253" s="15"/>
      <c r="J253" s="15"/>
      <c r="K253" s="15"/>
      <c r="L253" s="15"/>
      <c r="M253" s="16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11.25" hidden="false" customHeight="true" outlineLevel="0" collapsed="false">
      <c r="A254" s="1"/>
      <c r="B254" s="1"/>
      <c r="C254" s="15"/>
      <c r="D254" s="15"/>
      <c r="E254" s="16"/>
      <c r="F254" s="16"/>
      <c r="G254" s="15"/>
      <c r="H254" s="15"/>
      <c r="I254" s="15"/>
      <c r="J254" s="15"/>
      <c r="K254" s="15"/>
      <c r="L254" s="15"/>
      <c r="M254" s="16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11.25" hidden="false" customHeight="true" outlineLevel="0" collapsed="false">
      <c r="A255" s="1"/>
      <c r="B255" s="1"/>
      <c r="C255" s="15"/>
      <c r="D255" s="15"/>
      <c r="E255" s="16"/>
      <c r="F255" s="16"/>
      <c r="G255" s="15"/>
      <c r="H255" s="15"/>
      <c r="I255" s="15"/>
      <c r="J255" s="15"/>
      <c r="K255" s="15"/>
      <c r="L255" s="15"/>
      <c r="M255" s="16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11.25" hidden="false" customHeight="true" outlineLevel="0" collapsed="false">
      <c r="A256" s="1"/>
      <c r="B256" s="1"/>
      <c r="C256" s="15"/>
      <c r="D256" s="15"/>
      <c r="E256" s="16"/>
      <c r="F256" s="16"/>
      <c r="G256" s="15"/>
      <c r="H256" s="15"/>
      <c r="I256" s="15"/>
      <c r="J256" s="15"/>
      <c r="K256" s="15"/>
      <c r="L256" s="15"/>
      <c r="M256" s="16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11.25" hidden="false" customHeight="true" outlineLevel="0" collapsed="false">
      <c r="A257" s="1"/>
      <c r="B257" s="1"/>
      <c r="C257" s="15"/>
      <c r="D257" s="15"/>
      <c r="E257" s="16"/>
      <c r="F257" s="16"/>
      <c r="G257" s="15"/>
      <c r="H257" s="15"/>
      <c r="I257" s="15"/>
      <c r="J257" s="15"/>
      <c r="K257" s="15"/>
      <c r="L257" s="15"/>
      <c r="M257" s="16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11.25" hidden="false" customHeight="true" outlineLevel="0" collapsed="false">
      <c r="A258" s="1"/>
      <c r="B258" s="1"/>
      <c r="C258" s="15"/>
      <c r="D258" s="15"/>
      <c r="E258" s="16"/>
      <c r="F258" s="16"/>
      <c r="G258" s="15"/>
      <c r="H258" s="15"/>
      <c r="I258" s="15"/>
      <c r="J258" s="15"/>
      <c r="K258" s="15"/>
      <c r="L258" s="15"/>
      <c r="M258" s="16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11.25" hidden="false" customHeight="true" outlineLevel="0" collapsed="false">
      <c r="A259" s="1"/>
      <c r="B259" s="1"/>
      <c r="C259" s="15"/>
      <c r="D259" s="15"/>
      <c r="E259" s="16"/>
      <c r="F259" s="16"/>
      <c r="G259" s="15"/>
      <c r="H259" s="15"/>
      <c r="I259" s="15"/>
      <c r="J259" s="15"/>
      <c r="K259" s="15"/>
      <c r="L259" s="15"/>
      <c r="M259" s="16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11.25" hidden="false" customHeight="true" outlineLevel="0" collapsed="false">
      <c r="A260" s="1"/>
      <c r="B260" s="1"/>
      <c r="C260" s="15"/>
      <c r="D260" s="15"/>
      <c r="E260" s="16"/>
      <c r="F260" s="16"/>
      <c r="G260" s="15"/>
      <c r="H260" s="15"/>
      <c r="I260" s="15"/>
      <c r="J260" s="15"/>
      <c r="K260" s="15"/>
      <c r="L260" s="15"/>
      <c r="M260" s="16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11.25" hidden="false" customHeight="true" outlineLevel="0" collapsed="false">
      <c r="A261" s="1"/>
      <c r="B261" s="1"/>
      <c r="C261" s="15"/>
      <c r="D261" s="15"/>
      <c r="E261" s="16"/>
      <c r="F261" s="16"/>
      <c r="G261" s="15"/>
      <c r="H261" s="15"/>
      <c r="I261" s="15"/>
      <c r="J261" s="15"/>
      <c r="K261" s="15"/>
      <c r="L261" s="15"/>
      <c r="M261" s="16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11.25" hidden="false" customHeight="true" outlineLevel="0" collapsed="false">
      <c r="A262" s="1"/>
      <c r="B262" s="1"/>
      <c r="C262" s="15"/>
      <c r="D262" s="15"/>
      <c r="E262" s="16"/>
      <c r="F262" s="16"/>
      <c r="G262" s="15"/>
      <c r="H262" s="15"/>
      <c r="I262" s="15"/>
      <c r="J262" s="15"/>
      <c r="K262" s="15"/>
      <c r="L262" s="15"/>
      <c r="M262" s="16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11.25" hidden="false" customHeight="true" outlineLevel="0" collapsed="false">
      <c r="A263" s="1"/>
      <c r="B263" s="1"/>
      <c r="C263" s="15"/>
      <c r="D263" s="15"/>
      <c r="E263" s="16"/>
      <c r="F263" s="16"/>
      <c r="G263" s="15"/>
      <c r="H263" s="15"/>
      <c r="I263" s="15"/>
      <c r="J263" s="15"/>
      <c r="K263" s="15"/>
      <c r="L263" s="15"/>
      <c r="M263" s="16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11.25" hidden="false" customHeight="true" outlineLevel="0" collapsed="false">
      <c r="A264" s="1"/>
      <c r="B264" s="1"/>
      <c r="C264" s="15"/>
      <c r="D264" s="15"/>
      <c r="E264" s="16"/>
      <c r="F264" s="16"/>
      <c r="G264" s="15"/>
      <c r="H264" s="15"/>
      <c r="I264" s="15"/>
      <c r="J264" s="15"/>
      <c r="K264" s="15"/>
      <c r="L264" s="15"/>
      <c r="M264" s="16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11.25" hidden="false" customHeight="true" outlineLevel="0" collapsed="false">
      <c r="A265" s="1"/>
      <c r="B265" s="1"/>
      <c r="C265" s="15"/>
      <c r="D265" s="15"/>
      <c r="E265" s="16"/>
      <c r="F265" s="16"/>
      <c r="G265" s="15"/>
      <c r="H265" s="15"/>
      <c r="I265" s="15"/>
      <c r="J265" s="15"/>
      <c r="K265" s="15"/>
      <c r="L265" s="15"/>
      <c r="M265" s="16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11.25" hidden="false" customHeight="true" outlineLevel="0" collapsed="false">
      <c r="A266" s="1"/>
      <c r="B266" s="1"/>
      <c r="C266" s="15"/>
      <c r="D266" s="15"/>
      <c r="E266" s="16"/>
      <c r="F266" s="16"/>
      <c r="G266" s="15"/>
      <c r="H266" s="15"/>
      <c r="I266" s="15"/>
      <c r="J266" s="15"/>
      <c r="K266" s="15"/>
      <c r="L266" s="15"/>
      <c r="M266" s="16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11.25" hidden="false" customHeight="true" outlineLevel="0" collapsed="false">
      <c r="A267" s="1"/>
      <c r="B267" s="1"/>
      <c r="C267" s="15"/>
      <c r="D267" s="15"/>
      <c r="E267" s="16"/>
      <c r="F267" s="16"/>
      <c r="G267" s="15"/>
      <c r="H267" s="15"/>
      <c r="I267" s="15"/>
      <c r="J267" s="15"/>
      <c r="K267" s="15"/>
      <c r="L267" s="15"/>
      <c r="M267" s="16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11.25" hidden="false" customHeight="true" outlineLevel="0" collapsed="false">
      <c r="A268" s="1"/>
      <c r="B268" s="1"/>
      <c r="C268" s="15"/>
      <c r="D268" s="15"/>
      <c r="E268" s="16"/>
      <c r="F268" s="16"/>
      <c r="G268" s="15"/>
      <c r="H268" s="15"/>
      <c r="I268" s="15"/>
      <c r="J268" s="15"/>
      <c r="K268" s="15"/>
      <c r="L268" s="15"/>
      <c r="M268" s="16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11.25" hidden="false" customHeight="true" outlineLevel="0" collapsed="false">
      <c r="A269" s="1"/>
      <c r="B269" s="1"/>
      <c r="C269" s="15"/>
      <c r="D269" s="15"/>
      <c r="E269" s="16"/>
      <c r="F269" s="16"/>
      <c r="G269" s="15"/>
      <c r="H269" s="15"/>
      <c r="I269" s="15"/>
      <c r="J269" s="15"/>
      <c r="K269" s="15"/>
      <c r="L269" s="15"/>
      <c r="M269" s="16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11.25" hidden="false" customHeight="true" outlineLevel="0" collapsed="false">
      <c r="A270" s="1"/>
      <c r="B270" s="1"/>
      <c r="C270" s="15"/>
      <c r="D270" s="15"/>
      <c r="E270" s="16"/>
      <c r="F270" s="16"/>
      <c r="G270" s="15"/>
      <c r="H270" s="15"/>
      <c r="I270" s="15"/>
      <c r="J270" s="15"/>
      <c r="K270" s="15"/>
      <c r="L270" s="15"/>
      <c r="M270" s="16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11.25" hidden="false" customHeight="true" outlineLevel="0" collapsed="false">
      <c r="A271" s="1"/>
      <c r="B271" s="1"/>
      <c r="C271" s="15"/>
      <c r="D271" s="15"/>
      <c r="E271" s="16"/>
      <c r="F271" s="16"/>
      <c r="G271" s="15"/>
      <c r="H271" s="15"/>
      <c r="I271" s="15"/>
      <c r="J271" s="15"/>
      <c r="K271" s="15"/>
      <c r="L271" s="15"/>
      <c r="M271" s="16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11.25" hidden="false" customHeight="true" outlineLevel="0" collapsed="false">
      <c r="A272" s="1"/>
      <c r="B272" s="1"/>
      <c r="C272" s="15"/>
      <c r="D272" s="15"/>
      <c r="E272" s="16"/>
      <c r="F272" s="16"/>
      <c r="G272" s="15"/>
      <c r="H272" s="15"/>
      <c r="I272" s="15"/>
      <c r="J272" s="15"/>
      <c r="K272" s="15"/>
      <c r="L272" s="15"/>
      <c r="M272" s="16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11.25" hidden="false" customHeight="true" outlineLevel="0" collapsed="false">
      <c r="A273" s="1"/>
      <c r="B273" s="1"/>
      <c r="C273" s="15"/>
      <c r="D273" s="15"/>
      <c r="E273" s="16"/>
      <c r="F273" s="16"/>
      <c r="G273" s="15"/>
      <c r="H273" s="15"/>
      <c r="I273" s="15"/>
      <c r="J273" s="15"/>
      <c r="K273" s="15"/>
      <c r="L273" s="15"/>
      <c r="M273" s="16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11.25" hidden="false" customHeight="true" outlineLevel="0" collapsed="false">
      <c r="A274" s="1"/>
      <c r="B274" s="1"/>
      <c r="C274" s="15"/>
      <c r="D274" s="15"/>
      <c r="E274" s="16"/>
      <c r="F274" s="16"/>
      <c r="G274" s="15"/>
      <c r="H274" s="15"/>
      <c r="I274" s="15"/>
      <c r="J274" s="15"/>
      <c r="K274" s="15"/>
      <c r="L274" s="15"/>
      <c r="M274" s="16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11.25" hidden="false" customHeight="true" outlineLevel="0" collapsed="false">
      <c r="A275" s="1"/>
      <c r="B275" s="1"/>
      <c r="C275" s="15"/>
      <c r="D275" s="15"/>
      <c r="E275" s="16"/>
      <c r="F275" s="16"/>
      <c r="G275" s="15"/>
      <c r="H275" s="15"/>
      <c r="I275" s="15"/>
      <c r="J275" s="15"/>
      <c r="K275" s="15"/>
      <c r="L275" s="15"/>
      <c r="M275" s="16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11.25" hidden="false" customHeight="true" outlineLevel="0" collapsed="false">
      <c r="A276" s="1"/>
      <c r="B276" s="1"/>
      <c r="C276" s="15"/>
      <c r="D276" s="15"/>
      <c r="E276" s="16"/>
      <c r="F276" s="16"/>
      <c r="G276" s="15"/>
      <c r="H276" s="15"/>
      <c r="I276" s="15"/>
      <c r="J276" s="15"/>
      <c r="K276" s="15"/>
      <c r="L276" s="15"/>
      <c r="M276" s="16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11.25" hidden="false" customHeight="true" outlineLevel="0" collapsed="false">
      <c r="A277" s="1"/>
      <c r="B277" s="1"/>
      <c r="C277" s="15"/>
      <c r="D277" s="15"/>
      <c r="E277" s="16"/>
      <c r="F277" s="16"/>
      <c r="G277" s="15"/>
      <c r="H277" s="15"/>
      <c r="I277" s="15"/>
      <c r="J277" s="15"/>
      <c r="K277" s="15"/>
      <c r="L277" s="15"/>
      <c r="M277" s="16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11.25" hidden="false" customHeight="true" outlineLevel="0" collapsed="false">
      <c r="A278" s="1"/>
      <c r="B278" s="1"/>
      <c r="C278" s="15"/>
      <c r="D278" s="15"/>
      <c r="E278" s="16"/>
      <c r="F278" s="16"/>
      <c r="G278" s="15"/>
      <c r="H278" s="15"/>
      <c r="I278" s="15"/>
      <c r="J278" s="15"/>
      <c r="K278" s="15"/>
      <c r="L278" s="15"/>
      <c r="M278" s="16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11.25" hidden="false" customHeight="true" outlineLevel="0" collapsed="false">
      <c r="A279" s="1"/>
      <c r="B279" s="1"/>
      <c r="C279" s="15"/>
      <c r="D279" s="15"/>
      <c r="E279" s="16"/>
      <c r="F279" s="16"/>
      <c r="G279" s="15"/>
      <c r="H279" s="15"/>
      <c r="I279" s="15"/>
      <c r="J279" s="15"/>
      <c r="K279" s="15"/>
      <c r="L279" s="15"/>
      <c r="M279" s="16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11.25" hidden="false" customHeight="true" outlineLevel="0" collapsed="false">
      <c r="A280" s="1"/>
      <c r="B280" s="1"/>
      <c r="C280" s="15"/>
      <c r="D280" s="15"/>
      <c r="E280" s="16"/>
      <c r="F280" s="16"/>
      <c r="G280" s="15"/>
      <c r="H280" s="15"/>
      <c r="I280" s="15"/>
      <c r="J280" s="15"/>
      <c r="K280" s="15"/>
      <c r="L280" s="15"/>
      <c r="M280" s="16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11.25" hidden="false" customHeight="true" outlineLevel="0" collapsed="false">
      <c r="A281" s="1"/>
      <c r="B281" s="1"/>
      <c r="C281" s="15"/>
      <c r="D281" s="15"/>
      <c r="E281" s="16"/>
      <c r="F281" s="16"/>
      <c r="G281" s="15"/>
      <c r="H281" s="15"/>
      <c r="I281" s="15"/>
      <c r="J281" s="15"/>
      <c r="K281" s="15"/>
      <c r="L281" s="15"/>
      <c r="M281" s="16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11.25" hidden="false" customHeight="true" outlineLevel="0" collapsed="false">
      <c r="A282" s="1"/>
      <c r="B282" s="1"/>
      <c r="C282" s="15"/>
      <c r="D282" s="15"/>
      <c r="E282" s="16"/>
      <c r="F282" s="16"/>
      <c r="G282" s="15"/>
      <c r="H282" s="15"/>
      <c r="I282" s="15"/>
      <c r="J282" s="15"/>
      <c r="K282" s="15"/>
      <c r="L282" s="15"/>
      <c r="M282" s="16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11.25" hidden="false" customHeight="true" outlineLevel="0" collapsed="false">
      <c r="A283" s="1"/>
      <c r="B283" s="1"/>
      <c r="C283" s="15"/>
      <c r="D283" s="15"/>
      <c r="E283" s="16"/>
      <c r="F283" s="16"/>
      <c r="G283" s="15"/>
      <c r="H283" s="15"/>
      <c r="I283" s="15"/>
      <c r="J283" s="15"/>
      <c r="K283" s="15"/>
      <c r="L283" s="15"/>
      <c r="M283" s="16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11.25" hidden="false" customHeight="true" outlineLevel="0" collapsed="false">
      <c r="A284" s="1"/>
      <c r="B284" s="1"/>
      <c r="C284" s="15"/>
      <c r="D284" s="15"/>
      <c r="E284" s="16"/>
      <c r="F284" s="16"/>
      <c r="G284" s="15"/>
      <c r="H284" s="15"/>
      <c r="I284" s="15"/>
      <c r="J284" s="15"/>
      <c r="K284" s="15"/>
      <c r="L284" s="15"/>
      <c r="M284" s="16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11.25" hidden="false" customHeight="true" outlineLevel="0" collapsed="false">
      <c r="A285" s="1"/>
      <c r="B285" s="1"/>
      <c r="C285" s="15"/>
      <c r="D285" s="15"/>
      <c r="E285" s="16"/>
      <c r="F285" s="16"/>
      <c r="G285" s="15"/>
      <c r="H285" s="15"/>
      <c r="I285" s="15"/>
      <c r="J285" s="15"/>
      <c r="K285" s="15"/>
      <c r="L285" s="15"/>
      <c r="M285" s="16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11.25" hidden="false" customHeight="true" outlineLevel="0" collapsed="false">
      <c r="A286" s="1"/>
      <c r="B286" s="1"/>
      <c r="C286" s="15"/>
      <c r="D286" s="15"/>
      <c r="E286" s="16"/>
      <c r="F286" s="16"/>
      <c r="G286" s="15"/>
      <c r="H286" s="15"/>
      <c r="I286" s="15"/>
      <c r="J286" s="15"/>
      <c r="K286" s="15"/>
      <c r="L286" s="15"/>
      <c r="M286" s="16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11.25" hidden="false" customHeight="true" outlineLevel="0" collapsed="false">
      <c r="A287" s="1"/>
      <c r="B287" s="1"/>
      <c r="C287" s="15"/>
      <c r="D287" s="15"/>
      <c r="E287" s="16"/>
      <c r="F287" s="16"/>
      <c r="G287" s="15"/>
      <c r="H287" s="15"/>
      <c r="I287" s="15"/>
      <c r="J287" s="15"/>
      <c r="K287" s="15"/>
      <c r="L287" s="15"/>
      <c r="M287" s="16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11.25" hidden="false" customHeight="true" outlineLevel="0" collapsed="false">
      <c r="A288" s="1"/>
      <c r="B288" s="1"/>
      <c r="C288" s="15"/>
      <c r="D288" s="15"/>
      <c r="E288" s="16"/>
      <c r="F288" s="16"/>
      <c r="G288" s="15"/>
      <c r="H288" s="15"/>
      <c r="I288" s="15"/>
      <c r="J288" s="15"/>
      <c r="K288" s="15"/>
      <c r="L288" s="15"/>
      <c r="M288" s="16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11.25" hidden="false" customHeight="true" outlineLevel="0" collapsed="false">
      <c r="A289" s="1"/>
      <c r="B289" s="1"/>
      <c r="C289" s="15"/>
      <c r="D289" s="15"/>
      <c r="E289" s="16"/>
      <c r="F289" s="16"/>
      <c r="G289" s="15"/>
      <c r="H289" s="15"/>
      <c r="I289" s="15"/>
      <c r="J289" s="15"/>
      <c r="K289" s="15"/>
      <c r="L289" s="15"/>
      <c r="M289" s="16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11.25" hidden="false" customHeight="true" outlineLevel="0" collapsed="false">
      <c r="A290" s="1"/>
      <c r="B290" s="1"/>
      <c r="C290" s="15"/>
      <c r="D290" s="15"/>
      <c r="E290" s="16"/>
      <c r="F290" s="16"/>
      <c r="G290" s="15"/>
      <c r="H290" s="15"/>
      <c r="I290" s="15"/>
      <c r="J290" s="15"/>
      <c r="K290" s="15"/>
      <c r="L290" s="15"/>
      <c r="M290" s="16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11.25" hidden="false" customHeight="true" outlineLevel="0" collapsed="false">
      <c r="A291" s="1"/>
      <c r="B291" s="1"/>
      <c r="C291" s="15"/>
      <c r="D291" s="15"/>
      <c r="E291" s="16"/>
      <c r="F291" s="16"/>
      <c r="G291" s="15"/>
      <c r="H291" s="15"/>
      <c r="I291" s="15"/>
      <c r="J291" s="15"/>
      <c r="K291" s="15"/>
      <c r="L291" s="15"/>
      <c r="M291" s="16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11.25" hidden="false" customHeight="true" outlineLevel="0" collapsed="false">
      <c r="A292" s="1"/>
      <c r="B292" s="1"/>
      <c r="C292" s="15"/>
      <c r="D292" s="15"/>
      <c r="E292" s="16"/>
      <c r="F292" s="16"/>
      <c r="G292" s="15"/>
      <c r="H292" s="15"/>
      <c r="I292" s="15"/>
      <c r="J292" s="15"/>
      <c r="K292" s="15"/>
      <c r="L292" s="15"/>
      <c r="M292" s="16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11.25" hidden="false" customHeight="true" outlineLevel="0" collapsed="false">
      <c r="A293" s="1"/>
      <c r="B293" s="1"/>
      <c r="C293" s="15"/>
      <c r="D293" s="15"/>
      <c r="E293" s="16"/>
      <c r="F293" s="16"/>
      <c r="G293" s="15"/>
      <c r="H293" s="15"/>
      <c r="I293" s="15"/>
      <c r="J293" s="15"/>
      <c r="K293" s="15"/>
      <c r="L293" s="15"/>
      <c r="M293" s="16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11.25" hidden="false" customHeight="true" outlineLevel="0" collapsed="false">
      <c r="A294" s="1"/>
      <c r="B294" s="1"/>
      <c r="C294" s="15"/>
      <c r="D294" s="15"/>
      <c r="E294" s="16"/>
      <c r="F294" s="16"/>
      <c r="G294" s="15"/>
      <c r="H294" s="15"/>
      <c r="I294" s="15"/>
      <c r="J294" s="15"/>
      <c r="K294" s="15"/>
      <c r="L294" s="15"/>
      <c r="M294" s="16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11.25" hidden="false" customHeight="true" outlineLevel="0" collapsed="false">
      <c r="A295" s="1"/>
      <c r="B295" s="1"/>
      <c r="C295" s="15"/>
      <c r="D295" s="15"/>
      <c r="E295" s="16"/>
      <c r="F295" s="16"/>
      <c r="G295" s="15"/>
      <c r="H295" s="15"/>
      <c r="I295" s="15"/>
      <c r="J295" s="15"/>
      <c r="K295" s="15"/>
      <c r="L295" s="15"/>
      <c r="M295" s="16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11.25" hidden="false" customHeight="true" outlineLevel="0" collapsed="false">
      <c r="A296" s="1"/>
      <c r="B296" s="1"/>
      <c r="C296" s="15"/>
      <c r="D296" s="15"/>
      <c r="E296" s="16"/>
      <c r="F296" s="16"/>
      <c r="G296" s="15"/>
      <c r="H296" s="15"/>
      <c r="I296" s="15"/>
      <c r="J296" s="15"/>
      <c r="K296" s="15"/>
      <c r="L296" s="15"/>
      <c r="M296" s="16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11.25" hidden="false" customHeight="true" outlineLevel="0" collapsed="false">
      <c r="A297" s="1"/>
      <c r="B297" s="1"/>
      <c r="C297" s="15"/>
      <c r="D297" s="15"/>
      <c r="E297" s="16"/>
      <c r="F297" s="16"/>
      <c r="G297" s="15"/>
      <c r="H297" s="15"/>
      <c r="I297" s="15"/>
      <c r="J297" s="15"/>
      <c r="K297" s="15"/>
      <c r="L297" s="15"/>
      <c r="M297" s="16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11.25" hidden="false" customHeight="true" outlineLevel="0" collapsed="false">
      <c r="A298" s="1"/>
      <c r="B298" s="1"/>
      <c r="C298" s="15"/>
      <c r="D298" s="15"/>
      <c r="E298" s="16"/>
      <c r="F298" s="16"/>
      <c r="G298" s="15"/>
      <c r="H298" s="15"/>
      <c r="I298" s="15"/>
      <c r="J298" s="15"/>
      <c r="K298" s="15"/>
      <c r="L298" s="15"/>
      <c r="M298" s="16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11.25" hidden="false" customHeight="true" outlineLevel="0" collapsed="false">
      <c r="A299" s="1"/>
      <c r="B299" s="1"/>
      <c r="C299" s="15"/>
      <c r="D299" s="15"/>
      <c r="E299" s="16"/>
      <c r="F299" s="16"/>
      <c r="G299" s="15"/>
      <c r="H299" s="15"/>
      <c r="I299" s="15"/>
      <c r="J299" s="15"/>
      <c r="K299" s="15"/>
      <c r="L299" s="15"/>
      <c r="M299" s="16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11.25" hidden="false" customHeight="true" outlineLevel="0" collapsed="false">
      <c r="A300" s="1"/>
      <c r="B300" s="1"/>
      <c r="C300" s="15"/>
      <c r="D300" s="15"/>
      <c r="E300" s="16"/>
      <c r="F300" s="16"/>
      <c r="G300" s="15"/>
      <c r="H300" s="15"/>
      <c r="I300" s="15"/>
      <c r="J300" s="15"/>
      <c r="K300" s="15"/>
      <c r="L300" s="15"/>
      <c r="M300" s="16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11.25" hidden="false" customHeight="true" outlineLevel="0" collapsed="false">
      <c r="A301" s="1"/>
      <c r="B301" s="1"/>
      <c r="C301" s="15"/>
      <c r="D301" s="15"/>
      <c r="E301" s="16"/>
      <c r="F301" s="16"/>
      <c r="G301" s="15"/>
      <c r="H301" s="15"/>
      <c r="I301" s="15"/>
      <c r="J301" s="15"/>
      <c r="K301" s="15"/>
      <c r="L301" s="15"/>
      <c r="M301" s="16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11.25" hidden="false" customHeight="true" outlineLevel="0" collapsed="false">
      <c r="A302" s="1"/>
      <c r="B302" s="1"/>
      <c r="C302" s="15"/>
      <c r="D302" s="15"/>
      <c r="E302" s="16"/>
      <c r="F302" s="16"/>
      <c r="G302" s="15"/>
      <c r="H302" s="15"/>
      <c r="I302" s="15"/>
      <c r="J302" s="15"/>
      <c r="K302" s="15"/>
      <c r="L302" s="15"/>
      <c r="M302" s="16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11.25" hidden="false" customHeight="true" outlineLevel="0" collapsed="false">
      <c r="A303" s="1"/>
      <c r="B303" s="1"/>
      <c r="C303" s="15"/>
      <c r="D303" s="15"/>
      <c r="E303" s="16"/>
      <c r="F303" s="16"/>
      <c r="G303" s="15"/>
      <c r="H303" s="15"/>
      <c r="I303" s="15"/>
      <c r="J303" s="15"/>
      <c r="K303" s="15"/>
      <c r="L303" s="15"/>
      <c r="M303" s="16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11.25" hidden="false" customHeight="true" outlineLevel="0" collapsed="false">
      <c r="A304" s="1"/>
      <c r="B304" s="1"/>
      <c r="C304" s="15"/>
      <c r="D304" s="15"/>
      <c r="E304" s="16"/>
      <c r="F304" s="16"/>
      <c r="G304" s="15"/>
      <c r="H304" s="15"/>
      <c r="I304" s="15"/>
      <c r="J304" s="15"/>
      <c r="K304" s="15"/>
      <c r="L304" s="15"/>
      <c r="M304" s="16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11.25" hidden="false" customHeight="true" outlineLevel="0" collapsed="false">
      <c r="A305" s="1"/>
      <c r="B305" s="1"/>
      <c r="C305" s="15"/>
      <c r="D305" s="15"/>
      <c r="E305" s="16"/>
      <c r="F305" s="16"/>
      <c r="G305" s="15"/>
      <c r="H305" s="15"/>
      <c r="I305" s="15"/>
      <c r="J305" s="15"/>
      <c r="K305" s="15"/>
      <c r="L305" s="15"/>
      <c r="M305" s="16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11.25" hidden="false" customHeight="true" outlineLevel="0" collapsed="false">
      <c r="A306" s="1"/>
      <c r="B306" s="1"/>
      <c r="C306" s="15"/>
      <c r="D306" s="15"/>
      <c r="E306" s="16"/>
      <c r="F306" s="16"/>
      <c r="G306" s="15"/>
      <c r="H306" s="15"/>
      <c r="I306" s="15"/>
      <c r="J306" s="15"/>
      <c r="K306" s="15"/>
      <c r="L306" s="15"/>
      <c r="M306" s="16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11.25" hidden="false" customHeight="true" outlineLevel="0" collapsed="false">
      <c r="A307" s="1"/>
      <c r="B307" s="1"/>
      <c r="C307" s="15"/>
      <c r="D307" s="15"/>
      <c r="E307" s="16"/>
      <c r="F307" s="16"/>
      <c r="G307" s="15"/>
      <c r="H307" s="15"/>
      <c r="I307" s="15"/>
      <c r="J307" s="15"/>
      <c r="K307" s="15"/>
      <c r="L307" s="15"/>
      <c r="M307" s="16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11.25" hidden="false" customHeight="true" outlineLevel="0" collapsed="false">
      <c r="A308" s="1"/>
      <c r="B308" s="1"/>
      <c r="C308" s="15"/>
      <c r="D308" s="15"/>
      <c r="E308" s="16"/>
      <c r="F308" s="16"/>
      <c r="G308" s="15"/>
      <c r="H308" s="15"/>
      <c r="I308" s="15"/>
      <c r="J308" s="15"/>
      <c r="K308" s="15"/>
      <c r="L308" s="15"/>
      <c r="M308" s="16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11.25" hidden="false" customHeight="true" outlineLevel="0" collapsed="false">
      <c r="A309" s="1"/>
      <c r="B309" s="1"/>
      <c r="C309" s="15"/>
      <c r="D309" s="15"/>
      <c r="E309" s="16"/>
      <c r="F309" s="16"/>
      <c r="G309" s="15"/>
      <c r="H309" s="15"/>
      <c r="I309" s="15"/>
      <c r="J309" s="15"/>
      <c r="K309" s="15"/>
      <c r="L309" s="15"/>
      <c r="M309" s="16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11.25" hidden="false" customHeight="true" outlineLevel="0" collapsed="false">
      <c r="A310" s="1"/>
      <c r="B310" s="1"/>
      <c r="C310" s="15"/>
      <c r="D310" s="15"/>
      <c r="E310" s="16"/>
      <c r="F310" s="16"/>
      <c r="G310" s="15"/>
      <c r="H310" s="15"/>
      <c r="I310" s="15"/>
      <c r="J310" s="15"/>
      <c r="K310" s="15"/>
      <c r="L310" s="15"/>
      <c r="M310" s="16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11.25" hidden="false" customHeight="true" outlineLevel="0" collapsed="false">
      <c r="A311" s="1"/>
      <c r="B311" s="1"/>
      <c r="C311" s="15"/>
      <c r="D311" s="15"/>
      <c r="E311" s="16"/>
      <c r="F311" s="16"/>
      <c r="G311" s="15"/>
      <c r="H311" s="15"/>
      <c r="I311" s="15"/>
      <c r="J311" s="15"/>
      <c r="K311" s="15"/>
      <c r="L311" s="15"/>
      <c r="M311" s="16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11.25" hidden="false" customHeight="true" outlineLevel="0" collapsed="false">
      <c r="A312" s="1"/>
      <c r="B312" s="1"/>
      <c r="C312" s="15"/>
      <c r="D312" s="15"/>
      <c r="E312" s="16"/>
      <c r="F312" s="16"/>
      <c r="G312" s="15"/>
      <c r="H312" s="15"/>
      <c r="I312" s="15"/>
      <c r="J312" s="15"/>
      <c r="K312" s="15"/>
      <c r="L312" s="15"/>
      <c r="M312" s="16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11.25" hidden="false" customHeight="true" outlineLevel="0" collapsed="false">
      <c r="A313" s="1"/>
      <c r="B313" s="1"/>
      <c r="C313" s="15"/>
      <c r="D313" s="15"/>
      <c r="E313" s="16"/>
      <c r="F313" s="16"/>
      <c r="G313" s="15"/>
      <c r="H313" s="15"/>
      <c r="I313" s="15"/>
      <c r="J313" s="15"/>
      <c r="K313" s="15"/>
      <c r="L313" s="15"/>
      <c r="M313" s="16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11.25" hidden="false" customHeight="true" outlineLevel="0" collapsed="false">
      <c r="A314" s="1"/>
      <c r="B314" s="1"/>
      <c r="C314" s="15"/>
      <c r="D314" s="15"/>
      <c r="E314" s="16"/>
      <c r="F314" s="16"/>
      <c r="G314" s="15"/>
      <c r="H314" s="15"/>
      <c r="I314" s="15"/>
      <c r="J314" s="15"/>
      <c r="K314" s="15"/>
      <c r="L314" s="15"/>
      <c r="M314" s="16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11.25" hidden="false" customHeight="true" outlineLevel="0" collapsed="false">
      <c r="A315" s="1"/>
      <c r="B315" s="1"/>
      <c r="C315" s="15"/>
      <c r="D315" s="15"/>
      <c r="E315" s="16"/>
      <c r="F315" s="16"/>
      <c r="G315" s="15"/>
      <c r="H315" s="15"/>
      <c r="I315" s="15"/>
      <c r="J315" s="15"/>
      <c r="K315" s="15"/>
      <c r="L315" s="15"/>
      <c r="M315" s="16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11.25" hidden="false" customHeight="true" outlineLevel="0" collapsed="false">
      <c r="A316" s="1"/>
      <c r="B316" s="1"/>
      <c r="C316" s="15"/>
      <c r="D316" s="15"/>
      <c r="E316" s="16"/>
      <c r="F316" s="16"/>
      <c r="G316" s="15"/>
      <c r="H316" s="15"/>
      <c r="I316" s="15"/>
      <c r="J316" s="15"/>
      <c r="K316" s="15"/>
      <c r="L316" s="15"/>
      <c r="M316" s="16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11.25" hidden="false" customHeight="true" outlineLevel="0" collapsed="false">
      <c r="A317" s="1"/>
      <c r="B317" s="1"/>
      <c r="C317" s="15"/>
      <c r="D317" s="15"/>
      <c r="E317" s="16"/>
      <c r="F317" s="16"/>
      <c r="G317" s="15"/>
      <c r="H317" s="15"/>
      <c r="I317" s="15"/>
      <c r="J317" s="15"/>
      <c r="K317" s="15"/>
      <c r="L317" s="15"/>
      <c r="M317" s="16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11.25" hidden="false" customHeight="true" outlineLevel="0" collapsed="false">
      <c r="A318" s="1"/>
      <c r="B318" s="1"/>
      <c r="C318" s="15"/>
      <c r="D318" s="15"/>
      <c r="E318" s="16"/>
      <c r="F318" s="16"/>
      <c r="G318" s="15"/>
      <c r="H318" s="15"/>
      <c r="I318" s="15"/>
      <c r="J318" s="15"/>
      <c r="K318" s="15"/>
      <c r="L318" s="15"/>
      <c r="M318" s="16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11.25" hidden="false" customHeight="true" outlineLevel="0" collapsed="false">
      <c r="A319" s="1"/>
      <c r="B319" s="1"/>
      <c r="C319" s="15"/>
      <c r="D319" s="15"/>
      <c r="E319" s="16"/>
      <c r="F319" s="16"/>
      <c r="G319" s="15"/>
      <c r="H319" s="15"/>
      <c r="I319" s="15"/>
      <c r="J319" s="15"/>
      <c r="K319" s="15"/>
      <c r="L319" s="15"/>
      <c r="M319" s="16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11.25" hidden="false" customHeight="true" outlineLevel="0" collapsed="false">
      <c r="A320" s="1"/>
      <c r="B320" s="1"/>
      <c r="C320" s="15"/>
      <c r="D320" s="15"/>
      <c r="E320" s="16"/>
      <c r="F320" s="16"/>
      <c r="G320" s="15"/>
      <c r="H320" s="15"/>
      <c r="I320" s="15"/>
      <c r="J320" s="15"/>
      <c r="K320" s="15"/>
      <c r="L320" s="15"/>
      <c r="M320" s="16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11.25" hidden="false" customHeight="true" outlineLevel="0" collapsed="false">
      <c r="A321" s="1"/>
      <c r="B321" s="1"/>
      <c r="C321" s="15"/>
      <c r="D321" s="15"/>
      <c r="E321" s="16"/>
      <c r="F321" s="16"/>
      <c r="G321" s="15"/>
      <c r="H321" s="15"/>
      <c r="I321" s="15"/>
      <c r="J321" s="15"/>
      <c r="K321" s="15"/>
      <c r="L321" s="15"/>
      <c r="M321" s="16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11.25" hidden="false" customHeight="true" outlineLevel="0" collapsed="false">
      <c r="A322" s="1"/>
      <c r="B322" s="1"/>
      <c r="C322" s="15"/>
      <c r="D322" s="15"/>
      <c r="E322" s="16"/>
      <c r="F322" s="16"/>
      <c r="G322" s="15"/>
      <c r="H322" s="15"/>
      <c r="I322" s="15"/>
      <c r="J322" s="15"/>
      <c r="K322" s="15"/>
      <c r="L322" s="15"/>
      <c r="M322" s="16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11.25" hidden="false" customHeight="true" outlineLevel="0" collapsed="false">
      <c r="A323" s="1"/>
      <c r="B323" s="1"/>
      <c r="C323" s="15"/>
      <c r="D323" s="15"/>
      <c r="E323" s="16"/>
      <c r="F323" s="16"/>
      <c r="G323" s="15"/>
      <c r="H323" s="15"/>
      <c r="I323" s="15"/>
      <c r="J323" s="15"/>
      <c r="K323" s="15"/>
      <c r="L323" s="15"/>
      <c r="M323" s="16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11.25" hidden="false" customHeight="true" outlineLevel="0" collapsed="false">
      <c r="A324" s="1"/>
      <c r="B324" s="1"/>
      <c r="C324" s="15"/>
      <c r="D324" s="15"/>
      <c r="E324" s="16"/>
      <c r="F324" s="16"/>
      <c r="G324" s="15"/>
      <c r="H324" s="15"/>
      <c r="I324" s="15"/>
      <c r="J324" s="15"/>
      <c r="K324" s="15"/>
      <c r="L324" s="15"/>
      <c r="M324" s="16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11.25" hidden="false" customHeight="true" outlineLevel="0" collapsed="false">
      <c r="A325" s="1"/>
      <c r="B325" s="1"/>
      <c r="C325" s="15"/>
      <c r="D325" s="15"/>
      <c r="E325" s="16"/>
      <c r="F325" s="16"/>
      <c r="G325" s="15"/>
      <c r="H325" s="15"/>
      <c r="I325" s="15"/>
      <c r="J325" s="15"/>
      <c r="K325" s="15"/>
      <c r="L325" s="15"/>
      <c r="M325" s="16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11.25" hidden="false" customHeight="true" outlineLevel="0" collapsed="false">
      <c r="A326" s="1"/>
      <c r="B326" s="1"/>
      <c r="C326" s="15"/>
      <c r="D326" s="15"/>
      <c r="E326" s="16"/>
      <c r="F326" s="16"/>
      <c r="G326" s="15"/>
      <c r="H326" s="15"/>
      <c r="I326" s="15"/>
      <c r="J326" s="15"/>
      <c r="K326" s="15"/>
      <c r="L326" s="15"/>
      <c r="M326" s="16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11.25" hidden="false" customHeight="true" outlineLevel="0" collapsed="false">
      <c r="A327" s="1"/>
      <c r="B327" s="1"/>
      <c r="C327" s="15"/>
      <c r="D327" s="15"/>
      <c r="E327" s="16"/>
      <c r="F327" s="16"/>
      <c r="G327" s="15"/>
      <c r="H327" s="15"/>
      <c r="I327" s="15"/>
      <c r="J327" s="15"/>
      <c r="K327" s="15"/>
      <c r="L327" s="15"/>
      <c r="M327" s="16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11.25" hidden="false" customHeight="true" outlineLevel="0" collapsed="false">
      <c r="A328" s="1"/>
      <c r="B328" s="1"/>
      <c r="C328" s="15"/>
      <c r="D328" s="15"/>
      <c r="E328" s="16"/>
      <c r="F328" s="16"/>
      <c r="G328" s="15"/>
      <c r="H328" s="15"/>
      <c r="I328" s="15"/>
      <c r="J328" s="15"/>
      <c r="K328" s="15"/>
      <c r="L328" s="15"/>
      <c r="M328" s="16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11.25" hidden="false" customHeight="true" outlineLevel="0" collapsed="false">
      <c r="A329" s="1"/>
      <c r="B329" s="1"/>
      <c r="C329" s="15"/>
      <c r="D329" s="15"/>
      <c r="E329" s="16"/>
      <c r="F329" s="16"/>
      <c r="G329" s="15"/>
      <c r="H329" s="15"/>
      <c r="I329" s="15"/>
      <c r="J329" s="15"/>
      <c r="K329" s="15"/>
      <c r="L329" s="15"/>
      <c r="M329" s="16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11.25" hidden="false" customHeight="true" outlineLevel="0" collapsed="false">
      <c r="A330" s="1"/>
      <c r="B330" s="1"/>
      <c r="C330" s="15"/>
      <c r="D330" s="15"/>
      <c r="E330" s="16"/>
      <c r="F330" s="16"/>
      <c r="G330" s="15"/>
      <c r="H330" s="15"/>
      <c r="I330" s="15"/>
      <c r="J330" s="15"/>
      <c r="K330" s="15"/>
      <c r="L330" s="15"/>
      <c r="M330" s="16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11.25" hidden="false" customHeight="true" outlineLevel="0" collapsed="false">
      <c r="A331" s="1"/>
      <c r="B331" s="1"/>
      <c r="C331" s="15"/>
      <c r="D331" s="15"/>
      <c r="E331" s="16"/>
      <c r="F331" s="16"/>
      <c r="G331" s="15"/>
      <c r="H331" s="15"/>
      <c r="I331" s="15"/>
      <c r="J331" s="15"/>
      <c r="K331" s="15"/>
      <c r="L331" s="15"/>
      <c r="M331" s="16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11.25" hidden="false" customHeight="true" outlineLevel="0" collapsed="false">
      <c r="A332" s="1"/>
      <c r="B332" s="1"/>
      <c r="C332" s="15"/>
      <c r="D332" s="15"/>
      <c r="E332" s="16"/>
      <c r="F332" s="16"/>
      <c r="G332" s="15"/>
      <c r="H332" s="15"/>
      <c r="I332" s="15"/>
      <c r="J332" s="15"/>
      <c r="K332" s="15"/>
      <c r="L332" s="15"/>
      <c r="M332" s="16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11.25" hidden="false" customHeight="true" outlineLevel="0" collapsed="false">
      <c r="A333" s="1"/>
      <c r="B333" s="1"/>
      <c r="C333" s="15"/>
      <c r="D333" s="15"/>
      <c r="E333" s="16"/>
      <c r="F333" s="16"/>
      <c r="G333" s="15"/>
      <c r="H333" s="15"/>
      <c r="I333" s="15"/>
      <c r="J333" s="15"/>
      <c r="K333" s="15"/>
      <c r="L333" s="15"/>
      <c r="M333" s="16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11.25" hidden="false" customHeight="true" outlineLevel="0" collapsed="false">
      <c r="A334" s="1"/>
      <c r="B334" s="1"/>
      <c r="C334" s="15"/>
      <c r="D334" s="15"/>
      <c r="E334" s="16"/>
      <c r="F334" s="16"/>
      <c r="G334" s="15"/>
      <c r="H334" s="15"/>
      <c r="I334" s="15"/>
      <c r="J334" s="15"/>
      <c r="K334" s="15"/>
      <c r="L334" s="15"/>
      <c r="M334" s="16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11.25" hidden="false" customHeight="true" outlineLevel="0" collapsed="false">
      <c r="A335" s="1"/>
      <c r="B335" s="1"/>
      <c r="C335" s="15"/>
      <c r="D335" s="15"/>
      <c r="E335" s="16"/>
      <c r="F335" s="16"/>
      <c r="G335" s="15"/>
      <c r="H335" s="15"/>
      <c r="I335" s="15"/>
      <c r="J335" s="15"/>
      <c r="K335" s="15"/>
      <c r="L335" s="15"/>
      <c r="M335" s="16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11.25" hidden="false" customHeight="true" outlineLevel="0" collapsed="false">
      <c r="A336" s="1"/>
      <c r="B336" s="1"/>
      <c r="C336" s="15"/>
      <c r="D336" s="15"/>
      <c r="E336" s="16"/>
      <c r="F336" s="16"/>
      <c r="G336" s="15"/>
      <c r="H336" s="15"/>
      <c r="I336" s="15"/>
      <c r="J336" s="15"/>
      <c r="K336" s="15"/>
      <c r="L336" s="15"/>
      <c r="M336" s="16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11.25" hidden="false" customHeight="true" outlineLevel="0" collapsed="false">
      <c r="A337" s="1"/>
      <c r="B337" s="1"/>
      <c r="C337" s="15"/>
      <c r="D337" s="15"/>
      <c r="E337" s="16"/>
      <c r="F337" s="16"/>
      <c r="G337" s="15"/>
      <c r="H337" s="15"/>
      <c r="I337" s="15"/>
      <c r="J337" s="15"/>
      <c r="K337" s="15"/>
      <c r="L337" s="15"/>
      <c r="M337" s="16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11.25" hidden="false" customHeight="true" outlineLevel="0" collapsed="false">
      <c r="A338" s="1"/>
      <c r="B338" s="1"/>
      <c r="C338" s="15"/>
      <c r="D338" s="15"/>
      <c r="E338" s="16"/>
      <c r="F338" s="16"/>
      <c r="G338" s="15"/>
      <c r="H338" s="15"/>
      <c r="I338" s="15"/>
      <c r="J338" s="15"/>
      <c r="K338" s="15"/>
      <c r="L338" s="15"/>
      <c r="M338" s="16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11.25" hidden="false" customHeight="true" outlineLevel="0" collapsed="false">
      <c r="A339" s="1"/>
      <c r="B339" s="1"/>
      <c r="C339" s="15"/>
      <c r="D339" s="15"/>
      <c r="E339" s="16"/>
      <c r="F339" s="16"/>
      <c r="G339" s="15"/>
      <c r="H339" s="15"/>
      <c r="I339" s="15"/>
      <c r="J339" s="15"/>
      <c r="K339" s="15"/>
      <c r="L339" s="15"/>
      <c r="M339" s="16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11.25" hidden="false" customHeight="true" outlineLevel="0" collapsed="false">
      <c r="A340" s="1"/>
      <c r="B340" s="1"/>
      <c r="C340" s="15"/>
      <c r="D340" s="15"/>
      <c r="E340" s="16"/>
      <c r="F340" s="16"/>
      <c r="G340" s="15"/>
      <c r="H340" s="15"/>
      <c r="I340" s="15"/>
      <c r="J340" s="15"/>
      <c r="K340" s="15"/>
      <c r="L340" s="15"/>
      <c r="M340" s="16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11.25" hidden="false" customHeight="true" outlineLevel="0" collapsed="false">
      <c r="A341" s="1"/>
      <c r="B341" s="1"/>
      <c r="C341" s="15"/>
      <c r="D341" s="15"/>
      <c r="E341" s="16"/>
      <c r="F341" s="16"/>
      <c r="G341" s="15"/>
      <c r="H341" s="15"/>
      <c r="I341" s="15"/>
      <c r="J341" s="15"/>
      <c r="K341" s="15"/>
      <c r="L341" s="15"/>
      <c r="M341" s="16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11.25" hidden="false" customHeight="true" outlineLevel="0" collapsed="false">
      <c r="A342" s="1"/>
      <c r="B342" s="1"/>
      <c r="C342" s="15"/>
      <c r="D342" s="15"/>
      <c r="E342" s="16"/>
      <c r="F342" s="16"/>
      <c r="G342" s="15"/>
      <c r="H342" s="15"/>
      <c r="I342" s="15"/>
      <c r="J342" s="15"/>
      <c r="K342" s="15"/>
      <c r="L342" s="15"/>
      <c r="M342" s="16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11.25" hidden="false" customHeight="true" outlineLevel="0" collapsed="false">
      <c r="A343" s="1"/>
      <c r="B343" s="1"/>
      <c r="C343" s="15"/>
      <c r="D343" s="15"/>
      <c r="E343" s="16"/>
      <c r="F343" s="16"/>
      <c r="G343" s="15"/>
      <c r="H343" s="15"/>
      <c r="I343" s="15"/>
      <c r="J343" s="15"/>
      <c r="K343" s="15"/>
      <c r="L343" s="15"/>
      <c r="M343" s="16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11.25" hidden="false" customHeight="true" outlineLevel="0" collapsed="false">
      <c r="A344" s="1"/>
      <c r="B344" s="1"/>
      <c r="C344" s="15"/>
      <c r="D344" s="15"/>
      <c r="E344" s="16"/>
      <c r="F344" s="16"/>
      <c r="G344" s="15"/>
      <c r="H344" s="15"/>
      <c r="I344" s="15"/>
      <c r="J344" s="15"/>
      <c r="K344" s="15"/>
      <c r="L344" s="15"/>
      <c r="M344" s="16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11.25" hidden="false" customHeight="true" outlineLevel="0" collapsed="false">
      <c r="A345" s="1"/>
      <c r="B345" s="1"/>
      <c r="C345" s="15"/>
      <c r="D345" s="15"/>
      <c r="E345" s="16"/>
      <c r="F345" s="16"/>
      <c r="G345" s="15"/>
      <c r="H345" s="15"/>
      <c r="I345" s="15"/>
      <c r="J345" s="15"/>
      <c r="K345" s="15"/>
      <c r="L345" s="15"/>
      <c r="M345" s="16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11.25" hidden="false" customHeight="true" outlineLevel="0" collapsed="false">
      <c r="A346" s="1"/>
      <c r="B346" s="1"/>
      <c r="C346" s="15"/>
      <c r="D346" s="15"/>
      <c r="E346" s="16"/>
      <c r="F346" s="16"/>
      <c r="G346" s="15"/>
      <c r="H346" s="15"/>
      <c r="I346" s="15"/>
      <c r="J346" s="15"/>
      <c r="K346" s="15"/>
      <c r="L346" s="15"/>
      <c r="M346" s="16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11.25" hidden="false" customHeight="true" outlineLevel="0" collapsed="false">
      <c r="A347" s="1"/>
      <c r="B347" s="1"/>
      <c r="C347" s="15"/>
      <c r="D347" s="15"/>
      <c r="E347" s="16"/>
      <c r="F347" s="16"/>
      <c r="G347" s="15"/>
      <c r="H347" s="15"/>
      <c r="I347" s="15"/>
      <c r="J347" s="15"/>
      <c r="K347" s="15"/>
      <c r="L347" s="15"/>
      <c r="M347" s="16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11.25" hidden="false" customHeight="true" outlineLevel="0" collapsed="false">
      <c r="A348" s="1"/>
      <c r="B348" s="1"/>
      <c r="C348" s="15"/>
      <c r="D348" s="15"/>
      <c r="E348" s="16"/>
      <c r="F348" s="16"/>
      <c r="G348" s="15"/>
      <c r="H348" s="15"/>
      <c r="I348" s="15"/>
      <c r="J348" s="15"/>
      <c r="K348" s="15"/>
      <c r="L348" s="15"/>
      <c r="M348" s="16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11.25" hidden="false" customHeight="true" outlineLevel="0" collapsed="false">
      <c r="A349" s="1"/>
      <c r="B349" s="1"/>
      <c r="C349" s="15"/>
      <c r="D349" s="15"/>
      <c r="E349" s="16"/>
      <c r="F349" s="16"/>
      <c r="G349" s="15"/>
      <c r="H349" s="15"/>
      <c r="I349" s="15"/>
      <c r="J349" s="15"/>
      <c r="K349" s="15"/>
      <c r="L349" s="15"/>
      <c r="M349" s="16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11.25" hidden="false" customHeight="true" outlineLevel="0" collapsed="false">
      <c r="A350" s="1"/>
      <c r="B350" s="1"/>
      <c r="C350" s="15"/>
      <c r="D350" s="15"/>
      <c r="E350" s="16"/>
      <c r="F350" s="16"/>
      <c r="G350" s="15"/>
      <c r="H350" s="15"/>
      <c r="I350" s="15"/>
      <c r="J350" s="15"/>
      <c r="K350" s="15"/>
      <c r="L350" s="15"/>
      <c r="M350" s="16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11.25" hidden="false" customHeight="true" outlineLevel="0" collapsed="false">
      <c r="A351" s="1"/>
      <c r="B351" s="1"/>
      <c r="C351" s="15"/>
      <c r="D351" s="15"/>
      <c r="E351" s="16"/>
      <c r="F351" s="16"/>
      <c r="G351" s="15"/>
      <c r="H351" s="15"/>
      <c r="I351" s="15"/>
      <c r="J351" s="15"/>
      <c r="K351" s="15"/>
      <c r="L351" s="15"/>
      <c r="M351" s="16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11.25" hidden="false" customHeight="true" outlineLevel="0" collapsed="false">
      <c r="A352" s="1"/>
      <c r="B352" s="1"/>
      <c r="C352" s="15"/>
      <c r="D352" s="15"/>
      <c r="E352" s="16"/>
      <c r="F352" s="16"/>
      <c r="G352" s="15"/>
      <c r="H352" s="15"/>
      <c r="I352" s="15"/>
      <c r="J352" s="15"/>
      <c r="K352" s="15"/>
      <c r="L352" s="15"/>
      <c r="M352" s="16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11.25" hidden="false" customHeight="true" outlineLevel="0" collapsed="false">
      <c r="A353" s="1"/>
      <c r="B353" s="1"/>
      <c r="C353" s="15"/>
      <c r="D353" s="15"/>
      <c r="E353" s="16"/>
      <c r="F353" s="16"/>
      <c r="G353" s="15"/>
      <c r="H353" s="15"/>
      <c r="I353" s="15"/>
      <c r="J353" s="15"/>
      <c r="K353" s="15"/>
      <c r="L353" s="15"/>
      <c r="M353" s="16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11.25" hidden="false" customHeight="true" outlineLevel="0" collapsed="false">
      <c r="A354" s="1"/>
      <c r="B354" s="1"/>
      <c r="C354" s="15"/>
      <c r="D354" s="15"/>
      <c r="E354" s="16"/>
      <c r="F354" s="16"/>
      <c r="G354" s="15"/>
      <c r="H354" s="15"/>
      <c r="I354" s="15"/>
      <c r="J354" s="15"/>
      <c r="K354" s="15"/>
      <c r="L354" s="15"/>
      <c r="M354" s="16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11.25" hidden="false" customHeight="true" outlineLevel="0" collapsed="false">
      <c r="A355" s="1"/>
      <c r="B355" s="1"/>
      <c r="C355" s="15"/>
      <c r="D355" s="15"/>
      <c r="E355" s="16"/>
      <c r="F355" s="16"/>
      <c r="G355" s="15"/>
      <c r="H355" s="15"/>
      <c r="I355" s="15"/>
      <c r="J355" s="15"/>
      <c r="K355" s="15"/>
      <c r="L355" s="15"/>
      <c r="M355" s="16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11.25" hidden="false" customHeight="true" outlineLevel="0" collapsed="false">
      <c r="A356" s="1"/>
      <c r="B356" s="1"/>
      <c r="C356" s="15"/>
      <c r="D356" s="15"/>
      <c r="E356" s="16"/>
      <c r="F356" s="16"/>
      <c r="G356" s="15"/>
      <c r="H356" s="15"/>
      <c r="I356" s="15"/>
      <c r="J356" s="15"/>
      <c r="K356" s="15"/>
      <c r="L356" s="15"/>
      <c r="M356" s="16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11.25" hidden="false" customHeight="true" outlineLevel="0" collapsed="false">
      <c r="A357" s="1"/>
      <c r="B357" s="1"/>
      <c r="C357" s="15"/>
      <c r="D357" s="15"/>
      <c r="E357" s="16"/>
      <c r="F357" s="16"/>
      <c r="G357" s="15"/>
      <c r="H357" s="15"/>
      <c r="I357" s="15"/>
      <c r="J357" s="15"/>
      <c r="K357" s="15"/>
      <c r="L357" s="15"/>
      <c r="M357" s="16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11.25" hidden="false" customHeight="true" outlineLevel="0" collapsed="false">
      <c r="A358" s="1"/>
      <c r="B358" s="1"/>
      <c r="C358" s="15"/>
      <c r="D358" s="15"/>
      <c r="E358" s="16"/>
      <c r="F358" s="16"/>
      <c r="G358" s="15"/>
      <c r="H358" s="15"/>
      <c r="I358" s="15"/>
      <c r="J358" s="15"/>
      <c r="K358" s="15"/>
      <c r="L358" s="15"/>
      <c r="M358" s="16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11.25" hidden="false" customHeight="true" outlineLevel="0" collapsed="false">
      <c r="A359" s="1"/>
      <c r="B359" s="1"/>
      <c r="C359" s="15"/>
      <c r="D359" s="15"/>
      <c r="E359" s="16"/>
      <c r="F359" s="16"/>
      <c r="G359" s="15"/>
      <c r="H359" s="15"/>
      <c r="I359" s="15"/>
      <c r="J359" s="15"/>
      <c r="K359" s="15"/>
      <c r="L359" s="15"/>
      <c r="M359" s="16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11.25" hidden="false" customHeight="true" outlineLevel="0" collapsed="false">
      <c r="A360" s="1"/>
      <c r="B360" s="1"/>
      <c r="C360" s="15"/>
      <c r="D360" s="15"/>
      <c r="E360" s="16"/>
      <c r="F360" s="16"/>
      <c r="G360" s="15"/>
      <c r="H360" s="15"/>
      <c r="I360" s="15"/>
      <c r="J360" s="15"/>
      <c r="K360" s="15"/>
      <c r="L360" s="15"/>
      <c r="M360" s="16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11.25" hidden="false" customHeight="true" outlineLevel="0" collapsed="false">
      <c r="A361" s="1"/>
      <c r="B361" s="1"/>
      <c r="C361" s="15"/>
      <c r="D361" s="15"/>
      <c r="E361" s="16"/>
      <c r="F361" s="16"/>
      <c r="G361" s="15"/>
      <c r="H361" s="15"/>
      <c r="I361" s="15"/>
      <c r="J361" s="15"/>
      <c r="K361" s="15"/>
      <c r="L361" s="15"/>
      <c r="M361" s="16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11.25" hidden="false" customHeight="true" outlineLevel="0" collapsed="false">
      <c r="A362" s="1"/>
      <c r="B362" s="1"/>
      <c r="C362" s="15"/>
      <c r="D362" s="15"/>
      <c r="E362" s="16"/>
      <c r="F362" s="16"/>
      <c r="G362" s="15"/>
      <c r="H362" s="15"/>
      <c r="I362" s="15"/>
      <c r="J362" s="15"/>
      <c r="K362" s="15"/>
      <c r="L362" s="15"/>
      <c r="M362" s="16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11.25" hidden="false" customHeight="true" outlineLevel="0" collapsed="false">
      <c r="A363" s="1"/>
      <c r="B363" s="1"/>
      <c r="C363" s="15"/>
      <c r="D363" s="15"/>
      <c r="E363" s="16"/>
      <c r="F363" s="16"/>
      <c r="G363" s="15"/>
      <c r="H363" s="15"/>
      <c r="I363" s="15"/>
      <c r="J363" s="15"/>
      <c r="K363" s="15"/>
      <c r="L363" s="15"/>
      <c r="M363" s="16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11.25" hidden="false" customHeight="true" outlineLevel="0" collapsed="false">
      <c r="A364" s="1"/>
      <c r="B364" s="1"/>
      <c r="C364" s="15"/>
      <c r="D364" s="15"/>
      <c r="E364" s="16"/>
      <c r="F364" s="16"/>
      <c r="G364" s="15"/>
      <c r="H364" s="15"/>
      <c r="I364" s="15"/>
      <c r="J364" s="15"/>
      <c r="K364" s="15"/>
      <c r="L364" s="15"/>
      <c r="M364" s="16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11.25" hidden="false" customHeight="true" outlineLevel="0" collapsed="false">
      <c r="A365" s="1"/>
      <c r="B365" s="1"/>
      <c r="C365" s="15"/>
      <c r="D365" s="15"/>
      <c r="E365" s="16"/>
      <c r="F365" s="16"/>
      <c r="G365" s="15"/>
      <c r="H365" s="15"/>
      <c r="I365" s="15"/>
      <c r="J365" s="15"/>
      <c r="K365" s="15"/>
      <c r="L365" s="15"/>
      <c r="M365" s="16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11.25" hidden="false" customHeight="true" outlineLevel="0" collapsed="false">
      <c r="A366" s="1"/>
      <c r="B366" s="1"/>
      <c r="C366" s="15"/>
      <c r="D366" s="15"/>
      <c r="E366" s="16"/>
      <c r="F366" s="16"/>
      <c r="G366" s="15"/>
      <c r="H366" s="15"/>
      <c r="I366" s="15"/>
      <c r="J366" s="15"/>
      <c r="K366" s="15"/>
      <c r="L366" s="15"/>
      <c r="M366" s="16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11.25" hidden="false" customHeight="true" outlineLevel="0" collapsed="false">
      <c r="A367" s="1"/>
      <c r="B367" s="1"/>
      <c r="C367" s="15"/>
      <c r="D367" s="15"/>
      <c r="E367" s="16"/>
      <c r="F367" s="16"/>
      <c r="G367" s="15"/>
      <c r="H367" s="15"/>
      <c r="I367" s="15"/>
      <c r="J367" s="15"/>
      <c r="K367" s="15"/>
      <c r="L367" s="15"/>
      <c r="M367" s="16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11.25" hidden="false" customHeight="true" outlineLevel="0" collapsed="false">
      <c r="A368" s="1"/>
      <c r="B368" s="1"/>
      <c r="C368" s="15"/>
      <c r="D368" s="15"/>
      <c r="E368" s="16"/>
      <c r="F368" s="16"/>
      <c r="G368" s="15"/>
      <c r="H368" s="15"/>
      <c r="I368" s="15"/>
      <c r="J368" s="15"/>
      <c r="K368" s="15"/>
      <c r="L368" s="15"/>
      <c r="M368" s="16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11.25" hidden="false" customHeight="true" outlineLevel="0" collapsed="false">
      <c r="A369" s="1"/>
      <c r="B369" s="1"/>
      <c r="C369" s="15"/>
      <c r="D369" s="15"/>
      <c r="E369" s="16"/>
      <c r="F369" s="16"/>
      <c r="G369" s="15"/>
      <c r="H369" s="15"/>
      <c r="I369" s="15"/>
      <c r="J369" s="15"/>
      <c r="K369" s="15"/>
      <c r="L369" s="15"/>
      <c r="M369" s="16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11.25" hidden="false" customHeight="true" outlineLevel="0" collapsed="false">
      <c r="A370" s="1"/>
      <c r="B370" s="1"/>
      <c r="C370" s="15"/>
      <c r="D370" s="15"/>
      <c r="E370" s="16"/>
      <c r="F370" s="16"/>
      <c r="G370" s="15"/>
      <c r="H370" s="15"/>
      <c r="I370" s="15"/>
      <c r="J370" s="15"/>
      <c r="K370" s="15"/>
      <c r="L370" s="15"/>
      <c r="M370" s="16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11.25" hidden="false" customHeight="true" outlineLevel="0" collapsed="false">
      <c r="A371" s="1"/>
      <c r="B371" s="1"/>
      <c r="C371" s="15"/>
      <c r="D371" s="15"/>
      <c r="E371" s="16"/>
      <c r="F371" s="16"/>
      <c r="G371" s="15"/>
      <c r="H371" s="15"/>
      <c r="I371" s="15"/>
      <c r="J371" s="15"/>
      <c r="K371" s="15"/>
      <c r="L371" s="15"/>
      <c r="M371" s="16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11.25" hidden="false" customHeight="true" outlineLevel="0" collapsed="false">
      <c r="A372" s="1"/>
      <c r="B372" s="1"/>
      <c r="C372" s="15"/>
      <c r="D372" s="15"/>
      <c r="E372" s="16"/>
      <c r="F372" s="16"/>
      <c r="G372" s="15"/>
      <c r="H372" s="15"/>
      <c r="I372" s="15"/>
      <c r="J372" s="15"/>
      <c r="K372" s="15"/>
      <c r="L372" s="15"/>
      <c r="M372" s="16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11.25" hidden="false" customHeight="true" outlineLevel="0" collapsed="false">
      <c r="A373" s="1"/>
      <c r="B373" s="1"/>
      <c r="C373" s="15"/>
      <c r="D373" s="15"/>
      <c r="E373" s="16"/>
      <c r="F373" s="16"/>
      <c r="G373" s="15"/>
      <c r="H373" s="15"/>
      <c r="I373" s="15"/>
      <c r="J373" s="15"/>
      <c r="K373" s="15"/>
      <c r="L373" s="15"/>
      <c r="M373" s="16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11.25" hidden="false" customHeight="true" outlineLevel="0" collapsed="false">
      <c r="A374" s="1"/>
      <c r="B374" s="1"/>
      <c r="C374" s="15"/>
      <c r="D374" s="15"/>
      <c r="E374" s="16"/>
      <c r="F374" s="16"/>
      <c r="G374" s="15"/>
      <c r="H374" s="15"/>
      <c r="I374" s="15"/>
      <c r="J374" s="15"/>
      <c r="K374" s="15"/>
      <c r="L374" s="15"/>
      <c r="M374" s="16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11.25" hidden="false" customHeight="true" outlineLevel="0" collapsed="false">
      <c r="A375" s="1"/>
      <c r="B375" s="1"/>
      <c r="C375" s="15"/>
      <c r="D375" s="15"/>
      <c r="E375" s="16"/>
      <c r="F375" s="16"/>
      <c r="G375" s="15"/>
      <c r="H375" s="15"/>
      <c r="I375" s="15"/>
      <c r="J375" s="15"/>
      <c r="K375" s="15"/>
      <c r="L375" s="15"/>
      <c r="M375" s="16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11.25" hidden="false" customHeight="true" outlineLevel="0" collapsed="false">
      <c r="A376" s="1"/>
      <c r="B376" s="1"/>
      <c r="C376" s="15"/>
      <c r="D376" s="15"/>
      <c r="E376" s="16"/>
      <c r="F376" s="16"/>
      <c r="G376" s="15"/>
      <c r="H376" s="15"/>
      <c r="I376" s="15"/>
      <c r="J376" s="15"/>
      <c r="K376" s="15"/>
      <c r="L376" s="15"/>
      <c r="M376" s="16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11.25" hidden="false" customHeight="true" outlineLevel="0" collapsed="false">
      <c r="A377" s="1"/>
      <c r="B377" s="1"/>
      <c r="C377" s="15"/>
      <c r="D377" s="15"/>
      <c r="E377" s="16"/>
      <c r="F377" s="16"/>
      <c r="G377" s="15"/>
      <c r="H377" s="15"/>
      <c r="I377" s="15"/>
      <c r="J377" s="15"/>
      <c r="K377" s="15"/>
      <c r="L377" s="15"/>
      <c r="M377" s="16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11.25" hidden="false" customHeight="true" outlineLevel="0" collapsed="false">
      <c r="A378" s="1"/>
      <c r="B378" s="1"/>
      <c r="C378" s="15"/>
      <c r="D378" s="15"/>
      <c r="E378" s="16"/>
      <c r="F378" s="16"/>
      <c r="G378" s="15"/>
      <c r="H378" s="15"/>
      <c r="I378" s="15"/>
      <c r="J378" s="15"/>
      <c r="K378" s="15"/>
      <c r="L378" s="15"/>
      <c r="M378" s="16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11.25" hidden="false" customHeight="true" outlineLevel="0" collapsed="false">
      <c r="A379" s="1"/>
      <c r="B379" s="1"/>
      <c r="C379" s="15"/>
      <c r="D379" s="15"/>
      <c r="E379" s="16"/>
      <c r="F379" s="16"/>
      <c r="G379" s="15"/>
      <c r="H379" s="15"/>
      <c r="I379" s="15"/>
      <c r="J379" s="15"/>
      <c r="K379" s="15"/>
      <c r="L379" s="15"/>
      <c r="M379" s="16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11.25" hidden="false" customHeight="true" outlineLevel="0" collapsed="false">
      <c r="A380" s="1"/>
      <c r="B380" s="1"/>
      <c r="C380" s="15"/>
      <c r="D380" s="15"/>
      <c r="E380" s="16"/>
      <c r="F380" s="16"/>
      <c r="G380" s="15"/>
      <c r="H380" s="15"/>
      <c r="I380" s="15"/>
      <c r="J380" s="15"/>
      <c r="K380" s="15"/>
      <c r="L380" s="15"/>
      <c r="M380" s="16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11.25" hidden="false" customHeight="true" outlineLevel="0" collapsed="false">
      <c r="A381" s="1"/>
      <c r="B381" s="1"/>
      <c r="C381" s="15"/>
      <c r="D381" s="15"/>
      <c r="E381" s="16"/>
      <c r="F381" s="16"/>
      <c r="G381" s="15"/>
      <c r="H381" s="15"/>
      <c r="I381" s="15"/>
      <c r="J381" s="15"/>
      <c r="K381" s="15"/>
      <c r="L381" s="15"/>
      <c r="M381" s="16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11.25" hidden="false" customHeight="true" outlineLevel="0" collapsed="false">
      <c r="A382" s="1"/>
      <c r="B382" s="1"/>
      <c r="C382" s="15"/>
      <c r="D382" s="15"/>
      <c r="E382" s="16"/>
      <c r="F382" s="16"/>
      <c r="G382" s="15"/>
      <c r="H382" s="15"/>
      <c r="I382" s="15"/>
      <c r="J382" s="15"/>
      <c r="K382" s="15"/>
      <c r="L382" s="15"/>
      <c r="M382" s="16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11.25" hidden="false" customHeight="true" outlineLevel="0" collapsed="false">
      <c r="A383" s="1"/>
      <c r="B383" s="1"/>
      <c r="C383" s="15"/>
      <c r="D383" s="15"/>
      <c r="E383" s="16"/>
      <c r="F383" s="16"/>
      <c r="G383" s="15"/>
      <c r="H383" s="15"/>
      <c r="I383" s="15"/>
      <c r="J383" s="15"/>
      <c r="K383" s="15"/>
      <c r="L383" s="15"/>
      <c r="M383" s="16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11.25" hidden="false" customHeight="true" outlineLevel="0" collapsed="false">
      <c r="A384" s="1"/>
      <c r="B384" s="1"/>
      <c r="C384" s="15"/>
      <c r="D384" s="15"/>
      <c r="E384" s="16"/>
      <c r="F384" s="16"/>
      <c r="G384" s="15"/>
      <c r="H384" s="15"/>
      <c r="I384" s="15"/>
      <c r="J384" s="15"/>
      <c r="K384" s="15"/>
      <c r="L384" s="15"/>
      <c r="M384" s="16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11.25" hidden="false" customHeight="true" outlineLevel="0" collapsed="false">
      <c r="A385" s="1"/>
      <c r="B385" s="1"/>
      <c r="C385" s="15"/>
      <c r="D385" s="15"/>
      <c r="E385" s="16"/>
      <c r="F385" s="16"/>
      <c r="G385" s="15"/>
      <c r="H385" s="15"/>
      <c r="I385" s="15"/>
      <c r="J385" s="15"/>
      <c r="K385" s="15"/>
      <c r="L385" s="15"/>
      <c r="M385" s="16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11.25" hidden="false" customHeight="true" outlineLevel="0" collapsed="false">
      <c r="A386" s="1"/>
      <c r="B386" s="1"/>
      <c r="C386" s="15"/>
      <c r="D386" s="15"/>
      <c r="E386" s="16"/>
      <c r="F386" s="16"/>
      <c r="G386" s="15"/>
      <c r="H386" s="15"/>
      <c r="I386" s="15"/>
      <c r="J386" s="15"/>
      <c r="K386" s="15"/>
      <c r="L386" s="15"/>
      <c r="M386" s="16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11.25" hidden="false" customHeight="true" outlineLevel="0" collapsed="false">
      <c r="A387" s="1"/>
      <c r="B387" s="1"/>
      <c r="C387" s="15"/>
      <c r="D387" s="15"/>
      <c r="E387" s="16"/>
      <c r="F387" s="16"/>
      <c r="G387" s="15"/>
      <c r="H387" s="15"/>
      <c r="I387" s="15"/>
      <c r="J387" s="15"/>
      <c r="K387" s="15"/>
      <c r="L387" s="15"/>
      <c r="M387" s="16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11.25" hidden="false" customHeight="true" outlineLevel="0" collapsed="false">
      <c r="A388" s="1"/>
      <c r="B388" s="1"/>
      <c r="C388" s="15"/>
      <c r="D388" s="15"/>
      <c r="E388" s="16"/>
      <c r="F388" s="16"/>
      <c r="G388" s="15"/>
      <c r="H388" s="15"/>
      <c r="I388" s="15"/>
      <c r="J388" s="15"/>
      <c r="K388" s="15"/>
      <c r="L388" s="15"/>
      <c r="M388" s="16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11.25" hidden="false" customHeight="true" outlineLevel="0" collapsed="false">
      <c r="A389" s="1"/>
      <c r="B389" s="1"/>
      <c r="C389" s="15"/>
      <c r="D389" s="15"/>
      <c r="E389" s="16"/>
      <c r="F389" s="16"/>
      <c r="G389" s="15"/>
      <c r="H389" s="15"/>
      <c r="I389" s="15"/>
      <c r="J389" s="15"/>
      <c r="K389" s="15"/>
      <c r="L389" s="15"/>
      <c r="M389" s="16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11.25" hidden="false" customHeight="true" outlineLevel="0" collapsed="false">
      <c r="A390" s="1"/>
      <c r="B390" s="1"/>
      <c r="C390" s="15"/>
      <c r="D390" s="15"/>
      <c r="E390" s="16"/>
      <c r="F390" s="16"/>
      <c r="G390" s="15"/>
      <c r="H390" s="15"/>
      <c r="I390" s="15"/>
      <c r="J390" s="15"/>
      <c r="K390" s="15"/>
      <c r="L390" s="15"/>
      <c r="M390" s="16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11.25" hidden="false" customHeight="true" outlineLevel="0" collapsed="false">
      <c r="A391" s="1"/>
      <c r="B391" s="1"/>
      <c r="C391" s="15"/>
      <c r="D391" s="15"/>
      <c r="E391" s="16"/>
      <c r="F391" s="16"/>
      <c r="G391" s="15"/>
      <c r="H391" s="15"/>
      <c r="I391" s="15"/>
      <c r="J391" s="15"/>
      <c r="K391" s="15"/>
      <c r="L391" s="15"/>
      <c r="M391" s="16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11.25" hidden="false" customHeight="true" outlineLevel="0" collapsed="false">
      <c r="A392" s="1"/>
      <c r="B392" s="1"/>
      <c r="C392" s="15"/>
      <c r="D392" s="15"/>
      <c r="E392" s="16"/>
      <c r="F392" s="16"/>
      <c r="G392" s="15"/>
      <c r="H392" s="15"/>
      <c r="I392" s="15"/>
      <c r="J392" s="15"/>
      <c r="K392" s="15"/>
      <c r="L392" s="15"/>
      <c r="M392" s="16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11.25" hidden="false" customHeight="true" outlineLevel="0" collapsed="false">
      <c r="A393" s="1"/>
      <c r="B393" s="1"/>
      <c r="C393" s="15"/>
      <c r="D393" s="15"/>
      <c r="E393" s="16"/>
      <c r="F393" s="16"/>
      <c r="G393" s="15"/>
      <c r="H393" s="15"/>
      <c r="I393" s="15"/>
      <c r="J393" s="15"/>
      <c r="K393" s="15"/>
      <c r="L393" s="15"/>
      <c r="M393" s="16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11.25" hidden="false" customHeight="true" outlineLevel="0" collapsed="false">
      <c r="A394" s="1"/>
      <c r="B394" s="1"/>
      <c r="C394" s="15"/>
      <c r="D394" s="15"/>
      <c r="E394" s="16"/>
      <c r="F394" s="16"/>
      <c r="G394" s="15"/>
      <c r="H394" s="15"/>
      <c r="I394" s="15"/>
      <c r="J394" s="15"/>
      <c r="K394" s="15"/>
      <c r="L394" s="15"/>
      <c r="M394" s="16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11.25" hidden="false" customHeight="true" outlineLevel="0" collapsed="false">
      <c r="A395" s="1"/>
      <c r="B395" s="1"/>
      <c r="C395" s="15"/>
      <c r="D395" s="15"/>
      <c r="E395" s="16"/>
      <c r="F395" s="16"/>
      <c r="G395" s="15"/>
      <c r="H395" s="15"/>
      <c r="I395" s="15"/>
      <c r="J395" s="15"/>
      <c r="K395" s="15"/>
      <c r="L395" s="15"/>
      <c r="M395" s="16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11.25" hidden="false" customHeight="true" outlineLevel="0" collapsed="false">
      <c r="A396" s="1"/>
      <c r="B396" s="1"/>
      <c r="C396" s="15"/>
      <c r="D396" s="15"/>
      <c r="E396" s="16"/>
      <c r="F396" s="16"/>
      <c r="G396" s="15"/>
      <c r="H396" s="15"/>
      <c r="I396" s="15"/>
      <c r="J396" s="15"/>
      <c r="K396" s="15"/>
      <c r="L396" s="15"/>
      <c r="M396" s="16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11.25" hidden="false" customHeight="true" outlineLevel="0" collapsed="false">
      <c r="A397" s="1"/>
      <c r="B397" s="1"/>
      <c r="C397" s="15"/>
      <c r="D397" s="15"/>
      <c r="E397" s="16"/>
      <c r="F397" s="16"/>
      <c r="G397" s="15"/>
      <c r="H397" s="15"/>
      <c r="I397" s="15"/>
      <c r="J397" s="15"/>
      <c r="K397" s="15"/>
      <c r="L397" s="15"/>
      <c r="M397" s="16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11.25" hidden="false" customHeight="true" outlineLevel="0" collapsed="false">
      <c r="A398" s="1"/>
      <c r="B398" s="1"/>
      <c r="C398" s="15"/>
      <c r="D398" s="15"/>
      <c r="E398" s="16"/>
      <c r="F398" s="16"/>
      <c r="G398" s="15"/>
      <c r="H398" s="15"/>
      <c r="I398" s="15"/>
      <c r="J398" s="15"/>
      <c r="K398" s="15"/>
      <c r="L398" s="15"/>
      <c r="M398" s="16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11.25" hidden="false" customHeight="true" outlineLevel="0" collapsed="false">
      <c r="A399" s="1"/>
      <c r="B399" s="1"/>
      <c r="C399" s="15"/>
      <c r="D399" s="15"/>
      <c r="E399" s="16"/>
      <c r="F399" s="16"/>
      <c r="G399" s="15"/>
      <c r="H399" s="15"/>
      <c r="I399" s="15"/>
      <c r="J399" s="15"/>
      <c r="K399" s="15"/>
      <c r="L399" s="15"/>
      <c r="M399" s="16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11.25" hidden="false" customHeight="true" outlineLevel="0" collapsed="false">
      <c r="A400" s="1"/>
      <c r="B400" s="1"/>
      <c r="C400" s="15"/>
      <c r="D400" s="15"/>
      <c r="E400" s="16"/>
      <c r="F400" s="16"/>
      <c r="G400" s="15"/>
      <c r="H400" s="15"/>
      <c r="I400" s="15"/>
      <c r="J400" s="15"/>
      <c r="K400" s="15"/>
      <c r="L400" s="15"/>
      <c r="M400" s="16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11.25" hidden="false" customHeight="true" outlineLevel="0" collapsed="false">
      <c r="A401" s="1"/>
      <c r="B401" s="1"/>
      <c r="C401" s="15"/>
      <c r="D401" s="15"/>
      <c r="E401" s="16"/>
      <c r="F401" s="16"/>
      <c r="G401" s="15"/>
      <c r="H401" s="15"/>
      <c r="I401" s="15"/>
      <c r="J401" s="15"/>
      <c r="K401" s="15"/>
      <c r="L401" s="15"/>
      <c r="M401" s="16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11.25" hidden="false" customHeight="true" outlineLevel="0" collapsed="false">
      <c r="A402" s="1"/>
      <c r="B402" s="1"/>
      <c r="C402" s="15"/>
      <c r="D402" s="15"/>
      <c r="E402" s="16"/>
      <c r="F402" s="16"/>
      <c r="G402" s="15"/>
      <c r="H402" s="15"/>
      <c r="I402" s="15"/>
      <c r="J402" s="15"/>
      <c r="K402" s="15"/>
      <c r="L402" s="15"/>
      <c r="M402" s="16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11.25" hidden="false" customHeight="true" outlineLevel="0" collapsed="false">
      <c r="A403" s="1"/>
      <c r="B403" s="1"/>
      <c r="C403" s="15"/>
      <c r="D403" s="15"/>
      <c r="E403" s="16"/>
      <c r="F403" s="16"/>
      <c r="G403" s="15"/>
      <c r="H403" s="15"/>
      <c r="I403" s="15"/>
      <c r="J403" s="15"/>
      <c r="K403" s="15"/>
      <c r="L403" s="15"/>
      <c r="M403" s="16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11.25" hidden="false" customHeight="true" outlineLevel="0" collapsed="false">
      <c r="A404" s="1"/>
      <c r="B404" s="1"/>
      <c r="C404" s="15"/>
      <c r="D404" s="15"/>
      <c r="E404" s="16"/>
      <c r="F404" s="16"/>
      <c r="G404" s="15"/>
      <c r="H404" s="15"/>
      <c r="I404" s="15"/>
      <c r="J404" s="15"/>
      <c r="K404" s="15"/>
      <c r="L404" s="15"/>
      <c r="M404" s="16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11.25" hidden="false" customHeight="true" outlineLevel="0" collapsed="false">
      <c r="A405" s="1"/>
      <c r="B405" s="1"/>
      <c r="C405" s="15"/>
      <c r="D405" s="15"/>
      <c r="E405" s="16"/>
      <c r="F405" s="16"/>
      <c r="G405" s="15"/>
      <c r="H405" s="15"/>
      <c r="I405" s="15"/>
      <c r="J405" s="15"/>
      <c r="K405" s="15"/>
      <c r="L405" s="15"/>
      <c r="M405" s="16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11.25" hidden="false" customHeight="true" outlineLevel="0" collapsed="false">
      <c r="A406" s="1"/>
      <c r="B406" s="1"/>
      <c r="C406" s="15"/>
      <c r="D406" s="15"/>
      <c r="E406" s="16"/>
      <c r="F406" s="16"/>
      <c r="G406" s="15"/>
      <c r="H406" s="15"/>
      <c r="I406" s="15"/>
      <c r="J406" s="15"/>
      <c r="K406" s="15"/>
      <c r="L406" s="15"/>
      <c r="M406" s="16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11.25" hidden="false" customHeight="true" outlineLevel="0" collapsed="false">
      <c r="A407" s="1"/>
      <c r="B407" s="1"/>
      <c r="C407" s="15"/>
      <c r="D407" s="15"/>
      <c r="E407" s="16"/>
      <c r="F407" s="16"/>
      <c r="G407" s="15"/>
      <c r="H407" s="15"/>
      <c r="I407" s="15"/>
      <c r="J407" s="15"/>
      <c r="K407" s="15"/>
      <c r="L407" s="15"/>
      <c r="M407" s="16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11.25" hidden="false" customHeight="true" outlineLevel="0" collapsed="false">
      <c r="A408" s="1"/>
      <c r="B408" s="1"/>
      <c r="C408" s="15"/>
      <c r="D408" s="15"/>
      <c r="E408" s="16"/>
      <c r="F408" s="16"/>
      <c r="G408" s="15"/>
      <c r="H408" s="15"/>
      <c r="I408" s="15"/>
      <c r="J408" s="15"/>
      <c r="K408" s="15"/>
      <c r="L408" s="15"/>
      <c r="M408" s="16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11.25" hidden="false" customHeight="true" outlineLevel="0" collapsed="false">
      <c r="A409" s="1"/>
      <c r="B409" s="1"/>
      <c r="C409" s="15"/>
      <c r="D409" s="15"/>
      <c r="E409" s="16"/>
      <c r="F409" s="16"/>
      <c r="G409" s="15"/>
      <c r="H409" s="15"/>
      <c r="I409" s="15"/>
      <c r="J409" s="15"/>
      <c r="K409" s="15"/>
      <c r="L409" s="15"/>
      <c r="M409" s="16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11.25" hidden="false" customHeight="true" outlineLevel="0" collapsed="false">
      <c r="A410" s="1"/>
      <c r="B410" s="1"/>
      <c r="C410" s="15"/>
      <c r="D410" s="15"/>
      <c r="E410" s="16"/>
      <c r="F410" s="16"/>
      <c r="G410" s="15"/>
      <c r="H410" s="15"/>
      <c r="I410" s="15"/>
      <c r="J410" s="15"/>
      <c r="K410" s="15"/>
      <c r="L410" s="15"/>
      <c r="M410" s="16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11.25" hidden="false" customHeight="true" outlineLevel="0" collapsed="false">
      <c r="A411" s="1"/>
      <c r="B411" s="1"/>
      <c r="C411" s="15"/>
      <c r="D411" s="15"/>
      <c r="E411" s="16"/>
      <c r="F411" s="16"/>
      <c r="G411" s="15"/>
      <c r="H411" s="15"/>
      <c r="I411" s="15"/>
      <c r="J411" s="15"/>
      <c r="K411" s="15"/>
      <c r="L411" s="15"/>
      <c r="M411" s="16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11.25" hidden="false" customHeight="true" outlineLevel="0" collapsed="false">
      <c r="A412" s="1"/>
      <c r="B412" s="1"/>
      <c r="C412" s="15"/>
      <c r="D412" s="15"/>
      <c r="E412" s="16"/>
      <c r="F412" s="16"/>
      <c r="G412" s="15"/>
      <c r="H412" s="15"/>
      <c r="I412" s="15"/>
      <c r="J412" s="15"/>
      <c r="K412" s="15"/>
      <c r="L412" s="15"/>
      <c r="M412" s="16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11.25" hidden="false" customHeight="true" outlineLevel="0" collapsed="false">
      <c r="A413" s="1"/>
      <c r="B413" s="1"/>
      <c r="C413" s="15"/>
      <c r="D413" s="15"/>
      <c r="E413" s="16"/>
      <c r="F413" s="16"/>
      <c r="G413" s="15"/>
      <c r="H413" s="15"/>
      <c r="I413" s="15"/>
      <c r="J413" s="15"/>
      <c r="K413" s="15"/>
      <c r="L413" s="15"/>
      <c r="M413" s="16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11.25" hidden="false" customHeight="true" outlineLevel="0" collapsed="false">
      <c r="A414" s="1"/>
      <c r="B414" s="1"/>
      <c r="C414" s="15"/>
      <c r="D414" s="15"/>
      <c r="E414" s="16"/>
      <c r="F414" s="16"/>
      <c r="G414" s="15"/>
      <c r="H414" s="15"/>
      <c r="I414" s="15"/>
      <c r="J414" s="15"/>
      <c r="K414" s="15"/>
      <c r="L414" s="15"/>
      <c r="M414" s="16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11.25" hidden="false" customHeight="true" outlineLevel="0" collapsed="false">
      <c r="A415" s="1"/>
      <c r="B415" s="1"/>
      <c r="C415" s="15"/>
      <c r="D415" s="15"/>
      <c r="E415" s="16"/>
      <c r="F415" s="16"/>
      <c r="G415" s="15"/>
      <c r="H415" s="15"/>
      <c r="I415" s="15"/>
      <c r="J415" s="15"/>
      <c r="K415" s="15"/>
      <c r="L415" s="15"/>
      <c r="M415" s="16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11.25" hidden="false" customHeight="true" outlineLevel="0" collapsed="false">
      <c r="A416" s="1"/>
      <c r="B416" s="1"/>
      <c r="C416" s="15"/>
      <c r="D416" s="15"/>
      <c r="E416" s="16"/>
      <c r="F416" s="16"/>
      <c r="G416" s="15"/>
      <c r="H416" s="15"/>
      <c r="I416" s="15"/>
      <c r="J416" s="15"/>
      <c r="K416" s="15"/>
      <c r="L416" s="15"/>
      <c r="M416" s="16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11.25" hidden="false" customHeight="true" outlineLevel="0" collapsed="false">
      <c r="A417" s="1"/>
      <c r="B417" s="1"/>
      <c r="C417" s="15"/>
      <c r="D417" s="15"/>
      <c r="E417" s="16"/>
      <c r="F417" s="16"/>
      <c r="G417" s="15"/>
      <c r="H417" s="15"/>
      <c r="I417" s="15"/>
      <c r="J417" s="15"/>
      <c r="K417" s="15"/>
      <c r="L417" s="15"/>
      <c r="M417" s="16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11.25" hidden="false" customHeight="true" outlineLevel="0" collapsed="false">
      <c r="A418" s="1"/>
      <c r="B418" s="1"/>
      <c r="C418" s="15"/>
      <c r="D418" s="15"/>
      <c r="E418" s="16"/>
      <c r="F418" s="16"/>
      <c r="G418" s="15"/>
      <c r="H418" s="15"/>
      <c r="I418" s="15"/>
      <c r="J418" s="15"/>
      <c r="K418" s="15"/>
      <c r="L418" s="15"/>
      <c r="M418" s="16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11.25" hidden="false" customHeight="true" outlineLevel="0" collapsed="false">
      <c r="A419" s="1"/>
      <c r="B419" s="1"/>
      <c r="C419" s="15"/>
      <c r="D419" s="15"/>
      <c r="E419" s="16"/>
      <c r="F419" s="16"/>
      <c r="G419" s="15"/>
      <c r="H419" s="15"/>
      <c r="I419" s="15"/>
      <c r="J419" s="15"/>
      <c r="K419" s="15"/>
      <c r="L419" s="15"/>
      <c r="M419" s="16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11.25" hidden="false" customHeight="true" outlineLevel="0" collapsed="false">
      <c r="A420" s="1"/>
      <c r="B420" s="1"/>
      <c r="C420" s="15"/>
      <c r="D420" s="15"/>
      <c r="E420" s="16"/>
      <c r="F420" s="16"/>
      <c r="G420" s="15"/>
      <c r="H420" s="15"/>
      <c r="I420" s="15"/>
      <c r="J420" s="15"/>
      <c r="K420" s="15"/>
      <c r="L420" s="15"/>
      <c r="M420" s="16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11.25" hidden="false" customHeight="true" outlineLevel="0" collapsed="false">
      <c r="A421" s="1"/>
      <c r="B421" s="1"/>
      <c r="C421" s="15"/>
      <c r="D421" s="15"/>
      <c r="E421" s="16"/>
      <c r="F421" s="16"/>
      <c r="G421" s="15"/>
      <c r="H421" s="15"/>
      <c r="I421" s="15"/>
      <c r="J421" s="15"/>
      <c r="K421" s="15"/>
      <c r="L421" s="15"/>
      <c r="M421" s="16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11.25" hidden="false" customHeight="true" outlineLevel="0" collapsed="false">
      <c r="A422" s="1"/>
      <c r="B422" s="1"/>
      <c r="C422" s="15"/>
      <c r="D422" s="15"/>
      <c r="E422" s="16"/>
      <c r="F422" s="16"/>
      <c r="G422" s="15"/>
      <c r="H422" s="15"/>
      <c r="I422" s="15"/>
      <c r="J422" s="15"/>
      <c r="K422" s="15"/>
      <c r="L422" s="15"/>
      <c r="M422" s="16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11.25" hidden="false" customHeight="true" outlineLevel="0" collapsed="false">
      <c r="A423" s="1"/>
      <c r="B423" s="1"/>
      <c r="C423" s="15"/>
      <c r="D423" s="15"/>
      <c r="E423" s="16"/>
      <c r="F423" s="16"/>
      <c r="G423" s="15"/>
      <c r="H423" s="15"/>
      <c r="I423" s="15"/>
      <c r="J423" s="15"/>
      <c r="K423" s="15"/>
      <c r="L423" s="15"/>
      <c r="M423" s="16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11.25" hidden="false" customHeight="true" outlineLevel="0" collapsed="false">
      <c r="A424" s="1"/>
      <c r="B424" s="1"/>
      <c r="C424" s="15"/>
      <c r="D424" s="15"/>
      <c r="E424" s="16"/>
      <c r="F424" s="16"/>
      <c r="G424" s="15"/>
      <c r="H424" s="15"/>
      <c r="I424" s="15"/>
      <c r="J424" s="15"/>
      <c r="K424" s="15"/>
      <c r="L424" s="15"/>
      <c r="M424" s="16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11.25" hidden="false" customHeight="true" outlineLevel="0" collapsed="false">
      <c r="A425" s="1"/>
      <c r="B425" s="1"/>
      <c r="C425" s="15"/>
      <c r="D425" s="15"/>
      <c r="E425" s="16"/>
      <c r="F425" s="16"/>
      <c r="G425" s="15"/>
      <c r="H425" s="15"/>
      <c r="I425" s="15"/>
      <c r="J425" s="15"/>
      <c r="K425" s="15"/>
      <c r="L425" s="15"/>
      <c r="M425" s="16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11.25" hidden="false" customHeight="true" outlineLevel="0" collapsed="false">
      <c r="A426" s="1"/>
      <c r="B426" s="1"/>
      <c r="C426" s="15"/>
      <c r="D426" s="15"/>
      <c r="E426" s="16"/>
      <c r="F426" s="16"/>
      <c r="G426" s="15"/>
      <c r="H426" s="15"/>
      <c r="I426" s="15"/>
      <c r="J426" s="15"/>
      <c r="K426" s="15"/>
      <c r="L426" s="15"/>
      <c r="M426" s="16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11.25" hidden="false" customHeight="true" outlineLevel="0" collapsed="false">
      <c r="A427" s="1"/>
      <c r="B427" s="1"/>
      <c r="C427" s="15"/>
      <c r="D427" s="15"/>
      <c r="E427" s="16"/>
      <c r="F427" s="16"/>
      <c r="G427" s="15"/>
      <c r="H427" s="15"/>
      <c r="I427" s="15"/>
      <c r="J427" s="15"/>
      <c r="K427" s="15"/>
      <c r="L427" s="15"/>
      <c r="M427" s="16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11.25" hidden="false" customHeight="true" outlineLevel="0" collapsed="false">
      <c r="A428" s="1"/>
      <c r="B428" s="1"/>
      <c r="C428" s="15"/>
      <c r="D428" s="15"/>
      <c r="E428" s="16"/>
      <c r="F428" s="16"/>
      <c r="G428" s="15"/>
      <c r="H428" s="15"/>
      <c r="I428" s="15"/>
      <c r="J428" s="15"/>
      <c r="K428" s="15"/>
      <c r="L428" s="15"/>
      <c r="M428" s="16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11.25" hidden="false" customHeight="true" outlineLevel="0" collapsed="false">
      <c r="A429" s="1"/>
      <c r="B429" s="1"/>
      <c r="C429" s="15"/>
      <c r="D429" s="15"/>
      <c r="E429" s="16"/>
      <c r="F429" s="16"/>
      <c r="G429" s="15"/>
      <c r="H429" s="15"/>
      <c r="I429" s="15"/>
      <c r="J429" s="15"/>
      <c r="K429" s="15"/>
      <c r="L429" s="15"/>
      <c r="M429" s="16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11.25" hidden="false" customHeight="true" outlineLevel="0" collapsed="false">
      <c r="A430" s="1"/>
      <c r="B430" s="1"/>
      <c r="C430" s="15"/>
      <c r="D430" s="15"/>
      <c r="E430" s="16"/>
      <c r="F430" s="16"/>
      <c r="G430" s="15"/>
      <c r="H430" s="15"/>
      <c r="I430" s="15"/>
      <c r="J430" s="15"/>
      <c r="K430" s="15"/>
      <c r="L430" s="15"/>
      <c r="M430" s="16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11.25" hidden="false" customHeight="true" outlineLevel="0" collapsed="false">
      <c r="A431" s="1"/>
      <c r="B431" s="1"/>
      <c r="C431" s="15"/>
      <c r="D431" s="15"/>
      <c r="E431" s="16"/>
      <c r="F431" s="16"/>
      <c r="G431" s="15"/>
      <c r="H431" s="15"/>
      <c r="I431" s="15"/>
      <c r="J431" s="15"/>
      <c r="K431" s="15"/>
      <c r="L431" s="15"/>
      <c r="M431" s="16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11.25" hidden="false" customHeight="true" outlineLevel="0" collapsed="false">
      <c r="A432" s="1"/>
      <c r="B432" s="1"/>
      <c r="C432" s="15"/>
      <c r="D432" s="15"/>
      <c r="E432" s="16"/>
      <c r="F432" s="16"/>
      <c r="G432" s="15"/>
      <c r="H432" s="15"/>
      <c r="I432" s="15"/>
      <c r="J432" s="15"/>
      <c r="K432" s="15"/>
      <c r="L432" s="15"/>
      <c r="M432" s="16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11.25" hidden="false" customHeight="true" outlineLevel="0" collapsed="false">
      <c r="A433" s="1"/>
      <c r="B433" s="1"/>
      <c r="C433" s="15"/>
      <c r="D433" s="15"/>
      <c r="E433" s="16"/>
      <c r="F433" s="16"/>
      <c r="G433" s="15"/>
      <c r="H433" s="15"/>
      <c r="I433" s="15"/>
      <c r="J433" s="15"/>
      <c r="K433" s="15"/>
      <c r="L433" s="15"/>
      <c r="M433" s="16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11.25" hidden="false" customHeight="true" outlineLevel="0" collapsed="false">
      <c r="A434" s="1"/>
      <c r="B434" s="1"/>
      <c r="C434" s="15"/>
      <c r="D434" s="15"/>
      <c r="E434" s="16"/>
      <c r="F434" s="16"/>
      <c r="G434" s="15"/>
      <c r="H434" s="15"/>
      <c r="I434" s="15"/>
      <c r="J434" s="15"/>
      <c r="K434" s="15"/>
      <c r="L434" s="15"/>
      <c r="M434" s="16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11.25" hidden="false" customHeight="true" outlineLevel="0" collapsed="false">
      <c r="A435" s="1"/>
      <c r="B435" s="1"/>
      <c r="C435" s="15"/>
      <c r="D435" s="15"/>
      <c r="E435" s="16"/>
      <c r="F435" s="16"/>
      <c r="G435" s="15"/>
      <c r="H435" s="15"/>
      <c r="I435" s="15"/>
      <c r="J435" s="15"/>
      <c r="K435" s="15"/>
      <c r="L435" s="15"/>
      <c r="M435" s="16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11.25" hidden="false" customHeight="true" outlineLevel="0" collapsed="false">
      <c r="A436" s="1"/>
      <c r="B436" s="1"/>
      <c r="C436" s="15"/>
      <c r="D436" s="15"/>
      <c r="E436" s="16"/>
      <c r="F436" s="16"/>
      <c r="G436" s="15"/>
      <c r="H436" s="15"/>
      <c r="I436" s="15"/>
      <c r="J436" s="15"/>
      <c r="K436" s="15"/>
      <c r="L436" s="15"/>
      <c r="M436" s="16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11.25" hidden="false" customHeight="true" outlineLevel="0" collapsed="false">
      <c r="A437" s="1"/>
      <c r="B437" s="1"/>
      <c r="C437" s="15"/>
      <c r="D437" s="15"/>
      <c r="E437" s="16"/>
      <c r="F437" s="16"/>
      <c r="G437" s="15"/>
      <c r="H437" s="15"/>
      <c r="I437" s="15"/>
      <c r="J437" s="15"/>
      <c r="K437" s="15"/>
      <c r="L437" s="15"/>
      <c r="M437" s="16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11.25" hidden="false" customHeight="true" outlineLevel="0" collapsed="false">
      <c r="A438" s="1"/>
      <c r="B438" s="1"/>
      <c r="C438" s="15"/>
      <c r="D438" s="15"/>
      <c r="E438" s="16"/>
      <c r="F438" s="16"/>
      <c r="G438" s="15"/>
      <c r="H438" s="15"/>
      <c r="I438" s="15"/>
      <c r="J438" s="15"/>
      <c r="K438" s="15"/>
      <c r="L438" s="15"/>
      <c r="M438" s="16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11.25" hidden="false" customHeight="true" outlineLevel="0" collapsed="false">
      <c r="A439" s="1"/>
      <c r="B439" s="1"/>
      <c r="C439" s="15"/>
      <c r="D439" s="15"/>
      <c r="E439" s="16"/>
      <c r="F439" s="16"/>
      <c r="G439" s="15"/>
      <c r="H439" s="15"/>
      <c r="I439" s="15"/>
      <c r="J439" s="15"/>
      <c r="K439" s="15"/>
      <c r="L439" s="15"/>
      <c r="M439" s="16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11.25" hidden="false" customHeight="true" outlineLevel="0" collapsed="false">
      <c r="A440" s="1"/>
      <c r="B440" s="1"/>
      <c r="C440" s="15"/>
      <c r="D440" s="15"/>
      <c r="E440" s="16"/>
      <c r="F440" s="16"/>
      <c r="G440" s="15"/>
      <c r="H440" s="15"/>
      <c r="I440" s="15"/>
      <c r="J440" s="15"/>
      <c r="K440" s="15"/>
      <c r="L440" s="15"/>
      <c r="M440" s="16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11.25" hidden="false" customHeight="true" outlineLevel="0" collapsed="false">
      <c r="A441" s="1"/>
      <c r="B441" s="1"/>
      <c r="C441" s="15"/>
      <c r="D441" s="15"/>
      <c r="E441" s="16"/>
      <c r="F441" s="16"/>
      <c r="G441" s="15"/>
      <c r="H441" s="15"/>
      <c r="I441" s="15"/>
      <c r="J441" s="15"/>
      <c r="K441" s="15"/>
      <c r="L441" s="15"/>
      <c r="M441" s="16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11.25" hidden="false" customHeight="true" outlineLevel="0" collapsed="false">
      <c r="A442" s="1"/>
      <c r="B442" s="1"/>
      <c r="C442" s="15"/>
      <c r="D442" s="15"/>
      <c r="E442" s="16"/>
      <c r="F442" s="16"/>
      <c r="G442" s="15"/>
      <c r="H442" s="15"/>
      <c r="I442" s="15"/>
      <c r="J442" s="15"/>
      <c r="K442" s="15"/>
      <c r="L442" s="15"/>
      <c r="M442" s="16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11.25" hidden="false" customHeight="true" outlineLevel="0" collapsed="false">
      <c r="A443" s="1"/>
      <c r="B443" s="1"/>
      <c r="C443" s="15"/>
      <c r="D443" s="15"/>
      <c r="E443" s="16"/>
      <c r="F443" s="16"/>
      <c r="G443" s="15"/>
      <c r="H443" s="15"/>
      <c r="I443" s="15"/>
      <c r="J443" s="15"/>
      <c r="K443" s="15"/>
      <c r="L443" s="15"/>
      <c r="M443" s="16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11.25" hidden="false" customHeight="true" outlineLevel="0" collapsed="false">
      <c r="A444" s="1"/>
      <c r="B444" s="1"/>
      <c r="C444" s="15"/>
      <c r="D444" s="15"/>
      <c r="E444" s="16"/>
      <c r="F444" s="16"/>
      <c r="G444" s="15"/>
      <c r="H444" s="15"/>
      <c r="I444" s="15"/>
      <c r="J444" s="15"/>
      <c r="K444" s="15"/>
      <c r="L444" s="15"/>
      <c r="M444" s="16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11.25" hidden="false" customHeight="true" outlineLevel="0" collapsed="false">
      <c r="A445" s="1"/>
      <c r="B445" s="1"/>
      <c r="C445" s="15"/>
      <c r="D445" s="15"/>
      <c r="E445" s="16"/>
      <c r="F445" s="16"/>
      <c r="G445" s="15"/>
      <c r="H445" s="15"/>
      <c r="I445" s="15"/>
      <c r="J445" s="15"/>
      <c r="K445" s="15"/>
      <c r="L445" s="15"/>
      <c r="M445" s="16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11.25" hidden="false" customHeight="true" outlineLevel="0" collapsed="false">
      <c r="A446" s="1"/>
      <c r="B446" s="1"/>
      <c r="C446" s="15"/>
      <c r="D446" s="15"/>
      <c r="E446" s="16"/>
      <c r="F446" s="16"/>
      <c r="G446" s="15"/>
      <c r="H446" s="15"/>
      <c r="I446" s="15"/>
      <c r="J446" s="15"/>
      <c r="K446" s="15"/>
      <c r="L446" s="15"/>
      <c r="M446" s="16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11.25" hidden="false" customHeight="true" outlineLevel="0" collapsed="false">
      <c r="A447" s="1"/>
      <c r="B447" s="1"/>
      <c r="C447" s="15"/>
      <c r="D447" s="15"/>
      <c r="E447" s="16"/>
      <c r="F447" s="16"/>
      <c r="G447" s="15"/>
      <c r="H447" s="15"/>
      <c r="I447" s="15"/>
      <c r="J447" s="15"/>
      <c r="K447" s="15"/>
      <c r="L447" s="15"/>
      <c r="M447" s="16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11.25" hidden="false" customHeight="true" outlineLevel="0" collapsed="false">
      <c r="A448" s="1"/>
      <c r="B448" s="1"/>
      <c r="C448" s="15"/>
      <c r="D448" s="15"/>
      <c r="E448" s="16"/>
      <c r="F448" s="16"/>
      <c r="G448" s="15"/>
      <c r="H448" s="15"/>
      <c r="I448" s="15"/>
      <c r="J448" s="15"/>
      <c r="K448" s="15"/>
      <c r="L448" s="15"/>
      <c r="M448" s="16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11.25" hidden="false" customHeight="true" outlineLevel="0" collapsed="false">
      <c r="A449" s="1"/>
      <c r="B449" s="1"/>
      <c r="C449" s="15"/>
      <c r="D449" s="15"/>
      <c r="E449" s="16"/>
      <c r="F449" s="16"/>
      <c r="G449" s="15"/>
      <c r="H449" s="15"/>
      <c r="I449" s="15"/>
      <c r="J449" s="15"/>
      <c r="K449" s="15"/>
      <c r="L449" s="15"/>
      <c r="M449" s="16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11.25" hidden="false" customHeight="true" outlineLevel="0" collapsed="false">
      <c r="A450" s="1"/>
      <c r="B450" s="1"/>
      <c r="C450" s="15"/>
      <c r="D450" s="15"/>
      <c r="E450" s="16"/>
      <c r="F450" s="16"/>
      <c r="G450" s="15"/>
      <c r="H450" s="15"/>
      <c r="I450" s="15"/>
      <c r="J450" s="15"/>
      <c r="K450" s="15"/>
      <c r="L450" s="15"/>
      <c r="M450" s="16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11.25" hidden="false" customHeight="true" outlineLevel="0" collapsed="false">
      <c r="A451" s="1"/>
      <c r="B451" s="1"/>
      <c r="C451" s="15"/>
      <c r="D451" s="15"/>
      <c r="E451" s="16"/>
      <c r="F451" s="16"/>
      <c r="G451" s="15"/>
      <c r="H451" s="15"/>
      <c r="I451" s="15"/>
      <c r="J451" s="15"/>
      <c r="K451" s="15"/>
      <c r="L451" s="15"/>
      <c r="M451" s="16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11.25" hidden="false" customHeight="true" outlineLevel="0" collapsed="false">
      <c r="A452" s="1"/>
      <c r="B452" s="1"/>
      <c r="C452" s="15"/>
      <c r="D452" s="15"/>
      <c r="E452" s="16"/>
      <c r="F452" s="16"/>
      <c r="G452" s="15"/>
      <c r="H452" s="15"/>
      <c r="I452" s="15"/>
      <c r="J452" s="15"/>
      <c r="K452" s="15"/>
      <c r="L452" s="15"/>
      <c r="M452" s="16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11.25" hidden="false" customHeight="true" outlineLevel="0" collapsed="false">
      <c r="A453" s="1"/>
      <c r="B453" s="1"/>
      <c r="C453" s="15"/>
      <c r="D453" s="15"/>
      <c r="E453" s="16"/>
      <c r="F453" s="16"/>
      <c r="G453" s="15"/>
      <c r="H453" s="15"/>
      <c r="I453" s="15"/>
      <c r="J453" s="15"/>
      <c r="K453" s="15"/>
      <c r="L453" s="15"/>
      <c r="M453" s="16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11.25" hidden="false" customHeight="true" outlineLevel="0" collapsed="false">
      <c r="A454" s="1"/>
      <c r="B454" s="1"/>
      <c r="C454" s="15"/>
      <c r="D454" s="15"/>
      <c r="E454" s="16"/>
      <c r="F454" s="16"/>
      <c r="G454" s="15"/>
      <c r="H454" s="15"/>
      <c r="I454" s="15"/>
      <c r="J454" s="15"/>
      <c r="K454" s="15"/>
      <c r="L454" s="15"/>
      <c r="M454" s="16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11.25" hidden="false" customHeight="true" outlineLevel="0" collapsed="false">
      <c r="A455" s="1"/>
      <c r="B455" s="1"/>
      <c r="C455" s="15"/>
      <c r="D455" s="15"/>
      <c r="E455" s="16"/>
      <c r="F455" s="16"/>
      <c r="G455" s="15"/>
      <c r="H455" s="15"/>
      <c r="I455" s="15"/>
      <c r="J455" s="15"/>
      <c r="K455" s="15"/>
      <c r="L455" s="15"/>
      <c r="M455" s="16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11.25" hidden="false" customHeight="true" outlineLevel="0" collapsed="false">
      <c r="A456" s="1"/>
      <c r="B456" s="1"/>
      <c r="C456" s="15"/>
      <c r="D456" s="15"/>
      <c r="E456" s="16"/>
      <c r="F456" s="16"/>
      <c r="G456" s="15"/>
      <c r="H456" s="15"/>
      <c r="I456" s="15"/>
      <c r="J456" s="15"/>
      <c r="K456" s="15"/>
      <c r="L456" s="15"/>
      <c r="M456" s="16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11.25" hidden="false" customHeight="true" outlineLevel="0" collapsed="false">
      <c r="A457" s="1"/>
      <c r="B457" s="1"/>
      <c r="C457" s="15"/>
      <c r="D457" s="15"/>
      <c r="E457" s="16"/>
      <c r="F457" s="16"/>
      <c r="G457" s="15"/>
      <c r="H457" s="15"/>
      <c r="I457" s="15"/>
      <c r="J457" s="15"/>
      <c r="K457" s="15"/>
      <c r="L457" s="15"/>
      <c r="M457" s="16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11.25" hidden="false" customHeight="true" outlineLevel="0" collapsed="false">
      <c r="A458" s="1"/>
      <c r="B458" s="1"/>
      <c r="C458" s="15"/>
      <c r="D458" s="15"/>
      <c r="E458" s="16"/>
      <c r="F458" s="16"/>
      <c r="G458" s="15"/>
      <c r="H458" s="15"/>
      <c r="I458" s="15"/>
      <c r="J458" s="15"/>
      <c r="K458" s="15"/>
      <c r="L458" s="15"/>
      <c r="M458" s="16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11.25" hidden="false" customHeight="true" outlineLevel="0" collapsed="false">
      <c r="A459" s="1"/>
      <c r="B459" s="1"/>
      <c r="C459" s="15"/>
      <c r="D459" s="15"/>
      <c r="E459" s="16"/>
      <c r="F459" s="16"/>
      <c r="G459" s="15"/>
      <c r="H459" s="15"/>
      <c r="I459" s="15"/>
      <c r="J459" s="15"/>
      <c r="K459" s="15"/>
      <c r="L459" s="15"/>
      <c r="M459" s="16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11.25" hidden="false" customHeight="true" outlineLevel="0" collapsed="false">
      <c r="A460" s="1"/>
      <c r="B460" s="1"/>
      <c r="C460" s="15"/>
      <c r="D460" s="15"/>
      <c r="E460" s="16"/>
      <c r="F460" s="16"/>
      <c r="G460" s="15"/>
      <c r="H460" s="15"/>
      <c r="I460" s="15"/>
      <c r="J460" s="15"/>
      <c r="K460" s="15"/>
      <c r="L460" s="15"/>
      <c r="M460" s="16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11.25" hidden="false" customHeight="true" outlineLevel="0" collapsed="false">
      <c r="A461" s="1"/>
      <c r="B461" s="1"/>
      <c r="C461" s="15"/>
      <c r="D461" s="15"/>
      <c r="E461" s="16"/>
      <c r="F461" s="16"/>
      <c r="G461" s="15"/>
      <c r="H461" s="15"/>
      <c r="I461" s="15"/>
      <c r="J461" s="15"/>
      <c r="K461" s="15"/>
      <c r="L461" s="15"/>
      <c r="M461" s="16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11.25" hidden="false" customHeight="true" outlineLevel="0" collapsed="false">
      <c r="A462" s="1"/>
      <c r="B462" s="1"/>
      <c r="C462" s="15"/>
      <c r="D462" s="15"/>
      <c r="E462" s="16"/>
      <c r="F462" s="16"/>
      <c r="G462" s="15"/>
      <c r="H462" s="15"/>
      <c r="I462" s="15"/>
      <c r="J462" s="15"/>
      <c r="K462" s="15"/>
      <c r="L462" s="15"/>
      <c r="M462" s="16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11.25" hidden="false" customHeight="true" outlineLevel="0" collapsed="false">
      <c r="A463" s="1"/>
      <c r="B463" s="1"/>
      <c r="C463" s="15"/>
      <c r="D463" s="15"/>
      <c r="E463" s="16"/>
      <c r="F463" s="16"/>
      <c r="G463" s="15"/>
      <c r="H463" s="15"/>
      <c r="I463" s="15"/>
      <c r="J463" s="15"/>
      <c r="K463" s="15"/>
      <c r="L463" s="15"/>
      <c r="M463" s="16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11.25" hidden="false" customHeight="true" outlineLevel="0" collapsed="false">
      <c r="A464" s="1"/>
      <c r="B464" s="1"/>
      <c r="C464" s="15"/>
      <c r="D464" s="15"/>
      <c r="E464" s="16"/>
      <c r="F464" s="16"/>
      <c r="G464" s="15"/>
      <c r="H464" s="15"/>
      <c r="I464" s="15"/>
      <c r="J464" s="15"/>
      <c r="K464" s="15"/>
      <c r="L464" s="15"/>
      <c r="M464" s="16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11.25" hidden="false" customHeight="true" outlineLevel="0" collapsed="false">
      <c r="A465" s="1"/>
      <c r="B465" s="1"/>
      <c r="C465" s="15"/>
      <c r="D465" s="15"/>
      <c r="E465" s="16"/>
      <c r="F465" s="16"/>
      <c r="G465" s="15"/>
      <c r="H465" s="15"/>
      <c r="I465" s="15"/>
      <c r="J465" s="15"/>
      <c r="K465" s="15"/>
      <c r="L465" s="15"/>
      <c r="M465" s="16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11.25" hidden="false" customHeight="true" outlineLevel="0" collapsed="false">
      <c r="A466" s="1"/>
      <c r="B466" s="1"/>
      <c r="C466" s="15"/>
      <c r="D466" s="15"/>
      <c r="E466" s="16"/>
      <c r="F466" s="16"/>
      <c r="G466" s="15"/>
      <c r="H466" s="15"/>
      <c r="I466" s="15"/>
      <c r="J466" s="15"/>
      <c r="K466" s="15"/>
      <c r="L466" s="15"/>
      <c r="M466" s="16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11.25" hidden="false" customHeight="true" outlineLevel="0" collapsed="false">
      <c r="A467" s="1"/>
      <c r="B467" s="1"/>
      <c r="C467" s="15"/>
      <c r="D467" s="15"/>
      <c r="E467" s="16"/>
      <c r="F467" s="16"/>
      <c r="G467" s="15"/>
      <c r="H467" s="15"/>
      <c r="I467" s="15"/>
      <c r="J467" s="15"/>
      <c r="K467" s="15"/>
      <c r="L467" s="15"/>
      <c r="M467" s="16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11.25" hidden="false" customHeight="true" outlineLevel="0" collapsed="false">
      <c r="A468" s="1"/>
      <c r="B468" s="1"/>
      <c r="C468" s="15"/>
      <c r="D468" s="15"/>
      <c r="E468" s="16"/>
      <c r="F468" s="16"/>
      <c r="G468" s="15"/>
      <c r="H468" s="15"/>
      <c r="I468" s="15"/>
      <c r="J468" s="15"/>
      <c r="K468" s="15"/>
      <c r="L468" s="15"/>
      <c r="M468" s="16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11.25" hidden="false" customHeight="true" outlineLevel="0" collapsed="false">
      <c r="A469" s="1"/>
      <c r="B469" s="1"/>
      <c r="C469" s="15"/>
      <c r="D469" s="15"/>
      <c r="E469" s="16"/>
      <c r="F469" s="16"/>
      <c r="G469" s="15"/>
      <c r="H469" s="15"/>
      <c r="I469" s="15"/>
      <c r="J469" s="15"/>
      <c r="K469" s="15"/>
      <c r="L469" s="15"/>
      <c r="M469" s="16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11.25" hidden="false" customHeight="true" outlineLevel="0" collapsed="false">
      <c r="A470" s="1"/>
      <c r="B470" s="1"/>
      <c r="C470" s="15"/>
      <c r="D470" s="15"/>
      <c r="E470" s="16"/>
      <c r="F470" s="16"/>
      <c r="G470" s="15"/>
      <c r="H470" s="15"/>
      <c r="I470" s="15"/>
      <c r="J470" s="15"/>
      <c r="K470" s="15"/>
      <c r="L470" s="15"/>
      <c r="M470" s="16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11.25" hidden="false" customHeight="true" outlineLevel="0" collapsed="false">
      <c r="A471" s="1"/>
      <c r="B471" s="1"/>
      <c r="C471" s="15"/>
      <c r="D471" s="15"/>
      <c r="E471" s="16"/>
      <c r="F471" s="16"/>
      <c r="G471" s="15"/>
      <c r="H471" s="15"/>
      <c r="I471" s="15"/>
      <c r="J471" s="15"/>
      <c r="K471" s="15"/>
      <c r="L471" s="15"/>
      <c r="M471" s="16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11.25" hidden="false" customHeight="true" outlineLevel="0" collapsed="false">
      <c r="A472" s="1"/>
      <c r="B472" s="1"/>
      <c r="C472" s="15"/>
      <c r="D472" s="15"/>
      <c r="E472" s="16"/>
      <c r="F472" s="16"/>
      <c r="G472" s="15"/>
      <c r="H472" s="15"/>
      <c r="I472" s="15"/>
      <c r="J472" s="15"/>
      <c r="K472" s="15"/>
      <c r="L472" s="15"/>
      <c r="M472" s="16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11.25" hidden="false" customHeight="true" outlineLevel="0" collapsed="false">
      <c r="A473" s="1"/>
      <c r="B473" s="1"/>
      <c r="C473" s="15"/>
      <c r="D473" s="15"/>
      <c r="E473" s="16"/>
      <c r="F473" s="16"/>
      <c r="G473" s="15"/>
      <c r="H473" s="15"/>
      <c r="I473" s="15"/>
      <c r="J473" s="15"/>
      <c r="K473" s="15"/>
      <c r="L473" s="15"/>
      <c r="M473" s="16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11.25" hidden="false" customHeight="true" outlineLevel="0" collapsed="false">
      <c r="A474" s="1"/>
      <c r="B474" s="1"/>
      <c r="C474" s="15"/>
      <c r="D474" s="15"/>
      <c r="E474" s="16"/>
      <c r="F474" s="16"/>
      <c r="G474" s="15"/>
      <c r="H474" s="15"/>
      <c r="I474" s="15"/>
      <c r="J474" s="15"/>
      <c r="K474" s="15"/>
      <c r="L474" s="15"/>
      <c r="M474" s="16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11.25" hidden="false" customHeight="true" outlineLevel="0" collapsed="false">
      <c r="A475" s="1"/>
      <c r="B475" s="1"/>
      <c r="C475" s="15"/>
      <c r="D475" s="15"/>
      <c r="E475" s="16"/>
      <c r="F475" s="16"/>
      <c r="G475" s="15"/>
      <c r="H475" s="15"/>
      <c r="I475" s="15"/>
      <c r="J475" s="15"/>
      <c r="K475" s="15"/>
      <c r="L475" s="15"/>
      <c r="M475" s="16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11.25" hidden="false" customHeight="true" outlineLevel="0" collapsed="false">
      <c r="A476" s="1"/>
      <c r="B476" s="1"/>
      <c r="C476" s="15"/>
      <c r="D476" s="15"/>
      <c r="E476" s="16"/>
      <c r="F476" s="16"/>
      <c r="G476" s="15"/>
      <c r="H476" s="15"/>
      <c r="I476" s="15"/>
      <c r="J476" s="15"/>
      <c r="K476" s="15"/>
      <c r="L476" s="15"/>
      <c r="M476" s="16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11.25" hidden="false" customHeight="true" outlineLevel="0" collapsed="false">
      <c r="A477" s="1"/>
      <c r="B477" s="1"/>
      <c r="C477" s="15"/>
      <c r="D477" s="15"/>
      <c r="E477" s="16"/>
      <c r="F477" s="16"/>
      <c r="G477" s="15"/>
      <c r="H477" s="15"/>
      <c r="I477" s="15"/>
      <c r="J477" s="15"/>
      <c r="K477" s="15"/>
      <c r="L477" s="15"/>
      <c r="M477" s="16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11.25" hidden="false" customHeight="true" outlineLevel="0" collapsed="false">
      <c r="A478" s="1"/>
      <c r="B478" s="1"/>
      <c r="C478" s="15"/>
      <c r="D478" s="15"/>
      <c r="E478" s="16"/>
      <c r="F478" s="16"/>
      <c r="G478" s="15"/>
      <c r="H478" s="15"/>
      <c r="I478" s="15"/>
      <c r="J478" s="15"/>
      <c r="K478" s="15"/>
      <c r="L478" s="15"/>
      <c r="M478" s="16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11.25" hidden="false" customHeight="true" outlineLevel="0" collapsed="false">
      <c r="A479" s="1"/>
      <c r="B479" s="1"/>
      <c r="C479" s="15"/>
      <c r="D479" s="15"/>
      <c r="E479" s="16"/>
      <c r="F479" s="16"/>
      <c r="G479" s="15"/>
      <c r="H479" s="15"/>
      <c r="I479" s="15"/>
      <c r="J479" s="15"/>
      <c r="K479" s="15"/>
      <c r="L479" s="15"/>
      <c r="M479" s="16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11.25" hidden="false" customHeight="true" outlineLevel="0" collapsed="false">
      <c r="A480" s="1"/>
      <c r="B480" s="1"/>
      <c r="C480" s="15"/>
      <c r="D480" s="15"/>
      <c r="E480" s="16"/>
      <c r="F480" s="16"/>
      <c r="G480" s="15"/>
      <c r="H480" s="15"/>
      <c r="I480" s="15"/>
      <c r="J480" s="15"/>
      <c r="K480" s="15"/>
      <c r="L480" s="15"/>
      <c r="M480" s="16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11.25" hidden="false" customHeight="true" outlineLevel="0" collapsed="false">
      <c r="A481" s="1"/>
      <c r="B481" s="1"/>
      <c r="C481" s="15"/>
      <c r="D481" s="15"/>
      <c r="E481" s="16"/>
      <c r="F481" s="16"/>
      <c r="G481" s="15"/>
      <c r="H481" s="15"/>
      <c r="I481" s="15"/>
      <c r="J481" s="15"/>
      <c r="K481" s="15"/>
      <c r="L481" s="15"/>
      <c r="M481" s="16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11.25" hidden="false" customHeight="true" outlineLevel="0" collapsed="false">
      <c r="A482" s="1"/>
      <c r="B482" s="1"/>
      <c r="C482" s="15"/>
      <c r="D482" s="15"/>
      <c r="E482" s="16"/>
      <c r="F482" s="16"/>
      <c r="G482" s="15"/>
      <c r="H482" s="15"/>
      <c r="I482" s="15"/>
      <c r="J482" s="15"/>
      <c r="K482" s="15"/>
      <c r="L482" s="15"/>
      <c r="M482" s="16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11.25" hidden="false" customHeight="true" outlineLevel="0" collapsed="false">
      <c r="A483" s="1"/>
      <c r="B483" s="1"/>
      <c r="C483" s="15"/>
      <c r="D483" s="15"/>
      <c r="E483" s="16"/>
      <c r="F483" s="16"/>
      <c r="G483" s="15"/>
      <c r="H483" s="15"/>
      <c r="I483" s="15"/>
      <c r="J483" s="15"/>
      <c r="K483" s="15"/>
      <c r="L483" s="15"/>
      <c r="M483" s="16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11.25" hidden="false" customHeight="true" outlineLevel="0" collapsed="false">
      <c r="A484" s="1"/>
      <c r="B484" s="1"/>
      <c r="C484" s="15"/>
      <c r="D484" s="15"/>
      <c r="E484" s="16"/>
      <c r="F484" s="16"/>
      <c r="G484" s="15"/>
      <c r="H484" s="15"/>
      <c r="I484" s="15"/>
      <c r="J484" s="15"/>
      <c r="K484" s="15"/>
      <c r="L484" s="15"/>
      <c r="M484" s="16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11.25" hidden="false" customHeight="true" outlineLevel="0" collapsed="false">
      <c r="A485" s="1"/>
      <c r="B485" s="1"/>
      <c r="C485" s="15"/>
      <c r="D485" s="15"/>
      <c r="E485" s="16"/>
      <c r="F485" s="16"/>
      <c r="G485" s="15"/>
      <c r="H485" s="15"/>
      <c r="I485" s="15"/>
      <c r="J485" s="15"/>
      <c r="K485" s="15"/>
      <c r="L485" s="15"/>
      <c r="M485" s="16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11.25" hidden="false" customHeight="true" outlineLevel="0" collapsed="false">
      <c r="A486" s="1"/>
      <c r="B486" s="1"/>
      <c r="C486" s="15"/>
      <c r="D486" s="15"/>
      <c r="E486" s="16"/>
      <c r="F486" s="16"/>
      <c r="G486" s="15"/>
      <c r="H486" s="15"/>
      <c r="I486" s="15"/>
      <c r="J486" s="15"/>
      <c r="K486" s="15"/>
      <c r="L486" s="15"/>
      <c r="M486" s="16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11.25" hidden="false" customHeight="true" outlineLevel="0" collapsed="false">
      <c r="A487" s="1"/>
      <c r="B487" s="1"/>
      <c r="C487" s="15"/>
      <c r="D487" s="15"/>
      <c r="E487" s="16"/>
      <c r="F487" s="16"/>
      <c r="G487" s="15"/>
      <c r="H487" s="15"/>
      <c r="I487" s="15"/>
      <c r="J487" s="15"/>
      <c r="K487" s="15"/>
      <c r="L487" s="15"/>
      <c r="M487" s="16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11.25" hidden="false" customHeight="true" outlineLevel="0" collapsed="false">
      <c r="A488" s="1"/>
      <c r="B488" s="1"/>
      <c r="C488" s="15"/>
      <c r="D488" s="15"/>
      <c r="E488" s="16"/>
      <c r="F488" s="16"/>
      <c r="G488" s="15"/>
      <c r="H488" s="15"/>
      <c r="I488" s="15"/>
      <c r="J488" s="15"/>
      <c r="K488" s="15"/>
      <c r="L488" s="15"/>
      <c r="M488" s="16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11.25" hidden="false" customHeight="true" outlineLevel="0" collapsed="false">
      <c r="A489" s="1"/>
      <c r="B489" s="1"/>
      <c r="C489" s="15"/>
      <c r="D489" s="15"/>
      <c r="E489" s="16"/>
      <c r="F489" s="16"/>
      <c r="G489" s="15"/>
      <c r="H489" s="15"/>
      <c r="I489" s="15"/>
      <c r="J489" s="15"/>
      <c r="K489" s="15"/>
      <c r="L489" s="15"/>
      <c r="M489" s="16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11.25" hidden="false" customHeight="true" outlineLevel="0" collapsed="false">
      <c r="A490" s="1"/>
      <c r="B490" s="1"/>
      <c r="C490" s="15"/>
      <c r="D490" s="15"/>
      <c r="E490" s="16"/>
      <c r="F490" s="16"/>
      <c r="G490" s="15"/>
      <c r="H490" s="15"/>
      <c r="I490" s="15"/>
      <c r="J490" s="15"/>
      <c r="K490" s="15"/>
      <c r="L490" s="15"/>
      <c r="M490" s="16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11.25" hidden="false" customHeight="true" outlineLevel="0" collapsed="false">
      <c r="A491" s="1"/>
      <c r="B491" s="1"/>
      <c r="C491" s="15"/>
      <c r="D491" s="15"/>
      <c r="E491" s="16"/>
      <c r="F491" s="16"/>
      <c r="G491" s="15"/>
      <c r="H491" s="15"/>
      <c r="I491" s="15"/>
      <c r="J491" s="15"/>
      <c r="K491" s="15"/>
      <c r="L491" s="15"/>
      <c r="M491" s="16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11.25" hidden="false" customHeight="true" outlineLevel="0" collapsed="false">
      <c r="A492" s="1"/>
      <c r="B492" s="1"/>
      <c r="C492" s="15"/>
      <c r="D492" s="15"/>
      <c r="E492" s="16"/>
      <c r="F492" s="16"/>
      <c r="G492" s="15"/>
      <c r="H492" s="15"/>
      <c r="I492" s="15"/>
      <c r="J492" s="15"/>
      <c r="K492" s="15"/>
      <c r="L492" s="15"/>
      <c r="M492" s="16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11.25" hidden="false" customHeight="true" outlineLevel="0" collapsed="false">
      <c r="A493" s="1"/>
      <c r="B493" s="1"/>
      <c r="C493" s="15"/>
      <c r="D493" s="15"/>
      <c r="E493" s="16"/>
      <c r="F493" s="16"/>
      <c r="G493" s="15"/>
      <c r="H493" s="15"/>
      <c r="I493" s="15"/>
      <c r="J493" s="15"/>
      <c r="K493" s="15"/>
      <c r="L493" s="15"/>
      <c r="M493" s="16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11.25" hidden="false" customHeight="true" outlineLevel="0" collapsed="false">
      <c r="A494" s="1"/>
      <c r="B494" s="1"/>
      <c r="C494" s="15"/>
      <c r="D494" s="15"/>
      <c r="E494" s="16"/>
      <c r="F494" s="16"/>
      <c r="G494" s="15"/>
      <c r="H494" s="15"/>
      <c r="I494" s="15"/>
      <c r="J494" s="15"/>
      <c r="K494" s="15"/>
      <c r="L494" s="15"/>
      <c r="M494" s="16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11.25" hidden="false" customHeight="true" outlineLevel="0" collapsed="false">
      <c r="A495" s="1"/>
      <c r="B495" s="1"/>
      <c r="C495" s="15"/>
      <c r="D495" s="15"/>
      <c r="E495" s="16"/>
      <c r="F495" s="16"/>
      <c r="G495" s="15"/>
      <c r="H495" s="15"/>
      <c r="I495" s="15"/>
      <c r="J495" s="15"/>
      <c r="K495" s="15"/>
      <c r="L495" s="15"/>
      <c r="M495" s="16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11.25" hidden="false" customHeight="true" outlineLevel="0" collapsed="false">
      <c r="A496" s="1"/>
      <c r="B496" s="1"/>
      <c r="C496" s="15"/>
      <c r="D496" s="15"/>
      <c r="E496" s="16"/>
      <c r="F496" s="16"/>
      <c r="G496" s="15"/>
      <c r="H496" s="15"/>
      <c r="I496" s="15"/>
      <c r="J496" s="15"/>
      <c r="K496" s="15"/>
      <c r="L496" s="15"/>
      <c r="M496" s="16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11.25" hidden="false" customHeight="true" outlineLevel="0" collapsed="false">
      <c r="A497" s="1"/>
      <c r="B497" s="1"/>
      <c r="C497" s="15"/>
      <c r="D497" s="15"/>
      <c r="E497" s="16"/>
      <c r="F497" s="16"/>
      <c r="G497" s="15"/>
      <c r="H497" s="15"/>
      <c r="I497" s="15"/>
      <c r="J497" s="15"/>
      <c r="K497" s="15"/>
      <c r="L497" s="15"/>
      <c r="M497" s="16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11.25" hidden="false" customHeight="true" outlineLevel="0" collapsed="false">
      <c r="A498" s="1"/>
      <c r="B498" s="1"/>
      <c r="C498" s="15"/>
      <c r="D498" s="15"/>
      <c r="E498" s="16"/>
      <c r="F498" s="16"/>
      <c r="G498" s="15"/>
      <c r="H498" s="15"/>
      <c r="I498" s="15"/>
      <c r="J498" s="15"/>
      <c r="K498" s="15"/>
      <c r="L498" s="15"/>
      <c r="M498" s="16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11.25" hidden="false" customHeight="true" outlineLevel="0" collapsed="false">
      <c r="A499" s="1"/>
      <c r="B499" s="1"/>
      <c r="C499" s="15"/>
      <c r="D499" s="15"/>
      <c r="E499" s="16"/>
      <c r="F499" s="16"/>
      <c r="G499" s="15"/>
      <c r="H499" s="15"/>
      <c r="I499" s="15"/>
      <c r="J499" s="15"/>
      <c r="K499" s="15"/>
      <c r="L499" s="15"/>
      <c r="M499" s="16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11.25" hidden="false" customHeight="true" outlineLevel="0" collapsed="false">
      <c r="A500" s="1"/>
      <c r="B500" s="1"/>
      <c r="C500" s="15"/>
      <c r="D500" s="15"/>
      <c r="E500" s="16"/>
      <c r="F500" s="16"/>
      <c r="G500" s="15"/>
      <c r="H500" s="15"/>
      <c r="I500" s="15"/>
      <c r="J500" s="15"/>
      <c r="K500" s="15"/>
      <c r="L500" s="15"/>
      <c r="M500" s="16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11.25" hidden="false" customHeight="true" outlineLevel="0" collapsed="false">
      <c r="A501" s="1"/>
      <c r="B501" s="1"/>
      <c r="C501" s="15"/>
      <c r="D501" s="15"/>
      <c r="E501" s="16"/>
      <c r="F501" s="16"/>
      <c r="G501" s="15"/>
      <c r="H501" s="15"/>
      <c r="I501" s="15"/>
      <c r="J501" s="15"/>
      <c r="K501" s="15"/>
      <c r="L501" s="15"/>
      <c r="M501" s="16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11.25" hidden="false" customHeight="true" outlineLevel="0" collapsed="false">
      <c r="A502" s="1"/>
      <c r="B502" s="1"/>
      <c r="C502" s="15"/>
      <c r="D502" s="15"/>
      <c r="E502" s="16"/>
      <c r="F502" s="16"/>
      <c r="G502" s="15"/>
      <c r="H502" s="15"/>
      <c r="I502" s="15"/>
      <c r="J502" s="15"/>
      <c r="K502" s="15"/>
      <c r="L502" s="15"/>
      <c r="M502" s="16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11.25" hidden="false" customHeight="true" outlineLevel="0" collapsed="false">
      <c r="A503" s="1"/>
      <c r="B503" s="1"/>
      <c r="C503" s="15"/>
      <c r="D503" s="15"/>
      <c r="E503" s="16"/>
      <c r="F503" s="16"/>
      <c r="G503" s="15"/>
      <c r="H503" s="15"/>
      <c r="I503" s="15"/>
      <c r="J503" s="15"/>
      <c r="K503" s="15"/>
      <c r="L503" s="15"/>
      <c r="M503" s="16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11.25" hidden="false" customHeight="true" outlineLevel="0" collapsed="false">
      <c r="A504" s="1"/>
      <c r="B504" s="1"/>
      <c r="C504" s="15"/>
      <c r="D504" s="15"/>
      <c r="E504" s="16"/>
      <c r="F504" s="16"/>
      <c r="G504" s="15"/>
      <c r="H504" s="15"/>
      <c r="I504" s="15"/>
      <c r="J504" s="15"/>
      <c r="K504" s="15"/>
      <c r="L504" s="15"/>
      <c r="M504" s="16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11.25" hidden="false" customHeight="true" outlineLevel="0" collapsed="false">
      <c r="A505" s="1"/>
      <c r="B505" s="1"/>
      <c r="C505" s="15"/>
      <c r="D505" s="15"/>
      <c r="E505" s="16"/>
      <c r="F505" s="16"/>
      <c r="G505" s="15"/>
      <c r="H505" s="15"/>
      <c r="I505" s="15"/>
      <c r="J505" s="15"/>
      <c r="K505" s="15"/>
      <c r="L505" s="15"/>
      <c r="M505" s="16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11.25" hidden="false" customHeight="true" outlineLevel="0" collapsed="false">
      <c r="A506" s="1"/>
      <c r="B506" s="1"/>
      <c r="C506" s="15"/>
      <c r="D506" s="15"/>
      <c r="E506" s="16"/>
      <c r="F506" s="16"/>
      <c r="G506" s="15"/>
      <c r="H506" s="15"/>
      <c r="I506" s="15"/>
      <c r="J506" s="15"/>
      <c r="K506" s="15"/>
      <c r="L506" s="15"/>
      <c r="M506" s="16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11.25" hidden="false" customHeight="true" outlineLevel="0" collapsed="false">
      <c r="A507" s="1"/>
      <c r="B507" s="1"/>
      <c r="C507" s="15"/>
      <c r="D507" s="15"/>
      <c r="E507" s="16"/>
      <c r="F507" s="16"/>
      <c r="G507" s="15"/>
      <c r="H507" s="15"/>
      <c r="I507" s="15"/>
      <c r="J507" s="15"/>
      <c r="K507" s="15"/>
      <c r="L507" s="15"/>
      <c r="M507" s="16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11.25" hidden="false" customHeight="true" outlineLevel="0" collapsed="false">
      <c r="A508" s="1"/>
      <c r="B508" s="1"/>
      <c r="C508" s="15"/>
      <c r="D508" s="15"/>
      <c r="E508" s="16"/>
      <c r="F508" s="16"/>
      <c r="G508" s="15"/>
      <c r="H508" s="15"/>
      <c r="I508" s="15"/>
      <c r="J508" s="15"/>
      <c r="K508" s="15"/>
      <c r="L508" s="15"/>
      <c r="M508" s="16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11.25" hidden="false" customHeight="true" outlineLevel="0" collapsed="false">
      <c r="A509" s="1"/>
      <c r="B509" s="1"/>
      <c r="C509" s="15"/>
      <c r="D509" s="15"/>
      <c r="E509" s="16"/>
      <c r="F509" s="16"/>
      <c r="G509" s="15"/>
      <c r="H509" s="15"/>
      <c r="I509" s="15"/>
      <c r="J509" s="15"/>
      <c r="K509" s="15"/>
      <c r="L509" s="15"/>
      <c r="M509" s="16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11.25" hidden="false" customHeight="true" outlineLevel="0" collapsed="false">
      <c r="A510" s="1"/>
      <c r="B510" s="1"/>
      <c r="C510" s="15"/>
      <c r="D510" s="15"/>
      <c r="E510" s="16"/>
      <c r="F510" s="16"/>
      <c r="G510" s="15"/>
      <c r="H510" s="15"/>
      <c r="I510" s="15"/>
      <c r="J510" s="15"/>
      <c r="K510" s="15"/>
      <c r="L510" s="15"/>
      <c r="M510" s="16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11.25" hidden="false" customHeight="true" outlineLevel="0" collapsed="false">
      <c r="A511" s="1"/>
      <c r="B511" s="1"/>
      <c r="C511" s="15"/>
      <c r="D511" s="15"/>
      <c r="E511" s="16"/>
      <c r="F511" s="16"/>
      <c r="G511" s="15"/>
      <c r="H511" s="15"/>
      <c r="I511" s="15"/>
      <c r="J511" s="15"/>
      <c r="K511" s="15"/>
      <c r="L511" s="15"/>
      <c r="M511" s="16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11.25" hidden="false" customHeight="true" outlineLevel="0" collapsed="false">
      <c r="A512" s="1"/>
      <c r="B512" s="1"/>
      <c r="C512" s="15"/>
      <c r="D512" s="15"/>
      <c r="E512" s="16"/>
      <c r="F512" s="16"/>
      <c r="G512" s="15"/>
      <c r="H512" s="15"/>
      <c r="I512" s="15"/>
      <c r="J512" s="15"/>
      <c r="K512" s="15"/>
      <c r="L512" s="15"/>
      <c r="M512" s="16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11.25" hidden="false" customHeight="true" outlineLevel="0" collapsed="false">
      <c r="A513" s="1"/>
      <c r="B513" s="1"/>
      <c r="C513" s="15"/>
      <c r="D513" s="15"/>
      <c r="E513" s="16"/>
      <c r="F513" s="16"/>
      <c r="G513" s="15"/>
      <c r="H513" s="15"/>
      <c r="I513" s="15"/>
      <c r="J513" s="15"/>
      <c r="K513" s="15"/>
      <c r="L513" s="15"/>
      <c r="M513" s="16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11.25" hidden="false" customHeight="true" outlineLevel="0" collapsed="false">
      <c r="A514" s="1"/>
      <c r="B514" s="1"/>
      <c r="C514" s="15"/>
      <c r="D514" s="15"/>
      <c r="E514" s="16"/>
      <c r="F514" s="16"/>
      <c r="G514" s="15"/>
      <c r="H514" s="15"/>
      <c r="I514" s="15"/>
      <c r="J514" s="15"/>
      <c r="K514" s="15"/>
      <c r="L514" s="15"/>
      <c r="M514" s="16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11.25" hidden="false" customHeight="true" outlineLevel="0" collapsed="false">
      <c r="A515" s="1"/>
      <c r="B515" s="1"/>
      <c r="C515" s="15"/>
      <c r="D515" s="15"/>
      <c r="E515" s="16"/>
      <c r="F515" s="16"/>
      <c r="G515" s="15"/>
      <c r="H515" s="15"/>
      <c r="I515" s="15"/>
      <c r="J515" s="15"/>
      <c r="K515" s="15"/>
      <c r="L515" s="15"/>
      <c r="M515" s="16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11.25" hidden="false" customHeight="true" outlineLevel="0" collapsed="false">
      <c r="A516" s="1"/>
      <c r="B516" s="1"/>
      <c r="C516" s="15"/>
      <c r="D516" s="15"/>
      <c r="E516" s="16"/>
      <c r="F516" s="16"/>
      <c r="G516" s="15"/>
      <c r="H516" s="15"/>
      <c r="I516" s="15"/>
      <c r="J516" s="15"/>
      <c r="K516" s="15"/>
      <c r="L516" s="15"/>
      <c r="M516" s="16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11.25" hidden="false" customHeight="true" outlineLevel="0" collapsed="false">
      <c r="A517" s="1"/>
      <c r="B517" s="1"/>
      <c r="C517" s="15"/>
      <c r="D517" s="15"/>
      <c r="E517" s="16"/>
      <c r="F517" s="16"/>
      <c r="G517" s="15"/>
      <c r="H517" s="15"/>
      <c r="I517" s="15"/>
      <c r="J517" s="15"/>
      <c r="K517" s="15"/>
      <c r="L517" s="15"/>
      <c r="M517" s="16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11.25" hidden="false" customHeight="true" outlineLevel="0" collapsed="false">
      <c r="A518" s="1"/>
      <c r="B518" s="1"/>
      <c r="C518" s="15"/>
      <c r="D518" s="15"/>
      <c r="E518" s="16"/>
      <c r="F518" s="16"/>
      <c r="G518" s="15"/>
      <c r="H518" s="15"/>
      <c r="I518" s="15"/>
      <c r="J518" s="15"/>
      <c r="K518" s="15"/>
      <c r="L518" s="15"/>
      <c r="M518" s="16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11.25" hidden="false" customHeight="true" outlineLevel="0" collapsed="false">
      <c r="A519" s="1"/>
      <c r="B519" s="1"/>
      <c r="C519" s="15"/>
      <c r="D519" s="15"/>
      <c r="E519" s="16"/>
      <c r="F519" s="16"/>
      <c r="G519" s="15"/>
      <c r="H519" s="15"/>
      <c r="I519" s="15"/>
      <c r="J519" s="15"/>
      <c r="K519" s="15"/>
      <c r="L519" s="15"/>
      <c r="M519" s="16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11.25" hidden="false" customHeight="true" outlineLevel="0" collapsed="false">
      <c r="A520" s="1"/>
      <c r="B520" s="1"/>
      <c r="C520" s="15"/>
      <c r="D520" s="15"/>
      <c r="E520" s="16"/>
      <c r="F520" s="16"/>
      <c r="G520" s="15"/>
      <c r="H520" s="15"/>
      <c r="I520" s="15"/>
      <c r="J520" s="15"/>
      <c r="K520" s="15"/>
      <c r="L520" s="15"/>
      <c r="M520" s="16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11.25" hidden="false" customHeight="true" outlineLevel="0" collapsed="false">
      <c r="A521" s="1"/>
      <c r="B521" s="1"/>
      <c r="C521" s="15"/>
      <c r="D521" s="15"/>
      <c r="E521" s="16"/>
      <c r="F521" s="16"/>
      <c r="G521" s="15"/>
      <c r="H521" s="15"/>
      <c r="I521" s="15"/>
      <c r="J521" s="15"/>
      <c r="K521" s="15"/>
      <c r="L521" s="15"/>
      <c r="M521" s="16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11.25" hidden="false" customHeight="true" outlineLevel="0" collapsed="false">
      <c r="A522" s="1"/>
      <c r="B522" s="1"/>
      <c r="C522" s="15"/>
      <c r="D522" s="15"/>
      <c r="E522" s="16"/>
      <c r="F522" s="16"/>
      <c r="G522" s="15"/>
      <c r="H522" s="15"/>
      <c r="I522" s="15"/>
      <c r="J522" s="15"/>
      <c r="K522" s="15"/>
      <c r="L522" s="15"/>
      <c r="M522" s="16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11.25" hidden="false" customHeight="true" outlineLevel="0" collapsed="false">
      <c r="A523" s="1"/>
      <c r="B523" s="1"/>
      <c r="C523" s="15"/>
      <c r="D523" s="15"/>
      <c r="E523" s="16"/>
      <c r="F523" s="16"/>
      <c r="G523" s="15"/>
      <c r="H523" s="15"/>
      <c r="I523" s="15"/>
      <c r="J523" s="15"/>
      <c r="K523" s="15"/>
      <c r="L523" s="15"/>
      <c r="M523" s="16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11.25" hidden="false" customHeight="true" outlineLevel="0" collapsed="false">
      <c r="A524" s="1"/>
      <c r="B524" s="1"/>
      <c r="C524" s="15"/>
      <c r="D524" s="15"/>
      <c r="E524" s="16"/>
      <c r="F524" s="16"/>
      <c r="G524" s="15"/>
      <c r="H524" s="15"/>
      <c r="I524" s="15"/>
      <c r="J524" s="15"/>
      <c r="K524" s="15"/>
      <c r="L524" s="15"/>
      <c r="M524" s="16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11.25" hidden="false" customHeight="true" outlineLevel="0" collapsed="false">
      <c r="A525" s="1"/>
      <c r="B525" s="1"/>
      <c r="C525" s="15"/>
      <c r="D525" s="15"/>
      <c r="E525" s="16"/>
      <c r="F525" s="16"/>
      <c r="G525" s="15"/>
      <c r="H525" s="15"/>
      <c r="I525" s="15"/>
      <c r="J525" s="15"/>
      <c r="K525" s="15"/>
      <c r="L525" s="15"/>
      <c r="M525" s="16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11.25" hidden="false" customHeight="true" outlineLevel="0" collapsed="false">
      <c r="A526" s="1"/>
      <c r="B526" s="1"/>
      <c r="C526" s="15"/>
      <c r="D526" s="15"/>
      <c r="E526" s="16"/>
      <c r="F526" s="16"/>
      <c r="G526" s="15"/>
      <c r="H526" s="15"/>
      <c r="I526" s="15"/>
      <c r="J526" s="15"/>
      <c r="K526" s="15"/>
      <c r="L526" s="15"/>
      <c r="M526" s="16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11.25" hidden="false" customHeight="true" outlineLevel="0" collapsed="false">
      <c r="A527" s="1"/>
      <c r="B527" s="1"/>
      <c r="C527" s="15"/>
      <c r="D527" s="15"/>
      <c r="E527" s="16"/>
      <c r="F527" s="16"/>
      <c r="G527" s="15"/>
      <c r="H527" s="15"/>
      <c r="I527" s="15"/>
      <c r="J527" s="15"/>
      <c r="K527" s="15"/>
      <c r="L527" s="15"/>
      <c r="M527" s="16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11.25" hidden="false" customHeight="true" outlineLevel="0" collapsed="false">
      <c r="A528" s="1"/>
      <c r="B528" s="1"/>
      <c r="C528" s="15"/>
      <c r="D528" s="15"/>
      <c r="E528" s="16"/>
      <c r="F528" s="16"/>
      <c r="G528" s="15"/>
      <c r="H528" s="15"/>
      <c r="I528" s="15"/>
      <c r="J528" s="15"/>
      <c r="K528" s="15"/>
      <c r="L528" s="15"/>
      <c r="M528" s="16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11.25" hidden="false" customHeight="true" outlineLevel="0" collapsed="false">
      <c r="A529" s="1"/>
      <c r="B529" s="1"/>
      <c r="C529" s="15"/>
      <c r="D529" s="15"/>
      <c r="E529" s="16"/>
      <c r="F529" s="16"/>
      <c r="G529" s="15"/>
      <c r="H529" s="15"/>
      <c r="I529" s="15"/>
      <c r="J529" s="15"/>
      <c r="K529" s="15"/>
      <c r="L529" s="15"/>
      <c r="M529" s="16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11.25" hidden="false" customHeight="true" outlineLevel="0" collapsed="false">
      <c r="A530" s="1"/>
      <c r="B530" s="1"/>
      <c r="C530" s="15"/>
      <c r="D530" s="15"/>
      <c r="E530" s="16"/>
      <c r="F530" s="16"/>
      <c r="G530" s="15"/>
      <c r="H530" s="15"/>
      <c r="I530" s="15"/>
      <c r="J530" s="15"/>
      <c r="K530" s="15"/>
      <c r="L530" s="15"/>
      <c r="M530" s="16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11.25" hidden="false" customHeight="true" outlineLevel="0" collapsed="false">
      <c r="A531" s="1"/>
      <c r="B531" s="1"/>
      <c r="C531" s="15"/>
      <c r="D531" s="15"/>
      <c r="E531" s="16"/>
      <c r="F531" s="16"/>
      <c r="G531" s="15"/>
      <c r="H531" s="15"/>
      <c r="I531" s="15"/>
      <c r="J531" s="15"/>
      <c r="K531" s="15"/>
      <c r="L531" s="15"/>
      <c r="M531" s="16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11.25" hidden="false" customHeight="true" outlineLevel="0" collapsed="false">
      <c r="A532" s="1"/>
      <c r="B532" s="1"/>
      <c r="C532" s="15"/>
      <c r="D532" s="15"/>
      <c r="E532" s="16"/>
      <c r="F532" s="16"/>
      <c r="G532" s="15"/>
      <c r="H532" s="15"/>
      <c r="I532" s="15"/>
      <c r="J532" s="15"/>
      <c r="K532" s="15"/>
      <c r="L532" s="15"/>
      <c r="M532" s="16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11.25" hidden="false" customHeight="true" outlineLevel="0" collapsed="false">
      <c r="A533" s="1"/>
      <c r="B533" s="1"/>
      <c r="C533" s="15"/>
      <c r="D533" s="15"/>
      <c r="E533" s="16"/>
      <c r="F533" s="16"/>
      <c r="G533" s="15"/>
      <c r="H533" s="15"/>
      <c r="I533" s="15"/>
      <c r="J533" s="15"/>
      <c r="K533" s="15"/>
      <c r="L533" s="15"/>
      <c r="M533" s="16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11.25" hidden="false" customHeight="true" outlineLevel="0" collapsed="false">
      <c r="A534" s="1"/>
      <c r="B534" s="1"/>
      <c r="C534" s="15"/>
      <c r="D534" s="15"/>
      <c r="E534" s="16"/>
      <c r="F534" s="16"/>
      <c r="G534" s="15"/>
      <c r="H534" s="15"/>
      <c r="I534" s="15"/>
      <c r="J534" s="15"/>
      <c r="K534" s="15"/>
      <c r="L534" s="15"/>
      <c r="M534" s="16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11.25" hidden="false" customHeight="true" outlineLevel="0" collapsed="false">
      <c r="A535" s="1"/>
      <c r="B535" s="1"/>
      <c r="C535" s="15"/>
      <c r="D535" s="15"/>
      <c r="E535" s="16"/>
      <c r="F535" s="16"/>
      <c r="G535" s="15"/>
      <c r="H535" s="15"/>
      <c r="I535" s="15"/>
      <c r="J535" s="15"/>
      <c r="K535" s="15"/>
      <c r="L535" s="15"/>
      <c r="M535" s="16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11.25" hidden="false" customHeight="true" outlineLevel="0" collapsed="false">
      <c r="A536" s="1"/>
      <c r="B536" s="1"/>
      <c r="C536" s="15"/>
      <c r="D536" s="15"/>
      <c r="E536" s="16"/>
      <c r="F536" s="16"/>
      <c r="G536" s="15"/>
      <c r="H536" s="15"/>
      <c r="I536" s="15"/>
      <c r="J536" s="15"/>
      <c r="K536" s="15"/>
      <c r="L536" s="15"/>
      <c r="M536" s="16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11.25" hidden="false" customHeight="true" outlineLevel="0" collapsed="false">
      <c r="A537" s="1"/>
      <c r="B537" s="1"/>
      <c r="C537" s="15"/>
      <c r="D537" s="15"/>
      <c r="E537" s="16"/>
      <c r="F537" s="16"/>
      <c r="G537" s="15"/>
      <c r="H537" s="15"/>
      <c r="I537" s="15"/>
      <c r="J537" s="15"/>
      <c r="K537" s="15"/>
      <c r="L537" s="15"/>
      <c r="M537" s="16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11.25" hidden="false" customHeight="true" outlineLevel="0" collapsed="false">
      <c r="A538" s="1"/>
      <c r="B538" s="1"/>
      <c r="C538" s="15"/>
      <c r="D538" s="15"/>
      <c r="E538" s="16"/>
      <c r="F538" s="16"/>
      <c r="G538" s="15"/>
      <c r="H538" s="15"/>
      <c r="I538" s="15"/>
      <c r="J538" s="15"/>
      <c r="K538" s="15"/>
      <c r="L538" s="15"/>
      <c r="M538" s="16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11.25" hidden="false" customHeight="true" outlineLevel="0" collapsed="false">
      <c r="A539" s="1"/>
      <c r="B539" s="1"/>
      <c r="C539" s="15"/>
      <c r="D539" s="15"/>
      <c r="E539" s="16"/>
      <c r="F539" s="16"/>
      <c r="G539" s="15"/>
      <c r="H539" s="15"/>
      <c r="I539" s="15"/>
      <c r="J539" s="15"/>
      <c r="K539" s="15"/>
      <c r="L539" s="15"/>
      <c r="M539" s="16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11.25" hidden="false" customHeight="true" outlineLevel="0" collapsed="false">
      <c r="A540" s="1"/>
      <c r="B540" s="1"/>
      <c r="C540" s="15"/>
      <c r="D540" s="15"/>
      <c r="E540" s="16"/>
      <c r="F540" s="16"/>
      <c r="G540" s="15"/>
      <c r="H540" s="15"/>
      <c r="I540" s="15"/>
      <c r="J540" s="15"/>
      <c r="K540" s="15"/>
      <c r="L540" s="15"/>
      <c r="M540" s="16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11.25" hidden="false" customHeight="true" outlineLevel="0" collapsed="false">
      <c r="A541" s="1"/>
      <c r="B541" s="1"/>
      <c r="C541" s="15"/>
      <c r="D541" s="15"/>
      <c r="E541" s="16"/>
      <c r="F541" s="16"/>
      <c r="G541" s="15"/>
      <c r="H541" s="15"/>
      <c r="I541" s="15"/>
      <c r="J541" s="15"/>
      <c r="K541" s="15"/>
      <c r="L541" s="15"/>
      <c r="M541" s="16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11.25" hidden="false" customHeight="true" outlineLevel="0" collapsed="false">
      <c r="A542" s="1"/>
      <c r="B542" s="1"/>
      <c r="C542" s="15"/>
      <c r="D542" s="15"/>
      <c r="E542" s="16"/>
      <c r="F542" s="16"/>
      <c r="G542" s="15"/>
      <c r="H542" s="15"/>
      <c r="I542" s="15"/>
      <c r="J542" s="15"/>
      <c r="K542" s="15"/>
      <c r="L542" s="15"/>
      <c r="M542" s="16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11.25" hidden="false" customHeight="true" outlineLevel="0" collapsed="false">
      <c r="A543" s="1"/>
      <c r="B543" s="1"/>
      <c r="C543" s="15"/>
      <c r="D543" s="15"/>
      <c r="E543" s="16"/>
      <c r="F543" s="16"/>
      <c r="G543" s="15"/>
      <c r="H543" s="15"/>
      <c r="I543" s="15"/>
      <c r="J543" s="15"/>
      <c r="K543" s="15"/>
      <c r="L543" s="15"/>
      <c r="M543" s="16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11.25" hidden="false" customHeight="true" outlineLevel="0" collapsed="false">
      <c r="A544" s="1"/>
      <c r="B544" s="1"/>
      <c r="C544" s="15"/>
      <c r="D544" s="15"/>
      <c r="E544" s="16"/>
      <c r="F544" s="16"/>
      <c r="G544" s="15"/>
      <c r="H544" s="15"/>
      <c r="I544" s="15"/>
      <c r="J544" s="15"/>
      <c r="K544" s="15"/>
      <c r="L544" s="15"/>
      <c r="M544" s="16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11.25" hidden="false" customHeight="true" outlineLevel="0" collapsed="false">
      <c r="A545" s="1"/>
      <c r="B545" s="1"/>
      <c r="C545" s="15"/>
      <c r="D545" s="15"/>
      <c r="E545" s="16"/>
      <c r="F545" s="16"/>
      <c r="G545" s="15"/>
      <c r="H545" s="15"/>
      <c r="I545" s="15"/>
      <c r="J545" s="15"/>
      <c r="K545" s="15"/>
      <c r="L545" s="15"/>
      <c r="M545" s="16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11.25" hidden="false" customHeight="true" outlineLevel="0" collapsed="false">
      <c r="A546" s="1"/>
      <c r="B546" s="1"/>
      <c r="C546" s="15"/>
      <c r="D546" s="15"/>
      <c r="E546" s="16"/>
      <c r="F546" s="16"/>
      <c r="G546" s="15"/>
      <c r="H546" s="15"/>
      <c r="I546" s="15"/>
      <c r="J546" s="15"/>
      <c r="K546" s="15"/>
      <c r="L546" s="15"/>
      <c r="M546" s="16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11.25" hidden="false" customHeight="true" outlineLevel="0" collapsed="false">
      <c r="A547" s="1"/>
      <c r="B547" s="1"/>
      <c r="C547" s="15"/>
      <c r="D547" s="15"/>
      <c r="E547" s="16"/>
      <c r="F547" s="16"/>
      <c r="G547" s="15"/>
      <c r="H547" s="15"/>
      <c r="I547" s="15"/>
      <c r="J547" s="15"/>
      <c r="K547" s="15"/>
      <c r="L547" s="15"/>
      <c r="M547" s="16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11.25" hidden="false" customHeight="true" outlineLevel="0" collapsed="false">
      <c r="A548" s="1"/>
      <c r="B548" s="1"/>
      <c r="C548" s="15"/>
      <c r="D548" s="15"/>
      <c r="E548" s="16"/>
      <c r="F548" s="16"/>
      <c r="G548" s="15"/>
      <c r="H548" s="15"/>
      <c r="I548" s="15"/>
      <c r="J548" s="15"/>
      <c r="K548" s="15"/>
      <c r="L548" s="15"/>
      <c r="M548" s="16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11.25" hidden="false" customHeight="true" outlineLevel="0" collapsed="false">
      <c r="A549" s="1"/>
      <c r="B549" s="1"/>
      <c r="C549" s="15"/>
      <c r="D549" s="15"/>
      <c r="E549" s="16"/>
      <c r="F549" s="16"/>
      <c r="G549" s="15"/>
      <c r="H549" s="15"/>
      <c r="I549" s="15"/>
      <c r="J549" s="15"/>
      <c r="K549" s="15"/>
      <c r="L549" s="15"/>
      <c r="M549" s="16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11.25" hidden="false" customHeight="true" outlineLevel="0" collapsed="false">
      <c r="A550" s="1"/>
      <c r="B550" s="1"/>
      <c r="C550" s="15"/>
      <c r="D550" s="15"/>
      <c r="E550" s="16"/>
      <c r="F550" s="16"/>
      <c r="G550" s="15"/>
      <c r="H550" s="15"/>
      <c r="I550" s="15"/>
      <c r="J550" s="15"/>
      <c r="K550" s="15"/>
      <c r="L550" s="15"/>
      <c r="M550" s="16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11.25" hidden="false" customHeight="true" outlineLevel="0" collapsed="false">
      <c r="A551" s="1"/>
      <c r="B551" s="1"/>
      <c r="C551" s="15"/>
      <c r="D551" s="15"/>
      <c r="E551" s="16"/>
      <c r="F551" s="16"/>
      <c r="G551" s="15"/>
      <c r="H551" s="15"/>
      <c r="I551" s="15"/>
      <c r="J551" s="15"/>
      <c r="K551" s="15"/>
      <c r="L551" s="15"/>
      <c r="M551" s="16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11.25" hidden="false" customHeight="true" outlineLevel="0" collapsed="false">
      <c r="A552" s="1"/>
      <c r="B552" s="1"/>
      <c r="C552" s="15"/>
      <c r="D552" s="15"/>
      <c r="E552" s="16"/>
      <c r="F552" s="16"/>
      <c r="G552" s="15"/>
      <c r="H552" s="15"/>
      <c r="I552" s="15"/>
      <c r="J552" s="15"/>
      <c r="K552" s="15"/>
      <c r="L552" s="15"/>
      <c r="M552" s="16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11.25" hidden="false" customHeight="true" outlineLevel="0" collapsed="false">
      <c r="A553" s="1"/>
      <c r="B553" s="1"/>
      <c r="C553" s="15"/>
      <c r="D553" s="15"/>
      <c r="E553" s="16"/>
      <c r="F553" s="16"/>
      <c r="G553" s="15"/>
      <c r="H553" s="15"/>
      <c r="I553" s="15"/>
      <c r="J553" s="15"/>
      <c r="K553" s="15"/>
      <c r="L553" s="15"/>
      <c r="M553" s="16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11.25" hidden="false" customHeight="true" outlineLevel="0" collapsed="false">
      <c r="A554" s="1"/>
      <c r="B554" s="1"/>
      <c r="C554" s="15"/>
      <c r="D554" s="15"/>
      <c r="E554" s="16"/>
      <c r="F554" s="16"/>
      <c r="G554" s="15"/>
      <c r="H554" s="15"/>
      <c r="I554" s="15"/>
      <c r="J554" s="15"/>
      <c r="K554" s="15"/>
      <c r="L554" s="15"/>
      <c r="M554" s="16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11.25" hidden="false" customHeight="true" outlineLevel="0" collapsed="false">
      <c r="A555" s="1"/>
      <c r="B555" s="1"/>
      <c r="C555" s="15"/>
      <c r="D555" s="15"/>
      <c r="E555" s="16"/>
      <c r="F555" s="16"/>
      <c r="G555" s="15"/>
      <c r="H555" s="15"/>
      <c r="I555" s="15"/>
      <c r="J555" s="15"/>
      <c r="K555" s="15"/>
      <c r="L555" s="15"/>
      <c r="M555" s="16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11.25" hidden="false" customHeight="true" outlineLevel="0" collapsed="false">
      <c r="A556" s="1"/>
      <c r="B556" s="1"/>
      <c r="C556" s="15"/>
      <c r="D556" s="15"/>
      <c r="E556" s="16"/>
      <c r="F556" s="16"/>
      <c r="G556" s="15"/>
      <c r="H556" s="15"/>
      <c r="I556" s="15"/>
      <c r="J556" s="15"/>
      <c r="K556" s="15"/>
      <c r="L556" s="15"/>
      <c r="M556" s="16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11.25" hidden="false" customHeight="true" outlineLevel="0" collapsed="false">
      <c r="A557" s="1"/>
      <c r="B557" s="1"/>
      <c r="C557" s="15"/>
      <c r="D557" s="15"/>
      <c r="E557" s="16"/>
      <c r="F557" s="16"/>
      <c r="G557" s="15"/>
      <c r="H557" s="15"/>
      <c r="I557" s="15"/>
      <c r="J557" s="15"/>
      <c r="K557" s="15"/>
      <c r="L557" s="15"/>
      <c r="M557" s="16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11.25" hidden="false" customHeight="true" outlineLevel="0" collapsed="false">
      <c r="A558" s="1"/>
      <c r="B558" s="1"/>
      <c r="C558" s="15"/>
      <c r="D558" s="15"/>
      <c r="E558" s="16"/>
      <c r="F558" s="16"/>
      <c r="G558" s="15"/>
      <c r="H558" s="15"/>
      <c r="I558" s="15"/>
      <c r="J558" s="15"/>
      <c r="K558" s="15"/>
      <c r="L558" s="15"/>
      <c r="M558" s="16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11.25" hidden="false" customHeight="true" outlineLevel="0" collapsed="false">
      <c r="A559" s="1"/>
      <c r="B559" s="1"/>
      <c r="C559" s="15"/>
      <c r="D559" s="15"/>
      <c r="E559" s="16"/>
      <c r="F559" s="16"/>
      <c r="G559" s="15"/>
      <c r="H559" s="15"/>
      <c r="I559" s="15"/>
      <c r="J559" s="15"/>
      <c r="K559" s="15"/>
      <c r="L559" s="15"/>
      <c r="M559" s="16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11.25" hidden="false" customHeight="true" outlineLevel="0" collapsed="false">
      <c r="A560" s="1"/>
      <c r="B560" s="1"/>
      <c r="C560" s="15"/>
      <c r="D560" s="15"/>
      <c r="E560" s="16"/>
      <c r="F560" s="16"/>
      <c r="G560" s="15"/>
      <c r="H560" s="15"/>
      <c r="I560" s="15"/>
      <c r="J560" s="15"/>
      <c r="K560" s="15"/>
      <c r="L560" s="15"/>
      <c r="M560" s="16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11.25" hidden="false" customHeight="true" outlineLevel="0" collapsed="false">
      <c r="A561" s="1"/>
      <c r="B561" s="1"/>
      <c r="C561" s="15"/>
      <c r="D561" s="15"/>
      <c r="E561" s="16"/>
      <c r="F561" s="16"/>
      <c r="G561" s="15"/>
      <c r="H561" s="15"/>
      <c r="I561" s="15"/>
      <c r="J561" s="15"/>
      <c r="K561" s="15"/>
      <c r="L561" s="15"/>
      <c r="M561" s="16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11.25" hidden="false" customHeight="true" outlineLevel="0" collapsed="false">
      <c r="A562" s="1"/>
      <c r="B562" s="1"/>
      <c r="C562" s="15"/>
      <c r="D562" s="15"/>
      <c r="E562" s="16"/>
      <c r="F562" s="16"/>
      <c r="G562" s="15"/>
      <c r="H562" s="15"/>
      <c r="I562" s="15"/>
      <c r="J562" s="15"/>
      <c r="K562" s="15"/>
      <c r="L562" s="15"/>
      <c r="M562" s="16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11.25" hidden="false" customHeight="true" outlineLevel="0" collapsed="false">
      <c r="A563" s="1"/>
      <c r="B563" s="1"/>
      <c r="C563" s="15"/>
      <c r="D563" s="15"/>
      <c r="E563" s="16"/>
      <c r="F563" s="16"/>
      <c r="G563" s="15"/>
      <c r="H563" s="15"/>
      <c r="I563" s="15"/>
      <c r="J563" s="15"/>
      <c r="K563" s="15"/>
      <c r="L563" s="15"/>
      <c r="M563" s="16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11.25" hidden="false" customHeight="true" outlineLevel="0" collapsed="false">
      <c r="A564" s="1"/>
      <c r="B564" s="1"/>
      <c r="C564" s="15"/>
      <c r="D564" s="15"/>
      <c r="E564" s="16"/>
      <c r="F564" s="16"/>
      <c r="G564" s="15"/>
      <c r="H564" s="15"/>
      <c r="I564" s="15"/>
      <c r="J564" s="15"/>
      <c r="K564" s="15"/>
      <c r="L564" s="15"/>
      <c r="M564" s="16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11.25" hidden="false" customHeight="true" outlineLevel="0" collapsed="false">
      <c r="A565" s="1"/>
      <c r="B565" s="1"/>
      <c r="C565" s="15"/>
      <c r="D565" s="15"/>
      <c r="E565" s="16"/>
      <c r="F565" s="16"/>
      <c r="G565" s="15"/>
      <c r="H565" s="15"/>
      <c r="I565" s="15"/>
      <c r="J565" s="15"/>
      <c r="K565" s="15"/>
      <c r="L565" s="15"/>
      <c r="M565" s="16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11.25" hidden="false" customHeight="true" outlineLevel="0" collapsed="false">
      <c r="A566" s="1"/>
      <c r="B566" s="1"/>
      <c r="C566" s="15"/>
      <c r="D566" s="15"/>
      <c r="E566" s="16"/>
      <c r="F566" s="16"/>
      <c r="G566" s="15"/>
      <c r="H566" s="15"/>
      <c r="I566" s="15"/>
      <c r="J566" s="15"/>
      <c r="K566" s="15"/>
      <c r="L566" s="15"/>
      <c r="M566" s="16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11.25" hidden="false" customHeight="true" outlineLevel="0" collapsed="false">
      <c r="A567" s="1"/>
      <c r="B567" s="1"/>
      <c r="C567" s="15"/>
      <c r="D567" s="15"/>
      <c r="E567" s="16"/>
      <c r="F567" s="16"/>
      <c r="G567" s="15"/>
      <c r="H567" s="15"/>
      <c r="I567" s="15"/>
      <c r="J567" s="15"/>
      <c r="K567" s="15"/>
      <c r="L567" s="15"/>
      <c r="M567" s="16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11.25" hidden="false" customHeight="true" outlineLevel="0" collapsed="false">
      <c r="A568" s="1"/>
      <c r="B568" s="1"/>
      <c r="C568" s="15"/>
      <c r="D568" s="15"/>
      <c r="E568" s="16"/>
      <c r="F568" s="16"/>
      <c r="G568" s="15"/>
      <c r="H568" s="15"/>
      <c r="I568" s="15"/>
      <c r="J568" s="15"/>
      <c r="K568" s="15"/>
      <c r="L568" s="15"/>
      <c r="M568" s="16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11.25" hidden="false" customHeight="true" outlineLevel="0" collapsed="false">
      <c r="A569" s="1"/>
      <c r="B569" s="1"/>
      <c r="C569" s="15"/>
      <c r="D569" s="15"/>
      <c r="E569" s="16"/>
      <c r="F569" s="16"/>
      <c r="G569" s="15"/>
      <c r="H569" s="15"/>
      <c r="I569" s="15"/>
      <c r="J569" s="15"/>
      <c r="K569" s="15"/>
      <c r="L569" s="15"/>
      <c r="M569" s="16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11.25" hidden="false" customHeight="true" outlineLevel="0" collapsed="false">
      <c r="A570" s="1"/>
      <c r="B570" s="1"/>
      <c r="C570" s="15"/>
      <c r="D570" s="15"/>
      <c r="E570" s="16"/>
      <c r="F570" s="16"/>
      <c r="G570" s="15"/>
      <c r="H570" s="15"/>
      <c r="I570" s="15"/>
      <c r="J570" s="15"/>
      <c r="K570" s="15"/>
      <c r="L570" s="15"/>
      <c r="M570" s="16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11.25" hidden="false" customHeight="true" outlineLevel="0" collapsed="false">
      <c r="A571" s="1"/>
      <c r="B571" s="1"/>
      <c r="C571" s="15"/>
      <c r="D571" s="15"/>
      <c r="E571" s="16"/>
      <c r="F571" s="16"/>
      <c r="G571" s="15"/>
      <c r="H571" s="15"/>
      <c r="I571" s="15"/>
      <c r="J571" s="15"/>
      <c r="K571" s="15"/>
      <c r="L571" s="15"/>
      <c r="M571" s="16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11.25" hidden="false" customHeight="true" outlineLevel="0" collapsed="false">
      <c r="A572" s="1"/>
      <c r="B572" s="1"/>
      <c r="C572" s="15"/>
      <c r="D572" s="15"/>
      <c r="E572" s="16"/>
      <c r="F572" s="16"/>
      <c r="G572" s="15"/>
      <c r="H572" s="15"/>
      <c r="I572" s="15"/>
      <c r="J572" s="15"/>
      <c r="K572" s="15"/>
      <c r="L572" s="15"/>
      <c r="M572" s="16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11.25" hidden="false" customHeight="true" outlineLevel="0" collapsed="false">
      <c r="A573" s="1"/>
      <c r="B573" s="1"/>
      <c r="C573" s="15"/>
      <c r="D573" s="15"/>
      <c r="E573" s="16"/>
      <c r="F573" s="16"/>
      <c r="G573" s="15"/>
      <c r="H573" s="15"/>
      <c r="I573" s="15"/>
      <c r="J573" s="15"/>
      <c r="K573" s="15"/>
      <c r="L573" s="15"/>
      <c r="M573" s="16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11.25" hidden="false" customHeight="true" outlineLevel="0" collapsed="false">
      <c r="A574" s="1"/>
      <c r="B574" s="1"/>
      <c r="C574" s="15"/>
      <c r="D574" s="15"/>
      <c r="E574" s="16"/>
      <c r="F574" s="16"/>
      <c r="G574" s="15"/>
      <c r="H574" s="15"/>
      <c r="I574" s="15"/>
      <c r="J574" s="15"/>
      <c r="K574" s="15"/>
      <c r="L574" s="15"/>
      <c r="M574" s="16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11.25" hidden="false" customHeight="true" outlineLevel="0" collapsed="false">
      <c r="A575" s="1"/>
      <c r="B575" s="1"/>
      <c r="C575" s="15"/>
      <c r="D575" s="15"/>
      <c r="E575" s="16"/>
      <c r="F575" s="16"/>
      <c r="G575" s="15"/>
      <c r="H575" s="15"/>
      <c r="I575" s="15"/>
      <c r="J575" s="15"/>
      <c r="K575" s="15"/>
      <c r="L575" s="15"/>
      <c r="M575" s="16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11.25" hidden="false" customHeight="true" outlineLevel="0" collapsed="false">
      <c r="A576" s="1"/>
      <c r="B576" s="1"/>
      <c r="C576" s="15"/>
      <c r="D576" s="15"/>
      <c r="E576" s="16"/>
      <c r="F576" s="16"/>
      <c r="G576" s="15"/>
      <c r="H576" s="15"/>
      <c r="I576" s="15"/>
      <c r="J576" s="15"/>
      <c r="K576" s="15"/>
      <c r="L576" s="15"/>
      <c r="M576" s="16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11.25" hidden="false" customHeight="true" outlineLevel="0" collapsed="false">
      <c r="A577" s="1"/>
      <c r="B577" s="1"/>
      <c r="C577" s="15"/>
      <c r="D577" s="15"/>
      <c r="E577" s="16"/>
      <c r="F577" s="16"/>
      <c r="G577" s="15"/>
      <c r="H577" s="15"/>
      <c r="I577" s="15"/>
      <c r="J577" s="15"/>
      <c r="K577" s="15"/>
      <c r="L577" s="15"/>
      <c r="M577" s="16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11.25" hidden="false" customHeight="true" outlineLevel="0" collapsed="false">
      <c r="A578" s="1"/>
      <c r="B578" s="1"/>
      <c r="C578" s="15"/>
      <c r="D578" s="15"/>
      <c r="E578" s="16"/>
      <c r="F578" s="16"/>
      <c r="G578" s="15"/>
      <c r="H578" s="15"/>
      <c r="I578" s="15"/>
      <c r="J578" s="15"/>
      <c r="K578" s="15"/>
      <c r="L578" s="15"/>
      <c r="M578" s="16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11.25" hidden="false" customHeight="true" outlineLevel="0" collapsed="false">
      <c r="A579" s="1"/>
      <c r="B579" s="1"/>
      <c r="C579" s="15"/>
      <c r="D579" s="15"/>
      <c r="E579" s="16"/>
      <c r="F579" s="16"/>
      <c r="G579" s="15"/>
      <c r="H579" s="15"/>
      <c r="I579" s="15"/>
      <c r="J579" s="15"/>
      <c r="K579" s="15"/>
      <c r="L579" s="15"/>
      <c r="M579" s="16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11.25" hidden="false" customHeight="true" outlineLevel="0" collapsed="false">
      <c r="A580" s="1"/>
      <c r="B580" s="1"/>
      <c r="C580" s="15"/>
      <c r="D580" s="15"/>
      <c r="E580" s="16"/>
      <c r="F580" s="16"/>
      <c r="G580" s="15"/>
      <c r="H580" s="15"/>
      <c r="I580" s="15"/>
      <c r="J580" s="15"/>
      <c r="K580" s="15"/>
      <c r="L580" s="15"/>
      <c r="M580" s="16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11.25" hidden="false" customHeight="true" outlineLevel="0" collapsed="false">
      <c r="A581" s="1"/>
      <c r="B581" s="1"/>
      <c r="C581" s="15"/>
      <c r="D581" s="15"/>
      <c r="E581" s="16"/>
      <c r="F581" s="16"/>
      <c r="G581" s="15"/>
      <c r="H581" s="15"/>
      <c r="I581" s="15"/>
      <c r="J581" s="15"/>
      <c r="K581" s="15"/>
      <c r="L581" s="15"/>
      <c r="M581" s="16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11.25" hidden="false" customHeight="true" outlineLevel="0" collapsed="false">
      <c r="A582" s="1"/>
      <c r="B582" s="1"/>
      <c r="C582" s="15"/>
      <c r="D582" s="15"/>
      <c r="E582" s="16"/>
      <c r="F582" s="16"/>
      <c r="G582" s="15"/>
      <c r="H582" s="15"/>
      <c r="I582" s="15"/>
      <c r="J582" s="15"/>
      <c r="K582" s="15"/>
      <c r="L582" s="15"/>
      <c r="M582" s="16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11.25" hidden="false" customHeight="true" outlineLevel="0" collapsed="false">
      <c r="A583" s="1"/>
      <c r="B583" s="1"/>
      <c r="C583" s="15"/>
      <c r="D583" s="15"/>
      <c r="E583" s="16"/>
      <c r="F583" s="16"/>
      <c r="G583" s="15"/>
      <c r="H583" s="15"/>
      <c r="I583" s="15"/>
      <c r="J583" s="15"/>
      <c r="K583" s="15"/>
      <c r="L583" s="15"/>
      <c r="M583" s="16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11.25" hidden="false" customHeight="true" outlineLevel="0" collapsed="false">
      <c r="A584" s="1"/>
      <c r="B584" s="1"/>
      <c r="C584" s="15"/>
      <c r="D584" s="15"/>
      <c r="E584" s="16"/>
      <c r="F584" s="16"/>
      <c r="G584" s="15"/>
      <c r="H584" s="15"/>
      <c r="I584" s="15"/>
      <c r="J584" s="15"/>
      <c r="K584" s="15"/>
      <c r="L584" s="15"/>
      <c r="M584" s="16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11.25" hidden="false" customHeight="true" outlineLevel="0" collapsed="false">
      <c r="A585" s="1"/>
      <c r="B585" s="1"/>
      <c r="C585" s="15"/>
      <c r="D585" s="15"/>
      <c r="E585" s="16"/>
      <c r="F585" s="16"/>
      <c r="G585" s="15"/>
      <c r="H585" s="15"/>
      <c r="I585" s="15"/>
      <c r="J585" s="15"/>
      <c r="K585" s="15"/>
      <c r="L585" s="15"/>
      <c r="M585" s="16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11.25" hidden="false" customHeight="true" outlineLevel="0" collapsed="false">
      <c r="A586" s="1"/>
      <c r="B586" s="1"/>
      <c r="C586" s="15"/>
      <c r="D586" s="15"/>
      <c r="E586" s="16"/>
      <c r="F586" s="16"/>
      <c r="G586" s="15"/>
      <c r="H586" s="15"/>
      <c r="I586" s="15"/>
      <c r="J586" s="15"/>
      <c r="K586" s="15"/>
      <c r="L586" s="15"/>
      <c r="M586" s="16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11.25" hidden="false" customHeight="true" outlineLevel="0" collapsed="false">
      <c r="A587" s="1"/>
      <c r="B587" s="1"/>
      <c r="C587" s="15"/>
      <c r="D587" s="15"/>
      <c r="E587" s="16"/>
      <c r="F587" s="16"/>
      <c r="G587" s="15"/>
      <c r="H587" s="15"/>
      <c r="I587" s="15"/>
      <c r="J587" s="15"/>
      <c r="K587" s="15"/>
      <c r="L587" s="15"/>
      <c r="M587" s="16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11.25" hidden="false" customHeight="true" outlineLevel="0" collapsed="false">
      <c r="A588" s="1"/>
      <c r="B588" s="1"/>
      <c r="C588" s="15"/>
      <c r="D588" s="15"/>
      <c r="E588" s="16"/>
      <c r="F588" s="16"/>
      <c r="G588" s="15"/>
      <c r="H588" s="15"/>
      <c r="I588" s="15"/>
      <c r="J588" s="15"/>
      <c r="K588" s="15"/>
      <c r="L588" s="15"/>
      <c r="M588" s="16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11.25" hidden="false" customHeight="true" outlineLevel="0" collapsed="false">
      <c r="A589" s="1"/>
      <c r="B589" s="1"/>
      <c r="C589" s="15"/>
      <c r="D589" s="15"/>
      <c r="E589" s="16"/>
      <c r="F589" s="16"/>
      <c r="G589" s="15"/>
      <c r="H589" s="15"/>
      <c r="I589" s="15"/>
      <c r="J589" s="15"/>
      <c r="K589" s="15"/>
      <c r="L589" s="15"/>
      <c r="M589" s="16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11.25" hidden="false" customHeight="true" outlineLevel="0" collapsed="false">
      <c r="A590" s="1"/>
      <c r="B590" s="1"/>
      <c r="C590" s="15"/>
      <c r="D590" s="15"/>
      <c r="E590" s="16"/>
      <c r="F590" s="16"/>
      <c r="G590" s="15"/>
      <c r="H590" s="15"/>
      <c r="I590" s="15"/>
      <c r="J590" s="15"/>
      <c r="K590" s="15"/>
      <c r="L590" s="15"/>
      <c r="M590" s="16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11.25" hidden="false" customHeight="true" outlineLevel="0" collapsed="false">
      <c r="A591" s="1"/>
      <c r="B591" s="1"/>
      <c r="C591" s="15"/>
      <c r="D591" s="15"/>
      <c r="E591" s="16"/>
      <c r="F591" s="16"/>
      <c r="G591" s="15"/>
      <c r="H591" s="15"/>
      <c r="I591" s="15"/>
      <c r="J591" s="15"/>
      <c r="K591" s="15"/>
      <c r="L591" s="15"/>
      <c r="M591" s="16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11.25" hidden="false" customHeight="true" outlineLevel="0" collapsed="false">
      <c r="A592" s="1"/>
      <c r="B592" s="1"/>
      <c r="C592" s="15"/>
      <c r="D592" s="15"/>
      <c r="E592" s="16"/>
      <c r="F592" s="16"/>
      <c r="G592" s="15"/>
      <c r="H592" s="15"/>
      <c r="I592" s="15"/>
      <c r="J592" s="15"/>
      <c r="K592" s="15"/>
      <c r="L592" s="15"/>
      <c r="M592" s="16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11.25" hidden="false" customHeight="true" outlineLevel="0" collapsed="false">
      <c r="A593" s="1"/>
      <c r="B593" s="1"/>
      <c r="C593" s="15"/>
      <c r="D593" s="15"/>
      <c r="E593" s="16"/>
      <c r="F593" s="16"/>
      <c r="G593" s="15"/>
      <c r="H593" s="15"/>
      <c r="I593" s="15"/>
      <c r="J593" s="15"/>
      <c r="K593" s="15"/>
      <c r="L593" s="15"/>
      <c r="M593" s="16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11.25" hidden="false" customHeight="true" outlineLevel="0" collapsed="false">
      <c r="A594" s="1"/>
      <c r="B594" s="1"/>
      <c r="C594" s="15"/>
      <c r="D594" s="15"/>
      <c r="E594" s="16"/>
      <c r="F594" s="16"/>
      <c r="G594" s="15"/>
      <c r="H594" s="15"/>
      <c r="I594" s="15"/>
      <c r="J594" s="15"/>
      <c r="K594" s="15"/>
      <c r="L594" s="15"/>
      <c r="M594" s="16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11.25" hidden="false" customHeight="true" outlineLevel="0" collapsed="false">
      <c r="A595" s="1"/>
      <c r="B595" s="1"/>
      <c r="C595" s="15"/>
      <c r="D595" s="15"/>
      <c r="E595" s="16"/>
      <c r="F595" s="16"/>
      <c r="G595" s="15"/>
      <c r="H595" s="15"/>
      <c r="I595" s="15"/>
      <c r="J595" s="15"/>
      <c r="K595" s="15"/>
      <c r="L595" s="15"/>
      <c r="M595" s="16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11.25" hidden="false" customHeight="true" outlineLevel="0" collapsed="false">
      <c r="A596" s="1"/>
      <c r="B596" s="1"/>
      <c r="C596" s="15"/>
      <c r="D596" s="15"/>
      <c r="E596" s="16"/>
      <c r="F596" s="16"/>
      <c r="G596" s="15"/>
      <c r="H596" s="15"/>
      <c r="I596" s="15"/>
      <c r="J596" s="15"/>
      <c r="K596" s="15"/>
      <c r="L596" s="15"/>
      <c r="M596" s="16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11.25" hidden="false" customHeight="true" outlineLevel="0" collapsed="false">
      <c r="A597" s="1"/>
      <c r="B597" s="1"/>
      <c r="C597" s="15"/>
      <c r="D597" s="15"/>
      <c r="E597" s="16"/>
      <c r="F597" s="16"/>
      <c r="G597" s="15"/>
      <c r="H597" s="15"/>
      <c r="I597" s="15"/>
      <c r="J597" s="15"/>
      <c r="K597" s="15"/>
      <c r="L597" s="15"/>
      <c r="M597" s="16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11.25" hidden="false" customHeight="true" outlineLevel="0" collapsed="false">
      <c r="A598" s="1"/>
      <c r="B598" s="1"/>
      <c r="C598" s="15"/>
      <c r="D598" s="15"/>
      <c r="E598" s="16"/>
      <c r="F598" s="16"/>
      <c r="G598" s="15"/>
      <c r="H598" s="15"/>
      <c r="I598" s="15"/>
      <c r="J598" s="15"/>
      <c r="K598" s="15"/>
      <c r="L598" s="15"/>
      <c r="M598" s="16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11.25" hidden="false" customHeight="true" outlineLevel="0" collapsed="false">
      <c r="A599" s="1"/>
      <c r="B599" s="1"/>
      <c r="C599" s="15"/>
      <c r="D599" s="15"/>
      <c r="E599" s="16"/>
      <c r="F599" s="16"/>
      <c r="G599" s="15"/>
      <c r="H599" s="15"/>
      <c r="I599" s="15"/>
      <c r="J599" s="15"/>
      <c r="K599" s="15"/>
      <c r="L599" s="15"/>
      <c r="M599" s="16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11.25" hidden="false" customHeight="true" outlineLevel="0" collapsed="false">
      <c r="A600" s="1"/>
      <c r="B600" s="1"/>
      <c r="C600" s="15"/>
      <c r="D600" s="15"/>
      <c r="E600" s="16"/>
      <c r="F600" s="16"/>
      <c r="G600" s="15"/>
      <c r="H600" s="15"/>
      <c r="I600" s="15"/>
      <c r="J600" s="15"/>
      <c r="K600" s="15"/>
      <c r="L600" s="15"/>
      <c r="M600" s="16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11.25" hidden="false" customHeight="true" outlineLevel="0" collapsed="false">
      <c r="A601" s="1"/>
      <c r="B601" s="1"/>
      <c r="C601" s="15"/>
      <c r="D601" s="15"/>
      <c r="E601" s="16"/>
      <c r="F601" s="16"/>
      <c r="G601" s="15"/>
      <c r="H601" s="15"/>
      <c r="I601" s="15"/>
      <c r="J601" s="15"/>
      <c r="K601" s="15"/>
      <c r="L601" s="15"/>
      <c r="M601" s="16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11.25" hidden="false" customHeight="true" outlineLevel="0" collapsed="false">
      <c r="A602" s="1"/>
      <c r="B602" s="1"/>
      <c r="C602" s="15"/>
      <c r="D602" s="15"/>
      <c r="E602" s="16"/>
      <c r="F602" s="16"/>
      <c r="G602" s="15"/>
      <c r="H602" s="15"/>
      <c r="I602" s="15"/>
      <c r="J602" s="15"/>
      <c r="K602" s="15"/>
      <c r="L602" s="15"/>
      <c r="M602" s="16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11.25" hidden="false" customHeight="true" outlineLevel="0" collapsed="false">
      <c r="A603" s="1"/>
      <c r="B603" s="1"/>
      <c r="C603" s="15"/>
      <c r="D603" s="15"/>
      <c r="E603" s="16"/>
      <c r="F603" s="16"/>
      <c r="G603" s="15"/>
      <c r="H603" s="15"/>
      <c r="I603" s="15"/>
      <c r="J603" s="15"/>
      <c r="K603" s="15"/>
      <c r="L603" s="15"/>
      <c r="M603" s="16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11.25" hidden="false" customHeight="true" outlineLevel="0" collapsed="false">
      <c r="A604" s="1"/>
      <c r="B604" s="1"/>
      <c r="C604" s="15"/>
      <c r="D604" s="15"/>
      <c r="E604" s="16"/>
      <c r="F604" s="16"/>
      <c r="G604" s="15"/>
      <c r="H604" s="15"/>
      <c r="I604" s="15"/>
      <c r="J604" s="15"/>
      <c r="K604" s="15"/>
      <c r="L604" s="15"/>
      <c r="M604" s="16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11.25" hidden="false" customHeight="true" outlineLevel="0" collapsed="false">
      <c r="A605" s="1"/>
      <c r="B605" s="1"/>
      <c r="C605" s="15"/>
      <c r="D605" s="15"/>
      <c r="E605" s="16"/>
      <c r="F605" s="16"/>
      <c r="G605" s="15"/>
      <c r="H605" s="15"/>
      <c r="I605" s="15"/>
      <c r="J605" s="15"/>
      <c r="K605" s="15"/>
      <c r="L605" s="15"/>
      <c r="M605" s="16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11.25" hidden="false" customHeight="true" outlineLevel="0" collapsed="false">
      <c r="A606" s="1"/>
      <c r="B606" s="1"/>
      <c r="C606" s="15"/>
      <c r="D606" s="15"/>
      <c r="E606" s="16"/>
      <c r="F606" s="16"/>
      <c r="G606" s="15"/>
      <c r="H606" s="15"/>
      <c r="I606" s="15"/>
      <c r="J606" s="15"/>
      <c r="K606" s="15"/>
      <c r="L606" s="15"/>
      <c r="M606" s="16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11.25" hidden="false" customHeight="true" outlineLevel="0" collapsed="false">
      <c r="A607" s="1"/>
      <c r="B607" s="1"/>
      <c r="C607" s="15"/>
      <c r="D607" s="15"/>
      <c r="E607" s="16"/>
      <c r="F607" s="16"/>
      <c r="G607" s="15"/>
      <c r="H607" s="15"/>
      <c r="I607" s="15"/>
      <c r="J607" s="15"/>
      <c r="K607" s="15"/>
      <c r="L607" s="15"/>
      <c r="M607" s="16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11.25" hidden="false" customHeight="true" outlineLevel="0" collapsed="false">
      <c r="A608" s="1"/>
      <c r="B608" s="1"/>
      <c r="C608" s="15"/>
      <c r="D608" s="15"/>
      <c r="E608" s="16"/>
      <c r="F608" s="16"/>
      <c r="G608" s="15"/>
      <c r="H608" s="15"/>
      <c r="I608" s="15"/>
      <c r="J608" s="15"/>
      <c r="K608" s="15"/>
      <c r="L608" s="15"/>
      <c r="M608" s="16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11.25" hidden="false" customHeight="true" outlineLevel="0" collapsed="false">
      <c r="A609" s="1"/>
      <c r="B609" s="1"/>
      <c r="C609" s="15"/>
      <c r="D609" s="15"/>
      <c r="E609" s="16"/>
      <c r="F609" s="16"/>
      <c r="G609" s="15"/>
      <c r="H609" s="15"/>
      <c r="I609" s="15"/>
      <c r="J609" s="15"/>
      <c r="K609" s="15"/>
      <c r="L609" s="15"/>
      <c r="M609" s="16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11.25" hidden="false" customHeight="true" outlineLevel="0" collapsed="false">
      <c r="A610" s="1"/>
      <c r="B610" s="1"/>
      <c r="C610" s="15"/>
      <c r="D610" s="15"/>
      <c r="E610" s="16"/>
      <c r="F610" s="16"/>
      <c r="G610" s="15"/>
      <c r="H610" s="15"/>
      <c r="I610" s="15"/>
      <c r="J610" s="15"/>
      <c r="K610" s="15"/>
      <c r="L610" s="15"/>
      <c r="M610" s="16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11.25" hidden="false" customHeight="true" outlineLevel="0" collapsed="false">
      <c r="A611" s="1"/>
      <c r="B611" s="1"/>
      <c r="C611" s="15"/>
      <c r="D611" s="15"/>
      <c r="E611" s="16"/>
      <c r="F611" s="16"/>
      <c r="G611" s="15"/>
      <c r="H611" s="15"/>
      <c r="I611" s="15"/>
      <c r="J611" s="15"/>
      <c r="K611" s="15"/>
      <c r="L611" s="15"/>
      <c r="M611" s="16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11.25" hidden="false" customHeight="true" outlineLevel="0" collapsed="false">
      <c r="A612" s="1"/>
      <c r="B612" s="1"/>
      <c r="C612" s="15"/>
      <c r="D612" s="15"/>
      <c r="E612" s="16"/>
      <c r="F612" s="16"/>
      <c r="G612" s="15"/>
      <c r="H612" s="15"/>
      <c r="I612" s="15"/>
      <c r="J612" s="15"/>
      <c r="K612" s="15"/>
      <c r="L612" s="15"/>
      <c r="M612" s="16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11.25" hidden="false" customHeight="true" outlineLevel="0" collapsed="false">
      <c r="A613" s="1"/>
      <c r="B613" s="1"/>
      <c r="C613" s="15"/>
      <c r="D613" s="15"/>
      <c r="E613" s="16"/>
      <c r="F613" s="16"/>
      <c r="G613" s="15"/>
      <c r="H613" s="15"/>
      <c r="I613" s="15"/>
      <c r="J613" s="15"/>
      <c r="K613" s="15"/>
      <c r="L613" s="15"/>
      <c r="M613" s="16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11.25" hidden="false" customHeight="true" outlineLevel="0" collapsed="false">
      <c r="A614" s="1"/>
      <c r="B614" s="1"/>
      <c r="C614" s="15"/>
      <c r="D614" s="15"/>
      <c r="E614" s="16"/>
      <c r="F614" s="16"/>
      <c r="G614" s="15"/>
      <c r="H614" s="15"/>
      <c r="I614" s="15"/>
      <c r="J614" s="15"/>
      <c r="K614" s="15"/>
      <c r="L614" s="15"/>
      <c r="M614" s="16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11.25" hidden="false" customHeight="true" outlineLevel="0" collapsed="false">
      <c r="A615" s="1"/>
      <c r="B615" s="1"/>
      <c r="C615" s="15"/>
      <c r="D615" s="15"/>
      <c r="E615" s="16"/>
      <c r="F615" s="16"/>
      <c r="G615" s="15"/>
      <c r="H615" s="15"/>
      <c r="I615" s="15"/>
      <c r="J615" s="15"/>
      <c r="K615" s="15"/>
      <c r="L615" s="15"/>
      <c r="M615" s="16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11.25" hidden="false" customHeight="true" outlineLevel="0" collapsed="false">
      <c r="A616" s="1"/>
      <c r="B616" s="1"/>
      <c r="C616" s="15"/>
      <c r="D616" s="15"/>
      <c r="E616" s="16"/>
      <c r="F616" s="16"/>
      <c r="G616" s="15"/>
      <c r="H616" s="15"/>
      <c r="I616" s="15"/>
      <c r="J616" s="15"/>
      <c r="K616" s="15"/>
      <c r="L616" s="15"/>
      <c r="M616" s="16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11.25" hidden="false" customHeight="true" outlineLevel="0" collapsed="false">
      <c r="A617" s="1"/>
      <c r="B617" s="1"/>
      <c r="C617" s="15"/>
      <c r="D617" s="15"/>
      <c r="E617" s="16"/>
      <c r="F617" s="16"/>
      <c r="G617" s="15"/>
      <c r="H617" s="15"/>
      <c r="I617" s="15"/>
      <c r="J617" s="15"/>
      <c r="K617" s="15"/>
      <c r="L617" s="15"/>
      <c r="M617" s="16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11.25" hidden="false" customHeight="true" outlineLevel="0" collapsed="false">
      <c r="A618" s="1"/>
      <c r="B618" s="1"/>
      <c r="C618" s="15"/>
      <c r="D618" s="15"/>
      <c r="E618" s="16"/>
      <c r="F618" s="16"/>
      <c r="G618" s="15"/>
      <c r="H618" s="15"/>
      <c r="I618" s="15"/>
      <c r="J618" s="15"/>
      <c r="K618" s="15"/>
      <c r="L618" s="15"/>
      <c r="M618" s="16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11.25" hidden="false" customHeight="true" outlineLevel="0" collapsed="false">
      <c r="A619" s="1"/>
      <c r="B619" s="1"/>
      <c r="C619" s="15"/>
      <c r="D619" s="15"/>
      <c r="E619" s="16"/>
      <c r="F619" s="16"/>
      <c r="G619" s="15"/>
      <c r="H619" s="15"/>
      <c r="I619" s="15"/>
      <c r="J619" s="15"/>
      <c r="K619" s="15"/>
      <c r="L619" s="15"/>
      <c r="M619" s="16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11.25" hidden="false" customHeight="true" outlineLevel="0" collapsed="false">
      <c r="A620" s="1"/>
      <c r="B620" s="1"/>
      <c r="C620" s="15"/>
      <c r="D620" s="15"/>
      <c r="E620" s="16"/>
      <c r="F620" s="16"/>
      <c r="G620" s="15"/>
      <c r="H620" s="15"/>
      <c r="I620" s="15"/>
      <c r="J620" s="15"/>
      <c r="K620" s="15"/>
      <c r="L620" s="15"/>
      <c r="M620" s="16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11.25" hidden="false" customHeight="true" outlineLevel="0" collapsed="false">
      <c r="A621" s="1"/>
      <c r="B621" s="1"/>
      <c r="C621" s="15"/>
      <c r="D621" s="15"/>
      <c r="E621" s="16"/>
      <c r="F621" s="16"/>
      <c r="G621" s="15"/>
      <c r="H621" s="15"/>
      <c r="I621" s="15"/>
      <c r="J621" s="15"/>
      <c r="K621" s="15"/>
      <c r="L621" s="15"/>
      <c r="M621" s="16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11.25" hidden="false" customHeight="true" outlineLevel="0" collapsed="false">
      <c r="A622" s="1"/>
      <c r="B622" s="1"/>
      <c r="C622" s="15"/>
      <c r="D622" s="15"/>
      <c r="E622" s="16"/>
      <c r="F622" s="16"/>
      <c r="G622" s="15"/>
      <c r="H622" s="15"/>
      <c r="I622" s="15"/>
      <c r="J622" s="15"/>
      <c r="K622" s="15"/>
      <c r="L622" s="15"/>
      <c r="M622" s="16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11.25" hidden="false" customHeight="true" outlineLevel="0" collapsed="false">
      <c r="A623" s="1"/>
      <c r="B623" s="1"/>
      <c r="C623" s="15"/>
      <c r="D623" s="15"/>
      <c r="E623" s="16"/>
      <c r="F623" s="16"/>
      <c r="G623" s="15"/>
      <c r="H623" s="15"/>
      <c r="I623" s="15"/>
      <c r="J623" s="15"/>
      <c r="K623" s="15"/>
      <c r="L623" s="15"/>
      <c r="M623" s="16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11.25" hidden="false" customHeight="true" outlineLevel="0" collapsed="false">
      <c r="A624" s="1"/>
      <c r="B624" s="1"/>
      <c r="C624" s="15"/>
      <c r="D624" s="15"/>
      <c r="E624" s="16"/>
      <c r="F624" s="16"/>
      <c r="G624" s="15"/>
      <c r="H624" s="15"/>
      <c r="I624" s="15"/>
      <c r="J624" s="15"/>
      <c r="K624" s="15"/>
      <c r="L624" s="15"/>
      <c r="M624" s="16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11.25" hidden="false" customHeight="true" outlineLevel="0" collapsed="false">
      <c r="A625" s="1"/>
      <c r="B625" s="1"/>
      <c r="C625" s="15"/>
      <c r="D625" s="15"/>
      <c r="E625" s="16"/>
      <c r="F625" s="16"/>
      <c r="G625" s="15"/>
      <c r="H625" s="15"/>
      <c r="I625" s="15"/>
      <c r="J625" s="15"/>
      <c r="K625" s="15"/>
      <c r="L625" s="15"/>
      <c r="M625" s="16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11.25" hidden="false" customHeight="true" outlineLevel="0" collapsed="false">
      <c r="A626" s="1"/>
      <c r="B626" s="1"/>
      <c r="C626" s="15"/>
      <c r="D626" s="15"/>
      <c r="E626" s="16"/>
      <c r="F626" s="16"/>
      <c r="G626" s="15"/>
      <c r="H626" s="15"/>
      <c r="I626" s="15"/>
      <c r="J626" s="15"/>
      <c r="K626" s="15"/>
      <c r="L626" s="15"/>
      <c r="M626" s="16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11.25" hidden="false" customHeight="true" outlineLevel="0" collapsed="false">
      <c r="A627" s="1"/>
      <c r="B627" s="1"/>
      <c r="C627" s="15"/>
      <c r="D627" s="15"/>
      <c r="E627" s="16"/>
      <c r="F627" s="16"/>
      <c r="G627" s="15"/>
      <c r="H627" s="15"/>
      <c r="I627" s="15"/>
      <c r="J627" s="15"/>
      <c r="K627" s="15"/>
      <c r="L627" s="15"/>
      <c r="M627" s="16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11.25" hidden="false" customHeight="true" outlineLevel="0" collapsed="false">
      <c r="A628" s="1"/>
      <c r="B628" s="1"/>
      <c r="C628" s="15"/>
      <c r="D628" s="15"/>
      <c r="E628" s="16"/>
      <c r="F628" s="16"/>
      <c r="G628" s="15"/>
      <c r="H628" s="15"/>
      <c r="I628" s="15"/>
      <c r="J628" s="15"/>
      <c r="K628" s="15"/>
      <c r="L628" s="15"/>
      <c r="M628" s="16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11.25" hidden="false" customHeight="true" outlineLevel="0" collapsed="false">
      <c r="A629" s="1"/>
      <c r="B629" s="1"/>
      <c r="C629" s="15"/>
      <c r="D629" s="15"/>
      <c r="E629" s="16"/>
      <c r="F629" s="16"/>
      <c r="G629" s="15"/>
      <c r="H629" s="15"/>
      <c r="I629" s="15"/>
      <c r="J629" s="15"/>
      <c r="K629" s="15"/>
      <c r="L629" s="15"/>
      <c r="M629" s="16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11.25" hidden="false" customHeight="true" outlineLevel="0" collapsed="false">
      <c r="A630" s="1"/>
      <c r="B630" s="1"/>
      <c r="C630" s="15"/>
      <c r="D630" s="15"/>
      <c r="E630" s="16"/>
      <c r="F630" s="16"/>
      <c r="G630" s="15"/>
      <c r="H630" s="15"/>
      <c r="I630" s="15"/>
      <c r="J630" s="15"/>
      <c r="K630" s="15"/>
      <c r="L630" s="15"/>
      <c r="M630" s="16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11.25" hidden="false" customHeight="true" outlineLevel="0" collapsed="false">
      <c r="A631" s="1"/>
      <c r="B631" s="1"/>
      <c r="C631" s="15"/>
      <c r="D631" s="15"/>
      <c r="E631" s="16"/>
      <c r="F631" s="16"/>
      <c r="G631" s="15"/>
      <c r="H631" s="15"/>
      <c r="I631" s="15"/>
      <c r="J631" s="15"/>
      <c r="K631" s="15"/>
      <c r="L631" s="15"/>
      <c r="M631" s="16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11.25" hidden="false" customHeight="true" outlineLevel="0" collapsed="false">
      <c r="A632" s="1"/>
      <c r="B632" s="1"/>
      <c r="C632" s="15"/>
      <c r="D632" s="15"/>
      <c r="E632" s="16"/>
      <c r="F632" s="16"/>
      <c r="G632" s="15"/>
      <c r="H632" s="15"/>
      <c r="I632" s="15"/>
      <c r="J632" s="15"/>
      <c r="K632" s="15"/>
      <c r="L632" s="15"/>
      <c r="M632" s="16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11.25" hidden="false" customHeight="true" outlineLevel="0" collapsed="false">
      <c r="A633" s="1"/>
      <c r="B633" s="1"/>
      <c r="C633" s="15"/>
      <c r="D633" s="15"/>
      <c r="E633" s="16"/>
      <c r="F633" s="16"/>
      <c r="G633" s="15"/>
      <c r="H633" s="15"/>
      <c r="I633" s="15"/>
      <c r="J633" s="15"/>
      <c r="K633" s="15"/>
      <c r="L633" s="15"/>
      <c r="M633" s="16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11.25" hidden="false" customHeight="true" outlineLevel="0" collapsed="false">
      <c r="A634" s="1"/>
      <c r="B634" s="1"/>
      <c r="C634" s="15"/>
      <c r="D634" s="15"/>
      <c r="E634" s="16"/>
      <c r="F634" s="16"/>
      <c r="G634" s="15"/>
      <c r="H634" s="15"/>
      <c r="I634" s="15"/>
      <c r="J634" s="15"/>
      <c r="K634" s="15"/>
      <c r="L634" s="15"/>
      <c r="M634" s="16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11.25" hidden="false" customHeight="true" outlineLevel="0" collapsed="false">
      <c r="A635" s="1"/>
      <c r="B635" s="1"/>
      <c r="C635" s="15"/>
      <c r="D635" s="15"/>
      <c r="E635" s="16"/>
      <c r="F635" s="16"/>
      <c r="G635" s="15"/>
      <c r="H635" s="15"/>
      <c r="I635" s="15"/>
      <c r="J635" s="15"/>
      <c r="K635" s="15"/>
      <c r="L635" s="15"/>
      <c r="M635" s="16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11.25" hidden="false" customHeight="true" outlineLevel="0" collapsed="false">
      <c r="A636" s="1"/>
      <c r="B636" s="1"/>
      <c r="C636" s="15"/>
      <c r="D636" s="15"/>
      <c r="E636" s="16"/>
      <c r="F636" s="16"/>
      <c r="G636" s="15"/>
      <c r="H636" s="15"/>
      <c r="I636" s="15"/>
      <c r="J636" s="15"/>
      <c r="K636" s="15"/>
      <c r="L636" s="15"/>
      <c r="M636" s="16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11.25" hidden="false" customHeight="true" outlineLevel="0" collapsed="false">
      <c r="A637" s="1"/>
      <c r="B637" s="1"/>
      <c r="C637" s="15"/>
      <c r="D637" s="15"/>
      <c r="E637" s="16"/>
      <c r="F637" s="16"/>
      <c r="G637" s="15"/>
      <c r="H637" s="15"/>
      <c r="I637" s="15"/>
      <c r="J637" s="15"/>
      <c r="K637" s="15"/>
      <c r="L637" s="15"/>
      <c r="M637" s="16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11.25" hidden="false" customHeight="true" outlineLevel="0" collapsed="false">
      <c r="A638" s="1"/>
      <c r="B638" s="1"/>
      <c r="C638" s="15"/>
      <c r="D638" s="15"/>
      <c r="E638" s="16"/>
      <c r="F638" s="16"/>
      <c r="G638" s="15"/>
      <c r="H638" s="15"/>
      <c r="I638" s="15"/>
      <c r="J638" s="15"/>
      <c r="K638" s="15"/>
      <c r="L638" s="15"/>
      <c r="M638" s="16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11.25" hidden="false" customHeight="true" outlineLevel="0" collapsed="false">
      <c r="A639" s="1"/>
      <c r="B639" s="1"/>
      <c r="C639" s="15"/>
      <c r="D639" s="15"/>
      <c r="E639" s="16"/>
      <c r="F639" s="16"/>
      <c r="G639" s="15"/>
      <c r="H639" s="15"/>
      <c r="I639" s="15"/>
      <c r="J639" s="15"/>
      <c r="K639" s="15"/>
      <c r="L639" s="15"/>
      <c r="M639" s="16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11.25" hidden="false" customHeight="true" outlineLevel="0" collapsed="false">
      <c r="A640" s="1"/>
      <c r="B640" s="1"/>
      <c r="C640" s="15"/>
      <c r="D640" s="15"/>
      <c r="E640" s="16"/>
      <c r="F640" s="16"/>
      <c r="G640" s="15"/>
      <c r="H640" s="15"/>
      <c r="I640" s="15"/>
      <c r="J640" s="15"/>
      <c r="K640" s="15"/>
      <c r="L640" s="15"/>
      <c r="M640" s="16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11.25" hidden="false" customHeight="true" outlineLevel="0" collapsed="false">
      <c r="A641" s="1"/>
      <c r="B641" s="1"/>
      <c r="C641" s="15"/>
      <c r="D641" s="15"/>
      <c r="E641" s="16"/>
      <c r="F641" s="16"/>
      <c r="G641" s="15"/>
      <c r="H641" s="15"/>
      <c r="I641" s="15"/>
      <c r="J641" s="15"/>
      <c r="K641" s="15"/>
      <c r="L641" s="15"/>
      <c r="M641" s="16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11.25" hidden="false" customHeight="true" outlineLevel="0" collapsed="false">
      <c r="A642" s="1"/>
      <c r="B642" s="1"/>
      <c r="C642" s="15"/>
      <c r="D642" s="15"/>
      <c r="E642" s="16"/>
      <c r="F642" s="16"/>
      <c r="G642" s="15"/>
      <c r="H642" s="15"/>
      <c r="I642" s="15"/>
      <c r="J642" s="15"/>
      <c r="K642" s="15"/>
      <c r="L642" s="15"/>
      <c r="M642" s="16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11.25" hidden="false" customHeight="true" outlineLevel="0" collapsed="false">
      <c r="A643" s="1"/>
      <c r="B643" s="1"/>
      <c r="C643" s="15"/>
      <c r="D643" s="15"/>
      <c r="E643" s="16"/>
      <c r="F643" s="16"/>
      <c r="G643" s="15"/>
      <c r="H643" s="15"/>
      <c r="I643" s="15"/>
      <c r="J643" s="15"/>
      <c r="K643" s="15"/>
      <c r="L643" s="15"/>
      <c r="M643" s="16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11.25" hidden="false" customHeight="true" outlineLevel="0" collapsed="false">
      <c r="A644" s="1"/>
      <c r="B644" s="1"/>
      <c r="C644" s="15"/>
      <c r="D644" s="15"/>
      <c r="E644" s="16"/>
      <c r="F644" s="16"/>
      <c r="G644" s="15"/>
      <c r="H644" s="15"/>
      <c r="I644" s="15"/>
      <c r="J644" s="15"/>
      <c r="K644" s="15"/>
      <c r="L644" s="15"/>
      <c r="M644" s="16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11.25" hidden="false" customHeight="true" outlineLevel="0" collapsed="false">
      <c r="A645" s="1"/>
      <c r="B645" s="1"/>
      <c r="C645" s="15"/>
      <c r="D645" s="15"/>
      <c r="E645" s="16"/>
      <c r="F645" s="16"/>
      <c r="G645" s="15"/>
      <c r="H645" s="15"/>
      <c r="I645" s="15"/>
      <c r="J645" s="15"/>
      <c r="K645" s="15"/>
      <c r="L645" s="15"/>
      <c r="M645" s="16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11.25" hidden="false" customHeight="true" outlineLevel="0" collapsed="false">
      <c r="A646" s="1"/>
      <c r="B646" s="1"/>
      <c r="C646" s="15"/>
      <c r="D646" s="15"/>
      <c r="E646" s="16"/>
      <c r="F646" s="16"/>
      <c r="G646" s="15"/>
      <c r="H646" s="15"/>
      <c r="I646" s="15"/>
      <c r="J646" s="15"/>
      <c r="K646" s="15"/>
      <c r="L646" s="15"/>
      <c r="M646" s="16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11.25" hidden="false" customHeight="true" outlineLevel="0" collapsed="false">
      <c r="A647" s="1"/>
      <c r="B647" s="1"/>
      <c r="C647" s="15"/>
      <c r="D647" s="15"/>
      <c r="E647" s="16"/>
      <c r="F647" s="16"/>
      <c r="G647" s="15"/>
      <c r="H647" s="15"/>
      <c r="I647" s="15"/>
      <c r="J647" s="15"/>
      <c r="K647" s="15"/>
      <c r="L647" s="15"/>
      <c r="M647" s="16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11.25" hidden="false" customHeight="true" outlineLevel="0" collapsed="false">
      <c r="A648" s="1"/>
      <c r="B648" s="1"/>
      <c r="C648" s="15"/>
      <c r="D648" s="15"/>
      <c r="E648" s="16"/>
      <c r="F648" s="16"/>
      <c r="G648" s="15"/>
      <c r="H648" s="15"/>
      <c r="I648" s="15"/>
      <c r="J648" s="15"/>
      <c r="K648" s="15"/>
      <c r="L648" s="15"/>
      <c r="M648" s="16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11.25" hidden="false" customHeight="true" outlineLevel="0" collapsed="false">
      <c r="A649" s="1"/>
      <c r="B649" s="1"/>
      <c r="C649" s="15"/>
      <c r="D649" s="15"/>
      <c r="E649" s="16"/>
      <c r="F649" s="16"/>
      <c r="G649" s="15"/>
      <c r="H649" s="15"/>
      <c r="I649" s="15"/>
      <c r="J649" s="15"/>
      <c r="K649" s="15"/>
      <c r="L649" s="15"/>
      <c r="M649" s="16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11.25" hidden="false" customHeight="true" outlineLevel="0" collapsed="false">
      <c r="A650" s="1"/>
      <c r="B650" s="1"/>
      <c r="C650" s="15"/>
      <c r="D650" s="15"/>
      <c r="E650" s="16"/>
      <c r="F650" s="16"/>
      <c r="G650" s="15"/>
      <c r="H650" s="15"/>
      <c r="I650" s="15"/>
      <c r="J650" s="15"/>
      <c r="K650" s="15"/>
      <c r="L650" s="15"/>
      <c r="M650" s="16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11.25" hidden="false" customHeight="true" outlineLevel="0" collapsed="false">
      <c r="A651" s="1"/>
      <c r="B651" s="1"/>
      <c r="C651" s="15"/>
      <c r="D651" s="15"/>
      <c r="E651" s="16"/>
      <c r="F651" s="16"/>
      <c r="G651" s="15"/>
      <c r="H651" s="15"/>
      <c r="I651" s="15"/>
      <c r="J651" s="15"/>
      <c r="K651" s="15"/>
      <c r="L651" s="15"/>
      <c r="M651" s="16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11.25" hidden="false" customHeight="true" outlineLevel="0" collapsed="false">
      <c r="A652" s="1"/>
      <c r="B652" s="1"/>
      <c r="C652" s="15"/>
      <c r="D652" s="15"/>
      <c r="E652" s="16"/>
      <c r="F652" s="16"/>
      <c r="G652" s="15"/>
      <c r="H652" s="15"/>
      <c r="I652" s="15"/>
      <c r="J652" s="15"/>
      <c r="K652" s="15"/>
      <c r="L652" s="15"/>
      <c r="M652" s="16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11.25" hidden="false" customHeight="true" outlineLevel="0" collapsed="false">
      <c r="A653" s="1"/>
      <c r="B653" s="1"/>
      <c r="C653" s="15"/>
      <c r="D653" s="15"/>
      <c r="E653" s="16"/>
      <c r="F653" s="16"/>
      <c r="G653" s="15"/>
      <c r="H653" s="15"/>
      <c r="I653" s="15"/>
      <c r="J653" s="15"/>
      <c r="K653" s="15"/>
      <c r="L653" s="15"/>
      <c r="M653" s="16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11.25" hidden="false" customHeight="true" outlineLevel="0" collapsed="false">
      <c r="A654" s="1"/>
      <c r="B654" s="1"/>
      <c r="C654" s="15"/>
      <c r="D654" s="15"/>
      <c r="E654" s="16"/>
      <c r="F654" s="16"/>
      <c r="G654" s="15"/>
      <c r="H654" s="15"/>
      <c r="I654" s="15"/>
      <c r="J654" s="15"/>
      <c r="K654" s="15"/>
      <c r="L654" s="15"/>
      <c r="M654" s="16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11.25" hidden="false" customHeight="true" outlineLevel="0" collapsed="false">
      <c r="A655" s="1"/>
      <c r="B655" s="1"/>
      <c r="C655" s="15"/>
      <c r="D655" s="15"/>
      <c r="E655" s="16"/>
      <c r="F655" s="16"/>
      <c r="G655" s="15"/>
      <c r="H655" s="15"/>
      <c r="I655" s="15"/>
      <c r="J655" s="15"/>
      <c r="K655" s="15"/>
      <c r="L655" s="15"/>
      <c r="M655" s="16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11.25" hidden="false" customHeight="true" outlineLevel="0" collapsed="false">
      <c r="A656" s="1"/>
      <c r="B656" s="1"/>
      <c r="C656" s="15"/>
      <c r="D656" s="15"/>
      <c r="E656" s="16"/>
      <c r="F656" s="16"/>
      <c r="G656" s="15"/>
      <c r="H656" s="15"/>
      <c r="I656" s="15"/>
      <c r="J656" s="15"/>
      <c r="K656" s="15"/>
      <c r="L656" s="15"/>
      <c r="M656" s="16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11.25" hidden="false" customHeight="true" outlineLevel="0" collapsed="false">
      <c r="A657" s="1"/>
      <c r="B657" s="1"/>
      <c r="C657" s="15"/>
      <c r="D657" s="15"/>
      <c r="E657" s="16"/>
      <c r="F657" s="16"/>
      <c r="G657" s="15"/>
      <c r="H657" s="15"/>
      <c r="I657" s="15"/>
      <c r="J657" s="15"/>
      <c r="K657" s="15"/>
      <c r="L657" s="15"/>
      <c r="M657" s="16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11.25" hidden="false" customHeight="true" outlineLevel="0" collapsed="false">
      <c r="A658" s="1"/>
      <c r="B658" s="1"/>
      <c r="C658" s="15"/>
      <c r="D658" s="15"/>
      <c r="E658" s="16"/>
      <c r="F658" s="16"/>
      <c r="G658" s="15"/>
      <c r="H658" s="15"/>
      <c r="I658" s="15"/>
      <c r="J658" s="15"/>
      <c r="K658" s="15"/>
      <c r="L658" s="15"/>
      <c r="M658" s="16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11.25" hidden="false" customHeight="true" outlineLevel="0" collapsed="false">
      <c r="A659" s="1"/>
      <c r="B659" s="1"/>
      <c r="C659" s="15"/>
      <c r="D659" s="15"/>
      <c r="E659" s="16"/>
      <c r="F659" s="16"/>
      <c r="G659" s="15"/>
      <c r="H659" s="15"/>
      <c r="I659" s="15"/>
      <c r="J659" s="15"/>
      <c r="K659" s="15"/>
      <c r="L659" s="15"/>
      <c r="M659" s="16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11.25" hidden="false" customHeight="true" outlineLevel="0" collapsed="false">
      <c r="A660" s="1"/>
      <c r="B660" s="1"/>
      <c r="C660" s="15"/>
      <c r="D660" s="15"/>
      <c r="E660" s="16"/>
      <c r="F660" s="16"/>
      <c r="G660" s="15"/>
      <c r="H660" s="15"/>
      <c r="I660" s="15"/>
      <c r="J660" s="15"/>
      <c r="K660" s="15"/>
      <c r="L660" s="15"/>
      <c r="M660" s="16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11.25" hidden="false" customHeight="true" outlineLevel="0" collapsed="false">
      <c r="A661" s="1"/>
      <c r="B661" s="1"/>
      <c r="C661" s="15"/>
      <c r="D661" s="15"/>
      <c r="E661" s="16"/>
      <c r="F661" s="16"/>
      <c r="G661" s="15"/>
      <c r="H661" s="15"/>
      <c r="I661" s="15"/>
      <c r="J661" s="15"/>
      <c r="K661" s="15"/>
      <c r="L661" s="15"/>
      <c r="M661" s="16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11.25" hidden="false" customHeight="true" outlineLevel="0" collapsed="false">
      <c r="A662" s="1"/>
      <c r="B662" s="1"/>
      <c r="C662" s="15"/>
      <c r="D662" s="15"/>
      <c r="E662" s="16"/>
      <c r="F662" s="16"/>
      <c r="G662" s="15"/>
      <c r="H662" s="15"/>
      <c r="I662" s="15"/>
      <c r="J662" s="15"/>
      <c r="K662" s="15"/>
      <c r="L662" s="15"/>
      <c r="M662" s="16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11.25" hidden="false" customHeight="true" outlineLevel="0" collapsed="false">
      <c r="A663" s="1"/>
      <c r="B663" s="1"/>
      <c r="C663" s="15"/>
      <c r="D663" s="15"/>
      <c r="E663" s="16"/>
      <c r="F663" s="16"/>
      <c r="G663" s="15"/>
      <c r="H663" s="15"/>
      <c r="I663" s="15"/>
      <c r="J663" s="15"/>
      <c r="K663" s="15"/>
      <c r="L663" s="15"/>
      <c r="M663" s="16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11.25" hidden="false" customHeight="true" outlineLevel="0" collapsed="false">
      <c r="A664" s="1"/>
      <c r="B664" s="1"/>
      <c r="C664" s="15"/>
      <c r="D664" s="15"/>
      <c r="E664" s="16"/>
      <c r="F664" s="16"/>
      <c r="G664" s="15"/>
      <c r="H664" s="15"/>
      <c r="I664" s="15"/>
      <c r="J664" s="15"/>
      <c r="K664" s="15"/>
      <c r="L664" s="15"/>
      <c r="M664" s="16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11.25" hidden="false" customHeight="true" outlineLevel="0" collapsed="false">
      <c r="A665" s="1"/>
      <c r="B665" s="1"/>
      <c r="C665" s="15"/>
      <c r="D665" s="15"/>
      <c r="E665" s="16"/>
      <c r="F665" s="16"/>
      <c r="G665" s="15"/>
      <c r="H665" s="15"/>
      <c r="I665" s="15"/>
      <c r="J665" s="15"/>
      <c r="K665" s="15"/>
      <c r="L665" s="15"/>
      <c r="M665" s="16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11.25" hidden="false" customHeight="true" outlineLevel="0" collapsed="false">
      <c r="A666" s="1"/>
      <c r="B666" s="1"/>
      <c r="C666" s="15"/>
      <c r="D666" s="15"/>
      <c r="E666" s="16"/>
      <c r="F666" s="16"/>
      <c r="G666" s="15"/>
      <c r="H666" s="15"/>
      <c r="I666" s="15"/>
      <c r="J666" s="15"/>
      <c r="K666" s="15"/>
      <c r="L666" s="15"/>
      <c r="M666" s="16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11.25" hidden="false" customHeight="true" outlineLevel="0" collapsed="false">
      <c r="A667" s="1"/>
      <c r="B667" s="1"/>
      <c r="C667" s="15"/>
      <c r="D667" s="15"/>
      <c r="E667" s="16"/>
      <c r="F667" s="16"/>
      <c r="G667" s="15"/>
      <c r="H667" s="15"/>
      <c r="I667" s="15"/>
      <c r="J667" s="15"/>
      <c r="K667" s="15"/>
      <c r="L667" s="15"/>
      <c r="M667" s="16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11.25" hidden="false" customHeight="true" outlineLevel="0" collapsed="false">
      <c r="A668" s="1"/>
      <c r="B668" s="1"/>
      <c r="C668" s="15"/>
      <c r="D668" s="15"/>
      <c r="E668" s="16"/>
      <c r="F668" s="16"/>
      <c r="G668" s="15"/>
      <c r="H668" s="15"/>
      <c r="I668" s="15"/>
      <c r="J668" s="15"/>
      <c r="K668" s="15"/>
      <c r="L668" s="15"/>
      <c r="M668" s="16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11.25" hidden="false" customHeight="true" outlineLevel="0" collapsed="false">
      <c r="A669" s="1"/>
      <c r="B669" s="1"/>
      <c r="C669" s="15"/>
      <c r="D669" s="15"/>
      <c r="E669" s="16"/>
      <c r="F669" s="16"/>
      <c r="G669" s="15"/>
      <c r="H669" s="15"/>
      <c r="I669" s="15"/>
      <c r="J669" s="15"/>
      <c r="K669" s="15"/>
      <c r="L669" s="15"/>
      <c r="M669" s="16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11.25" hidden="false" customHeight="true" outlineLevel="0" collapsed="false">
      <c r="A670" s="1"/>
      <c r="B670" s="1"/>
      <c r="C670" s="15"/>
      <c r="D670" s="15"/>
      <c r="E670" s="16"/>
      <c r="F670" s="16"/>
      <c r="G670" s="15"/>
      <c r="H670" s="15"/>
      <c r="I670" s="15"/>
      <c r="J670" s="15"/>
      <c r="K670" s="15"/>
      <c r="L670" s="15"/>
      <c r="M670" s="16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11.25" hidden="false" customHeight="true" outlineLevel="0" collapsed="false">
      <c r="A671" s="1"/>
      <c r="B671" s="1"/>
      <c r="C671" s="15"/>
      <c r="D671" s="15"/>
      <c r="E671" s="16"/>
      <c r="F671" s="16"/>
      <c r="G671" s="15"/>
      <c r="H671" s="15"/>
      <c r="I671" s="15"/>
      <c r="J671" s="15"/>
      <c r="K671" s="15"/>
      <c r="L671" s="15"/>
      <c r="M671" s="16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11.25" hidden="false" customHeight="true" outlineLevel="0" collapsed="false">
      <c r="A672" s="1"/>
      <c r="B672" s="1"/>
      <c r="C672" s="15"/>
      <c r="D672" s="15"/>
      <c r="E672" s="16"/>
      <c r="F672" s="16"/>
      <c r="G672" s="15"/>
      <c r="H672" s="15"/>
      <c r="I672" s="15"/>
      <c r="J672" s="15"/>
      <c r="K672" s="15"/>
      <c r="L672" s="15"/>
      <c r="M672" s="16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11.25" hidden="false" customHeight="true" outlineLevel="0" collapsed="false">
      <c r="A673" s="1"/>
      <c r="B673" s="1"/>
      <c r="C673" s="15"/>
      <c r="D673" s="15"/>
      <c r="E673" s="16"/>
      <c r="F673" s="16"/>
      <c r="G673" s="15"/>
      <c r="H673" s="15"/>
      <c r="I673" s="15"/>
      <c r="J673" s="15"/>
      <c r="K673" s="15"/>
      <c r="L673" s="15"/>
      <c r="M673" s="16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11.25" hidden="false" customHeight="true" outlineLevel="0" collapsed="false">
      <c r="A674" s="1"/>
      <c r="B674" s="1"/>
      <c r="C674" s="15"/>
      <c r="D674" s="15"/>
      <c r="E674" s="16"/>
      <c r="F674" s="16"/>
      <c r="G674" s="15"/>
      <c r="H674" s="15"/>
      <c r="I674" s="15"/>
      <c r="J674" s="15"/>
      <c r="K674" s="15"/>
      <c r="L674" s="15"/>
      <c r="M674" s="16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11.25" hidden="false" customHeight="true" outlineLevel="0" collapsed="false">
      <c r="A675" s="1"/>
      <c r="B675" s="1"/>
      <c r="C675" s="15"/>
      <c r="D675" s="15"/>
      <c r="E675" s="16"/>
      <c r="F675" s="16"/>
      <c r="G675" s="15"/>
      <c r="H675" s="15"/>
      <c r="I675" s="15"/>
      <c r="J675" s="15"/>
      <c r="K675" s="15"/>
      <c r="L675" s="15"/>
      <c r="M675" s="16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11.25" hidden="false" customHeight="true" outlineLevel="0" collapsed="false">
      <c r="A676" s="1"/>
      <c r="B676" s="1"/>
      <c r="C676" s="15"/>
      <c r="D676" s="15"/>
      <c r="E676" s="16"/>
      <c r="F676" s="16"/>
      <c r="G676" s="15"/>
      <c r="H676" s="15"/>
      <c r="I676" s="15"/>
      <c r="J676" s="15"/>
      <c r="K676" s="15"/>
      <c r="L676" s="15"/>
      <c r="M676" s="16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11.25" hidden="false" customHeight="true" outlineLevel="0" collapsed="false">
      <c r="A677" s="1"/>
      <c r="B677" s="1"/>
      <c r="C677" s="15"/>
      <c r="D677" s="15"/>
      <c r="E677" s="16"/>
      <c r="F677" s="16"/>
      <c r="G677" s="15"/>
      <c r="H677" s="15"/>
      <c r="I677" s="15"/>
      <c r="J677" s="15"/>
      <c r="K677" s="15"/>
      <c r="L677" s="15"/>
      <c r="M677" s="16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11.25" hidden="false" customHeight="true" outlineLevel="0" collapsed="false">
      <c r="A678" s="1"/>
      <c r="B678" s="1"/>
      <c r="C678" s="15"/>
      <c r="D678" s="15"/>
      <c r="E678" s="16"/>
      <c r="F678" s="16"/>
      <c r="G678" s="15"/>
      <c r="H678" s="15"/>
      <c r="I678" s="15"/>
      <c r="J678" s="15"/>
      <c r="K678" s="15"/>
      <c r="L678" s="15"/>
      <c r="M678" s="16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11.25" hidden="false" customHeight="true" outlineLevel="0" collapsed="false">
      <c r="A679" s="1"/>
      <c r="B679" s="1"/>
      <c r="C679" s="15"/>
      <c r="D679" s="15"/>
      <c r="E679" s="16"/>
      <c r="F679" s="16"/>
      <c r="G679" s="15"/>
      <c r="H679" s="15"/>
      <c r="I679" s="15"/>
      <c r="J679" s="15"/>
      <c r="K679" s="15"/>
      <c r="L679" s="15"/>
      <c r="M679" s="16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11.25" hidden="false" customHeight="true" outlineLevel="0" collapsed="false">
      <c r="A680" s="1"/>
      <c r="B680" s="1"/>
      <c r="C680" s="15"/>
      <c r="D680" s="15"/>
      <c r="E680" s="16"/>
      <c r="F680" s="16"/>
      <c r="G680" s="15"/>
      <c r="H680" s="15"/>
      <c r="I680" s="15"/>
      <c r="J680" s="15"/>
      <c r="K680" s="15"/>
      <c r="L680" s="15"/>
      <c r="M680" s="16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11.25" hidden="false" customHeight="true" outlineLevel="0" collapsed="false">
      <c r="A681" s="1"/>
      <c r="B681" s="1"/>
      <c r="C681" s="15"/>
      <c r="D681" s="15"/>
      <c r="E681" s="16"/>
      <c r="F681" s="16"/>
      <c r="G681" s="15"/>
      <c r="H681" s="15"/>
      <c r="I681" s="15"/>
      <c r="J681" s="15"/>
      <c r="K681" s="15"/>
      <c r="L681" s="15"/>
      <c r="M681" s="16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11.25" hidden="false" customHeight="true" outlineLevel="0" collapsed="false">
      <c r="A682" s="1"/>
      <c r="B682" s="1"/>
      <c r="C682" s="15"/>
      <c r="D682" s="15"/>
      <c r="E682" s="16"/>
      <c r="F682" s="16"/>
      <c r="G682" s="15"/>
      <c r="H682" s="15"/>
      <c r="I682" s="15"/>
      <c r="J682" s="15"/>
      <c r="K682" s="15"/>
      <c r="L682" s="15"/>
      <c r="M682" s="16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11.25" hidden="false" customHeight="true" outlineLevel="0" collapsed="false">
      <c r="A683" s="1"/>
      <c r="B683" s="1"/>
      <c r="C683" s="15"/>
      <c r="D683" s="15"/>
      <c r="E683" s="16"/>
      <c r="F683" s="16"/>
      <c r="G683" s="15"/>
      <c r="H683" s="15"/>
      <c r="I683" s="15"/>
      <c r="J683" s="15"/>
      <c r="K683" s="15"/>
      <c r="L683" s="15"/>
      <c r="M683" s="16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11.25" hidden="false" customHeight="true" outlineLevel="0" collapsed="false">
      <c r="A684" s="1"/>
      <c r="B684" s="1"/>
      <c r="C684" s="15"/>
      <c r="D684" s="15"/>
      <c r="E684" s="16"/>
      <c r="F684" s="16"/>
      <c r="G684" s="15"/>
      <c r="H684" s="15"/>
      <c r="I684" s="15"/>
      <c r="J684" s="15"/>
      <c r="K684" s="15"/>
      <c r="L684" s="15"/>
      <c r="M684" s="16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11.25" hidden="false" customHeight="true" outlineLevel="0" collapsed="false">
      <c r="A685" s="1"/>
      <c r="B685" s="1"/>
      <c r="C685" s="15"/>
      <c r="D685" s="15"/>
      <c r="E685" s="16"/>
      <c r="F685" s="16"/>
      <c r="G685" s="15"/>
      <c r="H685" s="15"/>
      <c r="I685" s="15"/>
      <c r="J685" s="15"/>
      <c r="K685" s="15"/>
      <c r="L685" s="15"/>
      <c r="M685" s="16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11.25" hidden="false" customHeight="true" outlineLevel="0" collapsed="false">
      <c r="A686" s="1"/>
      <c r="B686" s="1"/>
      <c r="C686" s="15"/>
      <c r="D686" s="15"/>
      <c r="E686" s="16"/>
      <c r="F686" s="16"/>
      <c r="G686" s="15"/>
      <c r="H686" s="15"/>
      <c r="I686" s="15"/>
      <c r="J686" s="15"/>
      <c r="K686" s="15"/>
      <c r="L686" s="15"/>
      <c r="M686" s="16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11.25" hidden="false" customHeight="true" outlineLevel="0" collapsed="false">
      <c r="A687" s="1"/>
      <c r="B687" s="1"/>
      <c r="C687" s="15"/>
      <c r="D687" s="15"/>
      <c r="E687" s="16"/>
      <c r="F687" s="16"/>
      <c r="G687" s="15"/>
      <c r="H687" s="15"/>
      <c r="I687" s="15"/>
      <c r="J687" s="15"/>
      <c r="K687" s="15"/>
      <c r="L687" s="15"/>
      <c r="M687" s="16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11.25" hidden="false" customHeight="true" outlineLevel="0" collapsed="false">
      <c r="A688" s="1"/>
      <c r="B688" s="1"/>
      <c r="C688" s="15"/>
      <c r="D688" s="15"/>
      <c r="E688" s="16"/>
      <c r="F688" s="16"/>
      <c r="G688" s="15"/>
      <c r="H688" s="15"/>
      <c r="I688" s="15"/>
      <c r="J688" s="15"/>
      <c r="K688" s="15"/>
      <c r="L688" s="15"/>
      <c r="M688" s="16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11.25" hidden="false" customHeight="true" outlineLevel="0" collapsed="false">
      <c r="A689" s="1"/>
      <c r="B689" s="1"/>
      <c r="C689" s="15"/>
      <c r="D689" s="15"/>
      <c r="E689" s="16"/>
      <c r="F689" s="16"/>
      <c r="G689" s="15"/>
      <c r="H689" s="15"/>
      <c r="I689" s="15"/>
      <c r="J689" s="15"/>
      <c r="K689" s="15"/>
      <c r="L689" s="15"/>
      <c r="M689" s="16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11.25" hidden="false" customHeight="true" outlineLevel="0" collapsed="false">
      <c r="A690" s="1"/>
      <c r="B690" s="1"/>
      <c r="C690" s="15"/>
      <c r="D690" s="15"/>
      <c r="E690" s="16"/>
      <c r="F690" s="16"/>
      <c r="G690" s="15"/>
      <c r="H690" s="15"/>
      <c r="I690" s="15"/>
      <c r="J690" s="15"/>
      <c r="K690" s="15"/>
      <c r="L690" s="15"/>
      <c r="M690" s="16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11.25" hidden="false" customHeight="true" outlineLevel="0" collapsed="false">
      <c r="A691" s="1"/>
      <c r="B691" s="1"/>
      <c r="C691" s="15"/>
      <c r="D691" s="15"/>
      <c r="E691" s="16"/>
      <c r="F691" s="16"/>
      <c r="G691" s="15"/>
      <c r="H691" s="15"/>
      <c r="I691" s="15"/>
      <c r="J691" s="15"/>
      <c r="K691" s="15"/>
      <c r="L691" s="15"/>
      <c r="M691" s="16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11.25" hidden="false" customHeight="true" outlineLevel="0" collapsed="false">
      <c r="A692" s="1"/>
      <c r="B692" s="1"/>
      <c r="C692" s="15"/>
      <c r="D692" s="15"/>
      <c r="E692" s="16"/>
      <c r="F692" s="16"/>
      <c r="G692" s="15"/>
      <c r="H692" s="15"/>
      <c r="I692" s="15"/>
      <c r="J692" s="15"/>
      <c r="K692" s="15"/>
      <c r="L692" s="15"/>
      <c r="M692" s="16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11.25" hidden="false" customHeight="true" outlineLevel="0" collapsed="false">
      <c r="A693" s="1"/>
      <c r="B693" s="1"/>
      <c r="C693" s="15"/>
      <c r="D693" s="15"/>
      <c r="E693" s="16"/>
      <c r="F693" s="16"/>
      <c r="G693" s="15"/>
      <c r="H693" s="15"/>
      <c r="I693" s="15"/>
      <c r="J693" s="15"/>
      <c r="K693" s="15"/>
      <c r="L693" s="15"/>
      <c r="M693" s="16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11.25" hidden="false" customHeight="true" outlineLevel="0" collapsed="false">
      <c r="A694" s="1"/>
      <c r="B694" s="1"/>
      <c r="C694" s="15"/>
      <c r="D694" s="15"/>
      <c r="E694" s="16"/>
      <c r="F694" s="16"/>
      <c r="G694" s="15"/>
      <c r="H694" s="15"/>
      <c r="I694" s="15"/>
      <c r="J694" s="15"/>
      <c r="K694" s="15"/>
      <c r="L694" s="15"/>
      <c r="M694" s="16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11.25" hidden="false" customHeight="true" outlineLevel="0" collapsed="false">
      <c r="A695" s="1"/>
      <c r="B695" s="1"/>
      <c r="C695" s="15"/>
      <c r="D695" s="15"/>
      <c r="E695" s="16"/>
      <c r="F695" s="16"/>
      <c r="G695" s="15"/>
      <c r="H695" s="15"/>
      <c r="I695" s="15"/>
      <c r="J695" s="15"/>
      <c r="K695" s="15"/>
      <c r="L695" s="15"/>
      <c r="M695" s="16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11.25" hidden="false" customHeight="true" outlineLevel="0" collapsed="false">
      <c r="A696" s="1"/>
      <c r="B696" s="1"/>
      <c r="C696" s="15"/>
      <c r="D696" s="15"/>
      <c r="E696" s="16"/>
      <c r="F696" s="16"/>
      <c r="G696" s="15"/>
      <c r="H696" s="15"/>
      <c r="I696" s="15"/>
      <c r="J696" s="15"/>
      <c r="K696" s="15"/>
      <c r="L696" s="15"/>
      <c r="M696" s="16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11.25" hidden="false" customHeight="true" outlineLevel="0" collapsed="false">
      <c r="A697" s="1"/>
      <c r="B697" s="1"/>
      <c r="C697" s="15"/>
      <c r="D697" s="15"/>
      <c r="E697" s="16"/>
      <c r="F697" s="16"/>
      <c r="G697" s="15"/>
      <c r="H697" s="15"/>
      <c r="I697" s="15"/>
      <c r="J697" s="15"/>
      <c r="K697" s="15"/>
      <c r="L697" s="15"/>
      <c r="M697" s="16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11.25" hidden="false" customHeight="true" outlineLevel="0" collapsed="false">
      <c r="A698" s="1"/>
      <c r="B698" s="1"/>
      <c r="C698" s="15"/>
      <c r="D698" s="15"/>
      <c r="E698" s="16"/>
      <c r="F698" s="16"/>
      <c r="G698" s="15"/>
      <c r="H698" s="15"/>
      <c r="I698" s="15"/>
      <c r="J698" s="15"/>
      <c r="K698" s="15"/>
      <c r="L698" s="15"/>
      <c r="M698" s="16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11.25" hidden="false" customHeight="true" outlineLevel="0" collapsed="false">
      <c r="A699" s="1"/>
      <c r="B699" s="1"/>
      <c r="C699" s="15"/>
      <c r="D699" s="15"/>
      <c r="E699" s="16"/>
      <c r="F699" s="16"/>
      <c r="G699" s="15"/>
      <c r="H699" s="15"/>
      <c r="I699" s="15"/>
      <c r="J699" s="15"/>
      <c r="K699" s="15"/>
      <c r="L699" s="15"/>
      <c r="M699" s="16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11.25" hidden="false" customHeight="true" outlineLevel="0" collapsed="false">
      <c r="A700" s="1"/>
      <c r="B700" s="1"/>
      <c r="C700" s="15"/>
      <c r="D700" s="15"/>
      <c r="E700" s="16"/>
      <c r="F700" s="16"/>
      <c r="G700" s="15"/>
      <c r="H700" s="15"/>
      <c r="I700" s="15"/>
      <c r="J700" s="15"/>
      <c r="K700" s="15"/>
      <c r="L700" s="15"/>
      <c r="M700" s="16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11.25" hidden="false" customHeight="true" outlineLevel="0" collapsed="false">
      <c r="A701" s="1"/>
      <c r="B701" s="1"/>
      <c r="C701" s="15"/>
      <c r="D701" s="15"/>
      <c r="E701" s="16"/>
      <c r="F701" s="16"/>
      <c r="G701" s="15"/>
      <c r="H701" s="15"/>
      <c r="I701" s="15"/>
      <c r="J701" s="15"/>
      <c r="K701" s="15"/>
      <c r="L701" s="15"/>
      <c r="M701" s="16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11.25" hidden="false" customHeight="true" outlineLevel="0" collapsed="false">
      <c r="A702" s="1"/>
      <c r="B702" s="1"/>
      <c r="C702" s="15"/>
      <c r="D702" s="15"/>
      <c r="E702" s="16"/>
      <c r="F702" s="16"/>
      <c r="G702" s="15"/>
      <c r="H702" s="15"/>
      <c r="I702" s="15"/>
      <c r="J702" s="15"/>
      <c r="K702" s="15"/>
      <c r="L702" s="15"/>
      <c r="M702" s="16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11.25" hidden="false" customHeight="true" outlineLevel="0" collapsed="false">
      <c r="A703" s="1"/>
      <c r="B703" s="1"/>
      <c r="C703" s="15"/>
      <c r="D703" s="15"/>
      <c r="E703" s="16"/>
      <c r="F703" s="16"/>
      <c r="G703" s="15"/>
      <c r="H703" s="15"/>
      <c r="I703" s="15"/>
      <c r="J703" s="15"/>
      <c r="K703" s="15"/>
      <c r="L703" s="15"/>
      <c r="M703" s="16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11.25" hidden="false" customHeight="true" outlineLevel="0" collapsed="false">
      <c r="A704" s="1"/>
      <c r="B704" s="1"/>
      <c r="C704" s="15"/>
      <c r="D704" s="15"/>
      <c r="E704" s="16"/>
      <c r="F704" s="16"/>
      <c r="G704" s="15"/>
      <c r="H704" s="15"/>
      <c r="I704" s="15"/>
      <c r="J704" s="15"/>
      <c r="K704" s="15"/>
      <c r="L704" s="15"/>
      <c r="M704" s="16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11.25" hidden="false" customHeight="true" outlineLevel="0" collapsed="false">
      <c r="A705" s="1"/>
      <c r="B705" s="1"/>
      <c r="C705" s="15"/>
      <c r="D705" s="15"/>
      <c r="E705" s="16"/>
      <c r="F705" s="16"/>
      <c r="G705" s="15"/>
      <c r="H705" s="15"/>
      <c r="I705" s="15"/>
      <c r="J705" s="15"/>
      <c r="K705" s="15"/>
      <c r="L705" s="15"/>
      <c r="M705" s="16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11.25" hidden="false" customHeight="true" outlineLevel="0" collapsed="false">
      <c r="A706" s="1"/>
      <c r="B706" s="1"/>
      <c r="C706" s="15"/>
      <c r="D706" s="15"/>
      <c r="E706" s="16"/>
      <c r="F706" s="16"/>
      <c r="G706" s="15"/>
      <c r="H706" s="15"/>
      <c r="I706" s="15"/>
      <c r="J706" s="15"/>
      <c r="K706" s="15"/>
      <c r="L706" s="15"/>
      <c r="M706" s="16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11.25" hidden="false" customHeight="true" outlineLevel="0" collapsed="false">
      <c r="A707" s="1"/>
      <c r="B707" s="1"/>
      <c r="C707" s="15"/>
      <c r="D707" s="15"/>
      <c r="E707" s="16"/>
      <c r="F707" s="16"/>
      <c r="G707" s="15"/>
      <c r="H707" s="15"/>
      <c r="I707" s="15"/>
      <c r="J707" s="15"/>
      <c r="K707" s="15"/>
      <c r="L707" s="15"/>
      <c r="M707" s="16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11.25" hidden="false" customHeight="true" outlineLevel="0" collapsed="false">
      <c r="A708" s="1"/>
      <c r="B708" s="1"/>
      <c r="C708" s="15"/>
      <c r="D708" s="15"/>
      <c r="E708" s="16"/>
      <c r="F708" s="16"/>
      <c r="G708" s="15"/>
      <c r="H708" s="15"/>
      <c r="I708" s="15"/>
      <c r="J708" s="15"/>
      <c r="K708" s="15"/>
      <c r="L708" s="15"/>
      <c r="M708" s="16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11.25" hidden="false" customHeight="true" outlineLevel="0" collapsed="false">
      <c r="A709" s="1"/>
      <c r="B709" s="1"/>
      <c r="C709" s="15"/>
      <c r="D709" s="15"/>
      <c r="E709" s="16"/>
      <c r="F709" s="16"/>
      <c r="G709" s="15"/>
      <c r="H709" s="15"/>
      <c r="I709" s="15"/>
      <c r="J709" s="15"/>
      <c r="K709" s="15"/>
      <c r="L709" s="15"/>
      <c r="M709" s="16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11.25" hidden="false" customHeight="true" outlineLevel="0" collapsed="false">
      <c r="A710" s="1"/>
      <c r="B710" s="1"/>
      <c r="C710" s="15"/>
      <c r="D710" s="15"/>
      <c r="E710" s="16"/>
      <c r="F710" s="16"/>
      <c r="G710" s="15"/>
      <c r="H710" s="15"/>
      <c r="I710" s="15"/>
      <c r="J710" s="15"/>
      <c r="K710" s="15"/>
      <c r="L710" s="15"/>
      <c r="M710" s="16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11.25" hidden="false" customHeight="true" outlineLevel="0" collapsed="false">
      <c r="A711" s="1"/>
      <c r="B711" s="1"/>
      <c r="C711" s="15"/>
      <c r="D711" s="15"/>
      <c r="E711" s="16"/>
      <c r="F711" s="16"/>
      <c r="G711" s="15"/>
      <c r="H711" s="15"/>
      <c r="I711" s="15"/>
      <c r="J711" s="15"/>
      <c r="K711" s="15"/>
      <c r="L711" s="15"/>
      <c r="M711" s="16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11.25" hidden="false" customHeight="true" outlineLevel="0" collapsed="false">
      <c r="A712" s="1"/>
      <c r="B712" s="1"/>
      <c r="C712" s="15"/>
      <c r="D712" s="15"/>
      <c r="E712" s="16"/>
      <c r="F712" s="16"/>
      <c r="G712" s="15"/>
      <c r="H712" s="15"/>
      <c r="I712" s="15"/>
      <c r="J712" s="15"/>
      <c r="K712" s="15"/>
      <c r="L712" s="15"/>
      <c r="M712" s="16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11.25" hidden="false" customHeight="true" outlineLevel="0" collapsed="false">
      <c r="A713" s="1"/>
      <c r="B713" s="1"/>
      <c r="C713" s="15"/>
      <c r="D713" s="15"/>
      <c r="E713" s="16"/>
      <c r="F713" s="16"/>
      <c r="G713" s="15"/>
      <c r="H713" s="15"/>
      <c r="I713" s="15"/>
      <c r="J713" s="15"/>
      <c r="K713" s="15"/>
      <c r="L713" s="15"/>
      <c r="M713" s="16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11.25" hidden="false" customHeight="true" outlineLevel="0" collapsed="false">
      <c r="A714" s="1"/>
      <c r="B714" s="1"/>
      <c r="C714" s="15"/>
      <c r="D714" s="15"/>
      <c r="E714" s="16"/>
      <c r="F714" s="16"/>
      <c r="G714" s="15"/>
      <c r="H714" s="15"/>
      <c r="I714" s="15"/>
      <c r="J714" s="15"/>
      <c r="K714" s="15"/>
      <c r="L714" s="15"/>
      <c r="M714" s="16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11.25" hidden="false" customHeight="true" outlineLevel="0" collapsed="false">
      <c r="A715" s="1"/>
      <c r="B715" s="1"/>
      <c r="C715" s="15"/>
      <c r="D715" s="15"/>
      <c r="E715" s="16"/>
      <c r="F715" s="16"/>
      <c r="G715" s="15"/>
      <c r="H715" s="15"/>
      <c r="I715" s="15"/>
      <c r="J715" s="15"/>
      <c r="K715" s="15"/>
      <c r="L715" s="15"/>
      <c r="M715" s="16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11.25" hidden="false" customHeight="true" outlineLevel="0" collapsed="false">
      <c r="A716" s="1"/>
      <c r="B716" s="1"/>
      <c r="C716" s="15"/>
      <c r="D716" s="15"/>
      <c r="E716" s="16"/>
      <c r="F716" s="16"/>
      <c r="G716" s="15"/>
      <c r="H716" s="15"/>
      <c r="I716" s="15"/>
      <c r="J716" s="15"/>
      <c r="K716" s="15"/>
      <c r="L716" s="15"/>
      <c r="M716" s="16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11.25" hidden="false" customHeight="true" outlineLevel="0" collapsed="false">
      <c r="A717" s="1"/>
      <c r="B717" s="1"/>
      <c r="C717" s="15"/>
      <c r="D717" s="15"/>
      <c r="E717" s="16"/>
      <c r="F717" s="16"/>
      <c r="G717" s="15"/>
      <c r="H717" s="15"/>
      <c r="I717" s="15"/>
      <c r="J717" s="15"/>
      <c r="K717" s="15"/>
      <c r="L717" s="15"/>
      <c r="M717" s="16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11.25" hidden="false" customHeight="true" outlineLevel="0" collapsed="false">
      <c r="A718" s="1"/>
      <c r="B718" s="1"/>
      <c r="C718" s="15"/>
      <c r="D718" s="15"/>
      <c r="E718" s="16"/>
      <c r="F718" s="16"/>
      <c r="G718" s="15"/>
      <c r="H718" s="15"/>
      <c r="I718" s="15"/>
      <c r="J718" s="15"/>
      <c r="K718" s="15"/>
      <c r="L718" s="15"/>
      <c r="M718" s="16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11.25" hidden="false" customHeight="true" outlineLevel="0" collapsed="false">
      <c r="A719" s="1"/>
      <c r="B719" s="1"/>
      <c r="C719" s="15"/>
      <c r="D719" s="15"/>
      <c r="E719" s="16"/>
      <c r="F719" s="16"/>
      <c r="G719" s="15"/>
      <c r="H719" s="15"/>
      <c r="I719" s="15"/>
      <c r="J719" s="15"/>
      <c r="K719" s="15"/>
      <c r="L719" s="15"/>
      <c r="M719" s="16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11.25" hidden="false" customHeight="true" outlineLevel="0" collapsed="false">
      <c r="A720" s="1"/>
      <c r="B720" s="1"/>
      <c r="C720" s="15"/>
      <c r="D720" s="15"/>
      <c r="E720" s="16"/>
      <c r="F720" s="16"/>
      <c r="G720" s="15"/>
      <c r="H720" s="15"/>
      <c r="I720" s="15"/>
      <c r="J720" s="15"/>
      <c r="K720" s="15"/>
      <c r="L720" s="15"/>
      <c r="M720" s="16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11.25" hidden="false" customHeight="true" outlineLevel="0" collapsed="false">
      <c r="A721" s="1"/>
      <c r="B721" s="1"/>
      <c r="C721" s="15"/>
      <c r="D721" s="15"/>
      <c r="E721" s="16"/>
      <c r="F721" s="16"/>
      <c r="G721" s="15"/>
      <c r="H721" s="15"/>
      <c r="I721" s="15"/>
      <c r="J721" s="15"/>
      <c r="K721" s="15"/>
      <c r="L721" s="15"/>
      <c r="M721" s="16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11.25" hidden="false" customHeight="true" outlineLevel="0" collapsed="false">
      <c r="A722" s="1"/>
      <c r="B722" s="1"/>
      <c r="C722" s="15"/>
      <c r="D722" s="15"/>
      <c r="E722" s="16"/>
      <c r="F722" s="16"/>
      <c r="G722" s="15"/>
      <c r="H722" s="15"/>
      <c r="I722" s="15"/>
      <c r="J722" s="15"/>
      <c r="K722" s="15"/>
      <c r="L722" s="15"/>
      <c r="M722" s="16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11.25" hidden="false" customHeight="true" outlineLevel="0" collapsed="false">
      <c r="A723" s="1"/>
      <c r="B723" s="1"/>
      <c r="C723" s="15"/>
      <c r="D723" s="15"/>
      <c r="E723" s="16"/>
      <c r="F723" s="16"/>
      <c r="G723" s="15"/>
      <c r="H723" s="15"/>
      <c r="I723" s="15"/>
      <c r="J723" s="15"/>
      <c r="K723" s="15"/>
      <c r="L723" s="15"/>
      <c r="M723" s="16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11.25" hidden="false" customHeight="true" outlineLevel="0" collapsed="false">
      <c r="A724" s="1"/>
      <c r="B724" s="1"/>
      <c r="C724" s="15"/>
      <c r="D724" s="15"/>
      <c r="E724" s="16"/>
      <c r="F724" s="16"/>
      <c r="G724" s="15"/>
      <c r="H724" s="15"/>
      <c r="I724" s="15"/>
      <c r="J724" s="15"/>
      <c r="K724" s="15"/>
      <c r="L724" s="15"/>
      <c r="M724" s="16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11.25" hidden="false" customHeight="true" outlineLevel="0" collapsed="false">
      <c r="A725" s="1"/>
      <c r="B725" s="1"/>
      <c r="C725" s="15"/>
      <c r="D725" s="15"/>
      <c r="E725" s="16"/>
      <c r="F725" s="16"/>
      <c r="G725" s="15"/>
      <c r="H725" s="15"/>
      <c r="I725" s="15"/>
      <c r="J725" s="15"/>
      <c r="K725" s="15"/>
      <c r="L725" s="15"/>
      <c r="M725" s="16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11.25" hidden="false" customHeight="true" outlineLevel="0" collapsed="false">
      <c r="A726" s="1"/>
      <c r="B726" s="1"/>
      <c r="C726" s="15"/>
      <c r="D726" s="15"/>
      <c r="E726" s="16"/>
      <c r="F726" s="16"/>
      <c r="G726" s="15"/>
      <c r="H726" s="15"/>
      <c r="I726" s="15"/>
      <c r="J726" s="15"/>
      <c r="K726" s="15"/>
      <c r="L726" s="15"/>
      <c r="M726" s="16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11.25" hidden="false" customHeight="true" outlineLevel="0" collapsed="false">
      <c r="A727" s="1"/>
      <c r="B727" s="1"/>
      <c r="C727" s="15"/>
      <c r="D727" s="15"/>
      <c r="E727" s="16"/>
      <c r="F727" s="16"/>
      <c r="G727" s="15"/>
      <c r="H727" s="15"/>
      <c r="I727" s="15"/>
      <c r="J727" s="15"/>
      <c r="K727" s="15"/>
      <c r="L727" s="15"/>
      <c r="M727" s="16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11.25" hidden="false" customHeight="true" outlineLevel="0" collapsed="false">
      <c r="A728" s="1"/>
      <c r="B728" s="1"/>
      <c r="C728" s="15"/>
      <c r="D728" s="15"/>
      <c r="E728" s="16"/>
      <c r="F728" s="16"/>
      <c r="G728" s="15"/>
      <c r="H728" s="15"/>
      <c r="I728" s="15"/>
      <c r="J728" s="15"/>
      <c r="K728" s="15"/>
      <c r="L728" s="15"/>
      <c r="M728" s="16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11.25" hidden="false" customHeight="true" outlineLevel="0" collapsed="false">
      <c r="A729" s="1"/>
      <c r="B729" s="1"/>
      <c r="C729" s="15"/>
      <c r="D729" s="15"/>
      <c r="E729" s="16"/>
      <c r="F729" s="16"/>
      <c r="G729" s="15"/>
      <c r="H729" s="15"/>
      <c r="I729" s="15"/>
      <c r="J729" s="15"/>
      <c r="K729" s="15"/>
      <c r="L729" s="15"/>
      <c r="M729" s="16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11.25" hidden="false" customHeight="true" outlineLevel="0" collapsed="false">
      <c r="A730" s="1"/>
      <c r="B730" s="1"/>
      <c r="C730" s="15"/>
      <c r="D730" s="15"/>
      <c r="E730" s="16"/>
      <c r="F730" s="16"/>
      <c r="G730" s="15"/>
      <c r="H730" s="15"/>
      <c r="I730" s="15"/>
      <c r="J730" s="15"/>
      <c r="K730" s="15"/>
      <c r="L730" s="15"/>
      <c r="M730" s="16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11.25" hidden="false" customHeight="true" outlineLevel="0" collapsed="false">
      <c r="A731" s="1"/>
      <c r="B731" s="1"/>
      <c r="C731" s="15"/>
      <c r="D731" s="15"/>
      <c r="E731" s="16"/>
      <c r="F731" s="16"/>
      <c r="G731" s="15"/>
      <c r="H731" s="15"/>
      <c r="I731" s="15"/>
      <c r="J731" s="15"/>
      <c r="K731" s="15"/>
      <c r="L731" s="15"/>
      <c r="M731" s="16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11.25" hidden="false" customHeight="true" outlineLevel="0" collapsed="false">
      <c r="A732" s="1"/>
      <c r="B732" s="1"/>
      <c r="C732" s="15"/>
      <c r="D732" s="15"/>
      <c r="E732" s="16"/>
      <c r="F732" s="16"/>
      <c r="G732" s="15"/>
      <c r="H732" s="15"/>
      <c r="I732" s="15"/>
      <c r="J732" s="15"/>
      <c r="K732" s="15"/>
      <c r="L732" s="15"/>
      <c r="M732" s="16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11.25" hidden="false" customHeight="true" outlineLevel="0" collapsed="false">
      <c r="A733" s="1"/>
      <c r="B733" s="1"/>
      <c r="C733" s="15"/>
      <c r="D733" s="15"/>
      <c r="E733" s="16"/>
      <c r="F733" s="16"/>
      <c r="G733" s="15"/>
      <c r="H733" s="15"/>
      <c r="I733" s="15"/>
      <c r="J733" s="15"/>
      <c r="K733" s="15"/>
      <c r="L733" s="15"/>
      <c r="M733" s="16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11.25" hidden="false" customHeight="true" outlineLevel="0" collapsed="false">
      <c r="A734" s="1"/>
      <c r="B734" s="1"/>
      <c r="C734" s="15"/>
      <c r="D734" s="15"/>
      <c r="E734" s="16"/>
      <c r="F734" s="16"/>
      <c r="G734" s="15"/>
      <c r="H734" s="15"/>
      <c r="I734" s="15"/>
      <c r="J734" s="15"/>
      <c r="K734" s="15"/>
      <c r="L734" s="15"/>
      <c r="M734" s="16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11.25" hidden="false" customHeight="true" outlineLevel="0" collapsed="false">
      <c r="A735" s="1"/>
      <c r="B735" s="1"/>
      <c r="C735" s="15"/>
      <c r="D735" s="15"/>
      <c r="E735" s="16"/>
      <c r="F735" s="16"/>
      <c r="G735" s="15"/>
      <c r="H735" s="15"/>
      <c r="I735" s="15"/>
      <c r="J735" s="15"/>
      <c r="K735" s="15"/>
      <c r="L735" s="15"/>
      <c r="M735" s="16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11.25" hidden="false" customHeight="true" outlineLevel="0" collapsed="false">
      <c r="A736" s="1"/>
      <c r="B736" s="1"/>
      <c r="C736" s="15"/>
      <c r="D736" s="15"/>
      <c r="E736" s="16"/>
      <c r="F736" s="16"/>
      <c r="G736" s="15"/>
      <c r="H736" s="15"/>
      <c r="I736" s="15"/>
      <c r="J736" s="15"/>
      <c r="K736" s="15"/>
      <c r="L736" s="15"/>
      <c r="M736" s="16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11.25" hidden="false" customHeight="true" outlineLevel="0" collapsed="false">
      <c r="A737" s="1"/>
      <c r="B737" s="1"/>
      <c r="C737" s="15"/>
      <c r="D737" s="15"/>
      <c r="E737" s="16"/>
      <c r="F737" s="16"/>
      <c r="G737" s="15"/>
      <c r="H737" s="15"/>
      <c r="I737" s="15"/>
      <c r="J737" s="15"/>
      <c r="K737" s="15"/>
      <c r="L737" s="15"/>
      <c r="M737" s="16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11.25" hidden="false" customHeight="true" outlineLevel="0" collapsed="false">
      <c r="A738" s="1"/>
      <c r="B738" s="1"/>
      <c r="C738" s="15"/>
      <c r="D738" s="15"/>
      <c r="E738" s="16"/>
      <c r="F738" s="16"/>
      <c r="G738" s="15"/>
      <c r="H738" s="15"/>
      <c r="I738" s="15"/>
      <c r="J738" s="15"/>
      <c r="K738" s="15"/>
      <c r="L738" s="15"/>
      <c r="M738" s="16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11.25" hidden="false" customHeight="true" outlineLevel="0" collapsed="false">
      <c r="A739" s="1"/>
      <c r="B739" s="1"/>
      <c r="C739" s="15"/>
      <c r="D739" s="15"/>
      <c r="E739" s="16"/>
      <c r="F739" s="16"/>
      <c r="G739" s="15"/>
      <c r="H739" s="15"/>
      <c r="I739" s="15"/>
      <c r="J739" s="15"/>
      <c r="K739" s="15"/>
      <c r="L739" s="15"/>
      <c r="M739" s="16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11.25" hidden="false" customHeight="true" outlineLevel="0" collapsed="false">
      <c r="A740" s="1"/>
      <c r="B740" s="1"/>
      <c r="C740" s="15"/>
      <c r="D740" s="15"/>
      <c r="E740" s="16"/>
      <c r="F740" s="16"/>
      <c r="G740" s="15"/>
      <c r="H740" s="15"/>
      <c r="I740" s="15"/>
      <c r="J740" s="15"/>
      <c r="K740" s="15"/>
      <c r="L740" s="15"/>
      <c r="M740" s="16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11.25" hidden="false" customHeight="true" outlineLevel="0" collapsed="false">
      <c r="A741" s="1"/>
      <c r="B741" s="1"/>
      <c r="C741" s="15"/>
      <c r="D741" s="15"/>
      <c r="E741" s="16"/>
      <c r="F741" s="16"/>
      <c r="G741" s="15"/>
      <c r="H741" s="15"/>
      <c r="I741" s="15"/>
      <c r="J741" s="15"/>
      <c r="K741" s="15"/>
      <c r="L741" s="15"/>
      <c r="M741" s="16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11.25" hidden="false" customHeight="true" outlineLevel="0" collapsed="false">
      <c r="A742" s="1"/>
      <c r="B742" s="1"/>
      <c r="C742" s="15"/>
      <c r="D742" s="15"/>
      <c r="E742" s="16"/>
      <c r="F742" s="16"/>
      <c r="G742" s="15"/>
      <c r="H742" s="15"/>
      <c r="I742" s="15"/>
      <c r="J742" s="15"/>
      <c r="K742" s="15"/>
      <c r="L742" s="15"/>
      <c r="M742" s="16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11.25" hidden="false" customHeight="true" outlineLevel="0" collapsed="false">
      <c r="A743" s="1"/>
      <c r="B743" s="1"/>
      <c r="C743" s="15"/>
      <c r="D743" s="15"/>
      <c r="E743" s="16"/>
      <c r="F743" s="16"/>
      <c r="G743" s="15"/>
      <c r="H743" s="15"/>
      <c r="I743" s="15"/>
      <c r="J743" s="15"/>
      <c r="K743" s="15"/>
      <c r="L743" s="15"/>
      <c r="M743" s="16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11.25" hidden="false" customHeight="true" outlineLevel="0" collapsed="false">
      <c r="A744" s="1"/>
      <c r="B744" s="1"/>
      <c r="C744" s="15"/>
      <c r="D744" s="15"/>
      <c r="E744" s="16"/>
      <c r="F744" s="16"/>
      <c r="G744" s="15"/>
      <c r="H744" s="15"/>
      <c r="I744" s="15"/>
      <c r="J744" s="15"/>
      <c r="K744" s="15"/>
      <c r="L744" s="15"/>
      <c r="M744" s="16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11.25" hidden="false" customHeight="true" outlineLevel="0" collapsed="false">
      <c r="A745" s="1"/>
      <c r="B745" s="1"/>
      <c r="C745" s="15"/>
      <c r="D745" s="15"/>
      <c r="E745" s="16"/>
      <c r="F745" s="16"/>
      <c r="G745" s="15"/>
      <c r="H745" s="15"/>
      <c r="I745" s="15"/>
      <c r="J745" s="15"/>
      <c r="K745" s="15"/>
      <c r="L745" s="15"/>
      <c r="M745" s="16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11.25" hidden="false" customHeight="true" outlineLevel="0" collapsed="false">
      <c r="A746" s="1"/>
      <c r="B746" s="1"/>
      <c r="C746" s="15"/>
      <c r="D746" s="15"/>
      <c r="E746" s="16"/>
      <c r="F746" s="16"/>
      <c r="G746" s="15"/>
      <c r="H746" s="15"/>
      <c r="I746" s="15"/>
      <c r="J746" s="15"/>
      <c r="K746" s="15"/>
      <c r="L746" s="15"/>
      <c r="M746" s="16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11.25" hidden="false" customHeight="true" outlineLevel="0" collapsed="false">
      <c r="A747" s="1"/>
      <c r="B747" s="1"/>
      <c r="C747" s="15"/>
      <c r="D747" s="15"/>
      <c r="E747" s="16"/>
      <c r="F747" s="16"/>
      <c r="G747" s="15"/>
      <c r="H747" s="15"/>
      <c r="I747" s="15"/>
      <c r="J747" s="15"/>
      <c r="K747" s="15"/>
      <c r="L747" s="15"/>
      <c r="M747" s="16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11.25" hidden="false" customHeight="true" outlineLevel="0" collapsed="false">
      <c r="A748" s="1"/>
      <c r="B748" s="1"/>
      <c r="C748" s="15"/>
      <c r="D748" s="15"/>
      <c r="E748" s="16"/>
      <c r="F748" s="16"/>
      <c r="G748" s="15"/>
      <c r="H748" s="15"/>
      <c r="I748" s="15"/>
      <c r="J748" s="15"/>
      <c r="K748" s="15"/>
      <c r="L748" s="15"/>
      <c r="M748" s="16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11.25" hidden="false" customHeight="true" outlineLevel="0" collapsed="false">
      <c r="A749" s="1"/>
      <c r="B749" s="1"/>
      <c r="C749" s="15"/>
      <c r="D749" s="15"/>
      <c r="E749" s="16"/>
      <c r="F749" s="16"/>
      <c r="G749" s="15"/>
      <c r="H749" s="15"/>
      <c r="I749" s="15"/>
      <c r="J749" s="15"/>
      <c r="K749" s="15"/>
      <c r="L749" s="15"/>
      <c r="M749" s="16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11.25" hidden="false" customHeight="true" outlineLevel="0" collapsed="false">
      <c r="A750" s="1"/>
      <c r="B750" s="1"/>
      <c r="C750" s="15"/>
      <c r="D750" s="15"/>
      <c r="E750" s="16"/>
      <c r="F750" s="16"/>
      <c r="G750" s="15"/>
      <c r="H750" s="15"/>
      <c r="I750" s="15"/>
      <c r="J750" s="15"/>
      <c r="K750" s="15"/>
      <c r="L750" s="15"/>
      <c r="M750" s="16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11.25" hidden="false" customHeight="true" outlineLevel="0" collapsed="false">
      <c r="A751" s="1"/>
      <c r="B751" s="1"/>
      <c r="C751" s="15"/>
      <c r="D751" s="15"/>
      <c r="E751" s="16"/>
      <c r="F751" s="16"/>
      <c r="G751" s="15"/>
      <c r="H751" s="15"/>
      <c r="I751" s="15"/>
      <c r="J751" s="15"/>
      <c r="K751" s="15"/>
      <c r="L751" s="15"/>
      <c r="M751" s="16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11.25" hidden="false" customHeight="true" outlineLevel="0" collapsed="false">
      <c r="A752" s="1"/>
      <c r="B752" s="1"/>
      <c r="C752" s="15"/>
      <c r="D752" s="15"/>
      <c r="E752" s="16"/>
      <c r="F752" s="16"/>
      <c r="G752" s="15"/>
      <c r="H752" s="15"/>
      <c r="I752" s="15"/>
      <c r="J752" s="15"/>
      <c r="K752" s="15"/>
      <c r="L752" s="15"/>
      <c r="M752" s="16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11.25" hidden="false" customHeight="true" outlineLevel="0" collapsed="false">
      <c r="A753" s="1"/>
      <c r="B753" s="1"/>
      <c r="C753" s="15"/>
      <c r="D753" s="15"/>
      <c r="E753" s="16"/>
      <c r="F753" s="16"/>
      <c r="G753" s="15"/>
      <c r="H753" s="15"/>
      <c r="I753" s="15"/>
      <c r="J753" s="15"/>
      <c r="K753" s="15"/>
      <c r="L753" s="15"/>
      <c r="M753" s="16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11.25" hidden="false" customHeight="true" outlineLevel="0" collapsed="false">
      <c r="A754" s="1"/>
      <c r="B754" s="1"/>
      <c r="C754" s="15"/>
      <c r="D754" s="15"/>
      <c r="E754" s="16"/>
      <c r="F754" s="16"/>
      <c r="G754" s="15"/>
      <c r="H754" s="15"/>
      <c r="I754" s="15"/>
      <c r="J754" s="15"/>
      <c r="K754" s="15"/>
      <c r="L754" s="15"/>
      <c r="M754" s="16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11.25" hidden="false" customHeight="true" outlineLevel="0" collapsed="false">
      <c r="A755" s="1"/>
      <c r="B755" s="1"/>
      <c r="C755" s="15"/>
      <c r="D755" s="15"/>
      <c r="E755" s="16"/>
      <c r="F755" s="16"/>
      <c r="G755" s="15"/>
      <c r="H755" s="15"/>
      <c r="I755" s="15"/>
      <c r="J755" s="15"/>
      <c r="K755" s="15"/>
      <c r="L755" s="15"/>
      <c r="M755" s="16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11.25" hidden="false" customHeight="true" outlineLevel="0" collapsed="false">
      <c r="A756" s="1"/>
      <c r="B756" s="1"/>
      <c r="C756" s="15"/>
      <c r="D756" s="15"/>
      <c r="E756" s="16"/>
      <c r="F756" s="16"/>
      <c r="G756" s="15"/>
      <c r="H756" s="15"/>
      <c r="I756" s="15"/>
      <c r="J756" s="15"/>
      <c r="K756" s="15"/>
      <c r="L756" s="15"/>
      <c r="M756" s="16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11.25" hidden="false" customHeight="true" outlineLevel="0" collapsed="false">
      <c r="A757" s="1"/>
      <c r="B757" s="1"/>
      <c r="C757" s="15"/>
      <c r="D757" s="15"/>
      <c r="E757" s="16"/>
      <c r="F757" s="16"/>
      <c r="G757" s="15"/>
      <c r="H757" s="15"/>
      <c r="I757" s="15"/>
      <c r="J757" s="15"/>
      <c r="K757" s="15"/>
      <c r="L757" s="15"/>
      <c r="M757" s="16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11.25" hidden="false" customHeight="true" outlineLevel="0" collapsed="false">
      <c r="A758" s="1"/>
      <c r="B758" s="1"/>
      <c r="C758" s="15"/>
      <c r="D758" s="15"/>
      <c r="E758" s="16"/>
      <c r="F758" s="16"/>
      <c r="G758" s="15"/>
      <c r="H758" s="15"/>
      <c r="I758" s="15"/>
      <c r="J758" s="15"/>
      <c r="K758" s="15"/>
      <c r="L758" s="15"/>
      <c r="M758" s="16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11.25" hidden="false" customHeight="true" outlineLevel="0" collapsed="false">
      <c r="A759" s="1"/>
      <c r="B759" s="1"/>
      <c r="C759" s="15"/>
      <c r="D759" s="15"/>
      <c r="E759" s="16"/>
      <c r="F759" s="16"/>
      <c r="G759" s="15"/>
      <c r="H759" s="15"/>
      <c r="I759" s="15"/>
      <c r="J759" s="15"/>
      <c r="K759" s="15"/>
      <c r="L759" s="15"/>
      <c r="M759" s="16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11.25" hidden="false" customHeight="true" outlineLevel="0" collapsed="false">
      <c r="A760" s="1"/>
      <c r="B760" s="1"/>
      <c r="C760" s="15"/>
      <c r="D760" s="15"/>
      <c r="E760" s="16"/>
      <c r="F760" s="16"/>
      <c r="G760" s="15"/>
      <c r="H760" s="15"/>
      <c r="I760" s="15"/>
      <c r="J760" s="15"/>
      <c r="K760" s="15"/>
      <c r="L760" s="15"/>
      <c r="M760" s="16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11.25" hidden="false" customHeight="true" outlineLevel="0" collapsed="false">
      <c r="A761" s="1"/>
      <c r="B761" s="1"/>
      <c r="C761" s="15"/>
      <c r="D761" s="15"/>
      <c r="E761" s="16"/>
      <c r="F761" s="16"/>
      <c r="G761" s="15"/>
      <c r="H761" s="15"/>
      <c r="I761" s="15"/>
      <c r="J761" s="15"/>
      <c r="K761" s="15"/>
      <c r="L761" s="15"/>
      <c r="M761" s="16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11.25" hidden="false" customHeight="true" outlineLevel="0" collapsed="false">
      <c r="A762" s="1"/>
      <c r="B762" s="1"/>
      <c r="C762" s="15"/>
      <c r="D762" s="15"/>
      <c r="E762" s="16"/>
      <c r="F762" s="16"/>
      <c r="G762" s="15"/>
      <c r="H762" s="15"/>
      <c r="I762" s="15"/>
      <c r="J762" s="15"/>
      <c r="K762" s="15"/>
      <c r="L762" s="15"/>
      <c r="M762" s="16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11.25" hidden="false" customHeight="true" outlineLevel="0" collapsed="false">
      <c r="A763" s="1"/>
      <c r="B763" s="1"/>
      <c r="C763" s="15"/>
      <c r="D763" s="15"/>
      <c r="E763" s="16"/>
      <c r="F763" s="16"/>
      <c r="G763" s="15"/>
      <c r="H763" s="15"/>
      <c r="I763" s="15"/>
      <c r="J763" s="15"/>
      <c r="K763" s="15"/>
      <c r="L763" s="15"/>
      <c r="M763" s="16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11.25" hidden="false" customHeight="true" outlineLevel="0" collapsed="false">
      <c r="A764" s="1"/>
      <c r="B764" s="1"/>
      <c r="C764" s="15"/>
      <c r="D764" s="15"/>
      <c r="E764" s="16"/>
      <c r="F764" s="16"/>
      <c r="G764" s="15"/>
      <c r="H764" s="15"/>
      <c r="I764" s="15"/>
      <c r="J764" s="15"/>
      <c r="K764" s="15"/>
      <c r="L764" s="15"/>
      <c r="M764" s="16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11.25" hidden="false" customHeight="true" outlineLevel="0" collapsed="false">
      <c r="A765" s="1"/>
      <c r="B765" s="1"/>
      <c r="C765" s="15"/>
      <c r="D765" s="15"/>
      <c r="E765" s="16"/>
      <c r="F765" s="16"/>
      <c r="G765" s="15"/>
      <c r="H765" s="15"/>
      <c r="I765" s="15"/>
      <c r="J765" s="15"/>
      <c r="K765" s="15"/>
      <c r="L765" s="15"/>
      <c r="M765" s="16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11.25" hidden="false" customHeight="true" outlineLevel="0" collapsed="false">
      <c r="A766" s="1"/>
      <c r="B766" s="1"/>
      <c r="C766" s="15"/>
      <c r="D766" s="15"/>
      <c r="E766" s="16"/>
      <c r="F766" s="16"/>
      <c r="G766" s="15"/>
      <c r="H766" s="15"/>
      <c r="I766" s="15"/>
      <c r="J766" s="15"/>
      <c r="K766" s="15"/>
      <c r="L766" s="15"/>
      <c r="M766" s="16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11.25" hidden="false" customHeight="true" outlineLevel="0" collapsed="false">
      <c r="A767" s="1"/>
      <c r="B767" s="1"/>
      <c r="C767" s="15"/>
      <c r="D767" s="15"/>
      <c r="E767" s="16"/>
      <c r="F767" s="16"/>
      <c r="G767" s="15"/>
      <c r="H767" s="15"/>
      <c r="I767" s="15"/>
      <c r="J767" s="15"/>
      <c r="K767" s="15"/>
      <c r="L767" s="15"/>
      <c r="M767" s="16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11.25" hidden="false" customHeight="true" outlineLevel="0" collapsed="false">
      <c r="A768" s="1"/>
      <c r="B768" s="1"/>
      <c r="C768" s="15"/>
      <c r="D768" s="15"/>
      <c r="E768" s="16"/>
      <c r="F768" s="16"/>
      <c r="G768" s="15"/>
      <c r="H768" s="15"/>
      <c r="I768" s="15"/>
      <c r="J768" s="15"/>
      <c r="K768" s="15"/>
      <c r="L768" s="15"/>
      <c r="M768" s="16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11.25" hidden="false" customHeight="true" outlineLevel="0" collapsed="false">
      <c r="A769" s="1"/>
      <c r="B769" s="1"/>
      <c r="C769" s="15"/>
      <c r="D769" s="15"/>
      <c r="E769" s="16"/>
      <c r="F769" s="16"/>
      <c r="G769" s="15"/>
      <c r="H769" s="15"/>
      <c r="I769" s="15"/>
      <c r="J769" s="15"/>
      <c r="K769" s="15"/>
      <c r="L769" s="15"/>
      <c r="M769" s="16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11.25" hidden="false" customHeight="true" outlineLevel="0" collapsed="false">
      <c r="A770" s="1"/>
      <c r="B770" s="1"/>
      <c r="C770" s="15"/>
      <c r="D770" s="15"/>
      <c r="E770" s="16"/>
      <c r="F770" s="16"/>
      <c r="G770" s="15"/>
      <c r="H770" s="15"/>
      <c r="I770" s="15"/>
      <c r="J770" s="15"/>
      <c r="K770" s="15"/>
      <c r="L770" s="15"/>
      <c r="M770" s="16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11.25" hidden="false" customHeight="true" outlineLevel="0" collapsed="false">
      <c r="A771" s="1"/>
      <c r="B771" s="1"/>
      <c r="C771" s="15"/>
      <c r="D771" s="15"/>
      <c r="E771" s="16"/>
      <c r="F771" s="16"/>
      <c r="G771" s="15"/>
      <c r="H771" s="15"/>
      <c r="I771" s="15"/>
      <c r="J771" s="15"/>
      <c r="K771" s="15"/>
      <c r="L771" s="15"/>
      <c r="M771" s="16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11.25" hidden="false" customHeight="true" outlineLevel="0" collapsed="false">
      <c r="A772" s="1"/>
      <c r="B772" s="1"/>
      <c r="C772" s="15"/>
      <c r="D772" s="15"/>
      <c r="E772" s="16"/>
      <c r="F772" s="16"/>
      <c r="G772" s="15"/>
      <c r="H772" s="15"/>
      <c r="I772" s="15"/>
      <c r="J772" s="15"/>
      <c r="K772" s="15"/>
      <c r="L772" s="15"/>
      <c r="M772" s="16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11.25" hidden="false" customHeight="true" outlineLevel="0" collapsed="false">
      <c r="A773" s="1"/>
      <c r="B773" s="1"/>
      <c r="C773" s="15"/>
      <c r="D773" s="15"/>
      <c r="E773" s="16"/>
      <c r="F773" s="16"/>
      <c r="G773" s="15"/>
      <c r="H773" s="15"/>
      <c r="I773" s="15"/>
      <c r="J773" s="15"/>
      <c r="K773" s="15"/>
      <c r="L773" s="15"/>
      <c r="M773" s="16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11.25" hidden="false" customHeight="true" outlineLevel="0" collapsed="false">
      <c r="A774" s="1"/>
      <c r="B774" s="1"/>
      <c r="C774" s="15"/>
      <c r="D774" s="15"/>
      <c r="E774" s="16"/>
      <c r="F774" s="16"/>
      <c r="G774" s="15"/>
      <c r="H774" s="15"/>
      <c r="I774" s="15"/>
      <c r="J774" s="15"/>
      <c r="K774" s="15"/>
      <c r="L774" s="15"/>
      <c r="M774" s="16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11.25" hidden="false" customHeight="true" outlineLevel="0" collapsed="false">
      <c r="A775" s="1"/>
      <c r="B775" s="1"/>
      <c r="C775" s="15"/>
      <c r="D775" s="15"/>
      <c r="E775" s="16"/>
      <c r="F775" s="16"/>
      <c r="G775" s="15"/>
      <c r="H775" s="15"/>
      <c r="I775" s="15"/>
      <c r="J775" s="15"/>
      <c r="K775" s="15"/>
      <c r="L775" s="15"/>
      <c r="M775" s="16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11.25" hidden="false" customHeight="true" outlineLevel="0" collapsed="false">
      <c r="A776" s="1"/>
      <c r="B776" s="1"/>
      <c r="C776" s="15"/>
      <c r="D776" s="15"/>
      <c r="E776" s="16"/>
      <c r="F776" s="16"/>
      <c r="G776" s="15"/>
      <c r="H776" s="15"/>
      <c r="I776" s="15"/>
      <c r="J776" s="15"/>
      <c r="K776" s="15"/>
      <c r="L776" s="15"/>
      <c r="M776" s="16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11.25" hidden="false" customHeight="true" outlineLevel="0" collapsed="false">
      <c r="A777" s="1"/>
      <c r="B777" s="1"/>
      <c r="C777" s="15"/>
      <c r="D777" s="15"/>
      <c r="E777" s="16"/>
      <c r="F777" s="16"/>
      <c r="G777" s="15"/>
      <c r="H777" s="15"/>
      <c r="I777" s="15"/>
      <c r="J777" s="15"/>
      <c r="K777" s="15"/>
      <c r="L777" s="15"/>
      <c r="M777" s="16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11.25" hidden="false" customHeight="true" outlineLevel="0" collapsed="false">
      <c r="A778" s="1"/>
      <c r="B778" s="1"/>
      <c r="C778" s="15"/>
      <c r="D778" s="15"/>
      <c r="E778" s="16"/>
      <c r="F778" s="16"/>
      <c r="G778" s="15"/>
      <c r="H778" s="15"/>
      <c r="I778" s="15"/>
      <c r="J778" s="15"/>
      <c r="K778" s="15"/>
      <c r="L778" s="15"/>
      <c r="M778" s="16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11.25" hidden="false" customHeight="true" outlineLevel="0" collapsed="false">
      <c r="A779" s="1"/>
      <c r="B779" s="1"/>
      <c r="C779" s="15"/>
      <c r="D779" s="15"/>
      <c r="E779" s="16"/>
      <c r="F779" s="16"/>
      <c r="G779" s="15"/>
      <c r="H779" s="15"/>
      <c r="I779" s="15"/>
      <c r="J779" s="15"/>
      <c r="K779" s="15"/>
      <c r="L779" s="15"/>
      <c r="M779" s="16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11.25" hidden="false" customHeight="true" outlineLevel="0" collapsed="false">
      <c r="A780" s="1"/>
      <c r="B780" s="1"/>
      <c r="C780" s="15"/>
      <c r="D780" s="15"/>
      <c r="E780" s="16"/>
      <c r="F780" s="16"/>
      <c r="G780" s="15"/>
      <c r="H780" s="15"/>
      <c r="I780" s="15"/>
      <c r="J780" s="15"/>
      <c r="K780" s="15"/>
      <c r="L780" s="15"/>
      <c r="M780" s="16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11.25" hidden="false" customHeight="true" outlineLevel="0" collapsed="false">
      <c r="A781" s="1"/>
      <c r="B781" s="1"/>
      <c r="C781" s="15"/>
      <c r="D781" s="15"/>
      <c r="E781" s="16"/>
      <c r="F781" s="16"/>
      <c r="G781" s="15"/>
      <c r="H781" s="15"/>
      <c r="I781" s="15"/>
      <c r="J781" s="15"/>
      <c r="K781" s="15"/>
      <c r="L781" s="15"/>
      <c r="M781" s="16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11.25" hidden="false" customHeight="true" outlineLevel="0" collapsed="false">
      <c r="A782" s="1"/>
      <c r="B782" s="1"/>
      <c r="C782" s="15"/>
      <c r="D782" s="15"/>
      <c r="E782" s="16"/>
      <c r="F782" s="16"/>
      <c r="G782" s="15"/>
      <c r="H782" s="15"/>
      <c r="I782" s="15"/>
      <c r="J782" s="15"/>
      <c r="K782" s="15"/>
      <c r="L782" s="15"/>
      <c r="M782" s="16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11.25" hidden="false" customHeight="true" outlineLevel="0" collapsed="false">
      <c r="A783" s="1"/>
      <c r="B783" s="1"/>
      <c r="C783" s="15"/>
      <c r="D783" s="15"/>
      <c r="E783" s="16"/>
      <c r="F783" s="16"/>
      <c r="G783" s="15"/>
      <c r="H783" s="15"/>
      <c r="I783" s="15"/>
      <c r="J783" s="15"/>
      <c r="K783" s="15"/>
      <c r="L783" s="15"/>
      <c r="M783" s="16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11.25" hidden="false" customHeight="true" outlineLevel="0" collapsed="false">
      <c r="A784" s="1"/>
      <c r="B784" s="1"/>
      <c r="C784" s="15"/>
      <c r="D784" s="15"/>
      <c r="E784" s="16"/>
      <c r="F784" s="16"/>
      <c r="G784" s="15"/>
      <c r="H784" s="15"/>
      <c r="I784" s="15"/>
      <c r="J784" s="15"/>
      <c r="K784" s="15"/>
      <c r="L784" s="15"/>
      <c r="M784" s="16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11.25" hidden="false" customHeight="true" outlineLevel="0" collapsed="false">
      <c r="A785" s="1"/>
      <c r="B785" s="1"/>
      <c r="C785" s="15"/>
      <c r="D785" s="15"/>
      <c r="E785" s="16"/>
      <c r="F785" s="16"/>
      <c r="G785" s="15"/>
      <c r="H785" s="15"/>
      <c r="I785" s="15"/>
      <c r="J785" s="15"/>
      <c r="K785" s="15"/>
      <c r="L785" s="15"/>
      <c r="M785" s="16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11.25" hidden="false" customHeight="true" outlineLevel="0" collapsed="false">
      <c r="A786" s="1"/>
      <c r="B786" s="1"/>
      <c r="C786" s="15"/>
      <c r="D786" s="15"/>
      <c r="E786" s="16"/>
      <c r="F786" s="16"/>
      <c r="G786" s="15"/>
      <c r="H786" s="15"/>
      <c r="I786" s="15"/>
      <c r="J786" s="15"/>
      <c r="K786" s="15"/>
      <c r="L786" s="15"/>
      <c r="M786" s="16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11.25" hidden="false" customHeight="true" outlineLevel="0" collapsed="false">
      <c r="A787" s="1"/>
      <c r="B787" s="1"/>
      <c r="C787" s="15"/>
      <c r="D787" s="15"/>
      <c r="E787" s="16"/>
      <c r="F787" s="16"/>
      <c r="G787" s="15"/>
      <c r="H787" s="15"/>
      <c r="I787" s="15"/>
      <c r="J787" s="15"/>
      <c r="K787" s="15"/>
      <c r="L787" s="15"/>
      <c r="M787" s="16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11.25" hidden="false" customHeight="true" outlineLevel="0" collapsed="false">
      <c r="A788" s="1"/>
      <c r="B788" s="1"/>
      <c r="C788" s="15"/>
      <c r="D788" s="15"/>
      <c r="E788" s="16"/>
      <c r="F788" s="16"/>
      <c r="G788" s="15"/>
      <c r="H788" s="15"/>
      <c r="I788" s="15"/>
      <c r="J788" s="15"/>
      <c r="K788" s="15"/>
      <c r="L788" s="15"/>
      <c r="M788" s="16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11.25" hidden="false" customHeight="true" outlineLevel="0" collapsed="false">
      <c r="A789" s="1"/>
      <c r="B789" s="1"/>
      <c r="C789" s="15"/>
      <c r="D789" s="15"/>
      <c r="E789" s="16"/>
      <c r="F789" s="16"/>
      <c r="G789" s="15"/>
      <c r="H789" s="15"/>
      <c r="I789" s="15"/>
      <c r="J789" s="15"/>
      <c r="K789" s="15"/>
      <c r="L789" s="15"/>
      <c r="M789" s="16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11.25" hidden="false" customHeight="true" outlineLevel="0" collapsed="false">
      <c r="A790" s="1"/>
      <c r="B790" s="1"/>
      <c r="C790" s="15"/>
      <c r="D790" s="15"/>
      <c r="E790" s="16"/>
      <c r="F790" s="16"/>
      <c r="G790" s="15"/>
      <c r="H790" s="15"/>
      <c r="I790" s="15"/>
      <c r="J790" s="15"/>
      <c r="K790" s="15"/>
      <c r="L790" s="15"/>
      <c r="M790" s="16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11.25" hidden="false" customHeight="true" outlineLevel="0" collapsed="false">
      <c r="A791" s="1"/>
      <c r="B791" s="1"/>
      <c r="C791" s="15"/>
      <c r="D791" s="15"/>
      <c r="E791" s="16"/>
      <c r="F791" s="16"/>
      <c r="G791" s="15"/>
      <c r="H791" s="15"/>
      <c r="I791" s="15"/>
      <c r="J791" s="15"/>
      <c r="K791" s="15"/>
      <c r="L791" s="15"/>
      <c r="M791" s="16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11.25" hidden="false" customHeight="true" outlineLevel="0" collapsed="false">
      <c r="A792" s="1"/>
      <c r="B792" s="1"/>
      <c r="C792" s="15"/>
      <c r="D792" s="15"/>
      <c r="E792" s="16"/>
      <c r="F792" s="16"/>
      <c r="G792" s="15"/>
      <c r="H792" s="15"/>
      <c r="I792" s="15"/>
      <c r="J792" s="15"/>
      <c r="K792" s="15"/>
      <c r="L792" s="15"/>
      <c r="M792" s="16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11.25" hidden="false" customHeight="true" outlineLevel="0" collapsed="false">
      <c r="A793" s="1"/>
      <c r="B793" s="1"/>
      <c r="C793" s="15"/>
      <c r="D793" s="15"/>
      <c r="E793" s="16"/>
      <c r="F793" s="16"/>
      <c r="G793" s="15"/>
      <c r="H793" s="15"/>
      <c r="I793" s="15"/>
      <c r="J793" s="15"/>
      <c r="K793" s="15"/>
      <c r="L793" s="15"/>
      <c r="M793" s="16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11.25" hidden="false" customHeight="true" outlineLevel="0" collapsed="false">
      <c r="A794" s="1"/>
      <c r="B794" s="1"/>
      <c r="C794" s="15"/>
      <c r="D794" s="15"/>
      <c r="E794" s="16"/>
      <c r="F794" s="16"/>
      <c r="G794" s="15"/>
      <c r="H794" s="15"/>
      <c r="I794" s="15"/>
      <c r="J794" s="15"/>
      <c r="K794" s="15"/>
      <c r="L794" s="15"/>
      <c r="M794" s="16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11.25" hidden="false" customHeight="true" outlineLevel="0" collapsed="false">
      <c r="A795" s="1"/>
      <c r="B795" s="1"/>
      <c r="C795" s="15"/>
      <c r="D795" s="15"/>
      <c r="E795" s="16"/>
      <c r="F795" s="16"/>
      <c r="G795" s="15"/>
      <c r="H795" s="15"/>
      <c r="I795" s="15"/>
      <c r="J795" s="15"/>
      <c r="K795" s="15"/>
      <c r="L795" s="15"/>
      <c r="M795" s="16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11.25" hidden="false" customHeight="true" outlineLevel="0" collapsed="false">
      <c r="A796" s="1"/>
      <c r="B796" s="1"/>
      <c r="C796" s="15"/>
      <c r="D796" s="15"/>
      <c r="E796" s="16"/>
      <c r="F796" s="16"/>
      <c r="G796" s="15"/>
      <c r="H796" s="15"/>
      <c r="I796" s="15"/>
      <c r="J796" s="15"/>
      <c r="K796" s="15"/>
      <c r="L796" s="15"/>
      <c r="M796" s="16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11.25" hidden="false" customHeight="true" outlineLevel="0" collapsed="false">
      <c r="A797" s="1"/>
      <c r="B797" s="1"/>
      <c r="C797" s="15"/>
      <c r="D797" s="15"/>
      <c r="E797" s="16"/>
      <c r="F797" s="16"/>
      <c r="G797" s="15"/>
      <c r="H797" s="15"/>
      <c r="I797" s="15"/>
      <c r="J797" s="15"/>
      <c r="K797" s="15"/>
      <c r="L797" s="15"/>
      <c r="M797" s="16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11.25" hidden="false" customHeight="true" outlineLevel="0" collapsed="false">
      <c r="A798" s="1"/>
      <c r="B798" s="1"/>
      <c r="C798" s="15"/>
      <c r="D798" s="15"/>
      <c r="E798" s="16"/>
      <c r="F798" s="16"/>
      <c r="G798" s="15"/>
      <c r="H798" s="15"/>
      <c r="I798" s="15"/>
      <c r="J798" s="15"/>
      <c r="K798" s="15"/>
      <c r="L798" s="15"/>
      <c r="M798" s="16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11.25" hidden="false" customHeight="true" outlineLevel="0" collapsed="false">
      <c r="A799" s="1"/>
      <c r="B799" s="1"/>
      <c r="C799" s="15"/>
      <c r="D799" s="15"/>
      <c r="E799" s="16"/>
      <c r="F799" s="16"/>
      <c r="G799" s="15"/>
      <c r="H799" s="15"/>
      <c r="I799" s="15"/>
      <c r="J799" s="15"/>
      <c r="K799" s="15"/>
      <c r="L799" s="15"/>
      <c r="M799" s="16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11.25" hidden="false" customHeight="true" outlineLevel="0" collapsed="false">
      <c r="A800" s="1"/>
      <c r="B800" s="1"/>
      <c r="C800" s="15"/>
      <c r="D800" s="15"/>
      <c r="E800" s="16"/>
      <c r="F800" s="16"/>
      <c r="G800" s="15"/>
      <c r="H800" s="15"/>
      <c r="I800" s="15"/>
      <c r="J800" s="15"/>
      <c r="K800" s="15"/>
      <c r="L800" s="15"/>
      <c r="M800" s="16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11.25" hidden="false" customHeight="true" outlineLevel="0" collapsed="false">
      <c r="A801" s="1"/>
      <c r="B801" s="1"/>
      <c r="C801" s="15"/>
      <c r="D801" s="15"/>
      <c r="E801" s="16"/>
      <c r="F801" s="16"/>
      <c r="G801" s="15"/>
      <c r="H801" s="15"/>
      <c r="I801" s="15"/>
      <c r="J801" s="15"/>
      <c r="K801" s="15"/>
      <c r="L801" s="15"/>
      <c r="M801" s="16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11.25" hidden="false" customHeight="true" outlineLevel="0" collapsed="false">
      <c r="A802" s="1"/>
      <c r="B802" s="1"/>
      <c r="C802" s="15"/>
      <c r="D802" s="15"/>
      <c r="E802" s="16"/>
      <c r="F802" s="16"/>
      <c r="G802" s="15"/>
      <c r="H802" s="15"/>
      <c r="I802" s="15"/>
      <c r="J802" s="15"/>
      <c r="K802" s="15"/>
      <c r="L802" s="15"/>
      <c r="M802" s="16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11.25" hidden="false" customHeight="true" outlineLevel="0" collapsed="false">
      <c r="A803" s="1"/>
      <c r="B803" s="1"/>
      <c r="C803" s="15"/>
      <c r="D803" s="15"/>
      <c r="E803" s="16"/>
      <c r="F803" s="16"/>
      <c r="G803" s="15"/>
      <c r="H803" s="15"/>
      <c r="I803" s="15"/>
      <c r="J803" s="15"/>
      <c r="K803" s="15"/>
      <c r="L803" s="15"/>
      <c r="M803" s="16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11.25" hidden="false" customHeight="true" outlineLevel="0" collapsed="false">
      <c r="A804" s="1"/>
      <c r="B804" s="1"/>
      <c r="C804" s="15"/>
      <c r="D804" s="15"/>
      <c r="E804" s="16"/>
      <c r="F804" s="16"/>
      <c r="G804" s="15"/>
      <c r="H804" s="15"/>
      <c r="I804" s="15"/>
      <c r="J804" s="15"/>
      <c r="K804" s="15"/>
      <c r="L804" s="15"/>
      <c r="M804" s="16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11.25" hidden="false" customHeight="true" outlineLevel="0" collapsed="false">
      <c r="A805" s="1"/>
      <c r="B805" s="1"/>
      <c r="C805" s="15"/>
      <c r="D805" s="15"/>
      <c r="E805" s="16"/>
      <c r="F805" s="16"/>
      <c r="G805" s="15"/>
      <c r="H805" s="15"/>
      <c r="I805" s="15"/>
      <c r="J805" s="15"/>
      <c r="K805" s="15"/>
      <c r="L805" s="15"/>
      <c r="M805" s="16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11.25" hidden="false" customHeight="true" outlineLevel="0" collapsed="false">
      <c r="A806" s="1"/>
      <c r="B806" s="1"/>
      <c r="C806" s="15"/>
      <c r="D806" s="15"/>
      <c r="E806" s="16"/>
      <c r="F806" s="16"/>
      <c r="G806" s="15"/>
      <c r="H806" s="15"/>
      <c r="I806" s="15"/>
      <c r="J806" s="15"/>
      <c r="K806" s="15"/>
      <c r="L806" s="15"/>
      <c r="M806" s="16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11.25" hidden="false" customHeight="true" outlineLevel="0" collapsed="false">
      <c r="A807" s="1"/>
      <c r="B807" s="1"/>
      <c r="C807" s="15"/>
      <c r="D807" s="15"/>
      <c r="E807" s="16"/>
      <c r="F807" s="16"/>
      <c r="G807" s="15"/>
      <c r="H807" s="15"/>
      <c r="I807" s="15"/>
      <c r="J807" s="15"/>
      <c r="K807" s="15"/>
      <c r="L807" s="15"/>
      <c r="M807" s="16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11.25" hidden="false" customHeight="true" outlineLevel="0" collapsed="false">
      <c r="A808" s="1"/>
      <c r="B808" s="1"/>
      <c r="C808" s="15"/>
      <c r="D808" s="15"/>
      <c r="E808" s="16"/>
      <c r="F808" s="16"/>
      <c r="G808" s="15"/>
      <c r="H808" s="15"/>
      <c r="I808" s="15"/>
      <c r="J808" s="15"/>
      <c r="K808" s="15"/>
      <c r="L808" s="15"/>
      <c r="M808" s="16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11.25" hidden="false" customHeight="true" outlineLevel="0" collapsed="false">
      <c r="A809" s="1"/>
      <c r="B809" s="1"/>
      <c r="C809" s="15"/>
      <c r="D809" s="15"/>
      <c r="E809" s="16"/>
      <c r="F809" s="16"/>
      <c r="G809" s="15"/>
      <c r="H809" s="15"/>
      <c r="I809" s="15"/>
      <c r="J809" s="15"/>
      <c r="K809" s="15"/>
      <c r="L809" s="15"/>
      <c r="M809" s="16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11.25" hidden="false" customHeight="true" outlineLevel="0" collapsed="false">
      <c r="A810" s="1"/>
      <c r="B810" s="1"/>
      <c r="C810" s="15"/>
      <c r="D810" s="15"/>
      <c r="E810" s="16"/>
      <c r="F810" s="16"/>
      <c r="G810" s="15"/>
      <c r="H810" s="15"/>
      <c r="I810" s="15"/>
      <c r="J810" s="15"/>
      <c r="K810" s="15"/>
      <c r="L810" s="15"/>
      <c r="M810" s="16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11.25" hidden="false" customHeight="true" outlineLevel="0" collapsed="false">
      <c r="A811" s="1"/>
      <c r="B811" s="1"/>
      <c r="C811" s="15"/>
      <c r="D811" s="15"/>
      <c r="E811" s="16"/>
      <c r="F811" s="16"/>
      <c r="G811" s="15"/>
      <c r="H811" s="15"/>
      <c r="I811" s="15"/>
      <c r="J811" s="15"/>
      <c r="K811" s="15"/>
      <c r="L811" s="15"/>
      <c r="M811" s="16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11.25" hidden="false" customHeight="true" outlineLevel="0" collapsed="false">
      <c r="A812" s="1"/>
      <c r="B812" s="1"/>
      <c r="C812" s="15"/>
      <c r="D812" s="15"/>
      <c r="E812" s="16"/>
      <c r="F812" s="16"/>
      <c r="G812" s="15"/>
      <c r="H812" s="15"/>
      <c r="I812" s="15"/>
      <c r="J812" s="15"/>
      <c r="K812" s="15"/>
      <c r="L812" s="15"/>
      <c r="M812" s="16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11.25" hidden="false" customHeight="true" outlineLevel="0" collapsed="false">
      <c r="A813" s="1"/>
      <c r="B813" s="1"/>
      <c r="C813" s="15"/>
      <c r="D813" s="15"/>
      <c r="E813" s="16"/>
      <c r="F813" s="16"/>
      <c r="G813" s="15"/>
      <c r="H813" s="15"/>
      <c r="I813" s="15"/>
      <c r="J813" s="15"/>
      <c r="K813" s="15"/>
      <c r="L813" s="15"/>
      <c r="M813" s="16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11.25" hidden="false" customHeight="true" outlineLevel="0" collapsed="false">
      <c r="A814" s="1"/>
      <c r="B814" s="1"/>
      <c r="C814" s="15"/>
      <c r="D814" s="15"/>
      <c r="E814" s="16"/>
      <c r="F814" s="16"/>
      <c r="G814" s="15"/>
      <c r="H814" s="15"/>
      <c r="I814" s="15"/>
      <c r="J814" s="15"/>
      <c r="K814" s="15"/>
      <c r="L814" s="15"/>
      <c r="M814" s="16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11.25" hidden="false" customHeight="true" outlineLevel="0" collapsed="false">
      <c r="A815" s="1"/>
      <c r="B815" s="1"/>
      <c r="C815" s="15"/>
      <c r="D815" s="15"/>
      <c r="E815" s="16"/>
      <c r="F815" s="16"/>
      <c r="G815" s="15"/>
      <c r="H815" s="15"/>
      <c r="I815" s="15"/>
      <c r="J815" s="15"/>
      <c r="K815" s="15"/>
      <c r="L815" s="15"/>
      <c r="M815" s="16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11.25" hidden="false" customHeight="true" outlineLevel="0" collapsed="false">
      <c r="A816" s="1"/>
      <c r="B816" s="1"/>
      <c r="C816" s="15"/>
      <c r="D816" s="15"/>
      <c r="E816" s="16"/>
      <c r="F816" s="16"/>
      <c r="G816" s="15"/>
      <c r="H816" s="15"/>
      <c r="I816" s="15"/>
      <c r="J816" s="15"/>
      <c r="K816" s="15"/>
      <c r="L816" s="15"/>
      <c r="M816" s="16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11.25" hidden="false" customHeight="true" outlineLevel="0" collapsed="false">
      <c r="A817" s="1"/>
      <c r="B817" s="1"/>
      <c r="C817" s="15"/>
      <c r="D817" s="15"/>
      <c r="E817" s="16"/>
      <c r="F817" s="16"/>
      <c r="G817" s="15"/>
      <c r="H817" s="15"/>
      <c r="I817" s="15"/>
      <c r="J817" s="15"/>
      <c r="K817" s="15"/>
      <c r="L817" s="15"/>
      <c r="M817" s="16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11.25" hidden="false" customHeight="true" outlineLevel="0" collapsed="false">
      <c r="A818" s="1"/>
      <c r="B818" s="1"/>
      <c r="C818" s="15"/>
      <c r="D818" s="15"/>
      <c r="E818" s="16"/>
      <c r="F818" s="16"/>
      <c r="G818" s="15"/>
      <c r="H818" s="15"/>
      <c r="I818" s="15"/>
      <c r="J818" s="15"/>
      <c r="K818" s="15"/>
      <c r="L818" s="15"/>
      <c r="M818" s="16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11.25" hidden="false" customHeight="true" outlineLevel="0" collapsed="false">
      <c r="A819" s="1"/>
      <c r="B819" s="1"/>
      <c r="C819" s="15"/>
      <c r="D819" s="15"/>
      <c r="E819" s="16"/>
      <c r="F819" s="16"/>
      <c r="G819" s="15"/>
      <c r="H819" s="15"/>
      <c r="I819" s="15"/>
      <c r="J819" s="15"/>
      <c r="K819" s="15"/>
      <c r="L819" s="15"/>
      <c r="M819" s="16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11.25" hidden="false" customHeight="true" outlineLevel="0" collapsed="false">
      <c r="A820" s="1"/>
      <c r="B820" s="1"/>
      <c r="C820" s="15"/>
      <c r="D820" s="15"/>
      <c r="E820" s="16"/>
      <c r="F820" s="16"/>
      <c r="G820" s="15"/>
      <c r="H820" s="15"/>
      <c r="I820" s="15"/>
      <c r="J820" s="15"/>
      <c r="K820" s="15"/>
      <c r="L820" s="15"/>
      <c r="M820" s="16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11.25" hidden="false" customHeight="true" outlineLevel="0" collapsed="false">
      <c r="A821" s="1"/>
      <c r="B821" s="1"/>
      <c r="C821" s="15"/>
      <c r="D821" s="15"/>
      <c r="E821" s="16"/>
      <c r="F821" s="16"/>
      <c r="G821" s="15"/>
      <c r="H821" s="15"/>
      <c r="I821" s="15"/>
      <c r="J821" s="15"/>
      <c r="K821" s="15"/>
      <c r="L821" s="15"/>
      <c r="M821" s="16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11.25" hidden="false" customHeight="true" outlineLevel="0" collapsed="false">
      <c r="A822" s="1"/>
      <c r="B822" s="1"/>
      <c r="C822" s="15"/>
      <c r="D822" s="15"/>
      <c r="E822" s="16"/>
      <c r="F822" s="16"/>
      <c r="G822" s="15"/>
      <c r="H822" s="15"/>
      <c r="I822" s="15"/>
      <c r="J822" s="15"/>
      <c r="K822" s="15"/>
      <c r="L822" s="15"/>
      <c r="M822" s="16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11.25" hidden="false" customHeight="true" outlineLevel="0" collapsed="false">
      <c r="A823" s="1"/>
      <c r="B823" s="1"/>
      <c r="C823" s="15"/>
      <c r="D823" s="15"/>
      <c r="E823" s="16"/>
      <c r="F823" s="16"/>
      <c r="G823" s="15"/>
      <c r="H823" s="15"/>
      <c r="I823" s="15"/>
      <c r="J823" s="15"/>
      <c r="K823" s="15"/>
      <c r="L823" s="15"/>
      <c r="M823" s="16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11.25" hidden="false" customHeight="true" outlineLevel="0" collapsed="false">
      <c r="A824" s="1"/>
      <c r="B824" s="1"/>
      <c r="C824" s="15"/>
      <c r="D824" s="15"/>
      <c r="E824" s="16"/>
      <c r="F824" s="16"/>
      <c r="G824" s="15"/>
      <c r="H824" s="15"/>
      <c r="I824" s="15"/>
      <c r="J824" s="15"/>
      <c r="K824" s="15"/>
      <c r="L824" s="15"/>
      <c r="M824" s="16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11.25" hidden="false" customHeight="true" outlineLevel="0" collapsed="false">
      <c r="A825" s="1"/>
      <c r="B825" s="1"/>
      <c r="C825" s="15"/>
      <c r="D825" s="15"/>
      <c r="E825" s="16"/>
      <c r="F825" s="16"/>
      <c r="G825" s="15"/>
      <c r="H825" s="15"/>
      <c r="I825" s="15"/>
      <c r="J825" s="15"/>
      <c r="K825" s="15"/>
      <c r="L825" s="15"/>
      <c r="M825" s="16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11.25" hidden="false" customHeight="true" outlineLevel="0" collapsed="false">
      <c r="A826" s="1"/>
      <c r="B826" s="1"/>
      <c r="C826" s="15"/>
      <c r="D826" s="15"/>
      <c r="E826" s="16"/>
      <c r="F826" s="16"/>
      <c r="G826" s="15"/>
      <c r="H826" s="15"/>
      <c r="I826" s="15"/>
      <c r="J826" s="15"/>
      <c r="K826" s="15"/>
      <c r="L826" s="15"/>
      <c r="M826" s="16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11.25" hidden="false" customHeight="true" outlineLevel="0" collapsed="false">
      <c r="A827" s="1"/>
      <c r="B827" s="1"/>
      <c r="C827" s="15"/>
      <c r="D827" s="15"/>
      <c r="E827" s="16"/>
      <c r="F827" s="16"/>
      <c r="G827" s="15"/>
      <c r="H827" s="15"/>
      <c r="I827" s="15"/>
      <c r="J827" s="15"/>
      <c r="K827" s="15"/>
      <c r="L827" s="15"/>
      <c r="M827" s="16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11.25" hidden="false" customHeight="true" outlineLevel="0" collapsed="false">
      <c r="A828" s="1"/>
      <c r="B828" s="1"/>
      <c r="C828" s="15"/>
      <c r="D828" s="15"/>
      <c r="E828" s="16"/>
      <c r="F828" s="16"/>
      <c r="G828" s="15"/>
      <c r="H828" s="15"/>
      <c r="I828" s="15"/>
      <c r="J828" s="15"/>
      <c r="K828" s="15"/>
      <c r="L828" s="15"/>
      <c r="M828" s="16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11.25" hidden="false" customHeight="true" outlineLevel="0" collapsed="false">
      <c r="A829" s="1"/>
      <c r="B829" s="1"/>
      <c r="C829" s="15"/>
      <c r="D829" s="15"/>
      <c r="E829" s="16"/>
      <c r="F829" s="16"/>
      <c r="G829" s="15"/>
      <c r="H829" s="15"/>
      <c r="I829" s="15"/>
      <c r="J829" s="15"/>
      <c r="K829" s="15"/>
      <c r="L829" s="15"/>
      <c r="M829" s="16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11.25" hidden="false" customHeight="true" outlineLevel="0" collapsed="false">
      <c r="A830" s="1"/>
      <c r="B830" s="1"/>
      <c r="C830" s="15"/>
      <c r="D830" s="15"/>
      <c r="E830" s="16"/>
      <c r="F830" s="16"/>
      <c r="G830" s="15"/>
      <c r="H830" s="15"/>
      <c r="I830" s="15"/>
      <c r="J830" s="15"/>
      <c r="K830" s="15"/>
      <c r="L830" s="15"/>
      <c r="M830" s="16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11.25" hidden="false" customHeight="true" outlineLevel="0" collapsed="false">
      <c r="A831" s="1"/>
      <c r="B831" s="1"/>
      <c r="C831" s="15"/>
      <c r="D831" s="15"/>
      <c r="E831" s="16"/>
      <c r="F831" s="16"/>
      <c r="G831" s="15"/>
      <c r="H831" s="15"/>
      <c r="I831" s="15"/>
      <c r="J831" s="15"/>
      <c r="K831" s="15"/>
      <c r="L831" s="15"/>
      <c r="M831" s="16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11.25" hidden="false" customHeight="true" outlineLevel="0" collapsed="false">
      <c r="A832" s="1"/>
      <c r="B832" s="1"/>
      <c r="C832" s="15"/>
      <c r="D832" s="15"/>
      <c r="E832" s="16"/>
      <c r="F832" s="16"/>
      <c r="G832" s="15"/>
      <c r="H832" s="15"/>
      <c r="I832" s="15"/>
      <c r="J832" s="15"/>
      <c r="K832" s="15"/>
      <c r="L832" s="15"/>
      <c r="M832" s="16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11.25" hidden="false" customHeight="true" outlineLevel="0" collapsed="false">
      <c r="A833" s="1"/>
      <c r="B833" s="1"/>
      <c r="C833" s="15"/>
      <c r="D833" s="15"/>
      <c r="E833" s="16"/>
      <c r="F833" s="16"/>
      <c r="G833" s="15"/>
      <c r="H833" s="15"/>
      <c r="I833" s="15"/>
      <c r="J833" s="15"/>
      <c r="K833" s="15"/>
      <c r="L833" s="15"/>
      <c r="M833" s="16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11.25" hidden="false" customHeight="true" outlineLevel="0" collapsed="false">
      <c r="A834" s="1"/>
      <c r="B834" s="1"/>
      <c r="C834" s="15"/>
      <c r="D834" s="15"/>
      <c r="E834" s="16"/>
      <c r="F834" s="16"/>
      <c r="G834" s="15"/>
      <c r="H834" s="15"/>
      <c r="I834" s="15"/>
      <c r="J834" s="15"/>
      <c r="K834" s="15"/>
      <c r="L834" s="15"/>
      <c r="M834" s="16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11.25" hidden="false" customHeight="true" outlineLevel="0" collapsed="false">
      <c r="A835" s="1"/>
      <c r="B835" s="1"/>
      <c r="C835" s="15"/>
      <c r="D835" s="15"/>
      <c r="E835" s="16"/>
      <c r="F835" s="16"/>
      <c r="G835" s="15"/>
      <c r="H835" s="15"/>
      <c r="I835" s="15"/>
      <c r="J835" s="15"/>
      <c r="K835" s="15"/>
      <c r="L835" s="15"/>
      <c r="M835" s="16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11.25" hidden="false" customHeight="true" outlineLevel="0" collapsed="false">
      <c r="A836" s="1"/>
      <c r="B836" s="1"/>
      <c r="C836" s="15"/>
      <c r="D836" s="15"/>
      <c r="E836" s="16"/>
      <c r="F836" s="16"/>
      <c r="G836" s="15"/>
      <c r="H836" s="15"/>
      <c r="I836" s="15"/>
      <c r="J836" s="15"/>
      <c r="K836" s="15"/>
      <c r="L836" s="15"/>
      <c r="M836" s="16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11.25" hidden="false" customHeight="true" outlineLevel="0" collapsed="false">
      <c r="A837" s="1"/>
      <c r="B837" s="1"/>
      <c r="C837" s="15"/>
      <c r="D837" s="15"/>
      <c r="E837" s="16"/>
      <c r="F837" s="16"/>
      <c r="G837" s="15"/>
      <c r="H837" s="15"/>
      <c r="I837" s="15"/>
      <c r="J837" s="15"/>
      <c r="K837" s="15"/>
      <c r="L837" s="15"/>
      <c r="M837" s="16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11.25" hidden="false" customHeight="true" outlineLevel="0" collapsed="false">
      <c r="A838" s="1"/>
      <c r="B838" s="1"/>
      <c r="C838" s="15"/>
      <c r="D838" s="15"/>
      <c r="E838" s="16"/>
      <c r="F838" s="16"/>
      <c r="G838" s="15"/>
      <c r="H838" s="15"/>
      <c r="I838" s="15"/>
      <c r="J838" s="15"/>
      <c r="K838" s="15"/>
      <c r="L838" s="15"/>
      <c r="M838" s="16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11.25" hidden="false" customHeight="true" outlineLevel="0" collapsed="false">
      <c r="A839" s="1"/>
      <c r="B839" s="1"/>
      <c r="C839" s="15"/>
      <c r="D839" s="15"/>
      <c r="E839" s="16"/>
      <c r="F839" s="16"/>
      <c r="G839" s="15"/>
      <c r="H839" s="15"/>
      <c r="I839" s="15"/>
      <c r="J839" s="15"/>
      <c r="K839" s="15"/>
      <c r="L839" s="15"/>
      <c r="M839" s="16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11.25" hidden="false" customHeight="true" outlineLevel="0" collapsed="false">
      <c r="A840" s="1"/>
      <c r="B840" s="1"/>
      <c r="C840" s="15"/>
      <c r="D840" s="15"/>
      <c r="E840" s="16"/>
      <c r="F840" s="16"/>
      <c r="G840" s="15"/>
      <c r="H840" s="15"/>
      <c r="I840" s="15"/>
      <c r="J840" s="15"/>
      <c r="K840" s="15"/>
      <c r="L840" s="15"/>
      <c r="M840" s="16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11.25" hidden="false" customHeight="true" outlineLevel="0" collapsed="false">
      <c r="A841" s="1"/>
      <c r="B841" s="1"/>
      <c r="C841" s="15"/>
      <c r="D841" s="15"/>
      <c r="E841" s="16"/>
      <c r="F841" s="16"/>
      <c r="G841" s="15"/>
      <c r="H841" s="15"/>
      <c r="I841" s="15"/>
      <c r="J841" s="15"/>
      <c r="K841" s="15"/>
      <c r="L841" s="15"/>
      <c r="M841" s="16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11.25" hidden="false" customHeight="true" outlineLevel="0" collapsed="false">
      <c r="A842" s="1"/>
      <c r="B842" s="1"/>
      <c r="C842" s="15"/>
      <c r="D842" s="15"/>
      <c r="E842" s="16"/>
      <c r="F842" s="16"/>
      <c r="G842" s="15"/>
      <c r="H842" s="15"/>
      <c r="I842" s="15"/>
      <c r="J842" s="15"/>
      <c r="K842" s="15"/>
      <c r="L842" s="15"/>
      <c r="M842" s="16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11.25" hidden="false" customHeight="true" outlineLevel="0" collapsed="false">
      <c r="A843" s="1"/>
      <c r="B843" s="1"/>
      <c r="C843" s="15"/>
      <c r="D843" s="15"/>
      <c r="E843" s="16"/>
      <c r="F843" s="16"/>
      <c r="G843" s="15"/>
      <c r="H843" s="15"/>
      <c r="I843" s="15"/>
      <c r="J843" s="15"/>
      <c r="K843" s="15"/>
      <c r="L843" s="15"/>
      <c r="M843" s="16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11.25" hidden="false" customHeight="true" outlineLevel="0" collapsed="false">
      <c r="A844" s="1"/>
      <c r="B844" s="1"/>
      <c r="C844" s="15"/>
      <c r="D844" s="15"/>
      <c r="E844" s="16"/>
      <c r="F844" s="16"/>
      <c r="G844" s="15"/>
      <c r="H844" s="15"/>
      <c r="I844" s="15"/>
      <c r="J844" s="15"/>
      <c r="K844" s="15"/>
      <c r="L844" s="15"/>
      <c r="M844" s="16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11.25" hidden="false" customHeight="true" outlineLevel="0" collapsed="false">
      <c r="A845" s="1"/>
      <c r="B845" s="1"/>
      <c r="C845" s="15"/>
      <c r="D845" s="15"/>
      <c r="E845" s="16"/>
      <c r="F845" s="16"/>
      <c r="G845" s="15"/>
      <c r="H845" s="15"/>
      <c r="I845" s="15"/>
      <c r="J845" s="15"/>
      <c r="K845" s="15"/>
      <c r="L845" s="15"/>
      <c r="M845" s="16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11.25" hidden="false" customHeight="true" outlineLevel="0" collapsed="false">
      <c r="A846" s="1"/>
      <c r="B846" s="1"/>
      <c r="C846" s="15"/>
      <c r="D846" s="15"/>
      <c r="E846" s="16"/>
      <c r="F846" s="16"/>
      <c r="G846" s="15"/>
      <c r="H846" s="15"/>
      <c r="I846" s="15"/>
      <c r="J846" s="15"/>
      <c r="K846" s="15"/>
      <c r="L846" s="15"/>
      <c r="M846" s="16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11.25" hidden="false" customHeight="true" outlineLevel="0" collapsed="false">
      <c r="A847" s="1"/>
      <c r="B847" s="1"/>
      <c r="C847" s="15"/>
      <c r="D847" s="15"/>
      <c r="E847" s="16"/>
      <c r="F847" s="16"/>
      <c r="G847" s="15"/>
      <c r="H847" s="15"/>
      <c r="I847" s="15"/>
      <c r="J847" s="15"/>
      <c r="K847" s="15"/>
      <c r="L847" s="15"/>
      <c r="M847" s="16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11.25" hidden="false" customHeight="true" outlineLevel="0" collapsed="false">
      <c r="A848" s="1"/>
      <c r="B848" s="1"/>
      <c r="C848" s="15"/>
      <c r="D848" s="15"/>
      <c r="E848" s="16"/>
      <c r="F848" s="16"/>
      <c r="G848" s="15"/>
      <c r="H848" s="15"/>
      <c r="I848" s="15"/>
      <c r="J848" s="15"/>
      <c r="K848" s="15"/>
      <c r="L848" s="15"/>
      <c r="M848" s="16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11.25" hidden="false" customHeight="true" outlineLevel="0" collapsed="false">
      <c r="A849" s="1"/>
      <c r="B849" s="1"/>
      <c r="C849" s="15"/>
      <c r="D849" s="15"/>
      <c r="E849" s="16"/>
      <c r="F849" s="16"/>
      <c r="G849" s="15"/>
      <c r="H849" s="15"/>
      <c r="I849" s="15"/>
      <c r="J849" s="15"/>
      <c r="K849" s="15"/>
      <c r="L849" s="15"/>
      <c r="M849" s="16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11.25" hidden="false" customHeight="true" outlineLevel="0" collapsed="false">
      <c r="A850" s="1"/>
      <c r="B850" s="1"/>
      <c r="C850" s="15"/>
      <c r="D850" s="15"/>
      <c r="E850" s="16"/>
      <c r="F850" s="16"/>
      <c r="G850" s="15"/>
      <c r="H850" s="15"/>
      <c r="I850" s="15"/>
      <c r="J850" s="15"/>
      <c r="K850" s="15"/>
      <c r="L850" s="15"/>
      <c r="M850" s="16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11.25" hidden="false" customHeight="true" outlineLevel="0" collapsed="false">
      <c r="A851" s="1"/>
      <c r="B851" s="1"/>
      <c r="C851" s="15"/>
      <c r="D851" s="15"/>
      <c r="E851" s="16"/>
      <c r="F851" s="16"/>
      <c r="G851" s="15"/>
      <c r="H851" s="15"/>
      <c r="I851" s="15"/>
      <c r="J851" s="15"/>
      <c r="K851" s="15"/>
      <c r="L851" s="15"/>
      <c r="M851" s="16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11.25" hidden="false" customHeight="true" outlineLevel="0" collapsed="false">
      <c r="A852" s="1"/>
      <c r="B852" s="1"/>
      <c r="C852" s="15"/>
      <c r="D852" s="15"/>
      <c r="E852" s="16"/>
      <c r="F852" s="16"/>
      <c r="G852" s="15"/>
      <c r="H852" s="15"/>
      <c r="I852" s="15"/>
      <c r="J852" s="15"/>
      <c r="K852" s="15"/>
      <c r="L852" s="15"/>
      <c r="M852" s="16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11.25" hidden="false" customHeight="true" outlineLevel="0" collapsed="false">
      <c r="A853" s="1"/>
      <c r="B853" s="1"/>
      <c r="C853" s="15"/>
      <c r="D853" s="15"/>
      <c r="E853" s="16"/>
      <c r="F853" s="16"/>
      <c r="G853" s="15"/>
      <c r="H853" s="15"/>
      <c r="I853" s="15"/>
      <c r="J853" s="15"/>
      <c r="K853" s="15"/>
      <c r="L853" s="15"/>
      <c r="M853" s="16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11.25" hidden="false" customHeight="true" outlineLevel="0" collapsed="false">
      <c r="A854" s="1"/>
      <c r="B854" s="1"/>
      <c r="C854" s="15"/>
      <c r="D854" s="15"/>
      <c r="E854" s="16"/>
      <c r="F854" s="16"/>
      <c r="G854" s="15"/>
      <c r="H854" s="15"/>
      <c r="I854" s="15"/>
      <c r="J854" s="15"/>
      <c r="K854" s="15"/>
      <c r="L854" s="15"/>
      <c r="M854" s="16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11.25" hidden="false" customHeight="true" outlineLevel="0" collapsed="false">
      <c r="A855" s="1"/>
      <c r="B855" s="1"/>
      <c r="C855" s="15"/>
      <c r="D855" s="15"/>
      <c r="E855" s="16"/>
      <c r="F855" s="16"/>
      <c r="G855" s="15"/>
      <c r="H855" s="15"/>
      <c r="I855" s="15"/>
      <c r="J855" s="15"/>
      <c r="K855" s="15"/>
      <c r="L855" s="15"/>
      <c r="M855" s="16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11.25" hidden="false" customHeight="true" outlineLevel="0" collapsed="false">
      <c r="A856" s="1"/>
      <c r="B856" s="1"/>
      <c r="C856" s="15"/>
      <c r="D856" s="15"/>
      <c r="E856" s="16"/>
      <c r="F856" s="16"/>
      <c r="G856" s="15"/>
      <c r="H856" s="15"/>
      <c r="I856" s="15"/>
      <c r="J856" s="15"/>
      <c r="K856" s="15"/>
      <c r="L856" s="15"/>
      <c r="M856" s="16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11.25" hidden="false" customHeight="true" outlineLevel="0" collapsed="false">
      <c r="A857" s="1"/>
      <c r="B857" s="1"/>
      <c r="C857" s="15"/>
      <c r="D857" s="15"/>
      <c r="E857" s="16"/>
      <c r="F857" s="16"/>
      <c r="G857" s="15"/>
      <c r="H857" s="15"/>
      <c r="I857" s="15"/>
      <c r="J857" s="15"/>
      <c r="K857" s="15"/>
      <c r="L857" s="15"/>
      <c r="M857" s="16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11.25" hidden="false" customHeight="true" outlineLevel="0" collapsed="false">
      <c r="A858" s="1"/>
      <c r="B858" s="1"/>
      <c r="C858" s="15"/>
      <c r="D858" s="15"/>
      <c r="E858" s="16"/>
      <c r="F858" s="16"/>
      <c r="G858" s="15"/>
      <c r="H858" s="15"/>
      <c r="I858" s="15"/>
      <c r="J858" s="15"/>
      <c r="K858" s="15"/>
      <c r="L858" s="15"/>
      <c r="M858" s="16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11.25" hidden="false" customHeight="true" outlineLevel="0" collapsed="false">
      <c r="A859" s="1"/>
      <c r="B859" s="1"/>
      <c r="C859" s="15"/>
      <c r="D859" s="15"/>
      <c r="E859" s="16"/>
      <c r="F859" s="16"/>
      <c r="G859" s="15"/>
      <c r="H859" s="15"/>
      <c r="I859" s="15"/>
      <c r="J859" s="15"/>
      <c r="K859" s="15"/>
      <c r="L859" s="15"/>
      <c r="M859" s="16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11.25" hidden="false" customHeight="true" outlineLevel="0" collapsed="false">
      <c r="A860" s="1"/>
      <c r="B860" s="1"/>
      <c r="C860" s="15"/>
      <c r="D860" s="15"/>
      <c r="E860" s="16"/>
      <c r="F860" s="16"/>
      <c r="G860" s="15"/>
      <c r="H860" s="15"/>
      <c r="I860" s="15"/>
      <c r="J860" s="15"/>
      <c r="K860" s="15"/>
      <c r="L860" s="15"/>
      <c r="M860" s="16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11.25" hidden="false" customHeight="true" outlineLevel="0" collapsed="false">
      <c r="A861" s="1"/>
      <c r="B861" s="1"/>
      <c r="C861" s="15"/>
      <c r="D861" s="15"/>
      <c r="E861" s="16"/>
      <c r="F861" s="16"/>
      <c r="G861" s="15"/>
      <c r="H861" s="15"/>
      <c r="I861" s="15"/>
      <c r="J861" s="15"/>
      <c r="K861" s="15"/>
      <c r="L861" s="15"/>
      <c r="M861" s="16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11.25" hidden="false" customHeight="true" outlineLevel="0" collapsed="false">
      <c r="A862" s="1"/>
      <c r="B862" s="1"/>
      <c r="C862" s="15"/>
      <c r="D862" s="15"/>
      <c r="E862" s="16"/>
      <c r="F862" s="16"/>
      <c r="G862" s="15"/>
      <c r="H862" s="15"/>
      <c r="I862" s="15"/>
      <c r="J862" s="15"/>
      <c r="K862" s="15"/>
      <c r="L862" s="15"/>
      <c r="M862" s="16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11.25" hidden="false" customHeight="true" outlineLevel="0" collapsed="false">
      <c r="A863" s="1"/>
      <c r="B863" s="1"/>
      <c r="C863" s="15"/>
      <c r="D863" s="15"/>
      <c r="E863" s="16"/>
      <c r="F863" s="16"/>
      <c r="G863" s="15"/>
      <c r="H863" s="15"/>
      <c r="I863" s="15"/>
      <c r="J863" s="15"/>
      <c r="K863" s="15"/>
      <c r="L863" s="15"/>
      <c r="M863" s="16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11.25" hidden="false" customHeight="true" outlineLevel="0" collapsed="false">
      <c r="A864" s="1"/>
      <c r="B864" s="1"/>
      <c r="C864" s="15"/>
      <c r="D864" s="15"/>
      <c r="E864" s="16"/>
      <c r="F864" s="16"/>
      <c r="G864" s="15"/>
      <c r="H864" s="15"/>
      <c r="I864" s="15"/>
      <c r="J864" s="15"/>
      <c r="K864" s="15"/>
      <c r="L864" s="15"/>
      <c r="M864" s="16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11.25" hidden="false" customHeight="true" outlineLevel="0" collapsed="false">
      <c r="A865" s="1"/>
      <c r="B865" s="1"/>
      <c r="C865" s="15"/>
      <c r="D865" s="15"/>
      <c r="E865" s="16"/>
      <c r="F865" s="16"/>
      <c r="G865" s="15"/>
      <c r="H865" s="15"/>
      <c r="I865" s="15"/>
      <c r="J865" s="15"/>
      <c r="K865" s="15"/>
      <c r="L865" s="15"/>
      <c r="M865" s="16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11.25" hidden="false" customHeight="true" outlineLevel="0" collapsed="false">
      <c r="A866" s="1"/>
      <c r="B866" s="1"/>
      <c r="C866" s="15"/>
      <c r="D866" s="15"/>
      <c r="E866" s="16"/>
      <c r="F866" s="16"/>
      <c r="G866" s="15"/>
      <c r="H866" s="15"/>
      <c r="I866" s="15"/>
      <c r="J866" s="15"/>
      <c r="K866" s="15"/>
      <c r="L866" s="15"/>
      <c r="M866" s="16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11.25" hidden="false" customHeight="true" outlineLevel="0" collapsed="false">
      <c r="A867" s="1"/>
      <c r="B867" s="1"/>
      <c r="C867" s="15"/>
      <c r="D867" s="15"/>
      <c r="E867" s="16"/>
      <c r="F867" s="16"/>
      <c r="G867" s="15"/>
      <c r="H867" s="15"/>
      <c r="I867" s="15"/>
      <c r="J867" s="15"/>
      <c r="K867" s="15"/>
      <c r="L867" s="15"/>
      <c r="M867" s="16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11.25" hidden="false" customHeight="true" outlineLevel="0" collapsed="false">
      <c r="A868" s="1"/>
      <c r="B868" s="1"/>
      <c r="C868" s="15"/>
      <c r="D868" s="15"/>
      <c r="E868" s="16"/>
      <c r="F868" s="16"/>
      <c r="G868" s="15"/>
      <c r="H868" s="15"/>
      <c r="I868" s="15"/>
      <c r="J868" s="15"/>
      <c r="K868" s="15"/>
      <c r="L868" s="15"/>
      <c r="M868" s="16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11.25" hidden="false" customHeight="true" outlineLevel="0" collapsed="false">
      <c r="A869" s="1"/>
      <c r="B869" s="1"/>
      <c r="C869" s="15"/>
      <c r="D869" s="15"/>
      <c r="E869" s="16"/>
      <c r="F869" s="16"/>
      <c r="G869" s="15"/>
      <c r="H869" s="15"/>
      <c r="I869" s="15"/>
      <c r="J869" s="15"/>
      <c r="K869" s="15"/>
      <c r="L869" s="15"/>
      <c r="M869" s="16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11.25" hidden="false" customHeight="true" outlineLevel="0" collapsed="false">
      <c r="A870" s="1"/>
      <c r="B870" s="1"/>
      <c r="C870" s="15"/>
      <c r="D870" s="15"/>
      <c r="E870" s="16"/>
      <c r="F870" s="16"/>
      <c r="G870" s="15"/>
      <c r="H870" s="15"/>
      <c r="I870" s="15"/>
      <c r="J870" s="15"/>
      <c r="K870" s="15"/>
      <c r="L870" s="15"/>
      <c r="M870" s="16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11.25" hidden="false" customHeight="true" outlineLevel="0" collapsed="false">
      <c r="A871" s="1"/>
      <c r="B871" s="1"/>
      <c r="C871" s="15"/>
      <c r="D871" s="15"/>
      <c r="E871" s="16"/>
      <c r="F871" s="16"/>
      <c r="G871" s="15"/>
      <c r="H871" s="15"/>
      <c r="I871" s="15"/>
      <c r="J871" s="15"/>
      <c r="K871" s="15"/>
      <c r="L871" s="15"/>
      <c r="M871" s="16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11.25" hidden="false" customHeight="true" outlineLevel="0" collapsed="false">
      <c r="A872" s="1"/>
      <c r="B872" s="1"/>
      <c r="C872" s="15"/>
      <c r="D872" s="15"/>
      <c r="E872" s="16"/>
      <c r="F872" s="16"/>
      <c r="G872" s="15"/>
      <c r="H872" s="15"/>
      <c r="I872" s="15"/>
      <c r="J872" s="15"/>
      <c r="K872" s="15"/>
      <c r="L872" s="15"/>
      <c r="M872" s="16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11.25" hidden="false" customHeight="true" outlineLevel="0" collapsed="false">
      <c r="A873" s="1"/>
      <c r="B873" s="1"/>
      <c r="C873" s="15"/>
      <c r="D873" s="15"/>
      <c r="E873" s="16"/>
      <c r="F873" s="16"/>
      <c r="G873" s="15"/>
      <c r="H873" s="15"/>
      <c r="I873" s="15"/>
      <c r="J873" s="15"/>
      <c r="K873" s="15"/>
      <c r="L873" s="15"/>
      <c r="M873" s="16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11.25" hidden="false" customHeight="true" outlineLevel="0" collapsed="false">
      <c r="A874" s="1"/>
      <c r="B874" s="1"/>
      <c r="C874" s="15"/>
      <c r="D874" s="15"/>
      <c r="E874" s="16"/>
      <c r="F874" s="16"/>
      <c r="G874" s="15"/>
      <c r="H874" s="15"/>
      <c r="I874" s="15"/>
      <c r="J874" s="15"/>
      <c r="K874" s="15"/>
      <c r="L874" s="15"/>
      <c r="M874" s="16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11.25" hidden="false" customHeight="true" outlineLevel="0" collapsed="false">
      <c r="A875" s="1"/>
      <c r="B875" s="1"/>
      <c r="C875" s="15"/>
      <c r="D875" s="15"/>
      <c r="E875" s="16"/>
      <c r="F875" s="16"/>
      <c r="G875" s="15"/>
      <c r="H875" s="15"/>
      <c r="I875" s="15"/>
      <c r="J875" s="15"/>
      <c r="K875" s="15"/>
      <c r="L875" s="15"/>
      <c r="M875" s="16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11.25" hidden="false" customHeight="true" outlineLevel="0" collapsed="false">
      <c r="A876" s="1"/>
      <c r="B876" s="1"/>
      <c r="C876" s="15"/>
      <c r="D876" s="15"/>
      <c r="E876" s="16"/>
      <c r="F876" s="16"/>
      <c r="G876" s="15"/>
      <c r="H876" s="15"/>
      <c r="I876" s="15"/>
      <c r="J876" s="15"/>
      <c r="K876" s="15"/>
      <c r="L876" s="15"/>
      <c r="M876" s="16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11.25" hidden="false" customHeight="true" outlineLevel="0" collapsed="false">
      <c r="A877" s="1"/>
      <c r="B877" s="1"/>
      <c r="C877" s="15"/>
      <c r="D877" s="15"/>
      <c r="E877" s="16"/>
      <c r="F877" s="16"/>
      <c r="G877" s="15"/>
      <c r="H877" s="15"/>
      <c r="I877" s="15"/>
      <c r="J877" s="15"/>
      <c r="K877" s="15"/>
      <c r="L877" s="15"/>
      <c r="M877" s="16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11.25" hidden="false" customHeight="true" outlineLevel="0" collapsed="false">
      <c r="A878" s="1"/>
      <c r="B878" s="1"/>
      <c r="C878" s="15"/>
      <c r="D878" s="15"/>
      <c r="E878" s="16"/>
      <c r="F878" s="16"/>
      <c r="G878" s="15"/>
      <c r="H878" s="15"/>
      <c r="I878" s="15"/>
      <c r="J878" s="15"/>
      <c r="K878" s="15"/>
      <c r="L878" s="15"/>
      <c r="M878" s="16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11.25" hidden="false" customHeight="true" outlineLevel="0" collapsed="false">
      <c r="A879" s="1"/>
      <c r="B879" s="1"/>
      <c r="C879" s="15"/>
      <c r="D879" s="15"/>
      <c r="E879" s="16"/>
      <c r="F879" s="16"/>
      <c r="G879" s="15"/>
      <c r="H879" s="15"/>
      <c r="I879" s="15"/>
      <c r="J879" s="15"/>
      <c r="K879" s="15"/>
      <c r="L879" s="15"/>
      <c r="M879" s="16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11.25" hidden="false" customHeight="true" outlineLevel="0" collapsed="false">
      <c r="A880" s="1"/>
      <c r="B880" s="1"/>
      <c r="C880" s="15"/>
      <c r="D880" s="15"/>
      <c r="E880" s="16"/>
      <c r="F880" s="16"/>
      <c r="G880" s="15"/>
      <c r="H880" s="15"/>
      <c r="I880" s="15"/>
      <c r="J880" s="15"/>
      <c r="K880" s="15"/>
      <c r="L880" s="15"/>
      <c r="M880" s="16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11.25" hidden="false" customHeight="true" outlineLevel="0" collapsed="false">
      <c r="A881" s="1"/>
      <c r="B881" s="1"/>
      <c r="C881" s="15"/>
      <c r="D881" s="15"/>
      <c r="E881" s="16"/>
      <c r="F881" s="16"/>
      <c r="G881" s="15"/>
      <c r="H881" s="15"/>
      <c r="I881" s="15"/>
      <c r="J881" s="15"/>
      <c r="K881" s="15"/>
      <c r="L881" s="15"/>
      <c r="M881" s="16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11.25" hidden="false" customHeight="true" outlineLevel="0" collapsed="false">
      <c r="A882" s="1"/>
      <c r="B882" s="1"/>
      <c r="C882" s="15"/>
      <c r="D882" s="15"/>
      <c r="E882" s="16"/>
      <c r="F882" s="16"/>
      <c r="G882" s="15"/>
      <c r="H882" s="15"/>
      <c r="I882" s="15"/>
      <c r="J882" s="15"/>
      <c r="K882" s="15"/>
      <c r="L882" s="15"/>
      <c r="M882" s="16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11.25" hidden="false" customHeight="true" outlineLevel="0" collapsed="false">
      <c r="A883" s="1"/>
      <c r="B883" s="1"/>
      <c r="C883" s="15"/>
      <c r="D883" s="15"/>
      <c r="E883" s="16"/>
      <c r="F883" s="16"/>
      <c r="G883" s="15"/>
      <c r="H883" s="15"/>
      <c r="I883" s="15"/>
      <c r="J883" s="15"/>
      <c r="K883" s="15"/>
      <c r="L883" s="15"/>
      <c r="M883" s="16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11.25" hidden="false" customHeight="true" outlineLevel="0" collapsed="false">
      <c r="A884" s="1"/>
      <c r="B884" s="1"/>
      <c r="C884" s="15"/>
      <c r="D884" s="15"/>
      <c r="E884" s="16"/>
      <c r="F884" s="16"/>
      <c r="G884" s="15"/>
      <c r="H884" s="15"/>
      <c r="I884" s="15"/>
      <c r="J884" s="15"/>
      <c r="K884" s="15"/>
      <c r="L884" s="15"/>
      <c r="M884" s="16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11.25" hidden="false" customHeight="true" outlineLevel="0" collapsed="false">
      <c r="A885" s="1"/>
      <c r="B885" s="1"/>
      <c r="C885" s="15"/>
      <c r="D885" s="15"/>
      <c r="E885" s="16"/>
      <c r="F885" s="16"/>
      <c r="G885" s="15"/>
      <c r="H885" s="15"/>
      <c r="I885" s="15"/>
      <c r="J885" s="15"/>
      <c r="K885" s="15"/>
      <c r="L885" s="15"/>
      <c r="M885" s="16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11.25" hidden="false" customHeight="true" outlineLevel="0" collapsed="false">
      <c r="A886" s="1"/>
      <c r="B886" s="1"/>
      <c r="C886" s="15"/>
      <c r="D886" s="15"/>
      <c r="E886" s="16"/>
      <c r="F886" s="16"/>
      <c r="G886" s="15"/>
      <c r="H886" s="15"/>
      <c r="I886" s="15"/>
      <c r="J886" s="15"/>
      <c r="K886" s="15"/>
      <c r="L886" s="15"/>
      <c r="M886" s="16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11.25" hidden="false" customHeight="true" outlineLevel="0" collapsed="false">
      <c r="A887" s="1"/>
      <c r="B887" s="1"/>
      <c r="C887" s="15"/>
      <c r="D887" s="15"/>
      <c r="E887" s="16"/>
      <c r="F887" s="16"/>
      <c r="G887" s="15"/>
      <c r="H887" s="15"/>
      <c r="I887" s="15"/>
      <c r="J887" s="15"/>
      <c r="K887" s="15"/>
      <c r="L887" s="15"/>
      <c r="M887" s="16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11.25" hidden="false" customHeight="true" outlineLevel="0" collapsed="false">
      <c r="A888" s="1"/>
      <c r="B888" s="1"/>
      <c r="C888" s="15"/>
      <c r="D888" s="15"/>
      <c r="E888" s="16"/>
      <c r="F888" s="16"/>
      <c r="G888" s="15"/>
      <c r="H888" s="15"/>
      <c r="I888" s="15"/>
      <c r="J888" s="15"/>
      <c r="K888" s="15"/>
      <c r="L888" s="15"/>
      <c r="M888" s="16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11.25" hidden="false" customHeight="true" outlineLevel="0" collapsed="false">
      <c r="A889" s="1"/>
      <c r="B889" s="1"/>
      <c r="C889" s="15"/>
      <c r="D889" s="15"/>
      <c r="E889" s="16"/>
      <c r="F889" s="16"/>
      <c r="G889" s="15"/>
      <c r="H889" s="15"/>
      <c r="I889" s="15"/>
      <c r="J889" s="15"/>
      <c r="K889" s="15"/>
      <c r="L889" s="15"/>
      <c r="M889" s="16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11.25" hidden="false" customHeight="true" outlineLevel="0" collapsed="false">
      <c r="A890" s="1"/>
      <c r="B890" s="1"/>
      <c r="C890" s="15"/>
      <c r="D890" s="15"/>
      <c r="E890" s="16"/>
      <c r="F890" s="16"/>
      <c r="G890" s="15"/>
      <c r="H890" s="15"/>
      <c r="I890" s="15"/>
      <c r="J890" s="15"/>
      <c r="K890" s="15"/>
      <c r="L890" s="15"/>
      <c r="M890" s="16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11.25" hidden="false" customHeight="true" outlineLevel="0" collapsed="false">
      <c r="A891" s="1"/>
      <c r="B891" s="1"/>
      <c r="C891" s="15"/>
      <c r="D891" s="15"/>
      <c r="E891" s="16"/>
      <c r="F891" s="16"/>
      <c r="G891" s="15"/>
      <c r="H891" s="15"/>
      <c r="I891" s="15"/>
      <c r="J891" s="15"/>
      <c r="K891" s="15"/>
      <c r="L891" s="15"/>
      <c r="M891" s="16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11.25" hidden="false" customHeight="true" outlineLevel="0" collapsed="false">
      <c r="A892" s="1"/>
      <c r="B892" s="1"/>
      <c r="C892" s="15"/>
      <c r="D892" s="15"/>
      <c r="E892" s="16"/>
      <c r="F892" s="16"/>
      <c r="G892" s="15"/>
      <c r="H892" s="15"/>
      <c r="I892" s="15"/>
      <c r="J892" s="15"/>
      <c r="K892" s="15"/>
      <c r="L892" s="15"/>
      <c r="M892" s="16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11.25" hidden="false" customHeight="true" outlineLevel="0" collapsed="false">
      <c r="A893" s="1"/>
      <c r="B893" s="1"/>
      <c r="C893" s="15"/>
      <c r="D893" s="15"/>
      <c r="E893" s="16"/>
      <c r="F893" s="16"/>
      <c r="G893" s="15"/>
      <c r="H893" s="15"/>
      <c r="I893" s="15"/>
      <c r="J893" s="15"/>
      <c r="K893" s="15"/>
      <c r="L893" s="15"/>
      <c r="M893" s="16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11.25" hidden="false" customHeight="true" outlineLevel="0" collapsed="false">
      <c r="A894" s="1"/>
      <c r="B894" s="1"/>
      <c r="C894" s="15"/>
      <c r="D894" s="15"/>
      <c r="E894" s="16"/>
      <c r="F894" s="16"/>
      <c r="G894" s="15"/>
      <c r="H894" s="15"/>
      <c r="I894" s="15"/>
      <c r="J894" s="15"/>
      <c r="K894" s="15"/>
      <c r="L894" s="15"/>
      <c r="M894" s="16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11.25" hidden="false" customHeight="true" outlineLevel="0" collapsed="false">
      <c r="A895" s="1"/>
      <c r="B895" s="1"/>
      <c r="C895" s="15"/>
      <c r="D895" s="15"/>
      <c r="E895" s="16"/>
      <c r="F895" s="16"/>
      <c r="G895" s="15"/>
      <c r="H895" s="15"/>
      <c r="I895" s="15"/>
      <c r="J895" s="15"/>
      <c r="K895" s="15"/>
      <c r="L895" s="15"/>
      <c r="M895" s="16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11.25" hidden="false" customHeight="true" outlineLevel="0" collapsed="false">
      <c r="A896" s="1"/>
      <c r="B896" s="1"/>
      <c r="C896" s="15"/>
      <c r="D896" s="15"/>
      <c r="E896" s="16"/>
      <c r="F896" s="16"/>
      <c r="G896" s="15"/>
      <c r="H896" s="15"/>
      <c r="I896" s="15"/>
      <c r="J896" s="15"/>
      <c r="K896" s="15"/>
      <c r="L896" s="15"/>
      <c r="M896" s="16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11.25" hidden="false" customHeight="true" outlineLevel="0" collapsed="false">
      <c r="A897" s="1"/>
      <c r="B897" s="1"/>
      <c r="C897" s="15"/>
      <c r="D897" s="15"/>
      <c r="E897" s="16"/>
      <c r="F897" s="16"/>
      <c r="G897" s="15"/>
      <c r="H897" s="15"/>
      <c r="I897" s="15"/>
      <c r="J897" s="15"/>
      <c r="K897" s="15"/>
      <c r="L897" s="15"/>
      <c r="M897" s="16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11.25" hidden="false" customHeight="true" outlineLevel="0" collapsed="false">
      <c r="A898" s="1"/>
      <c r="B898" s="1"/>
      <c r="C898" s="15"/>
      <c r="D898" s="15"/>
      <c r="E898" s="16"/>
      <c r="F898" s="16"/>
      <c r="G898" s="15"/>
      <c r="H898" s="15"/>
      <c r="I898" s="15"/>
      <c r="J898" s="15"/>
      <c r="K898" s="15"/>
      <c r="L898" s="15"/>
      <c r="M898" s="16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11.25" hidden="false" customHeight="true" outlineLevel="0" collapsed="false">
      <c r="A899" s="1"/>
      <c r="B899" s="1"/>
      <c r="C899" s="15"/>
      <c r="D899" s="15"/>
      <c r="E899" s="16"/>
      <c r="F899" s="16"/>
      <c r="G899" s="15"/>
      <c r="H899" s="15"/>
      <c r="I899" s="15"/>
      <c r="J899" s="15"/>
      <c r="K899" s="15"/>
      <c r="L899" s="15"/>
      <c r="M899" s="16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11.25" hidden="false" customHeight="true" outlineLevel="0" collapsed="false">
      <c r="A900" s="1"/>
      <c r="B900" s="1"/>
      <c r="C900" s="15"/>
      <c r="D900" s="15"/>
      <c r="E900" s="16"/>
      <c r="F900" s="16"/>
      <c r="G900" s="15"/>
      <c r="H900" s="15"/>
      <c r="I900" s="15"/>
      <c r="J900" s="15"/>
      <c r="K900" s="15"/>
      <c r="L900" s="15"/>
      <c r="M900" s="16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11.25" hidden="false" customHeight="true" outlineLevel="0" collapsed="false">
      <c r="A901" s="1"/>
      <c r="B901" s="1"/>
      <c r="C901" s="15"/>
      <c r="D901" s="15"/>
      <c r="E901" s="16"/>
      <c r="F901" s="16"/>
      <c r="G901" s="15"/>
      <c r="H901" s="15"/>
      <c r="I901" s="15"/>
      <c r="J901" s="15"/>
      <c r="K901" s="15"/>
      <c r="L901" s="15"/>
      <c r="M901" s="16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11.25" hidden="false" customHeight="true" outlineLevel="0" collapsed="false">
      <c r="A902" s="1"/>
      <c r="B902" s="1"/>
      <c r="C902" s="15"/>
      <c r="D902" s="15"/>
      <c r="E902" s="16"/>
      <c r="F902" s="16"/>
      <c r="G902" s="15"/>
      <c r="H902" s="15"/>
      <c r="I902" s="15"/>
      <c r="J902" s="15"/>
      <c r="K902" s="15"/>
      <c r="L902" s="15"/>
      <c r="M902" s="16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11.25" hidden="false" customHeight="true" outlineLevel="0" collapsed="false">
      <c r="A903" s="1"/>
      <c r="B903" s="1"/>
      <c r="C903" s="15"/>
      <c r="D903" s="15"/>
      <c r="E903" s="16"/>
      <c r="F903" s="16"/>
      <c r="G903" s="15"/>
      <c r="H903" s="15"/>
      <c r="I903" s="15"/>
      <c r="J903" s="15"/>
      <c r="K903" s="15"/>
      <c r="L903" s="15"/>
      <c r="M903" s="16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customFormat="false" ht="11.25" hidden="false" customHeight="true" outlineLevel="0" collapsed="false">
      <c r="A904" s="1"/>
      <c r="B904" s="1"/>
      <c r="C904" s="15"/>
      <c r="D904" s="15"/>
      <c r="E904" s="16"/>
      <c r="F904" s="16"/>
      <c r="G904" s="15"/>
      <c r="H904" s="15"/>
      <c r="I904" s="15"/>
      <c r="J904" s="15"/>
      <c r="K904" s="15"/>
      <c r="L904" s="15"/>
      <c r="M904" s="16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customFormat="false" ht="11.25" hidden="false" customHeight="true" outlineLevel="0" collapsed="false">
      <c r="A905" s="1"/>
      <c r="B905" s="1"/>
      <c r="C905" s="15"/>
      <c r="D905" s="15"/>
      <c r="E905" s="16"/>
      <c r="F905" s="16"/>
      <c r="G905" s="15"/>
      <c r="H905" s="15"/>
      <c r="I905" s="15"/>
      <c r="J905" s="15"/>
      <c r="K905" s="15"/>
      <c r="L905" s="15"/>
      <c r="M905" s="16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customFormat="false" ht="11.25" hidden="false" customHeight="true" outlineLevel="0" collapsed="false">
      <c r="A906" s="1"/>
      <c r="B906" s="1"/>
      <c r="C906" s="15"/>
      <c r="D906" s="15"/>
      <c r="E906" s="16"/>
      <c r="F906" s="16"/>
      <c r="G906" s="15"/>
      <c r="H906" s="15"/>
      <c r="I906" s="15"/>
      <c r="J906" s="15"/>
      <c r="K906" s="15"/>
      <c r="L906" s="15"/>
      <c r="M906" s="16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customFormat="false" ht="11.25" hidden="false" customHeight="true" outlineLevel="0" collapsed="false">
      <c r="A907" s="1"/>
      <c r="B907" s="1"/>
      <c r="C907" s="15"/>
      <c r="D907" s="15"/>
      <c r="E907" s="16"/>
      <c r="F907" s="16"/>
      <c r="G907" s="15"/>
      <c r="H907" s="15"/>
      <c r="I907" s="15"/>
      <c r="J907" s="15"/>
      <c r="K907" s="15"/>
      <c r="L907" s="15"/>
      <c r="M907" s="16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customFormat="false" ht="11.25" hidden="false" customHeight="true" outlineLevel="0" collapsed="false">
      <c r="A908" s="1"/>
      <c r="B908" s="1"/>
      <c r="C908" s="15"/>
      <c r="D908" s="15"/>
      <c r="E908" s="16"/>
      <c r="F908" s="16"/>
      <c r="G908" s="15"/>
      <c r="H908" s="15"/>
      <c r="I908" s="15"/>
      <c r="J908" s="15"/>
      <c r="K908" s="15"/>
      <c r="L908" s="15"/>
      <c r="M908" s="16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customFormat="false" ht="11.25" hidden="false" customHeight="true" outlineLevel="0" collapsed="false">
      <c r="A909" s="1"/>
      <c r="B909" s="1"/>
      <c r="C909" s="15"/>
      <c r="D909" s="15"/>
      <c r="E909" s="16"/>
      <c r="F909" s="16"/>
      <c r="G909" s="15"/>
      <c r="H909" s="15"/>
      <c r="I909" s="15"/>
      <c r="J909" s="15"/>
      <c r="K909" s="15"/>
      <c r="L909" s="15"/>
      <c r="M909" s="16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customFormat="false" ht="11.25" hidden="false" customHeight="true" outlineLevel="0" collapsed="false">
      <c r="A910" s="1"/>
      <c r="B910" s="1"/>
      <c r="C910" s="15"/>
      <c r="D910" s="15"/>
      <c r="E910" s="16"/>
      <c r="F910" s="16"/>
      <c r="G910" s="15"/>
      <c r="H910" s="15"/>
      <c r="I910" s="15"/>
      <c r="J910" s="15"/>
      <c r="K910" s="15"/>
      <c r="L910" s="15"/>
      <c r="M910" s="16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customFormat="false" ht="11.25" hidden="false" customHeight="true" outlineLevel="0" collapsed="false">
      <c r="A911" s="1"/>
      <c r="B911" s="1"/>
      <c r="C911" s="15"/>
      <c r="D911" s="15"/>
      <c r="E911" s="16"/>
      <c r="F911" s="16"/>
      <c r="G911" s="15"/>
      <c r="H911" s="15"/>
      <c r="I911" s="15"/>
      <c r="J911" s="15"/>
      <c r="K911" s="15"/>
      <c r="L911" s="15"/>
      <c r="M911" s="16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customFormat="false" ht="11.25" hidden="false" customHeight="true" outlineLevel="0" collapsed="false">
      <c r="A912" s="1"/>
      <c r="B912" s="1"/>
      <c r="C912" s="15"/>
      <c r="D912" s="15"/>
      <c r="E912" s="16"/>
      <c r="F912" s="16"/>
      <c r="G912" s="15"/>
      <c r="H912" s="15"/>
      <c r="I912" s="15"/>
      <c r="J912" s="15"/>
      <c r="K912" s="15"/>
      <c r="L912" s="15"/>
      <c r="M912" s="16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customFormat="false" ht="11.25" hidden="false" customHeight="true" outlineLevel="0" collapsed="false">
      <c r="A913" s="1"/>
      <c r="B913" s="1"/>
      <c r="C913" s="15"/>
      <c r="D913" s="15"/>
      <c r="E913" s="16"/>
      <c r="F913" s="16"/>
      <c r="G913" s="15"/>
      <c r="H913" s="15"/>
      <c r="I913" s="15"/>
      <c r="J913" s="15"/>
      <c r="K913" s="15"/>
      <c r="L913" s="15"/>
      <c r="M913" s="16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customFormat="false" ht="11.25" hidden="false" customHeight="true" outlineLevel="0" collapsed="false">
      <c r="A914" s="1"/>
      <c r="B914" s="1"/>
      <c r="C914" s="15"/>
      <c r="D914" s="15"/>
      <c r="E914" s="16"/>
      <c r="F914" s="16"/>
      <c r="G914" s="15"/>
      <c r="H914" s="15"/>
      <c r="I914" s="15"/>
      <c r="J914" s="15"/>
      <c r="K914" s="15"/>
      <c r="L914" s="15"/>
      <c r="M914" s="16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customFormat="false" ht="11.25" hidden="false" customHeight="true" outlineLevel="0" collapsed="false">
      <c r="A915" s="1"/>
      <c r="B915" s="1"/>
      <c r="C915" s="15"/>
      <c r="D915" s="15"/>
      <c r="E915" s="16"/>
      <c r="F915" s="16"/>
      <c r="G915" s="15"/>
      <c r="H915" s="15"/>
      <c r="I915" s="15"/>
      <c r="J915" s="15"/>
      <c r="K915" s="15"/>
      <c r="L915" s="15"/>
      <c r="M915" s="16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customFormat="false" ht="11.25" hidden="false" customHeight="true" outlineLevel="0" collapsed="false">
      <c r="A916" s="1"/>
      <c r="B916" s="1"/>
      <c r="C916" s="15"/>
      <c r="D916" s="15"/>
      <c r="E916" s="16"/>
      <c r="F916" s="16"/>
      <c r="G916" s="15"/>
      <c r="H916" s="15"/>
      <c r="I916" s="15"/>
      <c r="J916" s="15"/>
      <c r="K916" s="15"/>
      <c r="L916" s="15"/>
      <c r="M916" s="16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customFormat="false" ht="11.25" hidden="false" customHeight="true" outlineLevel="0" collapsed="false">
      <c r="A917" s="1"/>
      <c r="B917" s="1"/>
      <c r="C917" s="15"/>
      <c r="D917" s="15"/>
      <c r="E917" s="16"/>
      <c r="F917" s="16"/>
      <c r="G917" s="15"/>
      <c r="H917" s="15"/>
      <c r="I917" s="15"/>
      <c r="J917" s="15"/>
      <c r="K917" s="15"/>
      <c r="L917" s="15"/>
      <c r="M917" s="16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customFormat="false" ht="11.25" hidden="false" customHeight="true" outlineLevel="0" collapsed="false">
      <c r="A918" s="1"/>
      <c r="B918" s="1"/>
      <c r="C918" s="15"/>
      <c r="D918" s="15"/>
      <c r="E918" s="16"/>
      <c r="F918" s="16"/>
      <c r="G918" s="15"/>
      <c r="H918" s="15"/>
      <c r="I918" s="15"/>
      <c r="J918" s="15"/>
      <c r="K918" s="15"/>
      <c r="L918" s="15"/>
      <c r="M918" s="16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customFormat="false" ht="11.25" hidden="false" customHeight="true" outlineLevel="0" collapsed="false">
      <c r="A919" s="1"/>
      <c r="B919" s="1"/>
      <c r="C919" s="15"/>
      <c r="D919" s="15"/>
      <c r="E919" s="16"/>
      <c r="F919" s="16"/>
      <c r="G919" s="15"/>
      <c r="H919" s="15"/>
      <c r="I919" s="15"/>
      <c r="J919" s="15"/>
      <c r="K919" s="15"/>
      <c r="L919" s="15"/>
      <c r="M919" s="16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customFormat="false" ht="11.25" hidden="false" customHeight="true" outlineLevel="0" collapsed="false">
      <c r="A920" s="1"/>
      <c r="B920" s="1"/>
      <c r="C920" s="15"/>
      <c r="D920" s="15"/>
      <c r="E920" s="16"/>
      <c r="F920" s="16"/>
      <c r="G920" s="15"/>
      <c r="H920" s="15"/>
      <c r="I920" s="15"/>
      <c r="J920" s="15"/>
      <c r="K920" s="15"/>
      <c r="L920" s="15"/>
      <c r="M920" s="16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customFormat="false" ht="11.25" hidden="false" customHeight="true" outlineLevel="0" collapsed="false">
      <c r="A921" s="1"/>
      <c r="B921" s="1"/>
      <c r="C921" s="15"/>
      <c r="D921" s="15"/>
      <c r="E921" s="16"/>
      <c r="F921" s="16"/>
      <c r="G921" s="15"/>
      <c r="H921" s="15"/>
      <c r="I921" s="15"/>
      <c r="J921" s="15"/>
      <c r="K921" s="15"/>
      <c r="L921" s="15"/>
      <c r="M921" s="16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customFormat="false" ht="11.25" hidden="false" customHeight="true" outlineLevel="0" collapsed="false">
      <c r="A922" s="1"/>
      <c r="B922" s="1"/>
      <c r="C922" s="15"/>
      <c r="D922" s="15"/>
      <c r="E922" s="16"/>
      <c r="F922" s="16"/>
      <c r="G922" s="15"/>
      <c r="H922" s="15"/>
      <c r="I922" s="15"/>
      <c r="J922" s="15"/>
      <c r="K922" s="15"/>
      <c r="L922" s="15"/>
      <c r="M922" s="16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customFormat="false" ht="11.25" hidden="false" customHeight="true" outlineLevel="0" collapsed="false">
      <c r="A923" s="1"/>
      <c r="B923" s="1"/>
      <c r="C923" s="15"/>
      <c r="D923" s="15"/>
      <c r="E923" s="16"/>
      <c r="F923" s="16"/>
      <c r="G923" s="15"/>
      <c r="H923" s="15"/>
      <c r="I923" s="15"/>
      <c r="J923" s="15"/>
      <c r="K923" s="15"/>
      <c r="L923" s="15"/>
      <c r="M923" s="16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customFormat="false" ht="11.25" hidden="false" customHeight="true" outlineLevel="0" collapsed="false">
      <c r="A924" s="1"/>
      <c r="B924" s="1"/>
      <c r="C924" s="15"/>
      <c r="D924" s="15"/>
      <c r="E924" s="16"/>
      <c r="F924" s="16"/>
      <c r="G924" s="15"/>
      <c r="H924" s="15"/>
      <c r="I924" s="15"/>
      <c r="J924" s="15"/>
      <c r="K924" s="15"/>
      <c r="L924" s="15"/>
      <c r="M924" s="16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customFormat="false" ht="11.25" hidden="false" customHeight="true" outlineLevel="0" collapsed="false">
      <c r="A925" s="1"/>
      <c r="B925" s="1"/>
      <c r="C925" s="15"/>
      <c r="D925" s="15"/>
      <c r="E925" s="16"/>
      <c r="F925" s="16"/>
      <c r="G925" s="15"/>
      <c r="H925" s="15"/>
      <c r="I925" s="15"/>
      <c r="J925" s="15"/>
      <c r="K925" s="15"/>
      <c r="L925" s="15"/>
      <c r="M925" s="16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customFormat="false" ht="11.25" hidden="false" customHeight="true" outlineLevel="0" collapsed="false">
      <c r="A926" s="1"/>
      <c r="B926" s="1"/>
      <c r="C926" s="15"/>
      <c r="D926" s="15"/>
      <c r="E926" s="16"/>
      <c r="F926" s="16"/>
      <c r="G926" s="15"/>
      <c r="H926" s="15"/>
      <c r="I926" s="15"/>
      <c r="J926" s="15"/>
      <c r="K926" s="15"/>
      <c r="L926" s="15"/>
      <c r="M926" s="16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customFormat="false" ht="11.25" hidden="false" customHeight="true" outlineLevel="0" collapsed="false">
      <c r="A927" s="1"/>
      <c r="B927" s="1"/>
      <c r="C927" s="15"/>
      <c r="D927" s="15"/>
      <c r="E927" s="16"/>
      <c r="F927" s="16"/>
      <c r="G927" s="15"/>
      <c r="H927" s="15"/>
      <c r="I927" s="15"/>
      <c r="J927" s="15"/>
      <c r="K927" s="15"/>
      <c r="L927" s="15"/>
      <c r="M927" s="16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customFormat="false" ht="11.25" hidden="false" customHeight="true" outlineLevel="0" collapsed="false">
      <c r="A928" s="1"/>
      <c r="B928" s="1"/>
      <c r="C928" s="15"/>
      <c r="D928" s="15"/>
      <c r="E928" s="16"/>
      <c r="F928" s="16"/>
      <c r="G928" s="15"/>
      <c r="H928" s="15"/>
      <c r="I928" s="15"/>
      <c r="J928" s="15"/>
      <c r="K928" s="15"/>
      <c r="L928" s="15"/>
      <c r="M928" s="16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customFormat="false" ht="11.25" hidden="false" customHeight="true" outlineLevel="0" collapsed="false">
      <c r="A929" s="1"/>
      <c r="B929" s="1"/>
      <c r="C929" s="15"/>
      <c r="D929" s="15"/>
      <c r="E929" s="16"/>
      <c r="F929" s="16"/>
      <c r="G929" s="15"/>
      <c r="H929" s="15"/>
      <c r="I929" s="15"/>
      <c r="J929" s="15"/>
      <c r="K929" s="15"/>
      <c r="L929" s="15"/>
      <c r="M929" s="16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customFormat="false" ht="11.25" hidden="false" customHeight="true" outlineLevel="0" collapsed="false">
      <c r="A930" s="1"/>
      <c r="B930" s="1"/>
      <c r="C930" s="15"/>
      <c r="D930" s="15"/>
      <c r="E930" s="16"/>
      <c r="F930" s="16"/>
      <c r="G930" s="15"/>
      <c r="H930" s="15"/>
      <c r="I930" s="15"/>
      <c r="J930" s="15"/>
      <c r="K930" s="15"/>
      <c r="L930" s="15"/>
      <c r="M930" s="16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customFormat="false" ht="11.25" hidden="false" customHeight="true" outlineLevel="0" collapsed="false">
      <c r="A931" s="1"/>
      <c r="B931" s="1"/>
      <c r="C931" s="15"/>
      <c r="D931" s="15"/>
      <c r="E931" s="16"/>
      <c r="F931" s="16"/>
      <c r="G931" s="15"/>
      <c r="H931" s="15"/>
      <c r="I931" s="15"/>
      <c r="J931" s="15"/>
      <c r="K931" s="15"/>
      <c r="L931" s="15"/>
      <c r="M931" s="16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customFormat="false" ht="11.25" hidden="false" customHeight="true" outlineLevel="0" collapsed="false">
      <c r="A932" s="1"/>
      <c r="B932" s="1"/>
      <c r="C932" s="15"/>
      <c r="D932" s="15"/>
      <c r="E932" s="16"/>
      <c r="F932" s="16"/>
      <c r="G932" s="15"/>
      <c r="H932" s="15"/>
      <c r="I932" s="15"/>
      <c r="J932" s="15"/>
      <c r="K932" s="15"/>
      <c r="L932" s="15"/>
      <c r="M932" s="16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customFormat="false" ht="11.25" hidden="false" customHeight="true" outlineLevel="0" collapsed="false">
      <c r="A933" s="1"/>
      <c r="B933" s="1"/>
      <c r="C933" s="15"/>
      <c r="D933" s="15"/>
      <c r="E933" s="16"/>
      <c r="F933" s="16"/>
      <c r="G933" s="15"/>
      <c r="H933" s="15"/>
      <c r="I933" s="15"/>
      <c r="J933" s="15"/>
      <c r="K933" s="15"/>
      <c r="L933" s="15"/>
      <c r="M933" s="16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customFormat="false" ht="11.25" hidden="false" customHeight="true" outlineLevel="0" collapsed="false">
      <c r="A934" s="1"/>
      <c r="B934" s="1"/>
      <c r="C934" s="15"/>
      <c r="D934" s="15"/>
      <c r="E934" s="16"/>
      <c r="F934" s="16"/>
      <c r="G934" s="15"/>
      <c r="H934" s="15"/>
      <c r="I934" s="15"/>
      <c r="J934" s="15"/>
      <c r="K934" s="15"/>
      <c r="L934" s="15"/>
      <c r="M934" s="16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customFormat="false" ht="11.25" hidden="false" customHeight="true" outlineLevel="0" collapsed="false">
      <c r="A935" s="1"/>
      <c r="B935" s="1"/>
      <c r="C935" s="15"/>
      <c r="D935" s="15"/>
      <c r="E935" s="16"/>
      <c r="F935" s="16"/>
      <c r="G935" s="15"/>
      <c r="H935" s="15"/>
      <c r="I935" s="15"/>
      <c r="J935" s="15"/>
      <c r="K935" s="15"/>
      <c r="L935" s="15"/>
      <c r="M935" s="16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customFormat="false" ht="11.25" hidden="false" customHeight="true" outlineLevel="0" collapsed="false">
      <c r="A936" s="1"/>
      <c r="B936" s="1"/>
      <c r="C936" s="15"/>
      <c r="D936" s="15"/>
      <c r="E936" s="16"/>
      <c r="F936" s="16"/>
      <c r="G936" s="15"/>
      <c r="H936" s="15"/>
      <c r="I936" s="15"/>
      <c r="J936" s="15"/>
      <c r="K936" s="15"/>
      <c r="L936" s="15"/>
      <c r="M936" s="16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customFormat="false" ht="11.25" hidden="false" customHeight="true" outlineLevel="0" collapsed="false">
      <c r="A937" s="1"/>
      <c r="B937" s="1"/>
      <c r="C937" s="15"/>
      <c r="D937" s="15"/>
      <c r="E937" s="16"/>
      <c r="F937" s="16"/>
      <c r="G937" s="15"/>
      <c r="H937" s="15"/>
      <c r="I937" s="15"/>
      <c r="J937" s="15"/>
      <c r="K937" s="15"/>
      <c r="L937" s="15"/>
      <c r="M937" s="16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customFormat="false" ht="11.25" hidden="false" customHeight="true" outlineLevel="0" collapsed="false">
      <c r="A938" s="1"/>
      <c r="B938" s="1"/>
      <c r="C938" s="15"/>
      <c r="D938" s="15"/>
      <c r="E938" s="16"/>
      <c r="F938" s="16"/>
      <c r="G938" s="15"/>
      <c r="H938" s="15"/>
      <c r="I938" s="15"/>
      <c r="J938" s="15"/>
      <c r="K938" s="15"/>
      <c r="L938" s="15"/>
      <c r="M938" s="16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customFormat="false" ht="11.25" hidden="false" customHeight="true" outlineLevel="0" collapsed="false">
      <c r="A939" s="1"/>
      <c r="B939" s="1"/>
      <c r="C939" s="15"/>
      <c r="D939" s="15"/>
      <c r="E939" s="16"/>
      <c r="F939" s="16"/>
      <c r="G939" s="15"/>
      <c r="H939" s="15"/>
      <c r="I939" s="15"/>
      <c r="J939" s="15"/>
      <c r="K939" s="15"/>
      <c r="L939" s="15"/>
      <c r="M939" s="16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customFormat="false" ht="11.25" hidden="false" customHeight="true" outlineLevel="0" collapsed="false">
      <c r="A940" s="1"/>
      <c r="B940" s="1"/>
      <c r="C940" s="15"/>
      <c r="D940" s="15"/>
      <c r="E940" s="16"/>
      <c r="F940" s="16"/>
      <c r="G940" s="15"/>
      <c r="H940" s="15"/>
      <c r="I940" s="15"/>
      <c r="J940" s="15"/>
      <c r="K940" s="15"/>
      <c r="L940" s="15"/>
      <c r="M940" s="16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customFormat="false" ht="11.25" hidden="false" customHeight="true" outlineLevel="0" collapsed="false">
      <c r="A941" s="1"/>
      <c r="B941" s="1"/>
      <c r="C941" s="15"/>
      <c r="D941" s="15"/>
      <c r="E941" s="16"/>
      <c r="F941" s="16"/>
      <c r="G941" s="15"/>
      <c r="H941" s="15"/>
      <c r="I941" s="15"/>
      <c r="J941" s="15"/>
      <c r="K941" s="15"/>
      <c r="L941" s="15"/>
      <c r="M941" s="16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customFormat="false" ht="11.25" hidden="false" customHeight="true" outlineLevel="0" collapsed="false">
      <c r="A942" s="1"/>
      <c r="B942" s="1"/>
      <c r="C942" s="15"/>
      <c r="D942" s="15"/>
      <c r="E942" s="16"/>
      <c r="F942" s="16"/>
      <c r="G942" s="15"/>
      <c r="H942" s="15"/>
      <c r="I942" s="15"/>
      <c r="J942" s="15"/>
      <c r="K942" s="15"/>
      <c r="L942" s="15"/>
      <c r="M942" s="16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customFormat="false" ht="11.25" hidden="false" customHeight="true" outlineLevel="0" collapsed="false">
      <c r="A943" s="1"/>
      <c r="B943" s="1"/>
      <c r="C943" s="15"/>
      <c r="D943" s="15"/>
      <c r="E943" s="16"/>
      <c r="F943" s="16"/>
      <c r="G943" s="15"/>
      <c r="H943" s="15"/>
      <c r="I943" s="15"/>
      <c r="J943" s="15"/>
      <c r="K943" s="15"/>
      <c r="L943" s="15"/>
      <c r="M943" s="16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customFormat="false" ht="11.25" hidden="false" customHeight="true" outlineLevel="0" collapsed="false">
      <c r="A944" s="1"/>
      <c r="B944" s="1"/>
      <c r="C944" s="15"/>
      <c r="D944" s="15"/>
      <c r="E944" s="16"/>
      <c r="F944" s="16"/>
      <c r="G944" s="15"/>
      <c r="H944" s="15"/>
      <c r="I944" s="15"/>
      <c r="J944" s="15"/>
      <c r="K944" s="15"/>
      <c r="L944" s="15"/>
      <c r="M944" s="16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customFormat="false" ht="11.25" hidden="false" customHeight="true" outlineLevel="0" collapsed="false">
      <c r="A945" s="1"/>
      <c r="B945" s="1"/>
      <c r="C945" s="15"/>
      <c r="D945" s="15"/>
      <c r="E945" s="16"/>
      <c r="F945" s="16"/>
      <c r="G945" s="15"/>
      <c r="H945" s="15"/>
      <c r="I945" s="15"/>
      <c r="J945" s="15"/>
      <c r="K945" s="15"/>
      <c r="L945" s="15"/>
      <c r="M945" s="16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customFormat="false" ht="11.25" hidden="false" customHeight="true" outlineLevel="0" collapsed="false">
      <c r="A946" s="1"/>
      <c r="B946" s="1"/>
      <c r="C946" s="15"/>
      <c r="D946" s="15"/>
      <c r="E946" s="16"/>
      <c r="F946" s="16"/>
      <c r="G946" s="15"/>
      <c r="H946" s="15"/>
      <c r="I946" s="15"/>
      <c r="J946" s="15"/>
      <c r="K946" s="15"/>
      <c r="L946" s="15"/>
      <c r="M946" s="16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customFormat="false" ht="11.25" hidden="false" customHeight="true" outlineLevel="0" collapsed="false">
      <c r="A947" s="1"/>
      <c r="B947" s="1"/>
      <c r="C947" s="15"/>
      <c r="D947" s="15"/>
      <c r="E947" s="16"/>
      <c r="F947" s="16"/>
      <c r="G947" s="15"/>
      <c r="H947" s="15"/>
      <c r="I947" s="15"/>
      <c r="J947" s="15"/>
      <c r="K947" s="15"/>
      <c r="L947" s="15"/>
      <c r="M947" s="16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customFormat="false" ht="11.25" hidden="false" customHeight="true" outlineLevel="0" collapsed="false">
      <c r="A948" s="1"/>
      <c r="B948" s="1"/>
      <c r="C948" s="15"/>
      <c r="D948" s="15"/>
      <c r="E948" s="16"/>
      <c r="F948" s="16"/>
      <c r="G948" s="15"/>
      <c r="H948" s="15"/>
      <c r="I948" s="15"/>
      <c r="J948" s="15"/>
      <c r="K948" s="15"/>
      <c r="L948" s="15"/>
      <c r="M948" s="16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customFormat="false" ht="11.25" hidden="false" customHeight="true" outlineLevel="0" collapsed="false">
      <c r="A949" s="1"/>
      <c r="B949" s="1"/>
      <c r="C949" s="15"/>
      <c r="D949" s="15"/>
      <c r="E949" s="16"/>
      <c r="F949" s="16"/>
      <c r="G949" s="15"/>
      <c r="H949" s="15"/>
      <c r="I949" s="15"/>
      <c r="J949" s="15"/>
      <c r="K949" s="15"/>
      <c r="L949" s="15"/>
      <c r="M949" s="16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customFormat="false" ht="11.25" hidden="false" customHeight="true" outlineLevel="0" collapsed="false">
      <c r="A950" s="1"/>
      <c r="B950" s="1"/>
      <c r="C950" s="15"/>
      <c r="D950" s="15"/>
      <c r="E950" s="16"/>
      <c r="F950" s="16"/>
      <c r="G950" s="15"/>
      <c r="H950" s="15"/>
      <c r="I950" s="15"/>
      <c r="J950" s="15"/>
      <c r="K950" s="15"/>
      <c r="L950" s="15"/>
      <c r="M950" s="16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customFormat="false" ht="11.25" hidden="false" customHeight="true" outlineLevel="0" collapsed="false">
      <c r="A951" s="1"/>
      <c r="B951" s="1"/>
      <c r="C951" s="15"/>
      <c r="D951" s="15"/>
      <c r="E951" s="16"/>
      <c r="F951" s="16"/>
      <c r="G951" s="15"/>
      <c r="H951" s="15"/>
      <c r="I951" s="15"/>
      <c r="J951" s="15"/>
      <c r="K951" s="15"/>
      <c r="L951" s="15"/>
      <c r="M951" s="16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customFormat="false" ht="11.25" hidden="false" customHeight="true" outlineLevel="0" collapsed="false">
      <c r="A952" s="1"/>
      <c r="B952" s="1"/>
      <c r="C952" s="15"/>
      <c r="D952" s="15"/>
      <c r="E952" s="16"/>
      <c r="F952" s="16"/>
      <c r="G952" s="15"/>
      <c r="H952" s="15"/>
      <c r="I952" s="15"/>
      <c r="J952" s="15"/>
      <c r="K952" s="15"/>
      <c r="L952" s="15"/>
      <c r="M952" s="16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customFormat="false" ht="11.25" hidden="false" customHeight="true" outlineLevel="0" collapsed="false">
      <c r="A953" s="1"/>
      <c r="B953" s="1"/>
      <c r="C953" s="15"/>
      <c r="D953" s="15"/>
      <c r="E953" s="16"/>
      <c r="F953" s="16"/>
      <c r="G953" s="15"/>
      <c r="H953" s="15"/>
      <c r="I953" s="15"/>
      <c r="J953" s="15"/>
      <c r="K953" s="15"/>
      <c r="L953" s="15"/>
      <c r="M953" s="16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customFormat="false" ht="11.25" hidden="false" customHeight="true" outlineLevel="0" collapsed="false">
      <c r="A954" s="1"/>
      <c r="B954" s="1"/>
      <c r="C954" s="15"/>
      <c r="D954" s="15"/>
      <c r="E954" s="16"/>
      <c r="F954" s="16"/>
      <c r="G954" s="15"/>
      <c r="H954" s="15"/>
      <c r="I954" s="15"/>
      <c r="J954" s="15"/>
      <c r="K954" s="15"/>
      <c r="L954" s="15"/>
      <c r="M954" s="16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customFormat="false" ht="11.25" hidden="false" customHeight="true" outlineLevel="0" collapsed="false">
      <c r="A955" s="1"/>
      <c r="B955" s="1"/>
      <c r="C955" s="15"/>
      <c r="D955" s="15"/>
      <c r="E955" s="16"/>
      <c r="F955" s="16"/>
      <c r="G955" s="15"/>
      <c r="H955" s="15"/>
      <c r="I955" s="15"/>
      <c r="J955" s="15"/>
      <c r="K955" s="15"/>
      <c r="L955" s="15"/>
      <c r="M955" s="16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customFormat="false" ht="11.25" hidden="false" customHeight="true" outlineLevel="0" collapsed="false">
      <c r="A956" s="1"/>
      <c r="B956" s="1"/>
      <c r="C956" s="15"/>
      <c r="D956" s="15"/>
      <c r="E956" s="16"/>
      <c r="F956" s="16"/>
      <c r="G956" s="15"/>
      <c r="H956" s="15"/>
      <c r="I956" s="15"/>
      <c r="J956" s="15"/>
      <c r="K956" s="15"/>
      <c r="L956" s="15"/>
      <c r="M956" s="16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customFormat="false" ht="11.25" hidden="false" customHeight="true" outlineLevel="0" collapsed="false">
      <c r="A957" s="1"/>
      <c r="B957" s="1"/>
      <c r="C957" s="15"/>
      <c r="D957" s="15"/>
      <c r="E957" s="16"/>
      <c r="F957" s="16"/>
      <c r="G957" s="15"/>
      <c r="H957" s="15"/>
      <c r="I957" s="15"/>
      <c r="J957" s="15"/>
      <c r="K957" s="15"/>
      <c r="L957" s="15"/>
      <c r="M957" s="16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customFormat="false" ht="11.25" hidden="false" customHeight="true" outlineLevel="0" collapsed="false">
      <c r="A958" s="1"/>
      <c r="B958" s="1"/>
      <c r="C958" s="15"/>
      <c r="D958" s="15"/>
      <c r="E958" s="16"/>
      <c r="F958" s="16"/>
      <c r="G958" s="15"/>
      <c r="H958" s="15"/>
      <c r="I958" s="15"/>
      <c r="J958" s="15"/>
      <c r="K958" s="15"/>
      <c r="L958" s="15"/>
      <c r="M958" s="16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customFormat="false" ht="11.25" hidden="false" customHeight="true" outlineLevel="0" collapsed="false">
      <c r="A959" s="1"/>
      <c r="B959" s="1"/>
      <c r="C959" s="15"/>
      <c r="D959" s="15"/>
      <c r="E959" s="16"/>
      <c r="F959" s="16"/>
      <c r="G959" s="15"/>
      <c r="H959" s="15"/>
      <c r="I959" s="15"/>
      <c r="J959" s="15"/>
      <c r="K959" s="15"/>
      <c r="L959" s="15"/>
      <c r="M959" s="16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customFormat="false" ht="11.25" hidden="false" customHeight="true" outlineLevel="0" collapsed="false">
      <c r="A960" s="1"/>
      <c r="B960" s="1"/>
      <c r="C960" s="15"/>
      <c r="D960" s="15"/>
      <c r="E960" s="16"/>
      <c r="F960" s="16"/>
      <c r="G960" s="15"/>
      <c r="H960" s="15"/>
      <c r="I960" s="15"/>
      <c r="J960" s="15"/>
      <c r="K960" s="15"/>
      <c r="L960" s="15"/>
      <c r="M960" s="16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customFormat="false" ht="11.25" hidden="false" customHeight="true" outlineLevel="0" collapsed="false">
      <c r="A961" s="1"/>
      <c r="B961" s="1"/>
      <c r="C961" s="15"/>
      <c r="D961" s="15"/>
      <c r="E961" s="16"/>
      <c r="F961" s="16"/>
      <c r="G961" s="15"/>
      <c r="H961" s="15"/>
      <c r="I961" s="15"/>
      <c r="J961" s="15"/>
      <c r="K961" s="15"/>
      <c r="L961" s="15"/>
      <c r="M961" s="16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customFormat="false" ht="11.25" hidden="false" customHeight="true" outlineLevel="0" collapsed="false">
      <c r="A962" s="1"/>
      <c r="B962" s="1"/>
      <c r="C962" s="15"/>
      <c r="D962" s="15"/>
      <c r="E962" s="16"/>
      <c r="F962" s="16"/>
      <c r="G962" s="15"/>
      <c r="H962" s="15"/>
      <c r="I962" s="15"/>
      <c r="J962" s="15"/>
      <c r="K962" s="15"/>
      <c r="L962" s="15"/>
      <c r="M962" s="16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customFormat="false" ht="11.25" hidden="false" customHeight="true" outlineLevel="0" collapsed="false">
      <c r="A963" s="1"/>
      <c r="B963" s="1"/>
      <c r="C963" s="15"/>
      <c r="D963" s="15"/>
      <c r="E963" s="16"/>
      <c r="F963" s="16"/>
      <c r="G963" s="15"/>
      <c r="H963" s="15"/>
      <c r="I963" s="15"/>
      <c r="J963" s="15"/>
      <c r="K963" s="15"/>
      <c r="L963" s="15"/>
      <c r="M963" s="16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customFormat="false" ht="11.25" hidden="false" customHeight="true" outlineLevel="0" collapsed="false">
      <c r="A964" s="1"/>
      <c r="B964" s="1"/>
      <c r="C964" s="15"/>
      <c r="D964" s="15"/>
      <c r="E964" s="16"/>
      <c r="F964" s="16"/>
      <c r="G964" s="15"/>
      <c r="H964" s="15"/>
      <c r="I964" s="15"/>
      <c r="J964" s="15"/>
      <c r="K964" s="15"/>
      <c r="L964" s="15"/>
      <c r="M964" s="16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customFormat="false" ht="11.25" hidden="false" customHeight="true" outlineLevel="0" collapsed="false">
      <c r="A965" s="1"/>
      <c r="B965" s="1"/>
      <c r="C965" s="15"/>
      <c r="D965" s="15"/>
      <c r="E965" s="16"/>
      <c r="F965" s="16"/>
      <c r="G965" s="15"/>
      <c r="H965" s="15"/>
      <c r="I965" s="15"/>
      <c r="J965" s="15"/>
      <c r="K965" s="15"/>
      <c r="L965" s="15"/>
      <c r="M965" s="16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customFormat="false" ht="11.25" hidden="false" customHeight="true" outlineLevel="0" collapsed="false">
      <c r="A966" s="1"/>
      <c r="B966" s="1"/>
      <c r="C966" s="15"/>
      <c r="D966" s="15"/>
      <c r="E966" s="16"/>
      <c r="F966" s="16"/>
      <c r="G966" s="15"/>
      <c r="H966" s="15"/>
      <c r="I966" s="15"/>
      <c r="J966" s="15"/>
      <c r="K966" s="15"/>
      <c r="L966" s="15"/>
      <c r="M966" s="16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customFormat="false" ht="11.25" hidden="false" customHeight="true" outlineLevel="0" collapsed="false">
      <c r="A967" s="1"/>
      <c r="B967" s="1"/>
      <c r="C967" s="15"/>
      <c r="D967" s="15"/>
      <c r="E967" s="16"/>
      <c r="F967" s="16"/>
      <c r="G967" s="15"/>
      <c r="H967" s="15"/>
      <c r="I967" s="15"/>
      <c r="J967" s="15"/>
      <c r="K967" s="15"/>
      <c r="L967" s="15"/>
      <c r="M967" s="16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customFormat="false" ht="11.25" hidden="false" customHeight="true" outlineLevel="0" collapsed="false">
      <c r="A968" s="1"/>
      <c r="B968" s="1"/>
      <c r="C968" s="15"/>
      <c r="D968" s="15"/>
      <c r="E968" s="16"/>
      <c r="F968" s="16"/>
      <c r="G968" s="15"/>
      <c r="H968" s="15"/>
      <c r="I968" s="15"/>
      <c r="J968" s="15"/>
      <c r="K968" s="15"/>
      <c r="L968" s="15"/>
      <c r="M968" s="16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customFormat="false" ht="11.25" hidden="false" customHeight="true" outlineLevel="0" collapsed="false">
      <c r="A969" s="1"/>
      <c r="B969" s="1"/>
      <c r="C969" s="15"/>
      <c r="D969" s="15"/>
      <c r="E969" s="16"/>
      <c r="F969" s="16"/>
      <c r="G969" s="15"/>
      <c r="H969" s="15"/>
      <c r="I969" s="15"/>
      <c r="J969" s="15"/>
      <c r="K969" s="15"/>
      <c r="L969" s="15"/>
      <c r="M969" s="16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customFormat="false" ht="11.25" hidden="false" customHeight="true" outlineLevel="0" collapsed="false">
      <c r="A970" s="1"/>
      <c r="B970" s="1"/>
      <c r="C970" s="15"/>
      <c r="D970" s="15"/>
      <c r="E970" s="16"/>
      <c r="F970" s="16"/>
      <c r="G970" s="15"/>
      <c r="H970" s="15"/>
      <c r="I970" s="15"/>
      <c r="J970" s="15"/>
      <c r="K970" s="15"/>
      <c r="L970" s="15"/>
      <c r="M970" s="16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customFormat="false" ht="11.25" hidden="false" customHeight="true" outlineLevel="0" collapsed="false">
      <c r="A971" s="1"/>
      <c r="B971" s="1"/>
      <c r="C971" s="15"/>
      <c r="D971" s="15"/>
      <c r="E971" s="16"/>
      <c r="F971" s="16"/>
      <c r="G971" s="15"/>
      <c r="H971" s="15"/>
      <c r="I971" s="15"/>
      <c r="J971" s="15"/>
      <c r="K971" s="15"/>
      <c r="L971" s="15"/>
      <c r="M971" s="16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customFormat="false" ht="11.25" hidden="false" customHeight="true" outlineLevel="0" collapsed="false">
      <c r="A972" s="1"/>
      <c r="B972" s="1"/>
      <c r="C972" s="15"/>
      <c r="D972" s="15"/>
      <c r="E972" s="16"/>
      <c r="F972" s="16"/>
      <c r="G972" s="15"/>
      <c r="H972" s="15"/>
      <c r="I972" s="15"/>
      <c r="J972" s="15"/>
      <c r="K972" s="15"/>
      <c r="L972" s="15"/>
      <c r="M972" s="16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customFormat="false" ht="11.25" hidden="false" customHeight="true" outlineLevel="0" collapsed="false">
      <c r="A973" s="1"/>
      <c r="B973" s="1"/>
      <c r="C973" s="15"/>
      <c r="D973" s="15"/>
      <c r="E973" s="16"/>
      <c r="F973" s="16"/>
      <c r="G973" s="15"/>
      <c r="H973" s="15"/>
      <c r="I973" s="15"/>
      <c r="J973" s="15"/>
      <c r="K973" s="15"/>
      <c r="L973" s="15"/>
      <c r="M973" s="16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customFormat="false" ht="11.25" hidden="false" customHeight="true" outlineLevel="0" collapsed="false">
      <c r="A974" s="1"/>
      <c r="B974" s="1"/>
      <c r="C974" s="15"/>
      <c r="D974" s="15"/>
      <c r="E974" s="16"/>
      <c r="F974" s="16"/>
      <c r="G974" s="15"/>
      <c r="H974" s="15"/>
      <c r="I974" s="15"/>
      <c r="J974" s="15"/>
      <c r="K974" s="15"/>
      <c r="L974" s="15"/>
      <c r="M974" s="16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customFormat="false" ht="11.25" hidden="false" customHeight="true" outlineLevel="0" collapsed="false">
      <c r="A975" s="1"/>
      <c r="B975" s="1"/>
      <c r="C975" s="15"/>
      <c r="D975" s="15"/>
      <c r="E975" s="16"/>
      <c r="F975" s="16"/>
      <c r="G975" s="15"/>
      <c r="H975" s="15"/>
      <c r="I975" s="15"/>
      <c r="J975" s="15"/>
      <c r="K975" s="15"/>
      <c r="L975" s="15"/>
      <c r="M975" s="16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customFormat="false" ht="11.25" hidden="false" customHeight="true" outlineLevel="0" collapsed="false">
      <c r="A976" s="1"/>
      <c r="B976" s="1"/>
      <c r="C976" s="15"/>
      <c r="D976" s="15"/>
      <c r="E976" s="16"/>
      <c r="F976" s="16"/>
      <c r="G976" s="15"/>
      <c r="H976" s="15"/>
      <c r="I976" s="15"/>
      <c r="J976" s="15"/>
      <c r="K976" s="15"/>
      <c r="L976" s="15"/>
      <c r="M976" s="16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customFormat="false" ht="11.25" hidden="false" customHeight="true" outlineLevel="0" collapsed="false">
      <c r="A977" s="1"/>
      <c r="B977" s="1"/>
      <c r="C977" s="15"/>
      <c r="D977" s="15"/>
      <c r="E977" s="16"/>
      <c r="F977" s="16"/>
      <c r="G977" s="15"/>
      <c r="H977" s="15"/>
      <c r="I977" s="15"/>
      <c r="J977" s="15"/>
      <c r="K977" s="15"/>
      <c r="L977" s="15"/>
      <c r="M977" s="16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customFormat="false" ht="11.25" hidden="false" customHeight="true" outlineLevel="0" collapsed="false">
      <c r="A978" s="1"/>
      <c r="B978" s="1"/>
      <c r="C978" s="15"/>
      <c r="D978" s="15"/>
      <c r="E978" s="16"/>
      <c r="F978" s="16"/>
      <c r="G978" s="15"/>
      <c r="H978" s="15"/>
      <c r="I978" s="15"/>
      <c r="J978" s="15"/>
      <c r="K978" s="15"/>
      <c r="L978" s="15"/>
      <c r="M978" s="16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customFormat="false" ht="11.25" hidden="false" customHeight="true" outlineLevel="0" collapsed="false">
      <c r="A979" s="1"/>
      <c r="B979" s="1"/>
      <c r="C979" s="15"/>
      <c r="D979" s="15"/>
      <c r="E979" s="16"/>
      <c r="F979" s="16"/>
      <c r="G979" s="15"/>
      <c r="H979" s="15"/>
      <c r="I979" s="15"/>
      <c r="J979" s="15"/>
      <c r="K979" s="15"/>
      <c r="L979" s="15"/>
      <c r="M979" s="16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customFormat="false" ht="11.25" hidden="false" customHeight="true" outlineLevel="0" collapsed="false">
      <c r="A980" s="1"/>
      <c r="B980" s="1"/>
      <c r="C980" s="15"/>
      <c r="D980" s="15"/>
      <c r="E980" s="16"/>
      <c r="F980" s="16"/>
      <c r="G980" s="15"/>
      <c r="H980" s="15"/>
      <c r="I980" s="15"/>
      <c r="J980" s="15"/>
      <c r="K980" s="15"/>
      <c r="L980" s="15"/>
      <c r="M980" s="16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customFormat="false" ht="11.25" hidden="false" customHeight="true" outlineLevel="0" collapsed="false">
      <c r="A981" s="1"/>
      <c r="B981" s="1"/>
      <c r="C981" s="15"/>
      <c r="D981" s="15"/>
      <c r="E981" s="16"/>
      <c r="F981" s="16"/>
      <c r="G981" s="15"/>
      <c r="H981" s="15"/>
      <c r="I981" s="15"/>
      <c r="J981" s="15"/>
      <c r="K981" s="15"/>
      <c r="L981" s="15"/>
      <c r="M981" s="16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customFormat="false" ht="11.25" hidden="false" customHeight="true" outlineLevel="0" collapsed="false">
      <c r="A982" s="1"/>
      <c r="B982" s="1"/>
      <c r="C982" s="15"/>
      <c r="D982" s="15"/>
      <c r="E982" s="16"/>
      <c r="F982" s="16"/>
      <c r="G982" s="15"/>
      <c r="H982" s="15"/>
      <c r="I982" s="15"/>
      <c r="J982" s="15"/>
      <c r="K982" s="15"/>
      <c r="L982" s="15"/>
      <c r="M982" s="16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customFormat="false" ht="11.25" hidden="false" customHeight="true" outlineLevel="0" collapsed="false">
      <c r="A983" s="1"/>
      <c r="B983" s="1"/>
      <c r="C983" s="15"/>
      <c r="D983" s="15"/>
      <c r="E983" s="16"/>
      <c r="F983" s="16"/>
      <c r="G983" s="15"/>
      <c r="H983" s="15"/>
      <c r="I983" s="15"/>
      <c r="J983" s="15"/>
      <c r="K983" s="15"/>
      <c r="L983" s="15"/>
      <c r="M983" s="16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customFormat="false" ht="11.25" hidden="false" customHeight="true" outlineLevel="0" collapsed="false">
      <c r="A984" s="1"/>
      <c r="B984" s="1"/>
      <c r="C984" s="15"/>
      <c r="D984" s="15"/>
      <c r="E984" s="16"/>
      <c r="F984" s="16"/>
      <c r="G984" s="15"/>
      <c r="H984" s="15"/>
      <c r="I984" s="15"/>
      <c r="J984" s="15"/>
      <c r="K984" s="15"/>
      <c r="L984" s="15"/>
      <c r="M984" s="16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customFormat="false" ht="11.25" hidden="false" customHeight="true" outlineLevel="0" collapsed="false">
      <c r="A985" s="1"/>
      <c r="B985" s="1"/>
      <c r="C985" s="15"/>
      <c r="D985" s="15"/>
      <c r="E985" s="16"/>
      <c r="F985" s="16"/>
      <c r="G985" s="15"/>
      <c r="H985" s="15"/>
      <c r="I985" s="15"/>
      <c r="J985" s="15"/>
      <c r="K985" s="15"/>
      <c r="L985" s="15"/>
      <c r="M985" s="16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customFormat="false" ht="11.25" hidden="false" customHeight="true" outlineLevel="0" collapsed="false">
      <c r="A986" s="1"/>
      <c r="B986" s="1"/>
      <c r="C986" s="15"/>
      <c r="D986" s="15"/>
      <c r="E986" s="16"/>
      <c r="F986" s="16"/>
      <c r="G986" s="15"/>
      <c r="H986" s="15"/>
      <c r="I986" s="15"/>
      <c r="J986" s="15"/>
      <c r="K986" s="15"/>
      <c r="L986" s="15"/>
      <c r="M986" s="16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customFormat="false" ht="11.25" hidden="false" customHeight="true" outlineLevel="0" collapsed="false">
      <c r="A987" s="1"/>
      <c r="B987" s="1"/>
      <c r="C987" s="15"/>
      <c r="D987" s="15"/>
      <c r="E987" s="16"/>
      <c r="F987" s="16"/>
      <c r="G987" s="15"/>
      <c r="H987" s="15"/>
      <c r="I987" s="15"/>
      <c r="J987" s="15"/>
      <c r="K987" s="15"/>
      <c r="L987" s="15"/>
      <c r="M987" s="16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customFormat="false" ht="11.25" hidden="false" customHeight="true" outlineLevel="0" collapsed="false">
      <c r="A988" s="1"/>
      <c r="B988" s="1"/>
      <c r="C988" s="15"/>
      <c r="D988" s="15"/>
      <c r="E988" s="16"/>
      <c r="F988" s="16"/>
      <c r="G988" s="15"/>
      <c r="H988" s="15"/>
      <c r="I988" s="15"/>
      <c r="J988" s="15"/>
      <c r="K988" s="15"/>
      <c r="L988" s="15"/>
      <c r="M988" s="16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customFormat="false" ht="11.25" hidden="false" customHeight="true" outlineLevel="0" collapsed="false">
      <c r="A989" s="1"/>
      <c r="B989" s="1"/>
      <c r="C989" s="15"/>
      <c r="D989" s="15"/>
      <c r="E989" s="16"/>
      <c r="F989" s="16"/>
      <c r="G989" s="15"/>
      <c r="H989" s="15"/>
      <c r="I989" s="15"/>
      <c r="J989" s="15"/>
      <c r="K989" s="15"/>
      <c r="L989" s="15"/>
      <c r="M989" s="16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customFormat="false" ht="11.25" hidden="false" customHeight="true" outlineLevel="0" collapsed="false">
      <c r="A990" s="1"/>
      <c r="B990" s="1"/>
      <c r="C990" s="15"/>
      <c r="D990" s="15"/>
      <c r="E990" s="16"/>
      <c r="F990" s="16"/>
      <c r="G990" s="15"/>
      <c r="H990" s="15"/>
      <c r="I990" s="15"/>
      <c r="J990" s="15"/>
      <c r="K990" s="15"/>
      <c r="L990" s="15"/>
      <c r="M990" s="16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customFormat="false" ht="11.25" hidden="false" customHeight="true" outlineLevel="0" collapsed="false">
      <c r="A991" s="1"/>
      <c r="B991" s="1"/>
      <c r="C991" s="15"/>
      <c r="D991" s="15"/>
      <c r="E991" s="16"/>
      <c r="F991" s="16"/>
      <c r="G991" s="15"/>
      <c r="H991" s="15"/>
      <c r="I991" s="15"/>
      <c r="J991" s="15"/>
      <c r="K991" s="15"/>
      <c r="L991" s="15"/>
      <c r="M991" s="16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customFormat="false" ht="11.25" hidden="false" customHeight="true" outlineLevel="0" collapsed="false">
      <c r="A992" s="1"/>
      <c r="B992" s="1"/>
      <c r="C992" s="15"/>
      <c r="D992" s="15"/>
      <c r="E992" s="16"/>
      <c r="F992" s="16"/>
      <c r="G992" s="15"/>
      <c r="H992" s="15"/>
      <c r="I992" s="15"/>
      <c r="J992" s="15"/>
      <c r="K992" s="15"/>
      <c r="L992" s="15"/>
      <c r="M992" s="16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customFormat="false" ht="11.25" hidden="false" customHeight="true" outlineLevel="0" collapsed="false">
      <c r="A993" s="1"/>
      <c r="B993" s="1"/>
      <c r="C993" s="15"/>
      <c r="D993" s="15"/>
      <c r="E993" s="16"/>
      <c r="F993" s="16"/>
      <c r="G993" s="15"/>
      <c r="H993" s="15"/>
      <c r="I993" s="15"/>
      <c r="J993" s="15"/>
      <c r="K993" s="15"/>
      <c r="L993" s="15"/>
      <c r="M993" s="16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customFormat="false" ht="11.25" hidden="false" customHeight="true" outlineLevel="0" collapsed="false">
      <c r="A994" s="1"/>
      <c r="B994" s="1"/>
      <c r="C994" s="15"/>
      <c r="D994" s="15"/>
      <c r="E994" s="16"/>
      <c r="F994" s="16"/>
      <c r="G994" s="15"/>
      <c r="H994" s="15"/>
      <c r="I994" s="15"/>
      <c r="J994" s="15"/>
      <c r="K994" s="15"/>
      <c r="L994" s="15"/>
      <c r="M994" s="16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customFormat="false" ht="11.25" hidden="false" customHeight="true" outlineLevel="0" collapsed="false">
      <c r="A995" s="1"/>
      <c r="B995" s="1"/>
      <c r="C995" s="15"/>
      <c r="D995" s="15"/>
      <c r="E995" s="16"/>
      <c r="F995" s="16"/>
      <c r="G995" s="15"/>
      <c r="H995" s="15"/>
      <c r="I995" s="15"/>
      <c r="J995" s="15"/>
      <c r="K995" s="15"/>
      <c r="L995" s="15"/>
      <c r="M995" s="16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customFormat="false" ht="11.25" hidden="false" customHeight="true" outlineLevel="0" collapsed="false">
      <c r="A996" s="1"/>
      <c r="B996" s="1"/>
      <c r="C996" s="15"/>
      <c r="D996" s="15"/>
      <c r="E996" s="16"/>
      <c r="F996" s="16"/>
      <c r="G996" s="15"/>
      <c r="H996" s="15"/>
      <c r="I996" s="15"/>
      <c r="J996" s="15"/>
      <c r="K996" s="15"/>
      <c r="L996" s="15"/>
      <c r="M996" s="16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customFormat="false" ht="11.25" hidden="false" customHeight="true" outlineLevel="0" collapsed="false">
      <c r="A997" s="1"/>
      <c r="B997" s="1"/>
      <c r="C997" s="15"/>
      <c r="D997" s="15"/>
      <c r="E997" s="16"/>
      <c r="F997" s="16"/>
      <c r="G997" s="15"/>
      <c r="H997" s="15"/>
      <c r="I997" s="15"/>
      <c r="J997" s="15"/>
      <c r="K997" s="15"/>
      <c r="L997" s="15"/>
      <c r="M997" s="16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customFormat="false" ht="11.25" hidden="false" customHeight="true" outlineLevel="0" collapsed="false">
      <c r="A998" s="1"/>
      <c r="B998" s="1"/>
      <c r="C998" s="15"/>
      <c r="D998" s="15"/>
      <c r="E998" s="16"/>
      <c r="F998" s="16"/>
      <c r="G998" s="15"/>
      <c r="H998" s="15"/>
      <c r="I998" s="15"/>
      <c r="J998" s="15"/>
      <c r="K998" s="15"/>
      <c r="L998" s="15"/>
      <c r="M998" s="16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customFormat="false" ht="11.25" hidden="false" customHeight="true" outlineLevel="0" collapsed="false">
      <c r="A999" s="1"/>
      <c r="B999" s="1"/>
      <c r="C999" s="15"/>
      <c r="D999" s="15"/>
      <c r="E999" s="16"/>
      <c r="F999" s="16"/>
      <c r="G999" s="15"/>
      <c r="H999" s="15"/>
      <c r="I999" s="15"/>
      <c r="J999" s="15"/>
      <c r="K999" s="15"/>
      <c r="L999" s="15"/>
      <c r="M999" s="16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customFormat="false" ht="11.25" hidden="false" customHeight="true" outlineLevel="0" collapsed="false">
      <c r="A1000" s="1"/>
      <c r="B1000" s="1"/>
      <c r="C1000" s="15"/>
      <c r="D1000" s="15"/>
      <c r="E1000" s="16"/>
      <c r="F1000" s="16"/>
      <c r="G1000" s="15"/>
      <c r="H1000" s="15"/>
      <c r="I1000" s="15"/>
      <c r="J1000" s="15"/>
      <c r="K1000" s="15"/>
      <c r="L1000" s="15"/>
      <c r="M1000" s="16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1:N169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3" activeCellId="0" sqref="B3"/>
    </sheetView>
  </sheetViews>
  <sheetFormatPr defaultColWidth="14.4296875" defaultRowHeight="15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7.43"/>
    <col collapsed="false" customWidth="true" hidden="false" outlineLevel="0" max="3" min="3" style="0" width="8"/>
    <col collapsed="false" customWidth="true" hidden="false" outlineLevel="0" max="4" min="4" style="0" width="12.71"/>
    <col collapsed="false" customWidth="true" hidden="false" outlineLevel="0" max="5" min="5" style="0" width="17"/>
    <col collapsed="false" customWidth="true" hidden="false" outlineLevel="0" max="6" min="6" style="0" width="20.28"/>
    <col collapsed="false" customWidth="true" hidden="false" outlineLevel="0" max="7" min="7" style="0" width="24.57"/>
    <col collapsed="false" customWidth="true" hidden="false" outlineLevel="0" max="8" min="8" style="0" width="20.28"/>
    <col collapsed="false" customWidth="true" hidden="false" outlineLevel="0" max="9" min="9" style="0" width="24.57"/>
    <col collapsed="false" customWidth="true" hidden="false" outlineLevel="0" max="10" min="10" style="0" width="20.28"/>
    <col collapsed="false" customWidth="true" hidden="false" outlineLevel="0" max="11" min="11" style="0" width="24.57"/>
    <col collapsed="false" customWidth="true" hidden="false" outlineLevel="0" max="12" min="12" style="0" width="9.28"/>
    <col collapsed="false" customWidth="true" hidden="false" outlineLevel="0" max="13" min="13" style="0" width="7.57"/>
    <col collapsed="false" customWidth="true" hidden="false" outlineLevel="0" max="14" min="14" style="0" width="10"/>
    <col collapsed="false" customWidth="true" hidden="false" outlineLevel="0" max="26" min="15" style="0" width="9.14"/>
  </cols>
  <sheetData>
    <row r="1" customFormat="false" ht="12" hidden="false" customHeight="true" outlineLevel="0" collapsed="false">
      <c r="A1" s="1"/>
      <c r="B1" s="2" t="s">
        <v>0</v>
      </c>
      <c r="C1" s="2" t="s">
        <v>1</v>
      </c>
      <c r="D1" s="2" t="s">
        <v>2</v>
      </c>
      <c r="E1" s="3" t="s">
        <v>3</v>
      </c>
      <c r="F1" s="4" t="s">
        <v>4</v>
      </c>
      <c r="G1" s="5" t="s">
        <v>5</v>
      </c>
      <c r="H1" s="2" t="s">
        <v>6</v>
      </c>
      <c r="I1" s="2" t="s">
        <v>7</v>
      </c>
      <c r="J1" s="4" t="s">
        <v>8</v>
      </c>
      <c r="K1" s="5" t="s">
        <v>9</v>
      </c>
      <c r="L1" s="2" t="s">
        <v>10</v>
      </c>
      <c r="M1" s="3" t="s">
        <v>11</v>
      </c>
      <c r="N1" s="3" t="s">
        <v>12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2.75" hidden="false" customHeight="true" outlineLevel="0" collapsed="false">
      <c r="A2" s="6" t="n">
        <f aca="false">COUNTIFS($B$2:$B$69,B2)</f>
        <v>6</v>
      </c>
      <c r="B2" s="13" t="s">
        <v>37</v>
      </c>
      <c r="C2" s="8" t="n">
        <v>1</v>
      </c>
      <c r="D2" s="14" t="n">
        <v>226.8</v>
      </c>
      <c r="E2" s="9" t="n">
        <v>226.8</v>
      </c>
      <c r="F2" s="8" t="n">
        <v>0</v>
      </c>
      <c r="G2" s="8" t="n">
        <v>0</v>
      </c>
      <c r="H2" s="8" t="n">
        <v>0</v>
      </c>
      <c r="I2" s="8" t="n">
        <v>0</v>
      </c>
      <c r="J2" s="9" t="n">
        <v>2100</v>
      </c>
      <c r="K2" s="9" t="n">
        <f aca="false">J2*C2</f>
        <v>2100</v>
      </c>
      <c r="L2" s="9" t="n">
        <f aca="false">(E2+K2+I2+G2)</f>
        <v>2326.8</v>
      </c>
      <c r="M2" s="9" t="n">
        <f aca="false">L2+(24*60*60*15)</f>
        <v>1298326.8</v>
      </c>
      <c r="N2" s="9" t="s">
        <v>38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2.75" hidden="false" customHeight="true" outlineLevel="0" collapsed="false">
      <c r="A3" s="6" t="n">
        <f aca="false">COUNTIFS($B$2:$B$69,B3)</f>
        <v>8</v>
      </c>
      <c r="B3" s="13" t="s">
        <v>39</v>
      </c>
      <c r="C3" s="8" t="n">
        <v>1</v>
      </c>
      <c r="D3" s="14" t="n">
        <v>220.5</v>
      </c>
      <c r="E3" s="9" t="n">
        <v>220.5</v>
      </c>
      <c r="F3" s="8" t="n">
        <v>0</v>
      </c>
      <c r="G3" s="8" t="n">
        <v>0</v>
      </c>
      <c r="H3" s="8" t="n">
        <v>0</v>
      </c>
      <c r="I3" s="8" t="n">
        <v>0</v>
      </c>
      <c r="J3" s="9" t="n">
        <v>2100</v>
      </c>
      <c r="K3" s="9" t="n">
        <f aca="false">J3*C3</f>
        <v>2100</v>
      </c>
      <c r="L3" s="9" t="n">
        <f aca="false">(E3+K3+I3+G3)</f>
        <v>2320.5</v>
      </c>
      <c r="M3" s="9" t="n">
        <f aca="false">L3+(24*60*60*15)</f>
        <v>1298320.5</v>
      </c>
      <c r="N3" s="9" t="s">
        <v>38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2.75" hidden="false" customHeight="true" outlineLevel="0" collapsed="false">
      <c r="A4" s="6" t="n">
        <f aca="false">COUNTIFS($B$2:$B$69,B4)</f>
        <v>9</v>
      </c>
      <c r="B4" s="13" t="s">
        <v>40</v>
      </c>
      <c r="C4" s="8" t="n">
        <v>1</v>
      </c>
      <c r="D4" s="14" t="n">
        <v>226.8</v>
      </c>
      <c r="E4" s="9" t="n">
        <v>226.8</v>
      </c>
      <c r="F4" s="8" t="n">
        <v>0</v>
      </c>
      <c r="G4" s="8" t="n">
        <v>0</v>
      </c>
      <c r="H4" s="8" t="n">
        <v>0</v>
      </c>
      <c r="I4" s="8" t="n">
        <v>0</v>
      </c>
      <c r="J4" s="9" t="n">
        <v>2100</v>
      </c>
      <c r="K4" s="9" t="n">
        <f aca="false">J4*C4</f>
        <v>2100</v>
      </c>
      <c r="L4" s="9" t="n">
        <f aca="false">(E4+K4+I4+G4)</f>
        <v>2326.8</v>
      </c>
      <c r="M4" s="9" t="n">
        <f aca="false">L4+(24*60*60*15)</f>
        <v>1298326.8</v>
      </c>
      <c r="N4" s="9" t="s">
        <v>38</v>
      </c>
      <c r="O4" s="1"/>
      <c r="P4" s="1"/>
      <c r="Q4" s="1"/>
      <c r="R4" s="10"/>
      <c r="S4" s="10"/>
      <c r="T4" s="10"/>
      <c r="U4" s="10"/>
      <c r="V4" s="10"/>
      <c r="W4" s="10"/>
      <c r="X4" s="10"/>
      <c r="Y4" s="10"/>
      <c r="Z4" s="10"/>
    </row>
    <row r="5" customFormat="false" ht="12.75" hidden="false" customHeight="true" outlineLevel="0" collapsed="false">
      <c r="A5" s="6" t="n">
        <f aca="false">COUNTIFS($B$2:$B$69,B5)</f>
        <v>11</v>
      </c>
      <c r="B5" s="13" t="s">
        <v>41</v>
      </c>
      <c r="C5" s="8" t="n">
        <v>1</v>
      </c>
      <c r="D5" s="14" t="n">
        <v>220.5</v>
      </c>
      <c r="E5" s="9" t="n">
        <v>220.5</v>
      </c>
      <c r="F5" s="8" t="n">
        <v>0</v>
      </c>
      <c r="G5" s="8" t="n">
        <v>0</v>
      </c>
      <c r="H5" s="8" t="n">
        <v>0</v>
      </c>
      <c r="I5" s="8" t="n">
        <v>0</v>
      </c>
      <c r="J5" s="9" t="n">
        <v>2100</v>
      </c>
      <c r="K5" s="9" t="n">
        <f aca="false">J5*C5</f>
        <v>2100</v>
      </c>
      <c r="L5" s="9" t="n">
        <f aca="false">(E5+K5+I5+G5)</f>
        <v>2320.5</v>
      </c>
      <c r="M5" s="9" t="n">
        <f aca="false">L5+(24*60*60*15)</f>
        <v>1298320.5</v>
      </c>
      <c r="N5" s="9" t="s">
        <v>38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2.75" hidden="false" customHeight="true" outlineLevel="0" collapsed="false">
      <c r="A6" s="6" t="n">
        <f aca="false">COUNTIFS($B$2:$B$69,B6)</f>
        <v>11</v>
      </c>
      <c r="B6" s="13" t="s">
        <v>42</v>
      </c>
      <c r="C6" s="8" t="n">
        <v>1</v>
      </c>
      <c r="D6" s="14" t="n">
        <v>220.5</v>
      </c>
      <c r="E6" s="9" t="n">
        <v>220.5</v>
      </c>
      <c r="F6" s="8" t="n">
        <v>0</v>
      </c>
      <c r="G6" s="8" t="n">
        <v>0</v>
      </c>
      <c r="H6" s="8" t="n">
        <v>0</v>
      </c>
      <c r="I6" s="8" t="n">
        <v>0</v>
      </c>
      <c r="J6" s="9" t="n">
        <v>2100</v>
      </c>
      <c r="K6" s="9" t="n">
        <f aca="false">J6*C6</f>
        <v>2100</v>
      </c>
      <c r="L6" s="9" t="n">
        <f aca="false">(E6+K6+I6+G6)</f>
        <v>2320.5</v>
      </c>
      <c r="M6" s="9" t="n">
        <f aca="false">L6+(24*60*60*15)</f>
        <v>1298320.5</v>
      </c>
      <c r="N6" s="9" t="s">
        <v>38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2.75" hidden="false" customHeight="true" outlineLevel="0" collapsed="false">
      <c r="A7" s="6" t="n">
        <f aca="false">COUNTIFS($B$2:$B$69,B7)</f>
        <v>7</v>
      </c>
      <c r="B7" s="13" t="s">
        <v>43</v>
      </c>
      <c r="C7" s="8" t="n">
        <v>1</v>
      </c>
      <c r="D7" s="14" t="n">
        <v>245.7</v>
      </c>
      <c r="E7" s="9" t="n">
        <v>245.7</v>
      </c>
      <c r="F7" s="8" t="n">
        <v>0</v>
      </c>
      <c r="G7" s="8" t="n">
        <v>0</v>
      </c>
      <c r="H7" s="8" t="n">
        <v>0</v>
      </c>
      <c r="I7" s="8" t="n">
        <v>0</v>
      </c>
      <c r="J7" s="9" t="n">
        <v>2100</v>
      </c>
      <c r="K7" s="9" t="n">
        <f aca="false">J7*C7</f>
        <v>2100</v>
      </c>
      <c r="L7" s="9" t="n">
        <f aca="false">(E7+K7+I7+G7)</f>
        <v>2345.7</v>
      </c>
      <c r="M7" s="9" t="n">
        <f aca="false">L7+(24*60*60*15)</f>
        <v>1298345.7</v>
      </c>
      <c r="N7" s="9" t="s">
        <v>38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12.75" hidden="false" customHeight="true" outlineLevel="0" collapsed="false">
      <c r="A8" s="6" t="n">
        <f aca="false">COUNTIFS($B$2:$B$69,B8)</f>
        <v>7</v>
      </c>
      <c r="B8" s="13" t="s">
        <v>44</v>
      </c>
      <c r="C8" s="8" t="n">
        <v>1</v>
      </c>
      <c r="D8" s="14" t="n">
        <v>220.5</v>
      </c>
      <c r="E8" s="9" t="n">
        <v>220.5</v>
      </c>
      <c r="F8" s="8" t="n">
        <v>0</v>
      </c>
      <c r="G8" s="8" t="n">
        <v>0</v>
      </c>
      <c r="H8" s="8" t="n">
        <v>0</v>
      </c>
      <c r="I8" s="8" t="n">
        <v>0</v>
      </c>
      <c r="J8" s="9" t="n">
        <v>2100</v>
      </c>
      <c r="K8" s="9" t="n">
        <f aca="false">J8*C8</f>
        <v>2100</v>
      </c>
      <c r="L8" s="9" t="n">
        <f aca="false">(E8+K8+I8+G8)</f>
        <v>2320.5</v>
      </c>
      <c r="M8" s="9" t="n">
        <f aca="false">L8+(24*60*60*15)</f>
        <v>1298320.5</v>
      </c>
      <c r="N8" s="9" t="s">
        <v>38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2.75" hidden="false" customHeight="true" outlineLevel="0" collapsed="false">
      <c r="A9" s="6" t="n">
        <f aca="false">COUNTIFS($B$2:$B$69,B9)</f>
        <v>9</v>
      </c>
      <c r="B9" s="13" t="s">
        <v>45</v>
      </c>
      <c r="C9" s="8" t="n">
        <v>1</v>
      </c>
      <c r="D9" s="14" t="n">
        <v>220.5</v>
      </c>
      <c r="E9" s="9" t="n">
        <v>220.5</v>
      </c>
      <c r="F9" s="8" t="n">
        <v>0</v>
      </c>
      <c r="G9" s="8" t="n">
        <v>0</v>
      </c>
      <c r="H9" s="8" t="n">
        <v>0</v>
      </c>
      <c r="I9" s="8" t="n">
        <v>0</v>
      </c>
      <c r="J9" s="9" t="n">
        <v>2100</v>
      </c>
      <c r="K9" s="9" t="n">
        <f aca="false">J9*C9</f>
        <v>2100</v>
      </c>
      <c r="L9" s="9" t="n">
        <f aca="false">(E9+K9+I9+G9)</f>
        <v>2320.5</v>
      </c>
      <c r="M9" s="9" t="n">
        <f aca="false">L9+(24*60*60*15)</f>
        <v>1298320.5</v>
      </c>
      <c r="N9" s="9" t="s">
        <v>38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1.25" hidden="false" customHeight="true" outlineLevel="0" collapsed="false">
      <c r="A10" s="6" t="n">
        <f aca="false">COUNTIFS($B$2:$B$69,B10)</f>
        <v>6</v>
      </c>
      <c r="B10" s="13" t="s">
        <v>37</v>
      </c>
      <c r="C10" s="8" t="n">
        <v>1</v>
      </c>
      <c r="D10" s="14" t="n">
        <v>220.5</v>
      </c>
      <c r="E10" s="9" t="n">
        <v>220.5</v>
      </c>
      <c r="F10" s="8" t="n">
        <v>0</v>
      </c>
      <c r="G10" s="8" t="n">
        <v>0</v>
      </c>
      <c r="H10" s="8" t="n">
        <v>0</v>
      </c>
      <c r="I10" s="8" t="n">
        <v>0</v>
      </c>
      <c r="J10" s="9" t="n">
        <v>2100</v>
      </c>
      <c r="K10" s="9" t="n">
        <f aca="false">J10*C10</f>
        <v>2100</v>
      </c>
      <c r="L10" s="9" t="n">
        <f aca="false">(E10+K10+I10+G10)</f>
        <v>2320.5</v>
      </c>
      <c r="M10" s="9" t="n">
        <f aca="false">L10+(24*60*60*15)</f>
        <v>1298320.5</v>
      </c>
      <c r="N10" s="9" t="s">
        <v>38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1.25" hidden="false" customHeight="true" outlineLevel="0" collapsed="false">
      <c r="A11" s="6" t="n">
        <f aca="false">COUNTIFS($B$2:$B$69,B11)</f>
        <v>8</v>
      </c>
      <c r="B11" s="13" t="s">
        <v>39</v>
      </c>
      <c r="C11" s="8" t="n">
        <v>1</v>
      </c>
      <c r="D11" s="14" t="n">
        <v>239.4</v>
      </c>
      <c r="E11" s="9" t="n">
        <v>239.4</v>
      </c>
      <c r="F11" s="8" t="n">
        <v>0</v>
      </c>
      <c r="G11" s="8" t="n">
        <v>0</v>
      </c>
      <c r="H11" s="8" t="n">
        <v>0</v>
      </c>
      <c r="I11" s="8" t="n">
        <v>0</v>
      </c>
      <c r="J11" s="9" t="n">
        <v>2100</v>
      </c>
      <c r="K11" s="9" t="n">
        <f aca="false">J11*C11</f>
        <v>2100</v>
      </c>
      <c r="L11" s="9" t="n">
        <f aca="false">(E11+K11+I11+G11)</f>
        <v>2339.4</v>
      </c>
      <c r="M11" s="9" t="n">
        <f aca="false">L11+(24*60*60*15)</f>
        <v>1298339.4</v>
      </c>
      <c r="N11" s="9" t="s">
        <v>38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1.25" hidden="false" customHeight="true" outlineLevel="0" collapsed="false">
      <c r="A12" s="6" t="n">
        <f aca="false">COUNTIFS($B$2:$B$69,B12)</f>
        <v>9</v>
      </c>
      <c r="B12" s="13" t="s">
        <v>40</v>
      </c>
      <c r="C12" s="8" t="n">
        <v>1</v>
      </c>
      <c r="D12" s="14" t="n">
        <v>239.4</v>
      </c>
      <c r="E12" s="9" t="n">
        <v>239.4</v>
      </c>
      <c r="F12" s="8" t="n">
        <v>0</v>
      </c>
      <c r="G12" s="8" t="n">
        <v>0</v>
      </c>
      <c r="H12" s="8" t="n">
        <v>0</v>
      </c>
      <c r="I12" s="8" t="n">
        <v>0</v>
      </c>
      <c r="J12" s="9" t="n">
        <v>2100</v>
      </c>
      <c r="K12" s="9" t="n">
        <f aca="false">J12*C12</f>
        <v>2100</v>
      </c>
      <c r="L12" s="9" t="n">
        <f aca="false">(E12+K12+I12+G12)</f>
        <v>2339.4</v>
      </c>
      <c r="M12" s="9" t="n">
        <f aca="false">L12+(24*60*60*15)</f>
        <v>1298339.4</v>
      </c>
      <c r="N12" s="9" t="s">
        <v>38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1.25" hidden="false" customHeight="true" outlineLevel="0" collapsed="false">
      <c r="A13" s="6" t="n">
        <f aca="false">COUNTIFS($B$2:$B$69,B13)</f>
        <v>11</v>
      </c>
      <c r="B13" s="13" t="s">
        <v>41</v>
      </c>
      <c r="C13" s="8" t="n">
        <v>1</v>
      </c>
      <c r="D13" s="14" t="n">
        <v>226.8</v>
      </c>
      <c r="E13" s="9" t="n">
        <v>226.8</v>
      </c>
      <c r="F13" s="8" t="n">
        <v>0</v>
      </c>
      <c r="G13" s="8" t="n">
        <v>0</v>
      </c>
      <c r="H13" s="8" t="n">
        <v>0</v>
      </c>
      <c r="I13" s="8" t="n">
        <v>0</v>
      </c>
      <c r="J13" s="9" t="n">
        <v>2100</v>
      </c>
      <c r="K13" s="9" t="n">
        <f aca="false">J13*C13</f>
        <v>2100</v>
      </c>
      <c r="L13" s="9" t="n">
        <f aca="false">(E13+K13+I13+G13)</f>
        <v>2326.8</v>
      </c>
      <c r="M13" s="9" t="n">
        <f aca="false">L13+(24*60*60*15)</f>
        <v>1298326.8</v>
      </c>
      <c r="N13" s="9" t="s">
        <v>38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1.25" hidden="false" customHeight="true" outlineLevel="0" collapsed="false">
      <c r="A14" s="6" t="n">
        <f aca="false">COUNTIFS($B$2:$B$69,B14)</f>
        <v>11</v>
      </c>
      <c r="B14" s="13" t="s">
        <v>42</v>
      </c>
      <c r="C14" s="8" t="n">
        <v>1</v>
      </c>
      <c r="D14" s="14" t="n">
        <v>226.8</v>
      </c>
      <c r="E14" s="9" t="n">
        <v>226.8</v>
      </c>
      <c r="F14" s="8" t="n">
        <v>0</v>
      </c>
      <c r="G14" s="8" t="n">
        <v>0</v>
      </c>
      <c r="H14" s="8" t="n">
        <v>0</v>
      </c>
      <c r="I14" s="8" t="n">
        <v>0</v>
      </c>
      <c r="J14" s="9" t="n">
        <v>2100</v>
      </c>
      <c r="K14" s="9" t="n">
        <f aca="false">J14*C14</f>
        <v>2100</v>
      </c>
      <c r="L14" s="9" t="n">
        <f aca="false">(E14+K14+I14+G14)</f>
        <v>2326.8</v>
      </c>
      <c r="M14" s="9" t="n">
        <f aca="false">L14+(24*60*60*15)</f>
        <v>1298326.8</v>
      </c>
      <c r="N14" s="9" t="s">
        <v>38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11.25" hidden="false" customHeight="true" outlineLevel="0" collapsed="false">
      <c r="A15" s="6" t="n">
        <f aca="false">COUNTIFS($B$2:$B$69,B15)</f>
        <v>7</v>
      </c>
      <c r="B15" s="13" t="s">
        <v>43</v>
      </c>
      <c r="C15" s="8" t="n">
        <v>1</v>
      </c>
      <c r="D15" s="14" t="n">
        <v>226.8</v>
      </c>
      <c r="E15" s="9" t="n">
        <v>226.8</v>
      </c>
      <c r="F15" s="8" t="n">
        <v>0</v>
      </c>
      <c r="G15" s="8" t="n">
        <v>0</v>
      </c>
      <c r="H15" s="8" t="n">
        <v>0</v>
      </c>
      <c r="I15" s="8" t="n">
        <v>0</v>
      </c>
      <c r="J15" s="9" t="n">
        <v>2100</v>
      </c>
      <c r="K15" s="9" t="n">
        <f aca="false">J15*C15</f>
        <v>2100</v>
      </c>
      <c r="L15" s="9" t="n">
        <f aca="false">(E15+K15+I15+G15)</f>
        <v>2326.8</v>
      </c>
      <c r="M15" s="9" t="n">
        <f aca="false">L15+(24*60*60*15)</f>
        <v>1298326.8</v>
      </c>
      <c r="N15" s="9" t="s">
        <v>38</v>
      </c>
      <c r="O15" s="10"/>
      <c r="P15" s="1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customFormat="false" ht="11.25" hidden="false" customHeight="true" outlineLevel="0" collapsed="false">
      <c r="A16" s="6" t="n">
        <f aca="false">COUNTIFS($B$2:$B$69,B16)</f>
        <v>7</v>
      </c>
      <c r="B16" s="13" t="s">
        <v>44</v>
      </c>
      <c r="C16" s="8" t="n">
        <v>1</v>
      </c>
      <c r="D16" s="14" t="n">
        <v>226.8</v>
      </c>
      <c r="E16" s="9" t="n">
        <v>226.8</v>
      </c>
      <c r="F16" s="8" t="n">
        <v>0</v>
      </c>
      <c r="G16" s="8" t="n">
        <v>0</v>
      </c>
      <c r="H16" s="8" t="n">
        <v>0</v>
      </c>
      <c r="I16" s="8" t="n">
        <v>0</v>
      </c>
      <c r="J16" s="9" t="n">
        <v>2100</v>
      </c>
      <c r="K16" s="9" t="n">
        <f aca="false">J16*C16</f>
        <v>2100</v>
      </c>
      <c r="L16" s="9" t="n">
        <f aca="false">(E16+K16+I16+G16)</f>
        <v>2326.8</v>
      </c>
      <c r="M16" s="9" t="n">
        <f aca="false">L16+(24*60*60*15)</f>
        <v>1298326.8</v>
      </c>
      <c r="N16" s="9" t="s">
        <v>38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11.25" hidden="false" customHeight="true" outlineLevel="0" collapsed="false">
      <c r="A17" s="6" t="n">
        <f aca="false">COUNTIFS($B$2:$B$69,B17)</f>
        <v>9</v>
      </c>
      <c r="B17" s="13" t="s">
        <v>45</v>
      </c>
      <c r="C17" s="8" t="n">
        <v>1</v>
      </c>
      <c r="D17" s="14" t="n">
        <v>220.5</v>
      </c>
      <c r="E17" s="9" t="n">
        <v>220.5</v>
      </c>
      <c r="F17" s="8" t="n">
        <v>0</v>
      </c>
      <c r="G17" s="8" t="n">
        <v>0</v>
      </c>
      <c r="H17" s="8" t="n">
        <v>0</v>
      </c>
      <c r="I17" s="8" t="n">
        <v>0</v>
      </c>
      <c r="J17" s="9" t="n">
        <v>2100</v>
      </c>
      <c r="K17" s="9" t="n">
        <f aca="false">J17*C17</f>
        <v>2100</v>
      </c>
      <c r="L17" s="9" t="n">
        <f aca="false">(E17+K17+I17+G17)</f>
        <v>2320.5</v>
      </c>
      <c r="M17" s="9" t="n">
        <f aca="false">L17+(24*60*60*15)</f>
        <v>1298320.5</v>
      </c>
      <c r="N17" s="9" t="s">
        <v>38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1.25" hidden="false" customHeight="true" outlineLevel="0" collapsed="false">
      <c r="A18" s="6" t="n">
        <f aca="false">COUNTIFS($B$2:$B$69,B18)</f>
        <v>9</v>
      </c>
      <c r="B18" s="13" t="s">
        <v>40</v>
      </c>
      <c r="C18" s="8" t="n">
        <v>1</v>
      </c>
      <c r="D18" s="14" t="n">
        <v>226.8</v>
      </c>
      <c r="E18" s="9" t="n">
        <v>226.8</v>
      </c>
      <c r="F18" s="8" t="n">
        <v>0</v>
      </c>
      <c r="G18" s="8" t="n">
        <v>0</v>
      </c>
      <c r="H18" s="8" t="n">
        <v>0</v>
      </c>
      <c r="I18" s="8" t="n">
        <v>0</v>
      </c>
      <c r="J18" s="9" t="n">
        <v>2100</v>
      </c>
      <c r="K18" s="9" t="n">
        <f aca="false">J18*C18</f>
        <v>2100</v>
      </c>
      <c r="L18" s="9" t="n">
        <f aca="false">(E18+K18+I18+G18)</f>
        <v>2326.8</v>
      </c>
      <c r="M18" s="9" t="n">
        <f aca="false">L18+(24*60*60*15)</f>
        <v>1298326.8</v>
      </c>
      <c r="N18" s="9" t="s">
        <v>38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11.25" hidden="false" customHeight="true" outlineLevel="0" collapsed="false">
      <c r="A19" s="6" t="n">
        <f aca="false">COUNTIFS($B$2:$B$69,B19)</f>
        <v>11</v>
      </c>
      <c r="B19" s="13" t="s">
        <v>41</v>
      </c>
      <c r="C19" s="8" t="n">
        <v>1</v>
      </c>
      <c r="D19" s="14" t="n">
        <v>239.4</v>
      </c>
      <c r="E19" s="9" t="n">
        <v>239.4</v>
      </c>
      <c r="F19" s="8" t="n">
        <v>0</v>
      </c>
      <c r="G19" s="8" t="n">
        <v>0</v>
      </c>
      <c r="H19" s="8" t="n">
        <v>0</v>
      </c>
      <c r="I19" s="8" t="n">
        <v>0</v>
      </c>
      <c r="J19" s="9" t="n">
        <v>2100</v>
      </c>
      <c r="K19" s="9" t="n">
        <f aca="false">J19*C19</f>
        <v>2100</v>
      </c>
      <c r="L19" s="9" t="n">
        <f aca="false">(E19+K19+I19+G19)</f>
        <v>2339.4</v>
      </c>
      <c r="M19" s="9" t="n">
        <f aca="false">L19+(24*60*60*15)</f>
        <v>1298339.4</v>
      </c>
      <c r="N19" s="9" t="s">
        <v>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11.25" hidden="false" customHeight="true" outlineLevel="0" collapsed="false">
      <c r="A20" s="6" t="n">
        <f aca="false">COUNTIFS($B$2:$B$69,B20)</f>
        <v>11</v>
      </c>
      <c r="B20" s="13" t="s">
        <v>42</v>
      </c>
      <c r="C20" s="8" t="n">
        <v>1</v>
      </c>
      <c r="D20" s="14" t="n">
        <v>239.4</v>
      </c>
      <c r="E20" s="9" t="n">
        <v>239.4</v>
      </c>
      <c r="F20" s="8" t="n">
        <v>0</v>
      </c>
      <c r="G20" s="8" t="n">
        <v>0</v>
      </c>
      <c r="H20" s="8" t="n">
        <v>0</v>
      </c>
      <c r="I20" s="8" t="n">
        <v>0</v>
      </c>
      <c r="J20" s="9" t="n">
        <v>2100</v>
      </c>
      <c r="K20" s="9" t="n">
        <f aca="false">J20*C20</f>
        <v>2100</v>
      </c>
      <c r="L20" s="9" t="n">
        <f aca="false">(E20+K20+I20+G20)</f>
        <v>2339.4</v>
      </c>
      <c r="M20" s="9" t="n">
        <f aca="false">L20+(24*60*60*15)</f>
        <v>1298339.4</v>
      </c>
      <c r="N20" s="9" t="s">
        <v>38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1.25" hidden="false" customHeight="true" outlineLevel="0" collapsed="false">
      <c r="A21" s="6" t="n">
        <f aca="false">COUNTIFS($B$2:$B$69,B21)</f>
        <v>7</v>
      </c>
      <c r="B21" s="13" t="s">
        <v>43</v>
      </c>
      <c r="C21" s="8" t="n">
        <v>1</v>
      </c>
      <c r="D21" s="14" t="n">
        <v>239.4</v>
      </c>
      <c r="E21" s="9" t="n">
        <v>239.4</v>
      </c>
      <c r="F21" s="8" t="n">
        <v>0</v>
      </c>
      <c r="G21" s="8" t="n">
        <v>0</v>
      </c>
      <c r="H21" s="8" t="n">
        <v>0</v>
      </c>
      <c r="I21" s="8" t="n">
        <v>0</v>
      </c>
      <c r="J21" s="9" t="n">
        <v>2100</v>
      </c>
      <c r="K21" s="9" t="n">
        <f aca="false">J21*C21</f>
        <v>2100</v>
      </c>
      <c r="L21" s="9" t="n">
        <f aca="false">(E21+K21+I21+G21)</f>
        <v>2339.4</v>
      </c>
      <c r="M21" s="9" t="n">
        <f aca="false">L21+(24*60*60*15)</f>
        <v>1298339.4</v>
      </c>
      <c r="N21" s="9" t="s">
        <v>38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11.25" hidden="false" customHeight="true" outlineLevel="0" collapsed="false">
      <c r="A22" s="6" t="n">
        <f aca="false">COUNTIFS($B$2:$B$69,B22)</f>
        <v>11</v>
      </c>
      <c r="B22" s="13" t="s">
        <v>41</v>
      </c>
      <c r="C22" s="8" t="n">
        <v>1</v>
      </c>
      <c r="D22" s="14" t="n">
        <v>226.8</v>
      </c>
      <c r="E22" s="9" t="n">
        <v>226.8</v>
      </c>
      <c r="F22" s="8" t="n">
        <v>0</v>
      </c>
      <c r="G22" s="8" t="n">
        <v>0</v>
      </c>
      <c r="H22" s="8" t="n">
        <v>0</v>
      </c>
      <c r="I22" s="8" t="n">
        <v>0</v>
      </c>
      <c r="J22" s="9" t="n">
        <v>2100</v>
      </c>
      <c r="K22" s="9" t="n">
        <f aca="false">J22*C22</f>
        <v>2100</v>
      </c>
      <c r="L22" s="9" t="n">
        <f aca="false">(E22+K22+I22+G22)</f>
        <v>2326.8</v>
      </c>
      <c r="M22" s="9" t="n">
        <f aca="false">L22+(24*60*60*15)</f>
        <v>1298326.8</v>
      </c>
      <c r="N22" s="9" t="s">
        <v>38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1.25" hidden="false" customHeight="true" outlineLevel="0" collapsed="false">
      <c r="A23" s="6" t="n">
        <f aca="false">COUNTIFS($B$2:$B$69,B23)</f>
        <v>8</v>
      </c>
      <c r="B23" s="13" t="s">
        <v>39</v>
      </c>
      <c r="C23" s="8" t="n">
        <v>1</v>
      </c>
      <c r="D23" s="14" t="n">
        <v>226.8</v>
      </c>
      <c r="E23" s="9" t="n">
        <v>226.8</v>
      </c>
      <c r="F23" s="8" t="n">
        <v>0</v>
      </c>
      <c r="G23" s="8" t="n">
        <v>0</v>
      </c>
      <c r="H23" s="8" t="n">
        <v>0</v>
      </c>
      <c r="I23" s="8" t="n">
        <v>0</v>
      </c>
      <c r="J23" s="9" t="n">
        <v>2100</v>
      </c>
      <c r="K23" s="9" t="n">
        <f aca="false">J23*C23</f>
        <v>2100</v>
      </c>
      <c r="L23" s="9" t="n">
        <f aca="false">(E23+K23+I23+G23)</f>
        <v>2326.8</v>
      </c>
      <c r="M23" s="9" t="n">
        <f aca="false">L23+(24*60*60*15)</f>
        <v>1298326.8</v>
      </c>
      <c r="N23" s="9" t="s">
        <v>38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11.25" hidden="false" customHeight="true" outlineLevel="0" collapsed="false">
      <c r="A24" s="6" t="n">
        <f aca="false">COUNTIFS($B$2:$B$69,B24)</f>
        <v>9</v>
      </c>
      <c r="B24" s="13" t="s">
        <v>40</v>
      </c>
      <c r="C24" s="8" t="n">
        <v>1</v>
      </c>
      <c r="D24" s="14" t="n">
        <v>226.8</v>
      </c>
      <c r="E24" s="9" t="n">
        <v>226.8</v>
      </c>
      <c r="F24" s="8" t="n">
        <v>0</v>
      </c>
      <c r="G24" s="8" t="n">
        <v>0</v>
      </c>
      <c r="H24" s="8" t="n">
        <v>0</v>
      </c>
      <c r="I24" s="8" t="n">
        <v>0</v>
      </c>
      <c r="J24" s="9" t="n">
        <v>2100</v>
      </c>
      <c r="K24" s="9" t="n">
        <f aca="false">J24*C24</f>
        <v>2100</v>
      </c>
      <c r="L24" s="9" t="n">
        <f aca="false">(E24+K24+I24+G24)</f>
        <v>2326.8</v>
      </c>
      <c r="M24" s="9" t="n">
        <f aca="false">L24+(24*60*60*15)</f>
        <v>1298326.8</v>
      </c>
      <c r="N24" s="9" t="s">
        <v>38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11.25" hidden="false" customHeight="true" outlineLevel="0" collapsed="false">
      <c r="A25" s="6" t="n">
        <f aca="false">COUNTIFS($B$2:$B$69,B25)</f>
        <v>11</v>
      </c>
      <c r="B25" s="13" t="s">
        <v>41</v>
      </c>
      <c r="C25" s="8" t="n">
        <v>1</v>
      </c>
      <c r="D25" s="14" t="n">
        <v>226.8</v>
      </c>
      <c r="E25" s="9" t="n">
        <v>226.8</v>
      </c>
      <c r="F25" s="8" t="n">
        <v>0</v>
      </c>
      <c r="G25" s="8" t="n">
        <v>0</v>
      </c>
      <c r="H25" s="8" t="n">
        <v>0</v>
      </c>
      <c r="I25" s="8" t="n">
        <v>0</v>
      </c>
      <c r="J25" s="9" t="n">
        <v>2100</v>
      </c>
      <c r="K25" s="9" t="n">
        <f aca="false">J25*C25</f>
        <v>2100</v>
      </c>
      <c r="L25" s="9" t="n">
        <f aca="false">(E25+K25+I25+G25)</f>
        <v>2326.8</v>
      </c>
      <c r="M25" s="9" t="n">
        <f aca="false">L25+(24*60*60*15)</f>
        <v>1298326.8</v>
      </c>
      <c r="N25" s="9" t="s">
        <v>38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11.25" hidden="false" customHeight="true" outlineLevel="0" collapsed="false">
      <c r="A26" s="6" t="n">
        <f aca="false">COUNTIFS($B$2:$B$69,B26)</f>
        <v>11</v>
      </c>
      <c r="B26" s="13" t="s">
        <v>42</v>
      </c>
      <c r="C26" s="8" t="n">
        <v>1</v>
      </c>
      <c r="D26" s="14" t="n">
        <v>220.5</v>
      </c>
      <c r="E26" s="9" t="n">
        <v>220.5</v>
      </c>
      <c r="F26" s="8" t="n">
        <v>0</v>
      </c>
      <c r="G26" s="8" t="n">
        <v>0</v>
      </c>
      <c r="H26" s="8" t="n">
        <v>0</v>
      </c>
      <c r="I26" s="8" t="n">
        <v>0</v>
      </c>
      <c r="J26" s="9" t="n">
        <v>2100</v>
      </c>
      <c r="K26" s="9" t="n">
        <f aca="false">J26*C26</f>
        <v>2100</v>
      </c>
      <c r="L26" s="9" t="n">
        <f aca="false">(E26+K26+I26+G26)</f>
        <v>2320.5</v>
      </c>
      <c r="M26" s="9" t="n">
        <f aca="false">L26+(24*60*60*15)</f>
        <v>1298320.5</v>
      </c>
      <c r="N26" s="9" t="s">
        <v>38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11.25" hidden="false" customHeight="true" outlineLevel="0" collapsed="false">
      <c r="A27" s="6" t="n">
        <f aca="false">COUNTIFS($B$2:$B$69,B27)</f>
        <v>11</v>
      </c>
      <c r="B27" s="13" t="s">
        <v>41</v>
      </c>
      <c r="C27" s="8" t="n">
        <v>1</v>
      </c>
      <c r="D27" s="14" t="n">
        <v>226.8</v>
      </c>
      <c r="E27" s="9" t="n">
        <v>226.8</v>
      </c>
      <c r="F27" s="8" t="n">
        <v>0</v>
      </c>
      <c r="G27" s="8" t="n">
        <v>0</v>
      </c>
      <c r="H27" s="8" t="n">
        <v>0</v>
      </c>
      <c r="I27" s="8" t="n">
        <v>0</v>
      </c>
      <c r="J27" s="9" t="n">
        <v>2100</v>
      </c>
      <c r="K27" s="9" t="n">
        <f aca="false">J27*C27</f>
        <v>2100</v>
      </c>
      <c r="L27" s="9" t="n">
        <f aca="false">(E27+K27+I27+G27)</f>
        <v>2326.8</v>
      </c>
      <c r="M27" s="9" t="n">
        <f aca="false">L27+(24*60*60*15)</f>
        <v>1298326.8</v>
      </c>
      <c r="N27" s="9" t="s">
        <v>38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11.25" hidden="false" customHeight="true" outlineLevel="0" collapsed="false">
      <c r="A28" s="6" t="n">
        <f aca="false">COUNTIFS($B$2:$B$69,B28)</f>
        <v>11</v>
      </c>
      <c r="B28" s="13" t="s">
        <v>42</v>
      </c>
      <c r="C28" s="8" t="n">
        <v>1</v>
      </c>
      <c r="D28" s="14" t="n">
        <v>220.5</v>
      </c>
      <c r="E28" s="9" t="n">
        <v>220.5</v>
      </c>
      <c r="F28" s="8" t="n">
        <v>0</v>
      </c>
      <c r="G28" s="8" t="n">
        <v>0</v>
      </c>
      <c r="H28" s="8" t="n">
        <v>0</v>
      </c>
      <c r="I28" s="8" t="n">
        <v>0</v>
      </c>
      <c r="J28" s="9" t="n">
        <v>2100</v>
      </c>
      <c r="K28" s="9" t="n">
        <f aca="false">J28*C28</f>
        <v>2100</v>
      </c>
      <c r="L28" s="9" t="n">
        <f aca="false">(E28+K28+I28+G28)</f>
        <v>2320.5</v>
      </c>
      <c r="M28" s="9" t="n">
        <f aca="false">L28+(24*60*60*15)</f>
        <v>1298320.5</v>
      </c>
      <c r="N28" s="9" t="s">
        <v>38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11.25" hidden="false" customHeight="true" outlineLevel="0" collapsed="false">
      <c r="A29" s="6" t="n">
        <f aca="false">COUNTIFS($B$2:$B$69,B29)</f>
        <v>7</v>
      </c>
      <c r="B29" s="13" t="s">
        <v>43</v>
      </c>
      <c r="C29" s="8" t="n">
        <v>1</v>
      </c>
      <c r="D29" s="14" t="n">
        <v>220.5</v>
      </c>
      <c r="E29" s="9" t="n">
        <v>220.5</v>
      </c>
      <c r="F29" s="8" t="n">
        <v>0</v>
      </c>
      <c r="G29" s="8" t="n">
        <v>0</v>
      </c>
      <c r="H29" s="8" t="n">
        <v>0</v>
      </c>
      <c r="I29" s="8" t="n">
        <v>0</v>
      </c>
      <c r="J29" s="9" t="n">
        <v>2100</v>
      </c>
      <c r="K29" s="9" t="n">
        <f aca="false">J29*C29</f>
        <v>2100</v>
      </c>
      <c r="L29" s="9" t="n">
        <f aca="false">(E29+K29+I29+G29)</f>
        <v>2320.5</v>
      </c>
      <c r="M29" s="9" t="n">
        <f aca="false">L29+(24*60*60*15)</f>
        <v>1298320.5</v>
      </c>
      <c r="N29" s="9" t="s">
        <v>38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11.25" hidden="false" customHeight="true" outlineLevel="0" collapsed="false">
      <c r="A30" s="6" t="n">
        <f aca="false">COUNTIFS($B$2:$B$69,B30)</f>
        <v>7</v>
      </c>
      <c r="B30" s="13" t="s">
        <v>44</v>
      </c>
      <c r="C30" s="8" t="n">
        <v>1</v>
      </c>
      <c r="D30" s="14" t="n">
        <v>245.7</v>
      </c>
      <c r="E30" s="9" t="n">
        <v>245.7</v>
      </c>
      <c r="F30" s="8" t="n">
        <v>0</v>
      </c>
      <c r="G30" s="8" t="n">
        <v>0</v>
      </c>
      <c r="H30" s="8" t="n">
        <v>0</v>
      </c>
      <c r="I30" s="8" t="n">
        <v>0</v>
      </c>
      <c r="J30" s="9" t="n">
        <v>2100</v>
      </c>
      <c r="K30" s="9" t="n">
        <f aca="false">J30*C30</f>
        <v>2100</v>
      </c>
      <c r="L30" s="9" t="n">
        <f aca="false">(E30+K30+I30+G30)</f>
        <v>2345.7</v>
      </c>
      <c r="M30" s="9" t="n">
        <f aca="false">L30+(24*60*60*15)</f>
        <v>1298345.7</v>
      </c>
      <c r="N30" s="9" t="s">
        <v>38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1.25" hidden="false" customHeight="true" outlineLevel="0" collapsed="false">
      <c r="A31" s="6" t="n">
        <f aca="false">COUNTIFS($B$2:$B$69,B31)</f>
        <v>9</v>
      </c>
      <c r="B31" s="13" t="s">
        <v>45</v>
      </c>
      <c r="C31" s="8" t="n">
        <v>1</v>
      </c>
      <c r="D31" s="14" t="n">
        <v>220.5</v>
      </c>
      <c r="E31" s="9" t="n">
        <v>220.5</v>
      </c>
      <c r="F31" s="8" t="n">
        <v>0</v>
      </c>
      <c r="G31" s="8" t="n">
        <v>0</v>
      </c>
      <c r="H31" s="8" t="n">
        <v>0</v>
      </c>
      <c r="I31" s="8" t="n">
        <v>0</v>
      </c>
      <c r="J31" s="9" t="n">
        <v>2100</v>
      </c>
      <c r="K31" s="9" t="n">
        <f aca="false">J31*C31</f>
        <v>2100</v>
      </c>
      <c r="L31" s="9" t="n">
        <f aca="false">(E31+K31+I31+G31)</f>
        <v>2320.5</v>
      </c>
      <c r="M31" s="9" t="n">
        <f aca="false">L31+(24*60*60*15)</f>
        <v>1298320.5</v>
      </c>
      <c r="N31" s="9" t="s">
        <v>38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11.25" hidden="false" customHeight="true" outlineLevel="0" collapsed="false">
      <c r="A32" s="6" t="n">
        <f aca="false">COUNTIFS($B$2:$B$69,B32)</f>
        <v>6</v>
      </c>
      <c r="B32" s="13" t="s">
        <v>37</v>
      </c>
      <c r="C32" s="8" t="n">
        <v>1</v>
      </c>
      <c r="D32" s="14" t="n">
        <v>220.5</v>
      </c>
      <c r="E32" s="9" t="n">
        <v>220.5</v>
      </c>
      <c r="F32" s="8" t="n">
        <v>0</v>
      </c>
      <c r="G32" s="8" t="n">
        <v>0</v>
      </c>
      <c r="H32" s="8" t="n">
        <v>0</v>
      </c>
      <c r="I32" s="8" t="n">
        <v>0</v>
      </c>
      <c r="J32" s="9" t="n">
        <v>2100</v>
      </c>
      <c r="K32" s="9" t="n">
        <f aca="false">J32*C32</f>
        <v>2100</v>
      </c>
      <c r="L32" s="9" t="n">
        <f aca="false">(E32+K32+I32+G32)</f>
        <v>2320.5</v>
      </c>
      <c r="M32" s="9" t="n">
        <f aca="false">L32+(24*60*60*15)</f>
        <v>1298320.5</v>
      </c>
      <c r="N32" s="9" t="s">
        <v>38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11.25" hidden="false" customHeight="true" outlineLevel="0" collapsed="false">
      <c r="A33" s="6" t="n">
        <f aca="false">COUNTIFS($B$2:$B$69,B33)</f>
        <v>8</v>
      </c>
      <c r="B33" s="13" t="s">
        <v>39</v>
      </c>
      <c r="C33" s="8" t="n">
        <v>1</v>
      </c>
      <c r="D33" s="14" t="n">
        <v>220.5</v>
      </c>
      <c r="E33" s="9" t="n">
        <v>220.5</v>
      </c>
      <c r="F33" s="8" t="n">
        <v>0</v>
      </c>
      <c r="G33" s="8" t="n">
        <v>0</v>
      </c>
      <c r="H33" s="8" t="n">
        <v>0</v>
      </c>
      <c r="I33" s="8" t="n">
        <v>0</v>
      </c>
      <c r="J33" s="9" t="n">
        <v>2100</v>
      </c>
      <c r="K33" s="9" t="n">
        <f aca="false">J33*C33</f>
        <v>2100</v>
      </c>
      <c r="L33" s="9" t="n">
        <f aca="false">(E33+K33+I33+G33)</f>
        <v>2320.5</v>
      </c>
      <c r="M33" s="9" t="n">
        <f aca="false">L33+(24*60*60*15)</f>
        <v>1298320.5</v>
      </c>
      <c r="N33" s="9" t="s">
        <v>38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11.25" hidden="false" customHeight="true" outlineLevel="0" collapsed="false">
      <c r="A34" s="6" t="n">
        <f aca="false">COUNTIFS($B$2:$B$69,B34)</f>
        <v>9</v>
      </c>
      <c r="B34" s="13" t="s">
        <v>40</v>
      </c>
      <c r="C34" s="8" t="n">
        <v>1</v>
      </c>
      <c r="D34" s="14" t="n">
        <v>239.4</v>
      </c>
      <c r="E34" s="9" t="n">
        <v>239.4</v>
      </c>
      <c r="F34" s="8" t="n">
        <v>0</v>
      </c>
      <c r="G34" s="8" t="n">
        <v>0</v>
      </c>
      <c r="H34" s="8" t="n">
        <v>0</v>
      </c>
      <c r="I34" s="8" t="n">
        <v>0</v>
      </c>
      <c r="J34" s="9" t="n">
        <v>2100</v>
      </c>
      <c r="K34" s="9" t="n">
        <f aca="false">J34*C34</f>
        <v>2100</v>
      </c>
      <c r="L34" s="9" t="n">
        <f aca="false">(E34+K34+I34+G34)</f>
        <v>2339.4</v>
      </c>
      <c r="M34" s="9" t="n">
        <f aca="false">L34+(24*60*60*15)</f>
        <v>1298339.4</v>
      </c>
      <c r="N34" s="9" t="s">
        <v>38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11.25" hidden="false" customHeight="true" outlineLevel="0" collapsed="false">
      <c r="A35" s="6" t="n">
        <f aca="false">COUNTIFS($B$2:$B$69,B35)</f>
        <v>9</v>
      </c>
      <c r="B35" s="13" t="s">
        <v>45</v>
      </c>
      <c r="C35" s="8" t="n">
        <v>1</v>
      </c>
      <c r="D35" s="14" t="n">
        <v>239.4</v>
      </c>
      <c r="E35" s="9" t="n">
        <v>239.4</v>
      </c>
      <c r="F35" s="8" t="n">
        <v>0</v>
      </c>
      <c r="G35" s="8" t="n">
        <v>0</v>
      </c>
      <c r="H35" s="8" t="n">
        <v>0</v>
      </c>
      <c r="I35" s="8" t="n">
        <v>0</v>
      </c>
      <c r="J35" s="9" t="n">
        <v>2100</v>
      </c>
      <c r="K35" s="9" t="n">
        <f aca="false">J35*C35</f>
        <v>2100</v>
      </c>
      <c r="L35" s="9" t="n">
        <f aca="false">(E35+K35+I35+G35)</f>
        <v>2339.4</v>
      </c>
      <c r="M35" s="9" t="n">
        <f aca="false">L35+(24*60*60*15)</f>
        <v>1298339.4</v>
      </c>
      <c r="N35" s="9" t="s">
        <v>38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11.25" hidden="false" customHeight="true" outlineLevel="0" collapsed="false">
      <c r="A36" s="6" t="n">
        <f aca="false">COUNTIFS($B$2:$B$69,B36)</f>
        <v>8</v>
      </c>
      <c r="B36" s="13" t="s">
        <v>39</v>
      </c>
      <c r="C36" s="8" t="n">
        <v>1</v>
      </c>
      <c r="D36" s="14" t="n">
        <v>226.8</v>
      </c>
      <c r="E36" s="9" t="n">
        <v>226.8</v>
      </c>
      <c r="F36" s="8" t="n">
        <v>0</v>
      </c>
      <c r="G36" s="8" t="n">
        <v>0</v>
      </c>
      <c r="H36" s="8" t="n">
        <v>0</v>
      </c>
      <c r="I36" s="8" t="n">
        <v>0</v>
      </c>
      <c r="J36" s="9" t="n">
        <v>2100</v>
      </c>
      <c r="K36" s="9" t="n">
        <f aca="false">J36*C36</f>
        <v>2100</v>
      </c>
      <c r="L36" s="9" t="n">
        <f aca="false">(E36+K36+I36+G36)</f>
        <v>2326.8</v>
      </c>
      <c r="M36" s="9" t="n">
        <f aca="false">L36+(24*60*60*15)</f>
        <v>1298326.8</v>
      </c>
      <c r="N36" s="9" t="s">
        <v>38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11.25" hidden="false" customHeight="true" outlineLevel="0" collapsed="false">
      <c r="A37" s="6" t="n">
        <f aca="false">COUNTIFS($B$2:$B$69,B37)</f>
        <v>9</v>
      </c>
      <c r="B37" s="13" t="s">
        <v>40</v>
      </c>
      <c r="C37" s="8" t="n">
        <v>1</v>
      </c>
      <c r="D37" s="14" t="n">
        <v>226.8</v>
      </c>
      <c r="E37" s="9" t="n">
        <v>226.8</v>
      </c>
      <c r="F37" s="8" t="n">
        <v>0</v>
      </c>
      <c r="G37" s="8" t="n">
        <v>0</v>
      </c>
      <c r="H37" s="8" t="n">
        <v>0</v>
      </c>
      <c r="I37" s="8" t="n">
        <v>0</v>
      </c>
      <c r="J37" s="9" t="n">
        <v>2100</v>
      </c>
      <c r="K37" s="9" t="n">
        <f aca="false">J37*C37</f>
        <v>2100</v>
      </c>
      <c r="L37" s="9" t="n">
        <f aca="false">(E37+K37+I37+G37)</f>
        <v>2326.8</v>
      </c>
      <c r="M37" s="9" t="n">
        <f aca="false">L37+(24*60*60*15)</f>
        <v>1298326.8</v>
      </c>
      <c r="N37" s="9" t="s">
        <v>38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11.25" hidden="false" customHeight="true" outlineLevel="0" collapsed="false">
      <c r="A38" s="6" t="n">
        <f aca="false">COUNTIFS($B$2:$B$69,B38)</f>
        <v>11</v>
      </c>
      <c r="B38" s="13" t="s">
        <v>41</v>
      </c>
      <c r="C38" s="8" t="n">
        <v>1</v>
      </c>
      <c r="D38" s="14" t="n">
        <v>226.8</v>
      </c>
      <c r="E38" s="9" t="n">
        <v>226.8</v>
      </c>
      <c r="F38" s="8" t="n">
        <v>0</v>
      </c>
      <c r="G38" s="8" t="n">
        <v>0</v>
      </c>
      <c r="H38" s="8" t="n">
        <v>0</v>
      </c>
      <c r="I38" s="8" t="n">
        <v>0</v>
      </c>
      <c r="J38" s="9" t="n">
        <v>2100</v>
      </c>
      <c r="K38" s="9" t="n">
        <f aca="false">J38*C38</f>
        <v>2100</v>
      </c>
      <c r="L38" s="9" t="n">
        <f aca="false">(E38+K38+I38+G38)</f>
        <v>2326.8</v>
      </c>
      <c r="M38" s="9" t="n">
        <f aca="false">L38+(24*60*60*15)</f>
        <v>1298326.8</v>
      </c>
      <c r="N38" s="9" t="s">
        <v>38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11.25" hidden="false" customHeight="true" outlineLevel="0" collapsed="false">
      <c r="A39" s="6" t="n">
        <f aca="false">COUNTIFS($B$2:$B$69,B39)</f>
        <v>11</v>
      </c>
      <c r="B39" s="13" t="s">
        <v>42</v>
      </c>
      <c r="C39" s="8" t="n">
        <v>1</v>
      </c>
      <c r="D39" s="14" t="n">
        <v>226.8</v>
      </c>
      <c r="E39" s="9" t="n">
        <v>226.8</v>
      </c>
      <c r="F39" s="8" t="n">
        <v>0</v>
      </c>
      <c r="G39" s="8" t="n">
        <v>0</v>
      </c>
      <c r="H39" s="8" t="n">
        <v>0</v>
      </c>
      <c r="I39" s="8" t="n">
        <v>0</v>
      </c>
      <c r="J39" s="9" t="n">
        <v>2100</v>
      </c>
      <c r="K39" s="9" t="n">
        <f aca="false">J39*C39</f>
        <v>2100</v>
      </c>
      <c r="L39" s="9" t="n">
        <f aca="false">(E39+K39+I39+G39)</f>
        <v>2326.8</v>
      </c>
      <c r="M39" s="9" t="n">
        <f aca="false">L39+(24*60*60*15)</f>
        <v>1298326.8</v>
      </c>
      <c r="N39" s="9" t="s">
        <v>38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11.25" hidden="false" customHeight="true" outlineLevel="0" collapsed="false">
      <c r="A40" s="6" t="n">
        <f aca="false">COUNTIFS($B$2:$B$69,B40)</f>
        <v>11</v>
      </c>
      <c r="B40" s="13" t="s">
        <v>41</v>
      </c>
      <c r="C40" s="8" t="n">
        <v>1</v>
      </c>
      <c r="D40" s="14" t="n">
        <v>220.5</v>
      </c>
      <c r="E40" s="9" t="n">
        <v>220.5</v>
      </c>
      <c r="F40" s="8" t="n">
        <v>0</v>
      </c>
      <c r="G40" s="8" t="n">
        <v>0</v>
      </c>
      <c r="H40" s="8" t="n">
        <v>0</v>
      </c>
      <c r="I40" s="8" t="n">
        <v>0</v>
      </c>
      <c r="J40" s="9" t="n">
        <v>2100</v>
      </c>
      <c r="K40" s="9" t="n">
        <f aca="false">J40*C40</f>
        <v>2100</v>
      </c>
      <c r="L40" s="9" t="n">
        <f aca="false">(E40+K40+I40+G40)</f>
        <v>2320.5</v>
      </c>
      <c r="M40" s="9" t="n">
        <f aca="false">L40+(24*60*60*15)</f>
        <v>1298320.5</v>
      </c>
      <c r="N40" s="9" t="s">
        <v>38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11.25" hidden="false" customHeight="true" outlineLevel="0" collapsed="false">
      <c r="A41" s="6" t="n">
        <f aca="false">COUNTIFS($B$2:$B$69,B41)</f>
        <v>11</v>
      </c>
      <c r="B41" s="13" t="s">
        <v>42</v>
      </c>
      <c r="C41" s="8" t="n">
        <v>1</v>
      </c>
      <c r="D41" s="14" t="n">
        <v>226.8</v>
      </c>
      <c r="E41" s="9" t="n">
        <v>226.8</v>
      </c>
      <c r="F41" s="8" t="n">
        <v>0</v>
      </c>
      <c r="G41" s="8" t="n">
        <v>0</v>
      </c>
      <c r="H41" s="8" t="n">
        <v>0</v>
      </c>
      <c r="I41" s="8" t="n">
        <v>0</v>
      </c>
      <c r="J41" s="9" t="n">
        <v>2100</v>
      </c>
      <c r="K41" s="9" t="n">
        <f aca="false">J41*C41</f>
        <v>2100</v>
      </c>
      <c r="L41" s="9" t="n">
        <f aca="false">(E41+K41+I41+G41)</f>
        <v>2326.8</v>
      </c>
      <c r="M41" s="9" t="n">
        <f aca="false">L41+(24*60*60*15)</f>
        <v>1298326.8</v>
      </c>
      <c r="N41" s="9" t="s">
        <v>38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1.25" hidden="false" customHeight="true" outlineLevel="0" collapsed="false">
      <c r="A42" s="6" t="n">
        <f aca="false">COUNTIFS($B$2:$B$69,B42)</f>
        <v>7</v>
      </c>
      <c r="B42" s="13" t="s">
        <v>43</v>
      </c>
      <c r="C42" s="8" t="n">
        <v>1</v>
      </c>
      <c r="D42" s="14" t="n">
        <v>239.4</v>
      </c>
      <c r="E42" s="9" t="n">
        <v>239.4</v>
      </c>
      <c r="F42" s="8" t="n">
        <v>0</v>
      </c>
      <c r="G42" s="8" t="n">
        <v>0</v>
      </c>
      <c r="H42" s="8" t="n">
        <v>0</v>
      </c>
      <c r="I42" s="8" t="n">
        <v>0</v>
      </c>
      <c r="J42" s="9" t="n">
        <v>2100</v>
      </c>
      <c r="K42" s="9" t="n">
        <f aca="false">J42*C42</f>
        <v>2100</v>
      </c>
      <c r="L42" s="9" t="n">
        <f aca="false">(E42+K42+I42+G42)</f>
        <v>2339.4</v>
      </c>
      <c r="M42" s="9" t="n">
        <f aca="false">L42+(24*60*60*15)</f>
        <v>1298339.4</v>
      </c>
      <c r="N42" s="9" t="s">
        <v>38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11.25" hidden="false" customHeight="true" outlineLevel="0" collapsed="false">
      <c r="A43" s="6" t="n">
        <f aca="false">COUNTIFS($B$2:$B$69,B43)</f>
        <v>7</v>
      </c>
      <c r="B43" s="13" t="s">
        <v>44</v>
      </c>
      <c r="C43" s="8" t="n">
        <v>1</v>
      </c>
      <c r="D43" s="14" t="n">
        <v>239.4</v>
      </c>
      <c r="E43" s="9" t="n">
        <v>239.4</v>
      </c>
      <c r="F43" s="8" t="n">
        <v>0</v>
      </c>
      <c r="G43" s="8" t="n">
        <v>0</v>
      </c>
      <c r="H43" s="8" t="n">
        <v>0</v>
      </c>
      <c r="I43" s="8" t="n">
        <v>0</v>
      </c>
      <c r="J43" s="9" t="n">
        <v>2100</v>
      </c>
      <c r="K43" s="9" t="n">
        <f aca="false">J43*C43</f>
        <v>2100</v>
      </c>
      <c r="L43" s="9" t="n">
        <f aca="false">(E43+K43+I43+G43)</f>
        <v>2339.4</v>
      </c>
      <c r="M43" s="9" t="n">
        <f aca="false">L43+(24*60*60*15)</f>
        <v>1298339.4</v>
      </c>
      <c r="N43" s="9" t="s">
        <v>38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11.25" hidden="false" customHeight="true" outlineLevel="0" collapsed="false">
      <c r="A44" s="6" t="n">
        <f aca="false">COUNTIFS($B$2:$B$69,B44)</f>
        <v>9</v>
      </c>
      <c r="B44" s="13" t="s">
        <v>45</v>
      </c>
      <c r="C44" s="8" t="n">
        <v>1</v>
      </c>
      <c r="D44" s="14" t="n">
        <v>239.4</v>
      </c>
      <c r="E44" s="9" t="n">
        <v>239.4</v>
      </c>
      <c r="F44" s="8" t="n">
        <v>0</v>
      </c>
      <c r="G44" s="8" t="n">
        <v>0</v>
      </c>
      <c r="H44" s="8" t="n">
        <v>0</v>
      </c>
      <c r="I44" s="8" t="n">
        <v>0</v>
      </c>
      <c r="J44" s="9" t="n">
        <v>2100</v>
      </c>
      <c r="K44" s="9" t="n">
        <f aca="false">J44*C44</f>
        <v>2100</v>
      </c>
      <c r="L44" s="9" t="n">
        <f aca="false">(E44+K44+I44+G44)</f>
        <v>2339.4</v>
      </c>
      <c r="M44" s="9" t="n">
        <f aca="false">L44+(24*60*60*15)</f>
        <v>1298339.4</v>
      </c>
      <c r="N44" s="9" t="s">
        <v>38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11.25" hidden="false" customHeight="true" outlineLevel="0" collapsed="false">
      <c r="A45" s="6" t="n">
        <f aca="false">COUNTIFS($B$2:$B$69,B45)</f>
        <v>6</v>
      </c>
      <c r="B45" s="13" t="s">
        <v>37</v>
      </c>
      <c r="C45" s="8" t="n">
        <v>1</v>
      </c>
      <c r="D45" s="14" t="n">
        <v>226.8</v>
      </c>
      <c r="E45" s="9" t="n">
        <v>226.8</v>
      </c>
      <c r="F45" s="8" t="n">
        <v>0</v>
      </c>
      <c r="G45" s="8" t="n">
        <v>0</v>
      </c>
      <c r="H45" s="8" t="n">
        <v>0</v>
      </c>
      <c r="I45" s="8" t="n">
        <v>0</v>
      </c>
      <c r="J45" s="9" t="n">
        <v>2100</v>
      </c>
      <c r="K45" s="9" t="n">
        <f aca="false">J45*C45</f>
        <v>2100</v>
      </c>
      <c r="L45" s="9" t="n">
        <f aca="false">(E45+K45+I45+G45)</f>
        <v>2326.8</v>
      </c>
      <c r="M45" s="9" t="n">
        <f aca="false">L45+(24*60*60*15)</f>
        <v>1298326.8</v>
      </c>
      <c r="N45" s="9" t="s">
        <v>38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1.25" hidden="false" customHeight="true" outlineLevel="0" collapsed="false">
      <c r="A46" s="6" t="n">
        <f aca="false">COUNTIFS($B$2:$B$69,B46)</f>
        <v>8</v>
      </c>
      <c r="B46" s="13" t="s">
        <v>39</v>
      </c>
      <c r="C46" s="8" t="n">
        <v>1</v>
      </c>
      <c r="D46" s="14" t="n">
        <v>226.8</v>
      </c>
      <c r="E46" s="9" t="n">
        <v>226.8</v>
      </c>
      <c r="F46" s="8" t="n">
        <v>0</v>
      </c>
      <c r="G46" s="8" t="n">
        <v>0</v>
      </c>
      <c r="H46" s="8" t="n">
        <v>0</v>
      </c>
      <c r="I46" s="8" t="n">
        <v>0</v>
      </c>
      <c r="J46" s="9" t="n">
        <v>2100</v>
      </c>
      <c r="K46" s="9" t="n">
        <f aca="false">J46*C46</f>
        <v>2100</v>
      </c>
      <c r="L46" s="9" t="n">
        <f aca="false">(E46+K46+I46+G46)</f>
        <v>2326.8</v>
      </c>
      <c r="M46" s="9" t="n">
        <f aca="false">L46+(24*60*60*15)</f>
        <v>1298326.8</v>
      </c>
      <c r="N46" s="9" t="s">
        <v>38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1.25" hidden="false" customHeight="true" outlineLevel="0" collapsed="false">
      <c r="A47" s="6" t="n">
        <f aca="false">COUNTIFS($B$2:$B$69,B47)</f>
        <v>9</v>
      </c>
      <c r="B47" s="13" t="s">
        <v>40</v>
      </c>
      <c r="C47" s="8" t="n">
        <v>1</v>
      </c>
      <c r="D47" s="14" t="n">
        <v>226.8</v>
      </c>
      <c r="E47" s="9" t="n">
        <v>226.8</v>
      </c>
      <c r="F47" s="8" t="n">
        <v>0</v>
      </c>
      <c r="G47" s="8" t="n">
        <v>0</v>
      </c>
      <c r="H47" s="8" t="n">
        <v>0</v>
      </c>
      <c r="I47" s="8" t="n">
        <v>0</v>
      </c>
      <c r="J47" s="9" t="n">
        <v>2100</v>
      </c>
      <c r="K47" s="9" t="n">
        <f aca="false">J47*C47</f>
        <v>2100</v>
      </c>
      <c r="L47" s="9" t="n">
        <f aca="false">(E47+K47+I47+G47)</f>
        <v>2326.8</v>
      </c>
      <c r="M47" s="9" t="n">
        <f aca="false">L47+(24*60*60*15)</f>
        <v>1298326.8</v>
      </c>
      <c r="N47" s="9" t="s">
        <v>38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11.25" hidden="false" customHeight="true" outlineLevel="0" collapsed="false">
      <c r="A48" s="6" t="n">
        <f aca="false">COUNTIFS($B$2:$B$69,B48)</f>
        <v>11</v>
      </c>
      <c r="B48" s="13" t="s">
        <v>41</v>
      </c>
      <c r="C48" s="8" t="n">
        <v>1</v>
      </c>
      <c r="D48" s="14" t="n">
        <v>220.5</v>
      </c>
      <c r="E48" s="9" t="n">
        <v>220.5</v>
      </c>
      <c r="F48" s="8" t="n">
        <v>0</v>
      </c>
      <c r="G48" s="8" t="n">
        <v>0</v>
      </c>
      <c r="H48" s="8" t="n">
        <v>0</v>
      </c>
      <c r="I48" s="8" t="n">
        <v>0</v>
      </c>
      <c r="J48" s="9" t="n">
        <v>2100</v>
      </c>
      <c r="K48" s="9" t="n">
        <f aca="false">J48*C48</f>
        <v>2100</v>
      </c>
      <c r="L48" s="9" t="n">
        <f aca="false">(E48+K48+I48+G48)</f>
        <v>2320.5</v>
      </c>
      <c r="M48" s="9" t="n">
        <f aca="false">L48+(24*60*60*15)</f>
        <v>1298320.5</v>
      </c>
      <c r="N48" s="9" t="s">
        <v>38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11.25" hidden="false" customHeight="true" outlineLevel="0" collapsed="false">
      <c r="A49" s="6" t="n">
        <f aca="false">COUNTIFS($B$2:$B$69,B49)</f>
        <v>11</v>
      </c>
      <c r="B49" s="13" t="s">
        <v>42</v>
      </c>
      <c r="C49" s="8" t="n">
        <v>1</v>
      </c>
      <c r="D49" s="14" t="n">
        <v>220.5</v>
      </c>
      <c r="E49" s="9" t="n">
        <v>220.5</v>
      </c>
      <c r="F49" s="8" t="n">
        <v>0</v>
      </c>
      <c r="G49" s="8" t="n">
        <v>0</v>
      </c>
      <c r="H49" s="8" t="n">
        <v>0</v>
      </c>
      <c r="I49" s="8" t="n">
        <v>0</v>
      </c>
      <c r="J49" s="9" t="n">
        <v>2100</v>
      </c>
      <c r="K49" s="9" t="n">
        <f aca="false">J49*C49</f>
        <v>2100</v>
      </c>
      <c r="L49" s="9" t="n">
        <f aca="false">(E49+K49+I49+G49)</f>
        <v>2320.5</v>
      </c>
      <c r="M49" s="9" t="n">
        <f aca="false">L49+(24*60*60*15)</f>
        <v>1298320.5</v>
      </c>
      <c r="N49" s="9" t="s">
        <v>38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11.25" hidden="false" customHeight="true" outlineLevel="0" collapsed="false">
      <c r="A50" s="6" t="n">
        <f aca="false">COUNTIFS($B$2:$B$69,B50)</f>
        <v>11</v>
      </c>
      <c r="B50" s="13" t="s">
        <v>42</v>
      </c>
      <c r="C50" s="8" t="n">
        <v>1</v>
      </c>
      <c r="D50" s="14" t="n">
        <v>239.4</v>
      </c>
      <c r="E50" s="9" t="n">
        <v>239.4</v>
      </c>
      <c r="F50" s="8" t="n">
        <v>0</v>
      </c>
      <c r="G50" s="8" t="n">
        <v>0</v>
      </c>
      <c r="H50" s="8" t="n">
        <v>0</v>
      </c>
      <c r="I50" s="8" t="n">
        <v>0</v>
      </c>
      <c r="J50" s="9" t="n">
        <v>2100</v>
      </c>
      <c r="K50" s="9" t="n">
        <f aca="false">J50*C50</f>
        <v>2100</v>
      </c>
      <c r="L50" s="9" t="n">
        <f aca="false">(E50+K50+I50+G50)</f>
        <v>2339.4</v>
      </c>
      <c r="M50" s="9" t="n">
        <f aca="false">L50+(24*60*60*15)</f>
        <v>1298339.4</v>
      </c>
      <c r="N50" s="9" t="s">
        <v>38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11.25" hidden="false" customHeight="true" outlineLevel="0" collapsed="false">
      <c r="A51" s="6" t="n">
        <f aca="false">COUNTIFS($B$2:$B$69,B51)</f>
        <v>7</v>
      </c>
      <c r="B51" s="13" t="s">
        <v>43</v>
      </c>
      <c r="C51" s="8" t="n">
        <v>1</v>
      </c>
      <c r="D51" s="14" t="n">
        <v>239.4</v>
      </c>
      <c r="E51" s="9" t="n">
        <v>239.4</v>
      </c>
      <c r="F51" s="8" t="n">
        <v>0</v>
      </c>
      <c r="G51" s="8" t="n">
        <v>0</v>
      </c>
      <c r="H51" s="8" t="n">
        <v>0</v>
      </c>
      <c r="I51" s="8" t="n">
        <v>0</v>
      </c>
      <c r="J51" s="9" t="n">
        <v>2100</v>
      </c>
      <c r="K51" s="9" t="n">
        <f aca="false">J51*C51</f>
        <v>2100</v>
      </c>
      <c r="L51" s="9" t="n">
        <f aca="false">(E51+K51+I51+G51)</f>
        <v>2339.4</v>
      </c>
      <c r="M51" s="9" t="n">
        <f aca="false">L51+(24*60*60*15)</f>
        <v>1298339.4</v>
      </c>
      <c r="N51" s="9" t="s">
        <v>38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11.25" hidden="false" customHeight="true" outlineLevel="0" collapsed="false">
      <c r="A52" s="6" t="n">
        <f aca="false">COUNTIFS($B$2:$B$69,B52)</f>
        <v>7</v>
      </c>
      <c r="B52" s="13" t="s">
        <v>44</v>
      </c>
      <c r="C52" s="8" t="n">
        <v>1</v>
      </c>
      <c r="D52" s="14" t="n">
        <v>226.8</v>
      </c>
      <c r="E52" s="9" t="n">
        <v>226.8</v>
      </c>
      <c r="F52" s="8" t="n">
        <v>0</v>
      </c>
      <c r="G52" s="8" t="n">
        <v>0</v>
      </c>
      <c r="H52" s="8" t="n">
        <v>0</v>
      </c>
      <c r="I52" s="8" t="n">
        <v>0</v>
      </c>
      <c r="J52" s="9" t="n">
        <v>2100</v>
      </c>
      <c r="K52" s="9" t="n">
        <f aca="false">J52*C52</f>
        <v>2100</v>
      </c>
      <c r="L52" s="9" t="n">
        <f aca="false">(E52+K52+I52+G52)</f>
        <v>2326.8</v>
      </c>
      <c r="M52" s="9" t="n">
        <f aca="false">L52+(24*60*60*15)</f>
        <v>1298326.8</v>
      </c>
      <c r="N52" s="9" t="s">
        <v>38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11.25" hidden="false" customHeight="true" outlineLevel="0" collapsed="false">
      <c r="A53" s="6" t="n">
        <f aca="false">COUNTIFS($B$2:$B$69,B53)</f>
        <v>9</v>
      </c>
      <c r="B53" s="13" t="s">
        <v>45</v>
      </c>
      <c r="C53" s="8" t="n">
        <v>1</v>
      </c>
      <c r="D53" s="14" t="n">
        <v>226.8</v>
      </c>
      <c r="E53" s="9" t="n">
        <v>226.8</v>
      </c>
      <c r="F53" s="8" t="n">
        <v>0</v>
      </c>
      <c r="G53" s="8" t="n">
        <v>0</v>
      </c>
      <c r="H53" s="8" t="n">
        <v>0</v>
      </c>
      <c r="I53" s="8" t="n">
        <v>0</v>
      </c>
      <c r="J53" s="9" t="n">
        <v>2100</v>
      </c>
      <c r="K53" s="9" t="n">
        <f aca="false">J53*C53</f>
        <v>2100</v>
      </c>
      <c r="L53" s="9" t="n">
        <f aca="false">(E53+K53+I53+G53)</f>
        <v>2326.8</v>
      </c>
      <c r="M53" s="9" t="n">
        <f aca="false">L53+(24*60*60*15)</f>
        <v>1298326.8</v>
      </c>
      <c r="N53" s="9" t="s">
        <v>38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1.25" hidden="false" customHeight="true" outlineLevel="0" collapsed="false">
      <c r="A54" s="6" t="n">
        <f aca="false">COUNTIFS($B$2:$B$69,B54)</f>
        <v>7</v>
      </c>
      <c r="B54" s="13" t="s">
        <v>44</v>
      </c>
      <c r="C54" s="8" t="n">
        <v>1</v>
      </c>
      <c r="D54" s="14" t="n">
        <v>239.4</v>
      </c>
      <c r="E54" s="9" t="n">
        <v>239.4</v>
      </c>
      <c r="F54" s="8" t="n">
        <v>0</v>
      </c>
      <c r="G54" s="8" t="n">
        <v>0</v>
      </c>
      <c r="H54" s="8" t="n">
        <v>0</v>
      </c>
      <c r="I54" s="8" t="n">
        <v>0</v>
      </c>
      <c r="J54" s="9" t="n">
        <v>2100</v>
      </c>
      <c r="K54" s="9" t="n">
        <f aca="false">J54*C54</f>
        <v>2100</v>
      </c>
      <c r="L54" s="9" t="n">
        <f aca="false">(E54+K54+I54+G54)</f>
        <v>2339.4</v>
      </c>
      <c r="M54" s="9" t="n">
        <f aca="false">L54+(24*60*60*15)</f>
        <v>1298339.4</v>
      </c>
      <c r="N54" s="9" t="s">
        <v>38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11.25" hidden="false" customHeight="true" outlineLevel="0" collapsed="false">
      <c r="A55" s="6" t="n">
        <f aca="false">COUNTIFS($B$2:$B$69,B55)</f>
        <v>9</v>
      </c>
      <c r="B55" s="13" t="s">
        <v>45</v>
      </c>
      <c r="C55" s="8" t="n">
        <v>1</v>
      </c>
      <c r="D55" s="14" t="n">
        <v>220.5</v>
      </c>
      <c r="E55" s="9" t="n">
        <v>220.5</v>
      </c>
      <c r="F55" s="8" t="n">
        <v>0</v>
      </c>
      <c r="G55" s="8" t="n">
        <v>0</v>
      </c>
      <c r="H55" s="8" t="n">
        <v>0</v>
      </c>
      <c r="I55" s="8" t="n">
        <v>0</v>
      </c>
      <c r="J55" s="9" t="n">
        <v>2100</v>
      </c>
      <c r="K55" s="9" t="n">
        <f aca="false">J55*C55</f>
        <v>2100</v>
      </c>
      <c r="L55" s="9" t="n">
        <f aca="false">(E55+K55+I55+G55)</f>
        <v>2320.5</v>
      </c>
      <c r="M55" s="9" t="n">
        <f aca="false">L55+(24*60*60*15)</f>
        <v>1298320.5</v>
      </c>
      <c r="N55" s="9" t="s">
        <v>38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11.25" hidden="false" customHeight="true" outlineLevel="0" collapsed="false">
      <c r="A56" s="6" t="n">
        <f aca="false">COUNTIFS($B$2:$B$69,B56)</f>
        <v>6</v>
      </c>
      <c r="B56" s="13" t="s">
        <v>37</v>
      </c>
      <c r="C56" s="8" t="n">
        <v>1</v>
      </c>
      <c r="D56" s="14" t="n">
        <v>220.5</v>
      </c>
      <c r="E56" s="9" t="n">
        <v>220.5</v>
      </c>
      <c r="F56" s="8" t="n">
        <v>0</v>
      </c>
      <c r="G56" s="8" t="n">
        <v>0</v>
      </c>
      <c r="H56" s="8" t="n">
        <v>0</v>
      </c>
      <c r="I56" s="8" t="n">
        <v>0</v>
      </c>
      <c r="J56" s="9" t="n">
        <v>2100</v>
      </c>
      <c r="K56" s="9" t="n">
        <f aca="false">J56*C56</f>
        <v>2100</v>
      </c>
      <c r="L56" s="9" t="n">
        <f aca="false">(E56+K56+I56+G56)</f>
        <v>2320.5</v>
      </c>
      <c r="M56" s="9" t="n">
        <f aca="false">L56+(24*60*60*15)</f>
        <v>1298320.5</v>
      </c>
      <c r="N56" s="9" t="s">
        <v>38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11.25" hidden="false" customHeight="true" outlineLevel="0" collapsed="false">
      <c r="A57" s="6" t="n">
        <f aca="false">COUNTIFS($B$2:$B$69,B57)</f>
        <v>8</v>
      </c>
      <c r="B57" s="13" t="s">
        <v>39</v>
      </c>
      <c r="C57" s="8" t="n">
        <v>1</v>
      </c>
      <c r="D57" s="14" t="n">
        <v>220.5</v>
      </c>
      <c r="E57" s="9" t="n">
        <v>220.5</v>
      </c>
      <c r="F57" s="8" t="n">
        <v>0</v>
      </c>
      <c r="G57" s="8" t="n">
        <v>0</v>
      </c>
      <c r="H57" s="8" t="n">
        <v>0</v>
      </c>
      <c r="I57" s="8" t="n">
        <v>0</v>
      </c>
      <c r="J57" s="9" t="n">
        <v>2100</v>
      </c>
      <c r="K57" s="9" t="n">
        <f aca="false">J57*C57</f>
        <v>2100</v>
      </c>
      <c r="L57" s="9" t="n">
        <f aca="false">(E57+K57+I57+G57)</f>
        <v>2320.5</v>
      </c>
      <c r="M57" s="9" t="n">
        <f aca="false">L57+(24*60*60*15)</f>
        <v>1298320.5</v>
      </c>
      <c r="N57" s="9" t="s">
        <v>38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11.25" hidden="false" customHeight="true" outlineLevel="0" collapsed="false">
      <c r="A58" s="6" t="n">
        <f aca="false">COUNTIFS($B$2:$B$69,B58)</f>
        <v>9</v>
      </c>
      <c r="B58" s="13" t="s">
        <v>40</v>
      </c>
      <c r="C58" s="8" t="n">
        <v>1</v>
      </c>
      <c r="D58" s="14" t="n">
        <v>239.4</v>
      </c>
      <c r="E58" s="9" t="n">
        <v>239.4</v>
      </c>
      <c r="F58" s="8" t="n">
        <v>0</v>
      </c>
      <c r="G58" s="8" t="n">
        <v>0</v>
      </c>
      <c r="H58" s="8" t="n">
        <v>0</v>
      </c>
      <c r="I58" s="8" t="n">
        <v>0</v>
      </c>
      <c r="J58" s="9" t="n">
        <v>2100</v>
      </c>
      <c r="K58" s="9" t="n">
        <f aca="false">J58*C58</f>
        <v>2100</v>
      </c>
      <c r="L58" s="9" t="n">
        <f aca="false">(E58+K58+I58+G58)</f>
        <v>2339.4</v>
      </c>
      <c r="M58" s="9" t="n">
        <f aca="false">L58+(24*60*60*15)</f>
        <v>1298339.4</v>
      </c>
      <c r="N58" s="9" t="s">
        <v>38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11.25" hidden="false" customHeight="true" outlineLevel="0" collapsed="false">
      <c r="A59" s="6" t="n">
        <f aca="false">COUNTIFS($B$2:$B$69,B59)</f>
        <v>9</v>
      </c>
      <c r="B59" s="13" t="s">
        <v>45</v>
      </c>
      <c r="C59" s="8" t="n">
        <v>1</v>
      </c>
      <c r="D59" s="14" t="n">
        <v>239.4</v>
      </c>
      <c r="E59" s="9" t="n">
        <v>239.4</v>
      </c>
      <c r="F59" s="8" t="n">
        <v>0</v>
      </c>
      <c r="G59" s="8" t="n">
        <v>0</v>
      </c>
      <c r="H59" s="8" t="n">
        <v>0</v>
      </c>
      <c r="I59" s="8" t="n">
        <v>0</v>
      </c>
      <c r="J59" s="9" t="n">
        <v>2100</v>
      </c>
      <c r="K59" s="9" t="n">
        <f aca="false">J59*C59</f>
        <v>2100</v>
      </c>
      <c r="L59" s="9" t="n">
        <f aca="false">(E59+K59+I59+G59)</f>
        <v>2339.4</v>
      </c>
      <c r="M59" s="9" t="n">
        <f aca="false">L59+(24*60*60*15)</f>
        <v>1298339.4</v>
      </c>
      <c r="N59" s="9" t="s">
        <v>38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11.25" hidden="false" customHeight="true" outlineLevel="0" collapsed="false">
      <c r="A60" s="6" t="n">
        <f aca="false">COUNTIFS($B$2:$B$69,B60)</f>
        <v>8</v>
      </c>
      <c r="B60" s="13" t="s">
        <v>39</v>
      </c>
      <c r="C60" s="8" t="n">
        <v>1</v>
      </c>
      <c r="D60" s="14" t="n">
        <v>226.8</v>
      </c>
      <c r="E60" s="9" t="n">
        <v>226.8</v>
      </c>
      <c r="F60" s="8" t="n">
        <v>0</v>
      </c>
      <c r="G60" s="8" t="n">
        <v>0</v>
      </c>
      <c r="H60" s="8" t="n">
        <v>0</v>
      </c>
      <c r="I60" s="8" t="n">
        <v>0</v>
      </c>
      <c r="J60" s="9" t="n">
        <v>2100</v>
      </c>
      <c r="K60" s="9" t="n">
        <f aca="false">J60*C60</f>
        <v>2100</v>
      </c>
      <c r="L60" s="9" t="n">
        <f aca="false">(E60+K60+I60+G60)</f>
        <v>2326.8</v>
      </c>
      <c r="M60" s="9" t="n">
        <f aca="false">L60+(24*60*60*15)</f>
        <v>1298326.8</v>
      </c>
      <c r="N60" s="9" t="s">
        <v>38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11.25" hidden="false" customHeight="true" outlineLevel="0" collapsed="false">
      <c r="A61" s="6" t="n">
        <f aca="false">COUNTIFS($B$2:$B$69,B61)</f>
        <v>9</v>
      </c>
      <c r="B61" s="13" t="s">
        <v>40</v>
      </c>
      <c r="C61" s="8" t="n">
        <v>1</v>
      </c>
      <c r="D61" s="14" t="n">
        <v>226.8</v>
      </c>
      <c r="E61" s="9" t="n">
        <v>226.8</v>
      </c>
      <c r="F61" s="8" t="n">
        <v>0</v>
      </c>
      <c r="G61" s="8" t="n">
        <v>0</v>
      </c>
      <c r="H61" s="8" t="n">
        <v>0</v>
      </c>
      <c r="I61" s="8" t="n">
        <v>0</v>
      </c>
      <c r="J61" s="9" t="n">
        <v>2100</v>
      </c>
      <c r="K61" s="9" t="n">
        <f aca="false">J61*C61</f>
        <v>2100</v>
      </c>
      <c r="L61" s="9" t="n">
        <f aca="false">(E61+K61+I61+G61)</f>
        <v>2326.8</v>
      </c>
      <c r="M61" s="9" t="n">
        <f aca="false">L61+(24*60*60*15)</f>
        <v>1298326.8</v>
      </c>
      <c r="N61" s="9" t="s">
        <v>38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11.25" hidden="false" customHeight="true" outlineLevel="0" collapsed="false">
      <c r="A62" s="6" t="n">
        <f aca="false">COUNTIFS($B$2:$B$69,B62)</f>
        <v>11</v>
      </c>
      <c r="B62" s="13" t="s">
        <v>41</v>
      </c>
      <c r="C62" s="8" t="n">
        <v>1</v>
      </c>
      <c r="D62" s="14" t="n">
        <v>226.8</v>
      </c>
      <c r="E62" s="9" t="n">
        <v>226.8</v>
      </c>
      <c r="F62" s="8" t="n">
        <v>0</v>
      </c>
      <c r="G62" s="8" t="n">
        <v>0</v>
      </c>
      <c r="H62" s="8" t="n">
        <v>0</v>
      </c>
      <c r="I62" s="8" t="n">
        <v>0</v>
      </c>
      <c r="J62" s="9" t="n">
        <v>2100</v>
      </c>
      <c r="K62" s="9" t="n">
        <f aca="false">J62*C62</f>
        <v>2100</v>
      </c>
      <c r="L62" s="9" t="n">
        <f aca="false">(E62+K62+I62+G62)</f>
        <v>2326.8</v>
      </c>
      <c r="M62" s="9" t="n">
        <f aca="false">L62+(24*60*60*15)</f>
        <v>1298326.8</v>
      </c>
      <c r="N62" s="9" t="s">
        <v>38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11.25" hidden="false" customHeight="true" outlineLevel="0" collapsed="false">
      <c r="A63" s="6" t="n">
        <f aca="false">COUNTIFS($B$2:$B$69,B63)</f>
        <v>11</v>
      </c>
      <c r="B63" s="13" t="s">
        <v>42</v>
      </c>
      <c r="C63" s="8" t="n">
        <v>1</v>
      </c>
      <c r="D63" s="14" t="n">
        <v>226.8</v>
      </c>
      <c r="E63" s="9" t="n">
        <v>226.8</v>
      </c>
      <c r="F63" s="8" t="n">
        <v>0</v>
      </c>
      <c r="G63" s="8" t="n">
        <v>0</v>
      </c>
      <c r="H63" s="8" t="n">
        <v>0</v>
      </c>
      <c r="I63" s="8" t="n">
        <v>0</v>
      </c>
      <c r="J63" s="9" t="n">
        <v>2100</v>
      </c>
      <c r="K63" s="9" t="n">
        <f aca="false">J63*C63</f>
        <v>2100</v>
      </c>
      <c r="L63" s="9" t="n">
        <f aca="false">(E63+K63+I63+G63)</f>
        <v>2326.8</v>
      </c>
      <c r="M63" s="9" t="n">
        <f aca="false">L63+(24*60*60*15)</f>
        <v>1298326.8</v>
      </c>
      <c r="N63" s="9" t="s">
        <v>38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11.25" hidden="false" customHeight="true" outlineLevel="0" collapsed="false">
      <c r="A64" s="6" t="n">
        <f aca="false">COUNTIFS($B$2:$B$69,B64)</f>
        <v>11</v>
      </c>
      <c r="B64" s="13" t="s">
        <v>41</v>
      </c>
      <c r="C64" s="8" t="n">
        <v>1</v>
      </c>
      <c r="D64" s="14" t="n">
        <v>220.5</v>
      </c>
      <c r="E64" s="9" t="n">
        <v>220.5</v>
      </c>
      <c r="F64" s="8" t="n">
        <v>0</v>
      </c>
      <c r="G64" s="8" t="n">
        <v>0</v>
      </c>
      <c r="H64" s="8" t="n">
        <v>0</v>
      </c>
      <c r="I64" s="8" t="n">
        <v>0</v>
      </c>
      <c r="J64" s="9" t="n">
        <v>2100</v>
      </c>
      <c r="K64" s="9" t="n">
        <f aca="false">J64*C64</f>
        <v>2100</v>
      </c>
      <c r="L64" s="9" t="n">
        <f aca="false">(E64+K64+I64+G64)</f>
        <v>2320.5</v>
      </c>
      <c r="M64" s="9" t="n">
        <f aca="false">L64+(24*60*60*15)</f>
        <v>1298320.5</v>
      </c>
      <c r="N64" s="9" t="s">
        <v>38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11.25" hidden="false" customHeight="true" outlineLevel="0" collapsed="false">
      <c r="A65" s="6" t="n">
        <f aca="false">COUNTIFS($B$2:$B$69,B65)</f>
        <v>11</v>
      </c>
      <c r="B65" s="13" t="s">
        <v>42</v>
      </c>
      <c r="C65" s="8" t="n">
        <v>1</v>
      </c>
      <c r="D65" s="14" t="n">
        <v>226.8</v>
      </c>
      <c r="E65" s="9" t="n">
        <v>226.8</v>
      </c>
      <c r="F65" s="8" t="n">
        <v>0</v>
      </c>
      <c r="G65" s="8" t="n">
        <v>0</v>
      </c>
      <c r="H65" s="8" t="n">
        <v>0</v>
      </c>
      <c r="I65" s="8" t="n">
        <v>0</v>
      </c>
      <c r="J65" s="9" t="n">
        <v>2100</v>
      </c>
      <c r="K65" s="9" t="n">
        <f aca="false">J65*C65</f>
        <v>2100</v>
      </c>
      <c r="L65" s="9" t="n">
        <f aca="false">(E65+K65+I65+G65)</f>
        <v>2326.8</v>
      </c>
      <c r="M65" s="9" t="n">
        <f aca="false">L65+(24*60*60*15)</f>
        <v>1298326.8</v>
      </c>
      <c r="N65" s="9" t="s">
        <v>38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11.25" hidden="false" customHeight="true" outlineLevel="0" collapsed="false">
      <c r="A66" s="6" t="n">
        <f aca="false">COUNTIFS($B$2:$B$69,B66)</f>
        <v>7</v>
      </c>
      <c r="B66" s="13" t="s">
        <v>43</v>
      </c>
      <c r="C66" s="8" t="n">
        <v>1</v>
      </c>
      <c r="D66" s="14" t="n">
        <v>239.4</v>
      </c>
      <c r="E66" s="9" t="n">
        <v>239.4</v>
      </c>
      <c r="F66" s="8" t="n">
        <v>0</v>
      </c>
      <c r="G66" s="8" t="n">
        <v>0</v>
      </c>
      <c r="H66" s="8" t="n">
        <v>0</v>
      </c>
      <c r="I66" s="8" t="n">
        <v>0</v>
      </c>
      <c r="J66" s="9" t="n">
        <v>2100</v>
      </c>
      <c r="K66" s="9" t="n">
        <f aca="false">J66*C66</f>
        <v>2100</v>
      </c>
      <c r="L66" s="9" t="n">
        <f aca="false">(E66+K66+I66+G66)</f>
        <v>2339.4</v>
      </c>
      <c r="M66" s="9" t="n">
        <f aca="false">L66+(24*60*60*15)</f>
        <v>1298339.4</v>
      </c>
      <c r="N66" s="9" t="s">
        <v>38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11.25" hidden="false" customHeight="true" outlineLevel="0" collapsed="false">
      <c r="A67" s="6" t="n">
        <f aca="false">COUNTIFS($B$2:$B$69,B67)</f>
        <v>7</v>
      </c>
      <c r="B67" s="13" t="s">
        <v>44</v>
      </c>
      <c r="C67" s="8" t="n">
        <v>1</v>
      </c>
      <c r="D67" s="14" t="n">
        <v>239.4</v>
      </c>
      <c r="E67" s="9" t="n">
        <v>239.4</v>
      </c>
      <c r="F67" s="8" t="n">
        <v>0</v>
      </c>
      <c r="G67" s="8" t="n">
        <v>0</v>
      </c>
      <c r="H67" s="8" t="n">
        <v>0</v>
      </c>
      <c r="I67" s="8" t="n">
        <v>0</v>
      </c>
      <c r="J67" s="9" t="n">
        <v>2100</v>
      </c>
      <c r="K67" s="9" t="n">
        <f aca="false">J67*C67</f>
        <v>2100</v>
      </c>
      <c r="L67" s="9" t="n">
        <f aca="false">(E67+K67+I67+G67)</f>
        <v>2339.4</v>
      </c>
      <c r="M67" s="9" t="n">
        <f aca="false">L67+(24*60*60*15)</f>
        <v>1298339.4</v>
      </c>
      <c r="N67" s="9" t="s">
        <v>38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11.25" hidden="false" customHeight="true" outlineLevel="0" collapsed="false">
      <c r="A68" s="6" t="n">
        <f aca="false">COUNTIFS($B$2:$B$69,B68)</f>
        <v>9</v>
      </c>
      <c r="B68" s="13" t="s">
        <v>45</v>
      </c>
      <c r="C68" s="8" t="n">
        <v>1</v>
      </c>
      <c r="D68" s="14" t="n">
        <v>239.4</v>
      </c>
      <c r="E68" s="9" t="n">
        <v>239.4</v>
      </c>
      <c r="F68" s="8" t="n">
        <v>0</v>
      </c>
      <c r="G68" s="8" t="n">
        <v>0</v>
      </c>
      <c r="H68" s="8" t="n">
        <v>0</v>
      </c>
      <c r="I68" s="8" t="n">
        <v>0</v>
      </c>
      <c r="J68" s="9" t="n">
        <v>2100</v>
      </c>
      <c r="K68" s="9" t="n">
        <f aca="false">J68*C68</f>
        <v>2100</v>
      </c>
      <c r="L68" s="9" t="n">
        <f aca="false">(E68+K68+I68+G68)</f>
        <v>2339.4</v>
      </c>
      <c r="M68" s="9" t="n">
        <f aca="false">L68+(24*60*60*15)</f>
        <v>1298339.4</v>
      </c>
      <c r="N68" s="9" t="s">
        <v>38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11.25" hidden="false" customHeight="true" outlineLevel="0" collapsed="false">
      <c r="A69" s="6" t="n">
        <f aca="false">COUNTIFS($B$2:$B$69,B69)</f>
        <v>6</v>
      </c>
      <c r="B69" s="13" t="s">
        <v>37</v>
      </c>
      <c r="C69" s="8" t="n">
        <v>1</v>
      </c>
      <c r="D69" s="14" t="n">
        <v>226.8</v>
      </c>
      <c r="E69" s="9" t="n">
        <v>226.8</v>
      </c>
      <c r="F69" s="8" t="n">
        <v>0</v>
      </c>
      <c r="G69" s="8" t="n">
        <v>0</v>
      </c>
      <c r="H69" s="8" t="n">
        <v>0</v>
      </c>
      <c r="I69" s="8" t="n">
        <v>0</v>
      </c>
      <c r="J69" s="9" t="n">
        <v>2100</v>
      </c>
      <c r="K69" s="9" t="n">
        <f aca="false">J69*C69</f>
        <v>2100</v>
      </c>
      <c r="L69" s="9" t="n">
        <f aca="false">(E69+K69+I69+G69)</f>
        <v>2326.8</v>
      </c>
      <c r="M69" s="9" t="n">
        <f aca="false">L69+(24*60*60*15)</f>
        <v>1298326.8</v>
      </c>
      <c r="N69" s="9" t="s">
        <v>38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11.25" hidden="false" customHeight="true" outlineLevel="0" collapsed="false">
      <c r="A70" s="1"/>
      <c r="B70" s="1"/>
      <c r="C70" s="15"/>
      <c r="D70" s="15"/>
      <c r="E70" s="16"/>
      <c r="F70" s="16"/>
      <c r="G70" s="15"/>
      <c r="H70" s="15"/>
      <c r="I70" s="15"/>
      <c r="J70" s="15"/>
      <c r="K70" s="15"/>
      <c r="L70" s="15"/>
      <c r="M70" s="1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11.25" hidden="false" customHeight="true" outlineLevel="0" collapsed="false">
      <c r="A71" s="1"/>
      <c r="B71" s="1"/>
      <c r="C71" s="15"/>
      <c r="D71" s="15"/>
      <c r="E71" s="16"/>
      <c r="F71" s="16"/>
      <c r="G71" s="15"/>
      <c r="H71" s="15"/>
      <c r="I71" s="15"/>
      <c r="J71" s="15"/>
      <c r="K71" s="15"/>
      <c r="L71" s="15"/>
      <c r="M71" s="1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11.25" hidden="false" customHeight="true" outlineLevel="0" collapsed="false">
      <c r="A72" s="1"/>
      <c r="B72" s="1"/>
      <c r="C72" s="15"/>
      <c r="D72" s="15"/>
      <c r="E72" s="16"/>
      <c r="F72" s="16"/>
      <c r="G72" s="15"/>
      <c r="H72" s="15"/>
      <c r="I72" s="15"/>
      <c r="J72" s="15"/>
      <c r="K72" s="15"/>
      <c r="L72" s="15"/>
      <c r="M72" s="1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11.25" hidden="false" customHeight="true" outlineLevel="0" collapsed="false">
      <c r="A73" s="1"/>
      <c r="B73" s="1"/>
      <c r="C73" s="15"/>
      <c r="D73" s="15"/>
      <c r="E73" s="16"/>
      <c r="F73" s="16"/>
      <c r="G73" s="15"/>
      <c r="H73" s="15"/>
      <c r="I73" s="15"/>
      <c r="J73" s="15"/>
      <c r="K73" s="15"/>
      <c r="L73" s="15"/>
      <c r="M73" s="1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11.25" hidden="false" customHeight="true" outlineLevel="0" collapsed="false">
      <c r="A74" s="1"/>
      <c r="B74" s="1"/>
      <c r="C74" s="15"/>
      <c r="D74" s="15"/>
      <c r="E74" s="16"/>
      <c r="F74" s="16"/>
      <c r="G74" s="15"/>
      <c r="H74" s="15"/>
      <c r="I74" s="15"/>
      <c r="J74" s="15"/>
      <c r="K74" s="15"/>
      <c r="L74" s="15"/>
      <c r="M74" s="1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11.25" hidden="false" customHeight="true" outlineLevel="0" collapsed="false">
      <c r="A75" s="1"/>
      <c r="B75" s="1"/>
      <c r="C75" s="15"/>
      <c r="D75" s="15"/>
      <c r="E75" s="16"/>
      <c r="F75" s="16"/>
      <c r="G75" s="15"/>
      <c r="H75" s="15"/>
      <c r="I75" s="15"/>
      <c r="J75" s="15"/>
      <c r="K75" s="15"/>
      <c r="L75" s="15"/>
      <c r="M75" s="1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11.25" hidden="false" customHeight="true" outlineLevel="0" collapsed="false">
      <c r="A76" s="1"/>
      <c r="B76" s="1"/>
      <c r="C76" s="15"/>
      <c r="D76" s="15"/>
      <c r="E76" s="16"/>
      <c r="F76" s="16"/>
      <c r="G76" s="15"/>
      <c r="H76" s="15"/>
      <c r="I76" s="15"/>
      <c r="J76" s="15"/>
      <c r="K76" s="15"/>
      <c r="L76" s="15"/>
      <c r="M76" s="1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11.25" hidden="false" customHeight="true" outlineLevel="0" collapsed="false">
      <c r="A77" s="1"/>
      <c r="B77" s="1"/>
      <c r="C77" s="15"/>
      <c r="D77" s="15"/>
      <c r="E77" s="16"/>
      <c r="F77" s="16"/>
      <c r="G77" s="15"/>
      <c r="H77" s="15"/>
      <c r="I77" s="15"/>
      <c r="J77" s="15"/>
      <c r="K77" s="15"/>
      <c r="L77" s="15"/>
      <c r="M77" s="1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11.25" hidden="false" customHeight="true" outlineLevel="0" collapsed="false">
      <c r="A78" s="1"/>
      <c r="B78" s="1"/>
      <c r="C78" s="15"/>
      <c r="D78" s="15"/>
      <c r="E78" s="16"/>
      <c r="F78" s="16"/>
      <c r="G78" s="15"/>
      <c r="H78" s="15"/>
      <c r="I78" s="15"/>
      <c r="J78" s="15"/>
      <c r="K78" s="15"/>
      <c r="L78" s="15"/>
      <c r="M78" s="1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11.25" hidden="false" customHeight="true" outlineLevel="0" collapsed="false">
      <c r="A79" s="1"/>
      <c r="B79" s="1"/>
      <c r="C79" s="15"/>
      <c r="D79" s="15"/>
      <c r="E79" s="16"/>
      <c r="F79" s="16"/>
      <c r="G79" s="15"/>
      <c r="H79" s="15"/>
      <c r="I79" s="15"/>
      <c r="J79" s="15"/>
      <c r="K79" s="15"/>
      <c r="L79" s="15"/>
      <c r="M79" s="1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11.25" hidden="false" customHeight="true" outlineLevel="0" collapsed="false">
      <c r="A80" s="1"/>
      <c r="B80" s="1"/>
      <c r="C80" s="15"/>
      <c r="D80" s="15"/>
      <c r="E80" s="16"/>
      <c r="F80" s="16"/>
      <c r="G80" s="15"/>
      <c r="H80" s="15"/>
      <c r="I80" s="15"/>
      <c r="J80" s="15"/>
      <c r="K80" s="15"/>
      <c r="L80" s="15"/>
      <c r="M80" s="1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11.25" hidden="false" customHeight="true" outlineLevel="0" collapsed="false">
      <c r="A81" s="1"/>
      <c r="B81" s="1"/>
      <c r="C81" s="15"/>
      <c r="D81" s="15"/>
      <c r="E81" s="16"/>
      <c r="F81" s="16"/>
      <c r="G81" s="15"/>
      <c r="H81" s="15"/>
      <c r="I81" s="15"/>
      <c r="J81" s="15"/>
      <c r="K81" s="15"/>
      <c r="L81" s="15"/>
      <c r="M81" s="1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11.25" hidden="false" customHeight="true" outlineLevel="0" collapsed="false">
      <c r="A82" s="1"/>
      <c r="B82" s="1"/>
      <c r="C82" s="15"/>
      <c r="D82" s="15"/>
      <c r="E82" s="16"/>
      <c r="F82" s="16"/>
      <c r="G82" s="15"/>
      <c r="H82" s="15"/>
      <c r="I82" s="15"/>
      <c r="J82" s="15"/>
      <c r="K82" s="15"/>
      <c r="L82" s="15"/>
      <c r="M82" s="1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11.25" hidden="false" customHeight="true" outlineLevel="0" collapsed="false">
      <c r="A83" s="1"/>
      <c r="B83" s="1"/>
      <c r="C83" s="15"/>
      <c r="D83" s="15"/>
      <c r="E83" s="16"/>
      <c r="F83" s="16"/>
      <c r="G83" s="15"/>
      <c r="H83" s="15"/>
      <c r="I83" s="15"/>
      <c r="J83" s="15"/>
      <c r="K83" s="15"/>
      <c r="L83" s="15"/>
      <c r="M83" s="1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11.25" hidden="false" customHeight="true" outlineLevel="0" collapsed="false">
      <c r="A84" s="1"/>
      <c r="B84" s="1"/>
      <c r="C84" s="15"/>
      <c r="D84" s="15"/>
      <c r="E84" s="16"/>
      <c r="F84" s="16"/>
      <c r="G84" s="15"/>
      <c r="H84" s="15"/>
      <c r="I84" s="15"/>
      <c r="J84" s="15"/>
      <c r="K84" s="15"/>
      <c r="L84" s="15"/>
      <c r="M84" s="1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11.25" hidden="false" customHeight="true" outlineLevel="0" collapsed="false">
      <c r="A85" s="1"/>
      <c r="B85" s="1"/>
      <c r="C85" s="15"/>
      <c r="D85" s="15"/>
      <c r="E85" s="16"/>
      <c r="F85" s="16"/>
      <c r="G85" s="15"/>
      <c r="H85" s="15"/>
      <c r="I85" s="15"/>
      <c r="J85" s="15"/>
      <c r="K85" s="15"/>
      <c r="L85" s="15"/>
      <c r="M85" s="1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11.25" hidden="false" customHeight="true" outlineLevel="0" collapsed="false">
      <c r="A86" s="1"/>
      <c r="B86" s="1"/>
      <c r="C86" s="15"/>
      <c r="D86" s="15"/>
      <c r="E86" s="16"/>
      <c r="F86" s="16"/>
      <c r="G86" s="15"/>
      <c r="H86" s="15"/>
      <c r="I86" s="15"/>
      <c r="J86" s="15"/>
      <c r="K86" s="15"/>
      <c r="L86" s="15"/>
      <c r="M86" s="1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11.25" hidden="false" customHeight="true" outlineLevel="0" collapsed="false">
      <c r="A87" s="1"/>
      <c r="B87" s="1"/>
      <c r="C87" s="15"/>
      <c r="D87" s="15"/>
      <c r="E87" s="16"/>
      <c r="F87" s="16"/>
      <c r="G87" s="15"/>
      <c r="H87" s="15"/>
      <c r="I87" s="15"/>
      <c r="J87" s="15"/>
      <c r="K87" s="15"/>
      <c r="L87" s="15"/>
      <c r="M87" s="1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11.25" hidden="false" customHeight="true" outlineLevel="0" collapsed="false">
      <c r="A88" s="1"/>
      <c r="B88" s="1"/>
      <c r="C88" s="15"/>
      <c r="D88" s="15"/>
      <c r="E88" s="16"/>
      <c r="F88" s="16"/>
      <c r="G88" s="15"/>
      <c r="H88" s="15"/>
      <c r="I88" s="15"/>
      <c r="J88" s="15"/>
      <c r="K88" s="15"/>
      <c r="L88" s="15"/>
      <c r="M88" s="1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11.25" hidden="false" customHeight="true" outlineLevel="0" collapsed="false">
      <c r="A89" s="1"/>
      <c r="B89" s="1"/>
      <c r="C89" s="15"/>
      <c r="D89" s="15"/>
      <c r="E89" s="16"/>
      <c r="F89" s="16"/>
      <c r="G89" s="15"/>
      <c r="H89" s="15"/>
      <c r="I89" s="15"/>
      <c r="J89" s="15"/>
      <c r="K89" s="15"/>
      <c r="L89" s="15"/>
      <c r="M89" s="1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11.25" hidden="false" customHeight="true" outlineLevel="0" collapsed="false">
      <c r="A90" s="1"/>
      <c r="B90" s="1"/>
      <c r="C90" s="15"/>
      <c r="D90" s="15"/>
      <c r="E90" s="16"/>
      <c r="F90" s="16"/>
      <c r="G90" s="15"/>
      <c r="H90" s="15"/>
      <c r="I90" s="15"/>
      <c r="J90" s="15"/>
      <c r="K90" s="15"/>
      <c r="L90" s="15"/>
      <c r="M90" s="1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11.25" hidden="false" customHeight="true" outlineLevel="0" collapsed="false">
      <c r="A91" s="1"/>
      <c r="B91" s="1"/>
      <c r="C91" s="15"/>
      <c r="D91" s="15"/>
      <c r="E91" s="16"/>
      <c r="F91" s="16"/>
      <c r="G91" s="15"/>
      <c r="H91" s="15"/>
      <c r="I91" s="15"/>
      <c r="J91" s="15"/>
      <c r="K91" s="15"/>
      <c r="L91" s="15"/>
      <c r="M91" s="1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11.25" hidden="false" customHeight="true" outlineLevel="0" collapsed="false">
      <c r="A92" s="1"/>
      <c r="B92" s="1"/>
      <c r="C92" s="15"/>
      <c r="D92" s="15"/>
      <c r="E92" s="16"/>
      <c r="F92" s="16"/>
      <c r="G92" s="15"/>
      <c r="H92" s="15"/>
      <c r="I92" s="15"/>
      <c r="J92" s="15"/>
      <c r="K92" s="15"/>
      <c r="L92" s="15"/>
      <c r="M92" s="1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11.25" hidden="false" customHeight="true" outlineLevel="0" collapsed="false">
      <c r="A93" s="1"/>
      <c r="B93" s="1"/>
      <c r="C93" s="15"/>
      <c r="D93" s="15"/>
      <c r="E93" s="16"/>
      <c r="F93" s="16"/>
      <c r="G93" s="15"/>
      <c r="H93" s="15"/>
      <c r="I93" s="15"/>
      <c r="J93" s="15"/>
      <c r="K93" s="15"/>
      <c r="L93" s="15"/>
      <c r="M93" s="1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11.25" hidden="false" customHeight="true" outlineLevel="0" collapsed="false">
      <c r="A94" s="1"/>
      <c r="B94" s="1"/>
      <c r="C94" s="15"/>
      <c r="D94" s="15"/>
      <c r="E94" s="16"/>
      <c r="F94" s="16"/>
      <c r="G94" s="15"/>
      <c r="H94" s="15"/>
      <c r="I94" s="15"/>
      <c r="J94" s="15"/>
      <c r="K94" s="15"/>
      <c r="L94" s="15"/>
      <c r="M94" s="16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11.25" hidden="false" customHeight="true" outlineLevel="0" collapsed="false">
      <c r="A95" s="1"/>
      <c r="B95" s="1"/>
      <c r="C95" s="15"/>
      <c r="D95" s="15"/>
      <c r="E95" s="16"/>
      <c r="F95" s="16"/>
      <c r="G95" s="15"/>
      <c r="H95" s="15"/>
      <c r="I95" s="15"/>
      <c r="J95" s="15"/>
      <c r="K95" s="15"/>
      <c r="L95" s="15"/>
      <c r="M95" s="16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11.25" hidden="false" customHeight="true" outlineLevel="0" collapsed="false">
      <c r="A96" s="1"/>
      <c r="B96" s="1"/>
      <c r="C96" s="15"/>
      <c r="D96" s="15"/>
      <c r="E96" s="16"/>
      <c r="F96" s="16"/>
      <c r="G96" s="15"/>
      <c r="H96" s="15"/>
      <c r="I96" s="15"/>
      <c r="J96" s="15"/>
      <c r="K96" s="15"/>
      <c r="L96" s="15"/>
      <c r="M96" s="1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11.25" hidden="false" customHeight="true" outlineLevel="0" collapsed="false">
      <c r="A97" s="1"/>
      <c r="B97" s="1"/>
      <c r="C97" s="15"/>
      <c r="D97" s="15"/>
      <c r="E97" s="16"/>
      <c r="F97" s="16"/>
      <c r="G97" s="15"/>
      <c r="H97" s="15"/>
      <c r="I97" s="15"/>
      <c r="J97" s="15"/>
      <c r="K97" s="15"/>
      <c r="L97" s="15"/>
      <c r="M97" s="1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11.25" hidden="false" customHeight="true" outlineLevel="0" collapsed="false">
      <c r="A98" s="1"/>
      <c r="B98" s="1"/>
      <c r="C98" s="15"/>
      <c r="D98" s="15"/>
      <c r="E98" s="16"/>
      <c r="F98" s="16"/>
      <c r="G98" s="15"/>
      <c r="H98" s="15"/>
      <c r="I98" s="15"/>
      <c r="J98" s="15"/>
      <c r="K98" s="15"/>
      <c r="L98" s="15"/>
      <c r="M98" s="1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11.25" hidden="false" customHeight="true" outlineLevel="0" collapsed="false">
      <c r="A99" s="1"/>
      <c r="B99" s="1"/>
      <c r="C99" s="15"/>
      <c r="D99" s="15"/>
      <c r="E99" s="16"/>
      <c r="F99" s="16"/>
      <c r="G99" s="15"/>
      <c r="H99" s="15"/>
      <c r="I99" s="15"/>
      <c r="J99" s="15"/>
      <c r="K99" s="15"/>
      <c r="L99" s="15"/>
      <c r="M99" s="1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11.25" hidden="false" customHeight="true" outlineLevel="0" collapsed="false">
      <c r="A100" s="1"/>
      <c r="B100" s="1"/>
      <c r="C100" s="15"/>
      <c r="D100" s="15"/>
      <c r="E100" s="16"/>
      <c r="F100" s="16"/>
      <c r="G100" s="15"/>
      <c r="H100" s="15"/>
      <c r="I100" s="15"/>
      <c r="J100" s="15"/>
      <c r="K100" s="15"/>
      <c r="L100" s="15"/>
      <c r="M100" s="1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11.25" hidden="false" customHeight="true" outlineLevel="0" collapsed="false">
      <c r="A101" s="1"/>
      <c r="B101" s="1"/>
      <c r="C101" s="15"/>
      <c r="D101" s="15"/>
      <c r="E101" s="16"/>
      <c r="F101" s="16"/>
      <c r="G101" s="15"/>
      <c r="H101" s="15"/>
      <c r="I101" s="15"/>
      <c r="J101" s="15"/>
      <c r="K101" s="15"/>
      <c r="L101" s="15"/>
      <c r="M101" s="16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11.25" hidden="false" customHeight="true" outlineLevel="0" collapsed="false">
      <c r="A102" s="1"/>
      <c r="B102" s="1"/>
      <c r="C102" s="15"/>
      <c r="D102" s="15"/>
      <c r="E102" s="16"/>
      <c r="F102" s="16"/>
      <c r="G102" s="15"/>
      <c r="H102" s="15"/>
      <c r="I102" s="15"/>
      <c r="J102" s="15"/>
      <c r="K102" s="15"/>
      <c r="L102" s="15"/>
      <c r="M102" s="16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11.25" hidden="false" customHeight="true" outlineLevel="0" collapsed="false">
      <c r="A103" s="1"/>
      <c r="B103" s="1"/>
      <c r="C103" s="15"/>
      <c r="D103" s="15"/>
      <c r="E103" s="16"/>
      <c r="F103" s="16"/>
      <c r="G103" s="15"/>
      <c r="H103" s="15"/>
      <c r="I103" s="15"/>
      <c r="J103" s="15"/>
      <c r="K103" s="15"/>
      <c r="L103" s="15"/>
      <c r="M103" s="1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11.25" hidden="false" customHeight="true" outlineLevel="0" collapsed="false">
      <c r="A104" s="1"/>
      <c r="B104" s="1"/>
      <c r="C104" s="15"/>
      <c r="D104" s="15"/>
      <c r="E104" s="16"/>
      <c r="F104" s="16"/>
      <c r="G104" s="15"/>
      <c r="H104" s="15"/>
      <c r="I104" s="15"/>
      <c r="J104" s="15"/>
      <c r="K104" s="15"/>
      <c r="L104" s="15"/>
      <c r="M104" s="1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11.25" hidden="false" customHeight="true" outlineLevel="0" collapsed="false">
      <c r="A105" s="1"/>
      <c r="B105" s="1"/>
      <c r="C105" s="15"/>
      <c r="D105" s="15"/>
      <c r="E105" s="16"/>
      <c r="F105" s="16"/>
      <c r="G105" s="15"/>
      <c r="H105" s="15"/>
      <c r="I105" s="15"/>
      <c r="J105" s="15"/>
      <c r="K105" s="15"/>
      <c r="L105" s="15"/>
      <c r="M105" s="16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11.25" hidden="false" customHeight="true" outlineLevel="0" collapsed="false">
      <c r="A106" s="1"/>
      <c r="B106" s="1"/>
      <c r="C106" s="15"/>
      <c r="D106" s="15"/>
      <c r="E106" s="16"/>
      <c r="F106" s="16"/>
      <c r="G106" s="15"/>
      <c r="H106" s="15"/>
      <c r="I106" s="15"/>
      <c r="J106" s="15"/>
      <c r="K106" s="15"/>
      <c r="L106" s="15"/>
      <c r="M106" s="16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11.25" hidden="false" customHeight="true" outlineLevel="0" collapsed="false">
      <c r="A107" s="1"/>
      <c r="B107" s="1"/>
      <c r="C107" s="15"/>
      <c r="D107" s="15"/>
      <c r="E107" s="16"/>
      <c r="F107" s="16"/>
      <c r="G107" s="15"/>
      <c r="H107" s="15"/>
      <c r="I107" s="15"/>
      <c r="J107" s="15"/>
      <c r="K107" s="15"/>
      <c r="L107" s="15"/>
      <c r="M107" s="16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11.25" hidden="false" customHeight="true" outlineLevel="0" collapsed="false">
      <c r="A108" s="1"/>
      <c r="B108" s="1"/>
      <c r="C108" s="15"/>
      <c r="D108" s="15"/>
      <c r="E108" s="16"/>
      <c r="F108" s="16"/>
      <c r="G108" s="15"/>
      <c r="H108" s="15"/>
      <c r="I108" s="15"/>
      <c r="J108" s="15"/>
      <c r="K108" s="15"/>
      <c r="L108" s="15"/>
      <c r="M108" s="16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11.25" hidden="false" customHeight="true" outlineLevel="0" collapsed="false">
      <c r="A109" s="1"/>
      <c r="B109" s="1"/>
      <c r="C109" s="15"/>
      <c r="D109" s="15"/>
      <c r="E109" s="16"/>
      <c r="F109" s="16"/>
      <c r="G109" s="15"/>
      <c r="H109" s="15"/>
      <c r="I109" s="15"/>
      <c r="J109" s="15"/>
      <c r="K109" s="15"/>
      <c r="L109" s="15"/>
      <c r="M109" s="16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11.25" hidden="false" customHeight="true" outlineLevel="0" collapsed="false">
      <c r="A110" s="1"/>
      <c r="B110" s="1"/>
      <c r="C110" s="15"/>
      <c r="D110" s="15"/>
      <c r="E110" s="16"/>
      <c r="F110" s="16"/>
      <c r="G110" s="15"/>
      <c r="H110" s="15"/>
      <c r="I110" s="15"/>
      <c r="J110" s="15"/>
      <c r="K110" s="15"/>
      <c r="L110" s="15"/>
      <c r="M110" s="16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11.25" hidden="false" customHeight="true" outlineLevel="0" collapsed="false">
      <c r="A111" s="1"/>
      <c r="B111" s="1"/>
      <c r="C111" s="15"/>
      <c r="D111" s="15"/>
      <c r="E111" s="16"/>
      <c r="F111" s="16"/>
      <c r="G111" s="15"/>
      <c r="H111" s="15"/>
      <c r="I111" s="15"/>
      <c r="J111" s="15"/>
      <c r="K111" s="15"/>
      <c r="L111" s="15"/>
      <c r="M111" s="16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11.25" hidden="false" customHeight="true" outlineLevel="0" collapsed="false">
      <c r="A112" s="1"/>
      <c r="B112" s="1"/>
      <c r="C112" s="15"/>
      <c r="D112" s="15"/>
      <c r="E112" s="16"/>
      <c r="F112" s="16"/>
      <c r="G112" s="15"/>
      <c r="H112" s="15"/>
      <c r="I112" s="15"/>
      <c r="J112" s="15"/>
      <c r="K112" s="15"/>
      <c r="L112" s="15"/>
      <c r="M112" s="16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11.25" hidden="false" customHeight="true" outlineLevel="0" collapsed="false">
      <c r="A113" s="1"/>
      <c r="B113" s="1"/>
      <c r="C113" s="15"/>
      <c r="D113" s="15"/>
      <c r="E113" s="16"/>
      <c r="F113" s="16"/>
      <c r="G113" s="15"/>
      <c r="H113" s="15"/>
      <c r="I113" s="15"/>
      <c r="J113" s="15"/>
      <c r="K113" s="15"/>
      <c r="L113" s="15"/>
      <c r="M113" s="16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11.25" hidden="false" customHeight="true" outlineLevel="0" collapsed="false">
      <c r="A114" s="1"/>
      <c r="B114" s="1"/>
      <c r="C114" s="15"/>
      <c r="D114" s="15"/>
      <c r="E114" s="16"/>
      <c r="F114" s="16"/>
      <c r="G114" s="15"/>
      <c r="H114" s="15"/>
      <c r="I114" s="15"/>
      <c r="J114" s="15"/>
      <c r="K114" s="15"/>
      <c r="L114" s="15"/>
      <c r="M114" s="16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11.25" hidden="false" customHeight="true" outlineLevel="0" collapsed="false">
      <c r="A115" s="1"/>
      <c r="B115" s="1"/>
      <c r="C115" s="15"/>
      <c r="D115" s="15"/>
      <c r="E115" s="16"/>
      <c r="F115" s="16"/>
      <c r="G115" s="15"/>
      <c r="H115" s="15"/>
      <c r="I115" s="15"/>
      <c r="J115" s="15"/>
      <c r="K115" s="15"/>
      <c r="L115" s="15"/>
      <c r="M115" s="16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11.25" hidden="false" customHeight="true" outlineLevel="0" collapsed="false">
      <c r="A116" s="1"/>
      <c r="B116" s="1"/>
      <c r="C116" s="15"/>
      <c r="D116" s="15"/>
      <c r="E116" s="16"/>
      <c r="F116" s="16"/>
      <c r="G116" s="15"/>
      <c r="H116" s="15"/>
      <c r="I116" s="15"/>
      <c r="J116" s="15"/>
      <c r="K116" s="15"/>
      <c r="L116" s="15"/>
      <c r="M116" s="16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11.25" hidden="false" customHeight="true" outlineLevel="0" collapsed="false">
      <c r="A117" s="1"/>
      <c r="B117" s="1"/>
      <c r="C117" s="15"/>
      <c r="D117" s="15"/>
      <c r="E117" s="16"/>
      <c r="F117" s="16"/>
      <c r="G117" s="15"/>
      <c r="H117" s="15"/>
      <c r="I117" s="15"/>
      <c r="J117" s="15"/>
      <c r="K117" s="15"/>
      <c r="L117" s="15"/>
      <c r="M117" s="16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11.25" hidden="false" customHeight="true" outlineLevel="0" collapsed="false">
      <c r="A118" s="1"/>
      <c r="B118" s="1"/>
      <c r="C118" s="15"/>
      <c r="D118" s="15"/>
      <c r="E118" s="16"/>
      <c r="F118" s="16"/>
      <c r="G118" s="15"/>
      <c r="H118" s="15"/>
      <c r="I118" s="15"/>
      <c r="J118" s="15"/>
      <c r="K118" s="15"/>
      <c r="L118" s="15"/>
      <c r="M118" s="16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11.25" hidden="false" customHeight="true" outlineLevel="0" collapsed="false">
      <c r="A119" s="1"/>
      <c r="B119" s="1"/>
      <c r="C119" s="15"/>
      <c r="D119" s="15"/>
      <c r="E119" s="16"/>
      <c r="F119" s="16"/>
      <c r="G119" s="15"/>
      <c r="H119" s="15"/>
      <c r="I119" s="15"/>
      <c r="J119" s="15"/>
      <c r="K119" s="15"/>
      <c r="L119" s="15"/>
      <c r="M119" s="16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11.25" hidden="false" customHeight="true" outlineLevel="0" collapsed="false">
      <c r="A120" s="1"/>
      <c r="B120" s="1"/>
      <c r="C120" s="15"/>
      <c r="D120" s="15"/>
      <c r="E120" s="16"/>
      <c r="F120" s="16"/>
      <c r="G120" s="15"/>
      <c r="H120" s="15"/>
      <c r="I120" s="15"/>
      <c r="J120" s="15"/>
      <c r="K120" s="15"/>
      <c r="L120" s="15"/>
      <c r="M120" s="16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11.25" hidden="false" customHeight="true" outlineLevel="0" collapsed="false">
      <c r="A121" s="1"/>
      <c r="B121" s="1"/>
      <c r="C121" s="15"/>
      <c r="D121" s="15"/>
      <c r="E121" s="16"/>
      <c r="F121" s="16"/>
      <c r="G121" s="15"/>
      <c r="H121" s="15"/>
      <c r="I121" s="15"/>
      <c r="J121" s="15"/>
      <c r="K121" s="15"/>
      <c r="L121" s="15"/>
      <c r="M121" s="16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11.25" hidden="false" customHeight="true" outlineLevel="0" collapsed="false">
      <c r="A122" s="1"/>
      <c r="B122" s="1"/>
      <c r="C122" s="15"/>
      <c r="D122" s="15"/>
      <c r="E122" s="16"/>
      <c r="F122" s="16"/>
      <c r="G122" s="15"/>
      <c r="H122" s="15"/>
      <c r="I122" s="15"/>
      <c r="J122" s="15"/>
      <c r="K122" s="15"/>
      <c r="L122" s="15"/>
      <c r="M122" s="16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11.25" hidden="false" customHeight="true" outlineLevel="0" collapsed="false">
      <c r="A123" s="1"/>
      <c r="B123" s="1"/>
      <c r="C123" s="15"/>
      <c r="D123" s="15"/>
      <c r="E123" s="16"/>
      <c r="F123" s="16"/>
      <c r="G123" s="15"/>
      <c r="H123" s="15"/>
      <c r="I123" s="15"/>
      <c r="J123" s="15"/>
      <c r="K123" s="15"/>
      <c r="L123" s="15"/>
      <c r="M123" s="16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customFormat="false" ht="11.25" hidden="false" customHeight="true" outlineLevel="0" collapsed="false">
      <c r="A124" s="1"/>
      <c r="B124" s="1"/>
      <c r="C124" s="15"/>
      <c r="D124" s="15"/>
      <c r="E124" s="16"/>
      <c r="F124" s="16"/>
      <c r="G124" s="15"/>
      <c r="H124" s="15"/>
      <c r="I124" s="15"/>
      <c r="J124" s="15"/>
      <c r="K124" s="15"/>
      <c r="L124" s="15"/>
      <c r="M124" s="16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customFormat="false" ht="11.25" hidden="false" customHeight="true" outlineLevel="0" collapsed="false">
      <c r="A125" s="1"/>
      <c r="B125" s="1"/>
      <c r="C125" s="15"/>
      <c r="D125" s="15"/>
      <c r="E125" s="16"/>
      <c r="F125" s="16"/>
      <c r="G125" s="15"/>
      <c r="H125" s="15"/>
      <c r="I125" s="15"/>
      <c r="J125" s="15"/>
      <c r="K125" s="15"/>
      <c r="L125" s="15"/>
      <c r="M125" s="16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customFormat="false" ht="11.25" hidden="false" customHeight="true" outlineLevel="0" collapsed="false">
      <c r="A126" s="1"/>
      <c r="B126" s="1"/>
      <c r="C126" s="15"/>
      <c r="D126" s="15"/>
      <c r="E126" s="16"/>
      <c r="F126" s="16"/>
      <c r="G126" s="15"/>
      <c r="H126" s="15"/>
      <c r="I126" s="15"/>
      <c r="J126" s="15"/>
      <c r="K126" s="15"/>
      <c r="L126" s="15"/>
      <c r="M126" s="16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customFormat="false" ht="11.25" hidden="false" customHeight="true" outlineLevel="0" collapsed="false">
      <c r="A127" s="1"/>
      <c r="B127" s="1"/>
      <c r="C127" s="15"/>
      <c r="D127" s="15"/>
      <c r="E127" s="16"/>
      <c r="F127" s="16"/>
      <c r="G127" s="15"/>
      <c r="H127" s="15"/>
      <c r="I127" s="15"/>
      <c r="J127" s="15"/>
      <c r="K127" s="15"/>
      <c r="L127" s="15"/>
      <c r="M127" s="16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customFormat="false" ht="11.25" hidden="false" customHeight="true" outlineLevel="0" collapsed="false">
      <c r="A128" s="1"/>
      <c r="B128" s="1"/>
      <c r="C128" s="15"/>
      <c r="D128" s="15"/>
      <c r="E128" s="16"/>
      <c r="F128" s="16"/>
      <c r="G128" s="15"/>
      <c r="H128" s="15"/>
      <c r="I128" s="15"/>
      <c r="J128" s="15"/>
      <c r="K128" s="15"/>
      <c r="L128" s="15"/>
      <c r="M128" s="16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customFormat="false" ht="11.25" hidden="false" customHeight="true" outlineLevel="0" collapsed="false">
      <c r="A129" s="1"/>
      <c r="B129" s="1"/>
      <c r="C129" s="15"/>
      <c r="D129" s="15"/>
      <c r="E129" s="16"/>
      <c r="F129" s="16"/>
      <c r="G129" s="15"/>
      <c r="H129" s="15"/>
      <c r="I129" s="15"/>
      <c r="J129" s="15"/>
      <c r="K129" s="15"/>
      <c r="L129" s="15"/>
      <c r="M129" s="16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customFormat="false" ht="11.25" hidden="false" customHeight="true" outlineLevel="0" collapsed="false">
      <c r="A130" s="1"/>
      <c r="B130" s="1"/>
      <c r="C130" s="15"/>
      <c r="D130" s="15"/>
      <c r="E130" s="16"/>
      <c r="F130" s="16"/>
      <c r="G130" s="15"/>
      <c r="H130" s="15"/>
      <c r="I130" s="15"/>
      <c r="J130" s="15"/>
      <c r="K130" s="15"/>
      <c r="L130" s="15"/>
      <c r="M130" s="16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customFormat="false" ht="11.25" hidden="false" customHeight="true" outlineLevel="0" collapsed="false">
      <c r="A131" s="1"/>
      <c r="B131" s="1"/>
      <c r="C131" s="15"/>
      <c r="D131" s="15"/>
      <c r="E131" s="16"/>
      <c r="F131" s="16"/>
      <c r="G131" s="15"/>
      <c r="H131" s="15"/>
      <c r="I131" s="15"/>
      <c r="J131" s="15"/>
      <c r="K131" s="15"/>
      <c r="L131" s="15"/>
      <c r="M131" s="16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customFormat="false" ht="11.25" hidden="false" customHeight="true" outlineLevel="0" collapsed="false">
      <c r="A132" s="1"/>
      <c r="B132" s="1"/>
      <c r="C132" s="15"/>
      <c r="D132" s="15"/>
      <c r="E132" s="16"/>
      <c r="F132" s="16"/>
      <c r="G132" s="15"/>
      <c r="H132" s="15"/>
      <c r="I132" s="15"/>
      <c r="J132" s="15"/>
      <c r="K132" s="15"/>
      <c r="L132" s="15"/>
      <c r="M132" s="16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customFormat="false" ht="11.25" hidden="false" customHeight="true" outlineLevel="0" collapsed="false">
      <c r="A133" s="1"/>
      <c r="B133" s="1"/>
      <c r="C133" s="15"/>
      <c r="D133" s="15"/>
      <c r="E133" s="16"/>
      <c r="F133" s="16"/>
      <c r="G133" s="15"/>
      <c r="H133" s="15"/>
      <c r="I133" s="15"/>
      <c r="J133" s="15"/>
      <c r="K133" s="15"/>
      <c r="L133" s="15"/>
      <c r="M133" s="1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customFormat="false" ht="11.25" hidden="false" customHeight="true" outlineLevel="0" collapsed="false">
      <c r="A134" s="1"/>
      <c r="B134" s="1"/>
      <c r="C134" s="15"/>
      <c r="D134" s="15"/>
      <c r="E134" s="16"/>
      <c r="F134" s="16"/>
      <c r="G134" s="15"/>
      <c r="H134" s="15"/>
      <c r="I134" s="15"/>
      <c r="J134" s="15"/>
      <c r="K134" s="15"/>
      <c r="L134" s="15"/>
      <c r="M134" s="16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customFormat="false" ht="11.25" hidden="false" customHeight="true" outlineLevel="0" collapsed="false">
      <c r="A135" s="1"/>
      <c r="B135" s="1"/>
      <c r="C135" s="15"/>
      <c r="D135" s="15"/>
      <c r="E135" s="16"/>
      <c r="F135" s="16"/>
      <c r="G135" s="15"/>
      <c r="H135" s="15"/>
      <c r="I135" s="15"/>
      <c r="J135" s="15"/>
      <c r="K135" s="15"/>
      <c r="L135" s="15"/>
      <c r="M135" s="16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customFormat="false" ht="11.25" hidden="false" customHeight="true" outlineLevel="0" collapsed="false">
      <c r="A136" s="1"/>
      <c r="B136" s="1"/>
      <c r="C136" s="15"/>
      <c r="D136" s="15"/>
      <c r="E136" s="16"/>
      <c r="F136" s="16"/>
      <c r="G136" s="15"/>
      <c r="H136" s="15"/>
      <c r="I136" s="15"/>
      <c r="J136" s="15"/>
      <c r="K136" s="15"/>
      <c r="L136" s="15"/>
      <c r="M136" s="1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customFormat="false" ht="11.25" hidden="false" customHeight="true" outlineLevel="0" collapsed="false">
      <c r="A137" s="1"/>
      <c r="B137" s="1"/>
      <c r="C137" s="15"/>
      <c r="D137" s="15"/>
      <c r="E137" s="16"/>
      <c r="F137" s="16"/>
      <c r="G137" s="15"/>
      <c r="H137" s="15"/>
      <c r="I137" s="15"/>
      <c r="J137" s="15"/>
      <c r="K137" s="15"/>
      <c r="L137" s="15"/>
      <c r="M137" s="16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customFormat="false" ht="11.25" hidden="false" customHeight="true" outlineLevel="0" collapsed="false">
      <c r="A138" s="1"/>
      <c r="B138" s="1"/>
      <c r="C138" s="15"/>
      <c r="D138" s="15"/>
      <c r="E138" s="16"/>
      <c r="F138" s="16"/>
      <c r="G138" s="15"/>
      <c r="H138" s="15"/>
      <c r="I138" s="15"/>
      <c r="J138" s="15"/>
      <c r="K138" s="15"/>
      <c r="L138" s="15"/>
      <c r="M138" s="16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customFormat="false" ht="11.25" hidden="false" customHeight="true" outlineLevel="0" collapsed="false">
      <c r="A139" s="1"/>
      <c r="B139" s="1"/>
      <c r="C139" s="15"/>
      <c r="D139" s="15"/>
      <c r="E139" s="16"/>
      <c r="F139" s="16"/>
      <c r="G139" s="15"/>
      <c r="H139" s="15"/>
      <c r="I139" s="15"/>
      <c r="J139" s="15"/>
      <c r="K139" s="15"/>
      <c r="L139" s="15"/>
      <c r="M139" s="16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customFormat="false" ht="11.25" hidden="false" customHeight="true" outlineLevel="0" collapsed="false">
      <c r="A140" s="1"/>
      <c r="B140" s="1"/>
      <c r="C140" s="15"/>
      <c r="D140" s="15"/>
      <c r="E140" s="16"/>
      <c r="F140" s="16"/>
      <c r="G140" s="15"/>
      <c r="H140" s="15"/>
      <c r="I140" s="15"/>
      <c r="J140" s="15"/>
      <c r="K140" s="15"/>
      <c r="L140" s="15"/>
      <c r="M140" s="16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customFormat="false" ht="11.25" hidden="false" customHeight="true" outlineLevel="0" collapsed="false">
      <c r="A141" s="1"/>
      <c r="B141" s="1"/>
      <c r="C141" s="15"/>
      <c r="D141" s="15"/>
      <c r="E141" s="16"/>
      <c r="F141" s="16"/>
      <c r="G141" s="15"/>
      <c r="H141" s="15"/>
      <c r="I141" s="15"/>
      <c r="J141" s="15"/>
      <c r="K141" s="15"/>
      <c r="L141" s="15"/>
      <c r="M141" s="16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customFormat="false" ht="11.25" hidden="false" customHeight="true" outlineLevel="0" collapsed="false">
      <c r="A142" s="1"/>
      <c r="B142" s="1"/>
      <c r="C142" s="15"/>
      <c r="D142" s="15"/>
      <c r="E142" s="16"/>
      <c r="F142" s="16"/>
      <c r="G142" s="15"/>
      <c r="H142" s="15"/>
      <c r="I142" s="15"/>
      <c r="J142" s="15"/>
      <c r="K142" s="15"/>
      <c r="L142" s="15"/>
      <c r="M142" s="16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customFormat="false" ht="11.25" hidden="false" customHeight="true" outlineLevel="0" collapsed="false">
      <c r="A143" s="1"/>
      <c r="B143" s="1"/>
      <c r="C143" s="15"/>
      <c r="D143" s="15"/>
      <c r="E143" s="16"/>
      <c r="F143" s="16"/>
      <c r="G143" s="15"/>
      <c r="H143" s="15"/>
      <c r="I143" s="15"/>
      <c r="J143" s="15"/>
      <c r="K143" s="15"/>
      <c r="L143" s="15"/>
      <c r="M143" s="16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customFormat="false" ht="11.25" hidden="false" customHeight="true" outlineLevel="0" collapsed="false">
      <c r="A144" s="1"/>
      <c r="B144" s="1"/>
      <c r="C144" s="15"/>
      <c r="D144" s="15"/>
      <c r="E144" s="16"/>
      <c r="F144" s="16"/>
      <c r="G144" s="15"/>
      <c r="H144" s="15"/>
      <c r="I144" s="15"/>
      <c r="J144" s="15"/>
      <c r="K144" s="15"/>
      <c r="L144" s="15"/>
      <c r="M144" s="16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customFormat="false" ht="11.25" hidden="false" customHeight="true" outlineLevel="0" collapsed="false">
      <c r="A145" s="1"/>
      <c r="B145" s="1"/>
      <c r="C145" s="15"/>
      <c r="D145" s="15"/>
      <c r="E145" s="16"/>
      <c r="F145" s="16"/>
      <c r="G145" s="15"/>
      <c r="H145" s="15"/>
      <c r="I145" s="15"/>
      <c r="J145" s="15"/>
      <c r="K145" s="15"/>
      <c r="L145" s="15"/>
      <c r="M145" s="16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customFormat="false" ht="11.25" hidden="false" customHeight="true" outlineLevel="0" collapsed="false">
      <c r="A146" s="1"/>
      <c r="B146" s="1"/>
      <c r="C146" s="15"/>
      <c r="D146" s="15"/>
      <c r="E146" s="16"/>
      <c r="F146" s="16"/>
      <c r="G146" s="15"/>
      <c r="H146" s="15"/>
      <c r="I146" s="15"/>
      <c r="J146" s="15"/>
      <c r="K146" s="15"/>
      <c r="L146" s="15"/>
      <c r="M146" s="16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11.25" hidden="false" customHeight="true" outlineLevel="0" collapsed="false">
      <c r="A147" s="1"/>
      <c r="B147" s="1"/>
      <c r="C147" s="15"/>
      <c r="D147" s="15"/>
      <c r="E147" s="16"/>
      <c r="F147" s="16"/>
      <c r="G147" s="15"/>
      <c r="H147" s="15"/>
      <c r="I147" s="15"/>
      <c r="J147" s="15"/>
      <c r="K147" s="15"/>
      <c r="L147" s="15"/>
      <c r="M147" s="16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11.25" hidden="false" customHeight="true" outlineLevel="0" collapsed="false">
      <c r="A148" s="1"/>
      <c r="B148" s="1"/>
      <c r="C148" s="15"/>
      <c r="D148" s="15"/>
      <c r="E148" s="16"/>
      <c r="F148" s="16"/>
      <c r="G148" s="15"/>
      <c r="H148" s="15"/>
      <c r="I148" s="15"/>
      <c r="J148" s="15"/>
      <c r="K148" s="15"/>
      <c r="L148" s="15"/>
      <c r="M148" s="16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11.25" hidden="false" customHeight="true" outlineLevel="0" collapsed="false">
      <c r="A149" s="1"/>
      <c r="B149" s="1"/>
      <c r="C149" s="15"/>
      <c r="D149" s="15"/>
      <c r="E149" s="16"/>
      <c r="F149" s="16"/>
      <c r="G149" s="15"/>
      <c r="H149" s="15"/>
      <c r="I149" s="15"/>
      <c r="J149" s="15"/>
      <c r="K149" s="15"/>
      <c r="L149" s="15"/>
      <c r="M149" s="16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customFormat="false" ht="11.25" hidden="false" customHeight="true" outlineLevel="0" collapsed="false">
      <c r="A150" s="1"/>
      <c r="B150" s="1"/>
      <c r="C150" s="15"/>
      <c r="D150" s="15"/>
      <c r="E150" s="16"/>
      <c r="F150" s="16"/>
      <c r="G150" s="15"/>
      <c r="H150" s="15"/>
      <c r="I150" s="15"/>
      <c r="J150" s="15"/>
      <c r="K150" s="15"/>
      <c r="L150" s="15"/>
      <c r="M150" s="16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customFormat="false" ht="11.25" hidden="false" customHeight="true" outlineLevel="0" collapsed="false">
      <c r="A151" s="1"/>
      <c r="B151" s="1"/>
      <c r="C151" s="15"/>
      <c r="D151" s="15"/>
      <c r="E151" s="16"/>
      <c r="F151" s="16"/>
      <c r="G151" s="15"/>
      <c r="H151" s="15"/>
      <c r="I151" s="15"/>
      <c r="J151" s="15"/>
      <c r="K151" s="15"/>
      <c r="L151" s="15"/>
      <c r="M151" s="16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11.25" hidden="false" customHeight="true" outlineLevel="0" collapsed="false">
      <c r="A152" s="1"/>
      <c r="B152" s="1"/>
      <c r="C152" s="15"/>
      <c r="D152" s="15"/>
      <c r="E152" s="16"/>
      <c r="F152" s="16"/>
      <c r="G152" s="15"/>
      <c r="H152" s="15"/>
      <c r="I152" s="15"/>
      <c r="J152" s="15"/>
      <c r="K152" s="15"/>
      <c r="L152" s="15"/>
      <c r="M152" s="16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11.25" hidden="false" customHeight="true" outlineLevel="0" collapsed="false">
      <c r="A153" s="1"/>
      <c r="B153" s="1"/>
      <c r="C153" s="15"/>
      <c r="D153" s="15"/>
      <c r="E153" s="16"/>
      <c r="F153" s="16"/>
      <c r="G153" s="15"/>
      <c r="H153" s="15"/>
      <c r="I153" s="15"/>
      <c r="J153" s="15"/>
      <c r="K153" s="15"/>
      <c r="L153" s="15"/>
      <c r="M153" s="16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11.25" hidden="false" customHeight="true" outlineLevel="0" collapsed="false">
      <c r="A154" s="1"/>
      <c r="B154" s="1"/>
      <c r="C154" s="15"/>
      <c r="D154" s="15"/>
      <c r="E154" s="16"/>
      <c r="F154" s="16"/>
      <c r="G154" s="15"/>
      <c r="H154" s="15"/>
      <c r="I154" s="15"/>
      <c r="J154" s="15"/>
      <c r="K154" s="15"/>
      <c r="L154" s="15"/>
      <c r="M154" s="16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11.25" hidden="false" customHeight="true" outlineLevel="0" collapsed="false">
      <c r="A155" s="1"/>
      <c r="B155" s="1"/>
      <c r="C155" s="15"/>
      <c r="D155" s="15"/>
      <c r="E155" s="16"/>
      <c r="F155" s="16"/>
      <c r="G155" s="15"/>
      <c r="H155" s="15"/>
      <c r="I155" s="15"/>
      <c r="J155" s="15"/>
      <c r="K155" s="15"/>
      <c r="L155" s="15"/>
      <c r="M155" s="16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11.25" hidden="false" customHeight="true" outlineLevel="0" collapsed="false">
      <c r="A156" s="1"/>
      <c r="B156" s="1"/>
      <c r="C156" s="15"/>
      <c r="D156" s="15"/>
      <c r="E156" s="16"/>
      <c r="F156" s="16"/>
      <c r="G156" s="15"/>
      <c r="H156" s="15"/>
      <c r="I156" s="15"/>
      <c r="J156" s="15"/>
      <c r="K156" s="15"/>
      <c r="L156" s="15"/>
      <c r="M156" s="16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11.25" hidden="false" customHeight="true" outlineLevel="0" collapsed="false">
      <c r="A157" s="1"/>
      <c r="B157" s="1"/>
      <c r="C157" s="15"/>
      <c r="D157" s="15"/>
      <c r="E157" s="16"/>
      <c r="F157" s="16"/>
      <c r="G157" s="15"/>
      <c r="H157" s="15"/>
      <c r="I157" s="15"/>
      <c r="J157" s="15"/>
      <c r="K157" s="15"/>
      <c r="L157" s="15"/>
      <c r="M157" s="16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11.25" hidden="false" customHeight="true" outlineLevel="0" collapsed="false">
      <c r="A158" s="1"/>
      <c r="B158" s="1"/>
      <c r="C158" s="15"/>
      <c r="D158" s="15"/>
      <c r="E158" s="16"/>
      <c r="F158" s="16"/>
      <c r="G158" s="15"/>
      <c r="H158" s="15"/>
      <c r="I158" s="15"/>
      <c r="J158" s="15"/>
      <c r="K158" s="15"/>
      <c r="L158" s="15"/>
      <c r="M158" s="16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11.25" hidden="false" customHeight="true" outlineLevel="0" collapsed="false">
      <c r="A159" s="1"/>
      <c r="B159" s="1"/>
      <c r="C159" s="15"/>
      <c r="D159" s="15"/>
      <c r="E159" s="16"/>
      <c r="F159" s="16"/>
      <c r="G159" s="15"/>
      <c r="H159" s="15"/>
      <c r="I159" s="15"/>
      <c r="J159" s="15"/>
      <c r="K159" s="15"/>
      <c r="L159" s="15"/>
      <c r="M159" s="16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11.25" hidden="false" customHeight="true" outlineLevel="0" collapsed="false">
      <c r="A160" s="1"/>
      <c r="B160" s="1"/>
      <c r="C160" s="15"/>
      <c r="D160" s="15"/>
      <c r="E160" s="16"/>
      <c r="F160" s="16"/>
      <c r="G160" s="15"/>
      <c r="H160" s="15"/>
      <c r="I160" s="15"/>
      <c r="J160" s="15"/>
      <c r="K160" s="15"/>
      <c r="L160" s="15"/>
      <c r="M160" s="16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11.25" hidden="false" customHeight="true" outlineLevel="0" collapsed="false">
      <c r="A161" s="1"/>
      <c r="B161" s="1"/>
      <c r="C161" s="15"/>
      <c r="D161" s="15"/>
      <c r="E161" s="16"/>
      <c r="F161" s="16"/>
      <c r="G161" s="15"/>
      <c r="H161" s="15"/>
      <c r="I161" s="15"/>
      <c r="J161" s="15"/>
      <c r="K161" s="15"/>
      <c r="L161" s="15"/>
      <c r="M161" s="16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11.25" hidden="false" customHeight="true" outlineLevel="0" collapsed="false">
      <c r="A162" s="1"/>
      <c r="B162" s="1"/>
      <c r="C162" s="15"/>
      <c r="D162" s="15"/>
      <c r="E162" s="16"/>
      <c r="F162" s="16"/>
      <c r="G162" s="15"/>
      <c r="H162" s="15"/>
      <c r="I162" s="15"/>
      <c r="J162" s="15"/>
      <c r="K162" s="15"/>
      <c r="L162" s="15"/>
      <c r="M162" s="16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11.25" hidden="false" customHeight="true" outlineLevel="0" collapsed="false">
      <c r="A163" s="1"/>
      <c r="B163" s="1"/>
      <c r="C163" s="15"/>
      <c r="D163" s="15"/>
      <c r="E163" s="16"/>
      <c r="F163" s="16"/>
      <c r="G163" s="15"/>
      <c r="H163" s="15"/>
      <c r="I163" s="15"/>
      <c r="J163" s="15"/>
      <c r="K163" s="15"/>
      <c r="L163" s="15"/>
      <c r="M163" s="16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11.25" hidden="false" customHeight="true" outlineLevel="0" collapsed="false">
      <c r="A164" s="1"/>
      <c r="B164" s="1"/>
      <c r="C164" s="15"/>
      <c r="D164" s="15"/>
      <c r="E164" s="16"/>
      <c r="F164" s="16"/>
      <c r="G164" s="15"/>
      <c r="H164" s="15"/>
      <c r="I164" s="15"/>
      <c r="J164" s="15"/>
      <c r="K164" s="15"/>
      <c r="L164" s="15"/>
      <c r="M164" s="16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11.25" hidden="false" customHeight="true" outlineLevel="0" collapsed="false">
      <c r="A165" s="1"/>
      <c r="B165" s="1"/>
      <c r="C165" s="15"/>
      <c r="D165" s="15"/>
      <c r="E165" s="16"/>
      <c r="F165" s="16"/>
      <c r="G165" s="15"/>
      <c r="H165" s="15"/>
      <c r="I165" s="15"/>
      <c r="J165" s="15"/>
      <c r="K165" s="15"/>
      <c r="L165" s="15"/>
      <c r="M165" s="16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11.25" hidden="false" customHeight="true" outlineLevel="0" collapsed="false">
      <c r="A166" s="1"/>
      <c r="B166" s="1"/>
      <c r="C166" s="15"/>
      <c r="D166" s="15"/>
      <c r="E166" s="16"/>
      <c r="F166" s="16"/>
      <c r="G166" s="15"/>
      <c r="H166" s="15"/>
      <c r="I166" s="15"/>
      <c r="J166" s="15"/>
      <c r="K166" s="15"/>
      <c r="L166" s="15"/>
      <c r="M166" s="16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11.25" hidden="false" customHeight="true" outlineLevel="0" collapsed="false">
      <c r="A167" s="1"/>
      <c r="B167" s="1"/>
      <c r="C167" s="15"/>
      <c r="D167" s="15"/>
      <c r="E167" s="16"/>
      <c r="F167" s="16"/>
      <c r="G167" s="15"/>
      <c r="H167" s="15"/>
      <c r="I167" s="15"/>
      <c r="J167" s="15"/>
      <c r="K167" s="15"/>
      <c r="L167" s="15"/>
      <c r="M167" s="16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11.25" hidden="false" customHeight="true" outlineLevel="0" collapsed="false">
      <c r="A168" s="1"/>
      <c r="B168" s="1"/>
      <c r="C168" s="15"/>
      <c r="D168" s="15"/>
      <c r="E168" s="16"/>
      <c r="F168" s="16"/>
      <c r="G168" s="15"/>
      <c r="H168" s="15"/>
      <c r="I168" s="15"/>
      <c r="J168" s="15"/>
      <c r="K168" s="15"/>
      <c r="L168" s="15"/>
      <c r="M168" s="16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11.25" hidden="false" customHeight="true" outlineLevel="0" collapsed="false">
      <c r="A169" s="1"/>
      <c r="B169" s="1"/>
      <c r="C169" s="15"/>
      <c r="D169" s="15"/>
      <c r="E169" s="16"/>
      <c r="F169" s="16"/>
      <c r="G169" s="15"/>
      <c r="H169" s="15"/>
      <c r="I169" s="15"/>
      <c r="J169" s="15"/>
      <c r="K169" s="15"/>
      <c r="L169" s="15"/>
      <c r="M169" s="16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11.25" hidden="false" customHeight="true" outlineLevel="0" collapsed="false">
      <c r="A170" s="1"/>
      <c r="B170" s="1"/>
      <c r="C170" s="15"/>
      <c r="D170" s="15"/>
      <c r="E170" s="16"/>
      <c r="F170" s="16"/>
      <c r="G170" s="15"/>
      <c r="H170" s="15"/>
      <c r="I170" s="15"/>
      <c r="J170" s="15"/>
      <c r="K170" s="15"/>
      <c r="L170" s="15"/>
      <c r="M170" s="16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11.25" hidden="false" customHeight="true" outlineLevel="0" collapsed="false">
      <c r="A171" s="1"/>
      <c r="B171" s="1"/>
      <c r="C171" s="15"/>
      <c r="D171" s="15"/>
      <c r="E171" s="16"/>
      <c r="F171" s="16"/>
      <c r="G171" s="15"/>
      <c r="H171" s="15"/>
      <c r="I171" s="15"/>
      <c r="J171" s="15"/>
      <c r="K171" s="15"/>
      <c r="L171" s="15"/>
      <c r="M171" s="16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11.25" hidden="false" customHeight="true" outlineLevel="0" collapsed="false">
      <c r="A172" s="1"/>
      <c r="B172" s="1"/>
      <c r="C172" s="15"/>
      <c r="D172" s="15"/>
      <c r="E172" s="16"/>
      <c r="F172" s="16"/>
      <c r="G172" s="15"/>
      <c r="H172" s="15"/>
      <c r="I172" s="15"/>
      <c r="J172" s="15"/>
      <c r="K172" s="15"/>
      <c r="L172" s="15"/>
      <c r="M172" s="16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11.25" hidden="false" customHeight="true" outlineLevel="0" collapsed="false">
      <c r="A173" s="1"/>
      <c r="B173" s="1"/>
      <c r="C173" s="15"/>
      <c r="D173" s="15"/>
      <c r="E173" s="16"/>
      <c r="F173" s="16"/>
      <c r="G173" s="15"/>
      <c r="H173" s="15"/>
      <c r="I173" s="15"/>
      <c r="J173" s="15"/>
      <c r="K173" s="15"/>
      <c r="L173" s="15"/>
      <c r="M173" s="16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11.25" hidden="false" customHeight="true" outlineLevel="0" collapsed="false">
      <c r="A174" s="1"/>
      <c r="B174" s="1"/>
      <c r="C174" s="15"/>
      <c r="D174" s="15"/>
      <c r="E174" s="16"/>
      <c r="F174" s="16"/>
      <c r="G174" s="15"/>
      <c r="H174" s="15"/>
      <c r="I174" s="15"/>
      <c r="J174" s="15"/>
      <c r="K174" s="15"/>
      <c r="L174" s="15"/>
      <c r="M174" s="16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11.25" hidden="false" customHeight="true" outlineLevel="0" collapsed="false">
      <c r="A175" s="1"/>
      <c r="B175" s="1"/>
      <c r="C175" s="15"/>
      <c r="D175" s="15"/>
      <c r="E175" s="16"/>
      <c r="F175" s="16"/>
      <c r="G175" s="15"/>
      <c r="H175" s="15"/>
      <c r="I175" s="15"/>
      <c r="J175" s="15"/>
      <c r="K175" s="15"/>
      <c r="L175" s="15"/>
      <c r="M175" s="16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11.25" hidden="false" customHeight="true" outlineLevel="0" collapsed="false">
      <c r="A176" s="1"/>
      <c r="B176" s="1"/>
      <c r="C176" s="15"/>
      <c r="D176" s="15"/>
      <c r="E176" s="16"/>
      <c r="F176" s="16"/>
      <c r="G176" s="15"/>
      <c r="H176" s="15"/>
      <c r="I176" s="15"/>
      <c r="J176" s="15"/>
      <c r="K176" s="15"/>
      <c r="L176" s="15"/>
      <c r="M176" s="16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11.25" hidden="false" customHeight="true" outlineLevel="0" collapsed="false">
      <c r="A177" s="1"/>
      <c r="B177" s="1"/>
      <c r="C177" s="15"/>
      <c r="D177" s="15"/>
      <c r="E177" s="16"/>
      <c r="F177" s="16"/>
      <c r="G177" s="15"/>
      <c r="H177" s="15"/>
      <c r="I177" s="15"/>
      <c r="J177" s="15"/>
      <c r="K177" s="15"/>
      <c r="L177" s="15"/>
      <c r="M177" s="16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11.25" hidden="false" customHeight="true" outlineLevel="0" collapsed="false">
      <c r="A178" s="1"/>
      <c r="B178" s="1"/>
      <c r="C178" s="15"/>
      <c r="D178" s="15"/>
      <c r="E178" s="16"/>
      <c r="F178" s="16"/>
      <c r="G178" s="15"/>
      <c r="H178" s="15"/>
      <c r="I178" s="15"/>
      <c r="J178" s="15"/>
      <c r="K178" s="15"/>
      <c r="L178" s="15"/>
      <c r="M178" s="16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11.25" hidden="false" customHeight="true" outlineLevel="0" collapsed="false">
      <c r="A179" s="1"/>
      <c r="B179" s="1"/>
      <c r="C179" s="15"/>
      <c r="D179" s="15"/>
      <c r="E179" s="16"/>
      <c r="F179" s="16"/>
      <c r="G179" s="15"/>
      <c r="H179" s="15"/>
      <c r="I179" s="15"/>
      <c r="J179" s="15"/>
      <c r="K179" s="15"/>
      <c r="L179" s="15"/>
      <c r="M179" s="16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11.25" hidden="false" customHeight="true" outlineLevel="0" collapsed="false">
      <c r="A180" s="1"/>
      <c r="B180" s="1"/>
      <c r="C180" s="15"/>
      <c r="D180" s="15"/>
      <c r="E180" s="16"/>
      <c r="F180" s="16"/>
      <c r="G180" s="15"/>
      <c r="H180" s="15"/>
      <c r="I180" s="15"/>
      <c r="J180" s="15"/>
      <c r="K180" s="15"/>
      <c r="L180" s="15"/>
      <c r="M180" s="16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11.25" hidden="false" customHeight="true" outlineLevel="0" collapsed="false">
      <c r="A181" s="1"/>
      <c r="B181" s="1"/>
      <c r="C181" s="15"/>
      <c r="D181" s="15"/>
      <c r="E181" s="16"/>
      <c r="F181" s="16"/>
      <c r="G181" s="15"/>
      <c r="H181" s="15"/>
      <c r="I181" s="15"/>
      <c r="J181" s="15"/>
      <c r="K181" s="15"/>
      <c r="L181" s="15"/>
      <c r="M181" s="16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11.25" hidden="false" customHeight="true" outlineLevel="0" collapsed="false">
      <c r="A182" s="1"/>
      <c r="B182" s="1"/>
      <c r="C182" s="15"/>
      <c r="D182" s="15"/>
      <c r="E182" s="16"/>
      <c r="F182" s="16"/>
      <c r="G182" s="15"/>
      <c r="H182" s="15"/>
      <c r="I182" s="15"/>
      <c r="J182" s="15"/>
      <c r="K182" s="15"/>
      <c r="L182" s="15"/>
      <c r="M182" s="16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11.25" hidden="false" customHeight="true" outlineLevel="0" collapsed="false">
      <c r="A183" s="1"/>
      <c r="B183" s="1"/>
      <c r="C183" s="15"/>
      <c r="D183" s="15"/>
      <c r="E183" s="16"/>
      <c r="F183" s="16"/>
      <c r="G183" s="15"/>
      <c r="H183" s="15"/>
      <c r="I183" s="15"/>
      <c r="J183" s="15"/>
      <c r="K183" s="15"/>
      <c r="L183" s="15"/>
      <c r="M183" s="16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11.25" hidden="false" customHeight="true" outlineLevel="0" collapsed="false">
      <c r="A184" s="1"/>
      <c r="B184" s="1"/>
      <c r="C184" s="15"/>
      <c r="D184" s="15"/>
      <c r="E184" s="16"/>
      <c r="F184" s="16"/>
      <c r="G184" s="15"/>
      <c r="H184" s="15"/>
      <c r="I184" s="15"/>
      <c r="J184" s="15"/>
      <c r="K184" s="15"/>
      <c r="L184" s="15"/>
      <c r="M184" s="16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11.25" hidden="false" customHeight="true" outlineLevel="0" collapsed="false">
      <c r="A185" s="1"/>
      <c r="B185" s="1"/>
      <c r="C185" s="15"/>
      <c r="D185" s="15"/>
      <c r="E185" s="16"/>
      <c r="F185" s="16"/>
      <c r="G185" s="15"/>
      <c r="H185" s="15"/>
      <c r="I185" s="15"/>
      <c r="J185" s="15"/>
      <c r="K185" s="15"/>
      <c r="L185" s="15"/>
      <c r="M185" s="16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11.25" hidden="false" customHeight="true" outlineLevel="0" collapsed="false">
      <c r="A186" s="1"/>
      <c r="B186" s="1"/>
      <c r="C186" s="15"/>
      <c r="D186" s="15"/>
      <c r="E186" s="16"/>
      <c r="F186" s="16"/>
      <c r="G186" s="15"/>
      <c r="H186" s="15"/>
      <c r="I186" s="15"/>
      <c r="J186" s="15"/>
      <c r="K186" s="15"/>
      <c r="L186" s="15"/>
      <c r="M186" s="16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11.25" hidden="false" customHeight="true" outlineLevel="0" collapsed="false">
      <c r="A187" s="1"/>
      <c r="B187" s="1"/>
      <c r="C187" s="15"/>
      <c r="D187" s="15"/>
      <c r="E187" s="16"/>
      <c r="F187" s="16"/>
      <c r="G187" s="15"/>
      <c r="H187" s="15"/>
      <c r="I187" s="15"/>
      <c r="J187" s="15"/>
      <c r="K187" s="15"/>
      <c r="L187" s="15"/>
      <c r="M187" s="16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11.25" hidden="false" customHeight="true" outlineLevel="0" collapsed="false">
      <c r="A188" s="1"/>
      <c r="B188" s="1"/>
      <c r="C188" s="15"/>
      <c r="D188" s="15"/>
      <c r="E188" s="16"/>
      <c r="F188" s="16"/>
      <c r="G188" s="15"/>
      <c r="H188" s="15"/>
      <c r="I188" s="15"/>
      <c r="J188" s="15"/>
      <c r="K188" s="15"/>
      <c r="L188" s="15"/>
      <c r="M188" s="16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11.25" hidden="false" customHeight="true" outlineLevel="0" collapsed="false">
      <c r="A189" s="1"/>
      <c r="B189" s="1"/>
      <c r="C189" s="15"/>
      <c r="D189" s="15"/>
      <c r="E189" s="16"/>
      <c r="F189" s="16"/>
      <c r="G189" s="15"/>
      <c r="H189" s="15"/>
      <c r="I189" s="15"/>
      <c r="J189" s="15"/>
      <c r="K189" s="15"/>
      <c r="L189" s="15"/>
      <c r="M189" s="16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11.25" hidden="false" customHeight="true" outlineLevel="0" collapsed="false">
      <c r="A190" s="1"/>
      <c r="B190" s="1"/>
      <c r="C190" s="15"/>
      <c r="D190" s="15"/>
      <c r="E190" s="16"/>
      <c r="F190" s="16"/>
      <c r="G190" s="15"/>
      <c r="H190" s="15"/>
      <c r="I190" s="15"/>
      <c r="J190" s="15"/>
      <c r="K190" s="15"/>
      <c r="L190" s="15"/>
      <c r="M190" s="16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11.25" hidden="false" customHeight="true" outlineLevel="0" collapsed="false">
      <c r="A191" s="1"/>
      <c r="B191" s="1"/>
      <c r="C191" s="15"/>
      <c r="D191" s="15"/>
      <c r="E191" s="16"/>
      <c r="F191" s="16"/>
      <c r="G191" s="15"/>
      <c r="H191" s="15"/>
      <c r="I191" s="15"/>
      <c r="J191" s="15"/>
      <c r="K191" s="15"/>
      <c r="L191" s="15"/>
      <c r="M191" s="16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11.25" hidden="false" customHeight="true" outlineLevel="0" collapsed="false">
      <c r="A192" s="1"/>
      <c r="B192" s="1"/>
      <c r="C192" s="15"/>
      <c r="D192" s="15"/>
      <c r="E192" s="16"/>
      <c r="F192" s="16"/>
      <c r="G192" s="15"/>
      <c r="H192" s="15"/>
      <c r="I192" s="15"/>
      <c r="J192" s="15"/>
      <c r="K192" s="15"/>
      <c r="L192" s="15"/>
      <c r="M192" s="16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11.25" hidden="false" customHeight="true" outlineLevel="0" collapsed="false">
      <c r="A193" s="1"/>
      <c r="B193" s="1"/>
      <c r="C193" s="15"/>
      <c r="D193" s="15"/>
      <c r="E193" s="16"/>
      <c r="F193" s="16"/>
      <c r="G193" s="15"/>
      <c r="H193" s="15"/>
      <c r="I193" s="15"/>
      <c r="J193" s="15"/>
      <c r="K193" s="15"/>
      <c r="L193" s="15"/>
      <c r="M193" s="16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11.25" hidden="false" customHeight="true" outlineLevel="0" collapsed="false">
      <c r="A194" s="1"/>
      <c r="B194" s="1"/>
      <c r="C194" s="15"/>
      <c r="D194" s="15"/>
      <c r="E194" s="16"/>
      <c r="F194" s="16"/>
      <c r="G194" s="15"/>
      <c r="H194" s="15"/>
      <c r="I194" s="15"/>
      <c r="J194" s="15"/>
      <c r="K194" s="15"/>
      <c r="L194" s="15"/>
      <c r="M194" s="16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11.25" hidden="false" customHeight="true" outlineLevel="0" collapsed="false">
      <c r="A195" s="1"/>
      <c r="B195" s="1"/>
      <c r="C195" s="15"/>
      <c r="D195" s="15"/>
      <c r="E195" s="16"/>
      <c r="F195" s="16"/>
      <c r="G195" s="15"/>
      <c r="H195" s="15"/>
      <c r="I195" s="15"/>
      <c r="J195" s="15"/>
      <c r="K195" s="15"/>
      <c r="L195" s="15"/>
      <c r="M195" s="16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11.25" hidden="false" customHeight="true" outlineLevel="0" collapsed="false">
      <c r="A196" s="1"/>
      <c r="B196" s="1"/>
      <c r="C196" s="15"/>
      <c r="D196" s="15"/>
      <c r="E196" s="16"/>
      <c r="F196" s="16"/>
      <c r="G196" s="15"/>
      <c r="H196" s="15"/>
      <c r="I196" s="15"/>
      <c r="J196" s="15"/>
      <c r="K196" s="15"/>
      <c r="L196" s="15"/>
      <c r="M196" s="16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11.25" hidden="false" customHeight="true" outlineLevel="0" collapsed="false">
      <c r="A197" s="1"/>
      <c r="B197" s="1"/>
      <c r="C197" s="15"/>
      <c r="D197" s="15"/>
      <c r="E197" s="16"/>
      <c r="F197" s="16"/>
      <c r="G197" s="15"/>
      <c r="H197" s="15"/>
      <c r="I197" s="15"/>
      <c r="J197" s="15"/>
      <c r="K197" s="15"/>
      <c r="L197" s="15"/>
      <c r="M197" s="16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11.25" hidden="false" customHeight="true" outlineLevel="0" collapsed="false">
      <c r="A198" s="1"/>
      <c r="B198" s="1"/>
      <c r="C198" s="15"/>
      <c r="D198" s="15"/>
      <c r="E198" s="16"/>
      <c r="F198" s="16"/>
      <c r="G198" s="15"/>
      <c r="H198" s="15"/>
      <c r="I198" s="15"/>
      <c r="J198" s="15"/>
      <c r="K198" s="15"/>
      <c r="L198" s="15"/>
      <c r="M198" s="16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11.25" hidden="false" customHeight="true" outlineLevel="0" collapsed="false">
      <c r="A199" s="1"/>
      <c r="B199" s="1"/>
      <c r="C199" s="15"/>
      <c r="D199" s="15"/>
      <c r="E199" s="16"/>
      <c r="F199" s="16"/>
      <c r="G199" s="15"/>
      <c r="H199" s="15"/>
      <c r="I199" s="15"/>
      <c r="J199" s="15"/>
      <c r="K199" s="15"/>
      <c r="L199" s="15"/>
      <c r="M199" s="16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11.25" hidden="false" customHeight="true" outlineLevel="0" collapsed="false">
      <c r="A200" s="1"/>
      <c r="B200" s="1"/>
      <c r="C200" s="15"/>
      <c r="D200" s="15"/>
      <c r="E200" s="16"/>
      <c r="F200" s="16"/>
      <c r="G200" s="15"/>
      <c r="H200" s="15"/>
      <c r="I200" s="15"/>
      <c r="J200" s="15"/>
      <c r="K200" s="15"/>
      <c r="L200" s="15"/>
      <c r="M200" s="16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11.25" hidden="false" customHeight="true" outlineLevel="0" collapsed="false">
      <c r="A201" s="1"/>
      <c r="B201" s="1"/>
      <c r="C201" s="15"/>
      <c r="D201" s="15"/>
      <c r="E201" s="16"/>
      <c r="F201" s="16"/>
      <c r="G201" s="15"/>
      <c r="H201" s="15"/>
      <c r="I201" s="15"/>
      <c r="J201" s="15"/>
      <c r="K201" s="15"/>
      <c r="L201" s="15"/>
      <c r="M201" s="16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11.25" hidden="false" customHeight="true" outlineLevel="0" collapsed="false">
      <c r="A202" s="1"/>
      <c r="B202" s="1"/>
      <c r="C202" s="15"/>
      <c r="D202" s="15"/>
      <c r="E202" s="16"/>
      <c r="F202" s="16"/>
      <c r="G202" s="15"/>
      <c r="H202" s="15"/>
      <c r="I202" s="15"/>
      <c r="J202" s="15"/>
      <c r="K202" s="15"/>
      <c r="L202" s="15"/>
      <c r="M202" s="16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11.25" hidden="false" customHeight="true" outlineLevel="0" collapsed="false">
      <c r="A203" s="1"/>
      <c r="B203" s="1"/>
      <c r="C203" s="15"/>
      <c r="D203" s="15"/>
      <c r="E203" s="16"/>
      <c r="F203" s="16"/>
      <c r="G203" s="15"/>
      <c r="H203" s="15"/>
      <c r="I203" s="15"/>
      <c r="J203" s="15"/>
      <c r="K203" s="15"/>
      <c r="L203" s="15"/>
      <c r="M203" s="16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11.25" hidden="false" customHeight="true" outlineLevel="0" collapsed="false">
      <c r="A204" s="1"/>
      <c r="B204" s="1"/>
      <c r="C204" s="15"/>
      <c r="D204" s="15"/>
      <c r="E204" s="16"/>
      <c r="F204" s="16"/>
      <c r="G204" s="15"/>
      <c r="H204" s="15"/>
      <c r="I204" s="15"/>
      <c r="J204" s="15"/>
      <c r="K204" s="15"/>
      <c r="L204" s="15"/>
      <c r="M204" s="16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11.25" hidden="false" customHeight="true" outlineLevel="0" collapsed="false">
      <c r="A205" s="1"/>
      <c r="B205" s="1"/>
      <c r="C205" s="15"/>
      <c r="D205" s="15"/>
      <c r="E205" s="16"/>
      <c r="F205" s="16"/>
      <c r="G205" s="15"/>
      <c r="H205" s="15"/>
      <c r="I205" s="15"/>
      <c r="J205" s="15"/>
      <c r="K205" s="15"/>
      <c r="L205" s="15"/>
      <c r="M205" s="16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11.25" hidden="false" customHeight="true" outlineLevel="0" collapsed="false">
      <c r="A206" s="1"/>
      <c r="B206" s="1"/>
      <c r="C206" s="15"/>
      <c r="D206" s="15"/>
      <c r="E206" s="16"/>
      <c r="F206" s="16"/>
      <c r="G206" s="15"/>
      <c r="H206" s="15"/>
      <c r="I206" s="15"/>
      <c r="J206" s="15"/>
      <c r="K206" s="15"/>
      <c r="L206" s="15"/>
      <c r="M206" s="16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11.25" hidden="false" customHeight="true" outlineLevel="0" collapsed="false">
      <c r="A207" s="1"/>
      <c r="B207" s="1"/>
      <c r="C207" s="15"/>
      <c r="D207" s="15"/>
      <c r="E207" s="16"/>
      <c r="F207" s="16"/>
      <c r="G207" s="15"/>
      <c r="H207" s="15"/>
      <c r="I207" s="15"/>
      <c r="J207" s="15"/>
      <c r="K207" s="15"/>
      <c r="L207" s="15"/>
      <c r="M207" s="16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11.25" hidden="false" customHeight="true" outlineLevel="0" collapsed="false">
      <c r="A208" s="1"/>
      <c r="B208" s="1"/>
      <c r="C208" s="15"/>
      <c r="D208" s="15"/>
      <c r="E208" s="16"/>
      <c r="F208" s="16"/>
      <c r="G208" s="15"/>
      <c r="H208" s="15"/>
      <c r="I208" s="15"/>
      <c r="J208" s="15"/>
      <c r="K208" s="15"/>
      <c r="L208" s="15"/>
      <c r="M208" s="16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11.25" hidden="false" customHeight="true" outlineLevel="0" collapsed="false">
      <c r="A209" s="1"/>
      <c r="B209" s="1"/>
      <c r="C209" s="15"/>
      <c r="D209" s="15"/>
      <c r="E209" s="16"/>
      <c r="F209" s="16"/>
      <c r="G209" s="15"/>
      <c r="H209" s="15"/>
      <c r="I209" s="15"/>
      <c r="J209" s="15"/>
      <c r="K209" s="15"/>
      <c r="L209" s="15"/>
      <c r="M209" s="16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11.25" hidden="false" customHeight="true" outlineLevel="0" collapsed="false">
      <c r="A210" s="1"/>
      <c r="B210" s="1"/>
      <c r="C210" s="15"/>
      <c r="D210" s="15"/>
      <c r="E210" s="16"/>
      <c r="F210" s="16"/>
      <c r="G210" s="15"/>
      <c r="H210" s="15"/>
      <c r="I210" s="15"/>
      <c r="J210" s="15"/>
      <c r="K210" s="15"/>
      <c r="L210" s="15"/>
      <c r="M210" s="16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11.25" hidden="false" customHeight="true" outlineLevel="0" collapsed="false">
      <c r="A211" s="1"/>
      <c r="B211" s="1"/>
      <c r="C211" s="15"/>
      <c r="D211" s="15"/>
      <c r="E211" s="16"/>
      <c r="F211" s="16"/>
      <c r="G211" s="15"/>
      <c r="H211" s="15"/>
      <c r="I211" s="15"/>
      <c r="J211" s="15"/>
      <c r="K211" s="15"/>
      <c r="L211" s="15"/>
      <c r="M211" s="16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11.25" hidden="false" customHeight="true" outlineLevel="0" collapsed="false">
      <c r="A212" s="1"/>
      <c r="B212" s="1"/>
      <c r="C212" s="15"/>
      <c r="D212" s="15"/>
      <c r="E212" s="16"/>
      <c r="F212" s="16"/>
      <c r="G212" s="15"/>
      <c r="H212" s="15"/>
      <c r="I212" s="15"/>
      <c r="J212" s="15"/>
      <c r="K212" s="15"/>
      <c r="L212" s="15"/>
      <c r="M212" s="16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11.25" hidden="false" customHeight="true" outlineLevel="0" collapsed="false">
      <c r="A213" s="1"/>
      <c r="B213" s="1"/>
      <c r="C213" s="15"/>
      <c r="D213" s="15"/>
      <c r="E213" s="16"/>
      <c r="F213" s="16"/>
      <c r="G213" s="15"/>
      <c r="H213" s="15"/>
      <c r="I213" s="15"/>
      <c r="J213" s="15"/>
      <c r="K213" s="15"/>
      <c r="L213" s="15"/>
      <c r="M213" s="16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11.25" hidden="false" customHeight="true" outlineLevel="0" collapsed="false">
      <c r="A214" s="1"/>
      <c r="B214" s="1"/>
      <c r="C214" s="15"/>
      <c r="D214" s="15"/>
      <c r="E214" s="16"/>
      <c r="F214" s="16"/>
      <c r="G214" s="15"/>
      <c r="H214" s="15"/>
      <c r="I214" s="15"/>
      <c r="J214" s="15"/>
      <c r="K214" s="15"/>
      <c r="L214" s="15"/>
      <c r="M214" s="16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11.25" hidden="false" customHeight="true" outlineLevel="0" collapsed="false">
      <c r="A215" s="1"/>
      <c r="B215" s="1"/>
      <c r="C215" s="15"/>
      <c r="D215" s="15"/>
      <c r="E215" s="16"/>
      <c r="F215" s="16"/>
      <c r="G215" s="15"/>
      <c r="H215" s="15"/>
      <c r="I215" s="15"/>
      <c r="J215" s="15"/>
      <c r="K215" s="15"/>
      <c r="L215" s="15"/>
      <c r="M215" s="16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11.25" hidden="false" customHeight="true" outlineLevel="0" collapsed="false">
      <c r="A216" s="1"/>
      <c r="B216" s="1"/>
      <c r="C216" s="15"/>
      <c r="D216" s="15"/>
      <c r="E216" s="16"/>
      <c r="F216" s="16"/>
      <c r="G216" s="15"/>
      <c r="H216" s="15"/>
      <c r="I216" s="15"/>
      <c r="J216" s="15"/>
      <c r="K216" s="15"/>
      <c r="L216" s="15"/>
      <c r="M216" s="16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11.25" hidden="false" customHeight="true" outlineLevel="0" collapsed="false">
      <c r="A217" s="1"/>
      <c r="B217" s="1"/>
      <c r="C217" s="15"/>
      <c r="D217" s="15"/>
      <c r="E217" s="16"/>
      <c r="F217" s="16"/>
      <c r="G217" s="15"/>
      <c r="H217" s="15"/>
      <c r="I217" s="15"/>
      <c r="J217" s="15"/>
      <c r="K217" s="15"/>
      <c r="L217" s="15"/>
      <c r="M217" s="16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11.25" hidden="false" customHeight="true" outlineLevel="0" collapsed="false">
      <c r="A218" s="1"/>
      <c r="B218" s="1"/>
      <c r="C218" s="15"/>
      <c r="D218" s="15"/>
      <c r="E218" s="16"/>
      <c r="F218" s="16"/>
      <c r="G218" s="15"/>
      <c r="H218" s="15"/>
      <c r="I218" s="15"/>
      <c r="J218" s="15"/>
      <c r="K218" s="15"/>
      <c r="L218" s="15"/>
      <c r="M218" s="16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11.25" hidden="false" customHeight="true" outlineLevel="0" collapsed="false">
      <c r="A219" s="1"/>
      <c r="B219" s="1"/>
      <c r="C219" s="15"/>
      <c r="D219" s="15"/>
      <c r="E219" s="16"/>
      <c r="F219" s="16"/>
      <c r="G219" s="15"/>
      <c r="H219" s="15"/>
      <c r="I219" s="15"/>
      <c r="J219" s="15"/>
      <c r="K219" s="15"/>
      <c r="L219" s="15"/>
      <c r="M219" s="16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11.25" hidden="false" customHeight="true" outlineLevel="0" collapsed="false">
      <c r="A220" s="1"/>
      <c r="B220" s="1"/>
      <c r="C220" s="15"/>
      <c r="D220" s="15"/>
      <c r="E220" s="16"/>
      <c r="F220" s="16"/>
      <c r="G220" s="15"/>
      <c r="H220" s="15"/>
      <c r="I220" s="15"/>
      <c r="J220" s="15"/>
      <c r="K220" s="15"/>
      <c r="L220" s="15"/>
      <c r="M220" s="16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11.25" hidden="false" customHeight="true" outlineLevel="0" collapsed="false">
      <c r="A221" s="1"/>
      <c r="B221" s="1"/>
      <c r="C221" s="15"/>
      <c r="D221" s="15"/>
      <c r="E221" s="16"/>
      <c r="F221" s="16"/>
      <c r="G221" s="15"/>
      <c r="H221" s="15"/>
      <c r="I221" s="15"/>
      <c r="J221" s="15"/>
      <c r="K221" s="15"/>
      <c r="L221" s="15"/>
      <c r="M221" s="16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11.25" hidden="false" customHeight="true" outlineLevel="0" collapsed="false">
      <c r="A222" s="1"/>
      <c r="B222" s="1"/>
      <c r="C222" s="15"/>
      <c r="D222" s="15"/>
      <c r="E222" s="16"/>
      <c r="F222" s="16"/>
      <c r="G222" s="15"/>
      <c r="H222" s="15"/>
      <c r="I222" s="15"/>
      <c r="J222" s="15"/>
      <c r="K222" s="15"/>
      <c r="L222" s="15"/>
      <c r="M222" s="16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11.25" hidden="false" customHeight="true" outlineLevel="0" collapsed="false">
      <c r="A223" s="1"/>
      <c r="B223" s="1"/>
      <c r="C223" s="15"/>
      <c r="D223" s="15"/>
      <c r="E223" s="16"/>
      <c r="F223" s="16"/>
      <c r="G223" s="15"/>
      <c r="H223" s="15"/>
      <c r="I223" s="15"/>
      <c r="J223" s="15"/>
      <c r="K223" s="15"/>
      <c r="L223" s="15"/>
      <c r="M223" s="16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11.25" hidden="false" customHeight="true" outlineLevel="0" collapsed="false">
      <c r="A224" s="1"/>
      <c r="B224" s="1"/>
      <c r="C224" s="15"/>
      <c r="D224" s="15"/>
      <c r="E224" s="16"/>
      <c r="F224" s="16"/>
      <c r="G224" s="15"/>
      <c r="H224" s="15"/>
      <c r="I224" s="15"/>
      <c r="J224" s="15"/>
      <c r="K224" s="15"/>
      <c r="L224" s="15"/>
      <c r="M224" s="16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11.25" hidden="false" customHeight="true" outlineLevel="0" collapsed="false">
      <c r="A225" s="1"/>
      <c r="B225" s="1"/>
      <c r="C225" s="15"/>
      <c r="D225" s="15"/>
      <c r="E225" s="16"/>
      <c r="F225" s="16"/>
      <c r="G225" s="15"/>
      <c r="H225" s="15"/>
      <c r="I225" s="15"/>
      <c r="J225" s="15"/>
      <c r="K225" s="15"/>
      <c r="L225" s="15"/>
      <c r="M225" s="16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11.25" hidden="false" customHeight="true" outlineLevel="0" collapsed="false">
      <c r="A226" s="1"/>
      <c r="B226" s="1"/>
      <c r="C226" s="15"/>
      <c r="D226" s="15"/>
      <c r="E226" s="16"/>
      <c r="F226" s="16"/>
      <c r="G226" s="15"/>
      <c r="H226" s="15"/>
      <c r="I226" s="15"/>
      <c r="J226" s="15"/>
      <c r="K226" s="15"/>
      <c r="L226" s="15"/>
      <c r="M226" s="16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11.25" hidden="false" customHeight="true" outlineLevel="0" collapsed="false">
      <c r="A227" s="1"/>
      <c r="B227" s="1"/>
      <c r="C227" s="15"/>
      <c r="D227" s="15"/>
      <c r="E227" s="16"/>
      <c r="F227" s="16"/>
      <c r="G227" s="15"/>
      <c r="H227" s="15"/>
      <c r="I227" s="15"/>
      <c r="J227" s="15"/>
      <c r="K227" s="15"/>
      <c r="L227" s="15"/>
      <c r="M227" s="16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11.25" hidden="false" customHeight="true" outlineLevel="0" collapsed="false">
      <c r="A228" s="1"/>
      <c r="B228" s="1"/>
      <c r="C228" s="15"/>
      <c r="D228" s="15"/>
      <c r="E228" s="16"/>
      <c r="F228" s="16"/>
      <c r="G228" s="15"/>
      <c r="H228" s="15"/>
      <c r="I228" s="15"/>
      <c r="J228" s="15"/>
      <c r="K228" s="15"/>
      <c r="L228" s="15"/>
      <c r="M228" s="16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11.25" hidden="false" customHeight="true" outlineLevel="0" collapsed="false">
      <c r="A229" s="1"/>
      <c r="B229" s="1"/>
      <c r="C229" s="15"/>
      <c r="D229" s="15"/>
      <c r="E229" s="16"/>
      <c r="F229" s="16"/>
      <c r="G229" s="15"/>
      <c r="H229" s="15"/>
      <c r="I229" s="15"/>
      <c r="J229" s="15"/>
      <c r="K229" s="15"/>
      <c r="L229" s="15"/>
      <c r="M229" s="16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11.25" hidden="false" customHeight="true" outlineLevel="0" collapsed="false">
      <c r="A230" s="1"/>
      <c r="B230" s="1"/>
      <c r="C230" s="15"/>
      <c r="D230" s="15"/>
      <c r="E230" s="16"/>
      <c r="F230" s="16"/>
      <c r="G230" s="15"/>
      <c r="H230" s="15"/>
      <c r="I230" s="15"/>
      <c r="J230" s="15"/>
      <c r="K230" s="15"/>
      <c r="L230" s="15"/>
      <c r="M230" s="16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11.25" hidden="false" customHeight="true" outlineLevel="0" collapsed="false">
      <c r="A231" s="1"/>
      <c r="B231" s="1"/>
      <c r="C231" s="15"/>
      <c r="D231" s="15"/>
      <c r="E231" s="16"/>
      <c r="F231" s="16"/>
      <c r="G231" s="15"/>
      <c r="H231" s="15"/>
      <c r="I231" s="15"/>
      <c r="J231" s="15"/>
      <c r="K231" s="15"/>
      <c r="L231" s="15"/>
      <c r="M231" s="16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11.25" hidden="false" customHeight="true" outlineLevel="0" collapsed="false">
      <c r="A232" s="1"/>
      <c r="B232" s="1"/>
      <c r="C232" s="15"/>
      <c r="D232" s="15"/>
      <c r="E232" s="16"/>
      <c r="F232" s="16"/>
      <c r="G232" s="15"/>
      <c r="H232" s="15"/>
      <c r="I232" s="15"/>
      <c r="J232" s="15"/>
      <c r="K232" s="15"/>
      <c r="L232" s="15"/>
      <c r="M232" s="16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11.25" hidden="false" customHeight="true" outlineLevel="0" collapsed="false">
      <c r="A233" s="1"/>
      <c r="B233" s="1"/>
      <c r="C233" s="15"/>
      <c r="D233" s="15"/>
      <c r="E233" s="16"/>
      <c r="F233" s="16"/>
      <c r="G233" s="15"/>
      <c r="H233" s="15"/>
      <c r="I233" s="15"/>
      <c r="J233" s="15"/>
      <c r="K233" s="15"/>
      <c r="L233" s="15"/>
      <c r="M233" s="16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11.25" hidden="false" customHeight="true" outlineLevel="0" collapsed="false">
      <c r="A234" s="1"/>
      <c r="B234" s="1"/>
      <c r="C234" s="15"/>
      <c r="D234" s="15"/>
      <c r="E234" s="16"/>
      <c r="F234" s="16"/>
      <c r="G234" s="15"/>
      <c r="H234" s="15"/>
      <c r="I234" s="15"/>
      <c r="J234" s="15"/>
      <c r="K234" s="15"/>
      <c r="L234" s="15"/>
      <c r="M234" s="16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11.25" hidden="false" customHeight="true" outlineLevel="0" collapsed="false">
      <c r="A235" s="1"/>
      <c r="B235" s="1"/>
      <c r="C235" s="15"/>
      <c r="D235" s="15"/>
      <c r="E235" s="16"/>
      <c r="F235" s="16"/>
      <c r="G235" s="15"/>
      <c r="H235" s="15"/>
      <c r="I235" s="15"/>
      <c r="J235" s="15"/>
      <c r="K235" s="15"/>
      <c r="L235" s="15"/>
      <c r="M235" s="16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11.25" hidden="false" customHeight="true" outlineLevel="0" collapsed="false">
      <c r="A236" s="1"/>
      <c r="B236" s="1"/>
      <c r="C236" s="15"/>
      <c r="D236" s="15"/>
      <c r="E236" s="16"/>
      <c r="F236" s="16"/>
      <c r="G236" s="15"/>
      <c r="H236" s="15"/>
      <c r="I236" s="15"/>
      <c r="J236" s="15"/>
      <c r="K236" s="15"/>
      <c r="L236" s="15"/>
      <c r="M236" s="16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11.25" hidden="false" customHeight="true" outlineLevel="0" collapsed="false">
      <c r="A237" s="1"/>
      <c r="B237" s="1"/>
      <c r="C237" s="15"/>
      <c r="D237" s="15"/>
      <c r="E237" s="16"/>
      <c r="F237" s="16"/>
      <c r="G237" s="15"/>
      <c r="H237" s="15"/>
      <c r="I237" s="15"/>
      <c r="J237" s="15"/>
      <c r="K237" s="15"/>
      <c r="L237" s="15"/>
      <c r="M237" s="16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11.25" hidden="false" customHeight="true" outlineLevel="0" collapsed="false">
      <c r="A238" s="1"/>
      <c r="B238" s="1"/>
      <c r="C238" s="15"/>
      <c r="D238" s="15"/>
      <c r="E238" s="16"/>
      <c r="F238" s="16"/>
      <c r="G238" s="15"/>
      <c r="H238" s="15"/>
      <c r="I238" s="15"/>
      <c r="J238" s="15"/>
      <c r="K238" s="15"/>
      <c r="L238" s="15"/>
      <c r="M238" s="16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11.25" hidden="false" customHeight="true" outlineLevel="0" collapsed="false">
      <c r="A239" s="1"/>
      <c r="B239" s="1"/>
      <c r="C239" s="15"/>
      <c r="D239" s="15"/>
      <c r="E239" s="16"/>
      <c r="F239" s="16"/>
      <c r="G239" s="15"/>
      <c r="H239" s="15"/>
      <c r="I239" s="15"/>
      <c r="J239" s="15"/>
      <c r="K239" s="15"/>
      <c r="L239" s="15"/>
      <c r="M239" s="16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11.25" hidden="false" customHeight="true" outlineLevel="0" collapsed="false">
      <c r="A240" s="1"/>
      <c r="B240" s="1"/>
      <c r="C240" s="15"/>
      <c r="D240" s="15"/>
      <c r="E240" s="16"/>
      <c r="F240" s="16"/>
      <c r="G240" s="15"/>
      <c r="H240" s="15"/>
      <c r="I240" s="15"/>
      <c r="J240" s="15"/>
      <c r="K240" s="15"/>
      <c r="L240" s="15"/>
      <c r="M240" s="16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11.25" hidden="false" customHeight="true" outlineLevel="0" collapsed="false">
      <c r="A241" s="1"/>
      <c r="B241" s="1"/>
      <c r="C241" s="15"/>
      <c r="D241" s="15"/>
      <c r="E241" s="16"/>
      <c r="F241" s="16"/>
      <c r="G241" s="15"/>
      <c r="H241" s="15"/>
      <c r="I241" s="15"/>
      <c r="J241" s="15"/>
      <c r="K241" s="15"/>
      <c r="L241" s="15"/>
      <c r="M241" s="16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11.25" hidden="false" customHeight="true" outlineLevel="0" collapsed="false">
      <c r="A242" s="1"/>
      <c r="B242" s="1"/>
      <c r="C242" s="15"/>
      <c r="D242" s="15"/>
      <c r="E242" s="16"/>
      <c r="F242" s="16"/>
      <c r="G242" s="15"/>
      <c r="H242" s="15"/>
      <c r="I242" s="15"/>
      <c r="J242" s="15"/>
      <c r="K242" s="15"/>
      <c r="L242" s="15"/>
      <c r="M242" s="16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11.25" hidden="false" customHeight="true" outlineLevel="0" collapsed="false">
      <c r="A243" s="1"/>
      <c r="B243" s="1"/>
      <c r="C243" s="15"/>
      <c r="D243" s="15"/>
      <c r="E243" s="16"/>
      <c r="F243" s="16"/>
      <c r="G243" s="15"/>
      <c r="H243" s="15"/>
      <c r="I243" s="15"/>
      <c r="J243" s="15"/>
      <c r="K243" s="15"/>
      <c r="L243" s="15"/>
      <c r="M243" s="16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11.25" hidden="false" customHeight="true" outlineLevel="0" collapsed="false">
      <c r="A244" s="1"/>
      <c r="B244" s="1"/>
      <c r="C244" s="15"/>
      <c r="D244" s="15"/>
      <c r="E244" s="16"/>
      <c r="F244" s="16"/>
      <c r="G244" s="15"/>
      <c r="H244" s="15"/>
      <c r="I244" s="15"/>
      <c r="J244" s="15"/>
      <c r="K244" s="15"/>
      <c r="L244" s="15"/>
      <c r="M244" s="16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11.25" hidden="false" customHeight="true" outlineLevel="0" collapsed="false">
      <c r="A245" s="1"/>
      <c r="B245" s="1"/>
      <c r="C245" s="15"/>
      <c r="D245" s="15"/>
      <c r="E245" s="16"/>
      <c r="F245" s="16"/>
      <c r="G245" s="15"/>
      <c r="H245" s="15"/>
      <c r="I245" s="15"/>
      <c r="J245" s="15"/>
      <c r="K245" s="15"/>
      <c r="L245" s="15"/>
      <c r="M245" s="16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11.25" hidden="false" customHeight="true" outlineLevel="0" collapsed="false">
      <c r="A246" s="1"/>
      <c r="B246" s="1"/>
      <c r="C246" s="15"/>
      <c r="D246" s="15"/>
      <c r="E246" s="16"/>
      <c r="F246" s="16"/>
      <c r="G246" s="15"/>
      <c r="H246" s="15"/>
      <c r="I246" s="15"/>
      <c r="J246" s="15"/>
      <c r="K246" s="15"/>
      <c r="L246" s="15"/>
      <c r="M246" s="16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11.25" hidden="false" customHeight="true" outlineLevel="0" collapsed="false">
      <c r="A247" s="1"/>
      <c r="B247" s="1"/>
      <c r="C247" s="15"/>
      <c r="D247" s="15"/>
      <c r="E247" s="16"/>
      <c r="F247" s="16"/>
      <c r="G247" s="15"/>
      <c r="H247" s="15"/>
      <c r="I247" s="15"/>
      <c r="J247" s="15"/>
      <c r="K247" s="15"/>
      <c r="L247" s="15"/>
      <c r="M247" s="16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11.25" hidden="false" customHeight="true" outlineLevel="0" collapsed="false">
      <c r="A248" s="1"/>
      <c r="B248" s="1"/>
      <c r="C248" s="15"/>
      <c r="D248" s="15"/>
      <c r="E248" s="16"/>
      <c r="F248" s="16"/>
      <c r="G248" s="15"/>
      <c r="H248" s="15"/>
      <c r="I248" s="15"/>
      <c r="J248" s="15"/>
      <c r="K248" s="15"/>
      <c r="L248" s="15"/>
      <c r="M248" s="16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11.25" hidden="false" customHeight="true" outlineLevel="0" collapsed="false">
      <c r="A249" s="1"/>
      <c r="B249" s="1"/>
      <c r="C249" s="15"/>
      <c r="D249" s="15"/>
      <c r="E249" s="16"/>
      <c r="F249" s="16"/>
      <c r="G249" s="15"/>
      <c r="H249" s="15"/>
      <c r="I249" s="15"/>
      <c r="J249" s="15"/>
      <c r="K249" s="15"/>
      <c r="L249" s="15"/>
      <c r="M249" s="16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11.25" hidden="false" customHeight="true" outlineLevel="0" collapsed="false">
      <c r="A250" s="1"/>
      <c r="B250" s="1"/>
      <c r="C250" s="15"/>
      <c r="D250" s="15"/>
      <c r="E250" s="16"/>
      <c r="F250" s="16"/>
      <c r="G250" s="15"/>
      <c r="H250" s="15"/>
      <c r="I250" s="15"/>
      <c r="J250" s="15"/>
      <c r="K250" s="15"/>
      <c r="L250" s="15"/>
      <c r="M250" s="16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11.25" hidden="false" customHeight="true" outlineLevel="0" collapsed="false">
      <c r="A251" s="1"/>
      <c r="B251" s="1"/>
      <c r="C251" s="15"/>
      <c r="D251" s="15"/>
      <c r="E251" s="16"/>
      <c r="F251" s="16"/>
      <c r="G251" s="15"/>
      <c r="H251" s="15"/>
      <c r="I251" s="15"/>
      <c r="J251" s="15"/>
      <c r="K251" s="15"/>
      <c r="L251" s="15"/>
      <c r="M251" s="16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11.25" hidden="false" customHeight="true" outlineLevel="0" collapsed="false">
      <c r="A252" s="1"/>
      <c r="B252" s="1"/>
      <c r="C252" s="15"/>
      <c r="D252" s="15"/>
      <c r="E252" s="16"/>
      <c r="F252" s="16"/>
      <c r="G252" s="15"/>
      <c r="H252" s="15"/>
      <c r="I252" s="15"/>
      <c r="J252" s="15"/>
      <c r="K252" s="15"/>
      <c r="L252" s="15"/>
      <c r="M252" s="16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11.25" hidden="false" customHeight="true" outlineLevel="0" collapsed="false">
      <c r="A253" s="1"/>
      <c r="B253" s="1"/>
      <c r="C253" s="15"/>
      <c r="D253" s="15"/>
      <c r="E253" s="16"/>
      <c r="F253" s="16"/>
      <c r="G253" s="15"/>
      <c r="H253" s="15"/>
      <c r="I253" s="15"/>
      <c r="J253" s="15"/>
      <c r="K253" s="15"/>
      <c r="L253" s="15"/>
      <c r="M253" s="16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11.25" hidden="false" customHeight="true" outlineLevel="0" collapsed="false">
      <c r="A254" s="1"/>
      <c r="B254" s="1"/>
      <c r="C254" s="15"/>
      <c r="D254" s="15"/>
      <c r="E254" s="16"/>
      <c r="F254" s="16"/>
      <c r="G254" s="15"/>
      <c r="H254" s="15"/>
      <c r="I254" s="15"/>
      <c r="J254" s="15"/>
      <c r="K254" s="15"/>
      <c r="L254" s="15"/>
      <c r="M254" s="16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11.25" hidden="false" customHeight="true" outlineLevel="0" collapsed="false">
      <c r="A255" s="1"/>
      <c r="B255" s="1"/>
      <c r="C255" s="15"/>
      <c r="D255" s="15"/>
      <c r="E255" s="16"/>
      <c r="F255" s="16"/>
      <c r="G255" s="15"/>
      <c r="H255" s="15"/>
      <c r="I255" s="15"/>
      <c r="J255" s="15"/>
      <c r="K255" s="15"/>
      <c r="L255" s="15"/>
      <c r="M255" s="16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11.25" hidden="false" customHeight="true" outlineLevel="0" collapsed="false">
      <c r="A256" s="1"/>
      <c r="B256" s="1"/>
      <c r="C256" s="15"/>
      <c r="D256" s="15"/>
      <c r="E256" s="16"/>
      <c r="F256" s="16"/>
      <c r="G256" s="15"/>
      <c r="H256" s="15"/>
      <c r="I256" s="15"/>
      <c r="J256" s="15"/>
      <c r="K256" s="15"/>
      <c r="L256" s="15"/>
      <c r="M256" s="16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11.25" hidden="false" customHeight="true" outlineLevel="0" collapsed="false">
      <c r="A257" s="1"/>
      <c r="B257" s="1"/>
      <c r="C257" s="15"/>
      <c r="D257" s="15"/>
      <c r="E257" s="16"/>
      <c r="F257" s="16"/>
      <c r="G257" s="15"/>
      <c r="H257" s="15"/>
      <c r="I257" s="15"/>
      <c r="J257" s="15"/>
      <c r="K257" s="15"/>
      <c r="L257" s="15"/>
      <c r="M257" s="16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11.25" hidden="false" customHeight="true" outlineLevel="0" collapsed="false">
      <c r="A258" s="1"/>
      <c r="B258" s="1"/>
      <c r="C258" s="15"/>
      <c r="D258" s="15"/>
      <c r="E258" s="16"/>
      <c r="F258" s="16"/>
      <c r="G258" s="15"/>
      <c r="H258" s="15"/>
      <c r="I258" s="15"/>
      <c r="J258" s="15"/>
      <c r="K258" s="15"/>
      <c r="L258" s="15"/>
      <c r="M258" s="16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11.25" hidden="false" customHeight="true" outlineLevel="0" collapsed="false">
      <c r="A259" s="1"/>
      <c r="B259" s="1"/>
      <c r="C259" s="15"/>
      <c r="D259" s="15"/>
      <c r="E259" s="16"/>
      <c r="F259" s="16"/>
      <c r="G259" s="15"/>
      <c r="H259" s="15"/>
      <c r="I259" s="15"/>
      <c r="J259" s="15"/>
      <c r="K259" s="15"/>
      <c r="L259" s="15"/>
      <c r="M259" s="16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11.25" hidden="false" customHeight="true" outlineLevel="0" collapsed="false">
      <c r="A260" s="1"/>
      <c r="B260" s="1"/>
      <c r="C260" s="15"/>
      <c r="D260" s="15"/>
      <c r="E260" s="16"/>
      <c r="F260" s="16"/>
      <c r="G260" s="15"/>
      <c r="H260" s="15"/>
      <c r="I260" s="15"/>
      <c r="J260" s="15"/>
      <c r="K260" s="15"/>
      <c r="L260" s="15"/>
      <c r="M260" s="16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11.25" hidden="false" customHeight="true" outlineLevel="0" collapsed="false">
      <c r="A261" s="1"/>
      <c r="B261" s="1"/>
      <c r="C261" s="15"/>
      <c r="D261" s="15"/>
      <c r="E261" s="16"/>
      <c r="F261" s="16"/>
      <c r="G261" s="15"/>
      <c r="H261" s="15"/>
      <c r="I261" s="15"/>
      <c r="J261" s="15"/>
      <c r="K261" s="15"/>
      <c r="L261" s="15"/>
      <c r="M261" s="16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11.25" hidden="false" customHeight="true" outlineLevel="0" collapsed="false">
      <c r="A262" s="1"/>
      <c r="B262" s="1"/>
      <c r="C262" s="15"/>
      <c r="D262" s="15"/>
      <c r="E262" s="16"/>
      <c r="F262" s="16"/>
      <c r="G262" s="15"/>
      <c r="H262" s="15"/>
      <c r="I262" s="15"/>
      <c r="J262" s="15"/>
      <c r="K262" s="15"/>
      <c r="L262" s="15"/>
      <c r="M262" s="16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11.25" hidden="false" customHeight="true" outlineLevel="0" collapsed="false">
      <c r="A263" s="1"/>
      <c r="B263" s="1"/>
      <c r="C263" s="15"/>
      <c r="D263" s="15"/>
      <c r="E263" s="16"/>
      <c r="F263" s="16"/>
      <c r="G263" s="15"/>
      <c r="H263" s="15"/>
      <c r="I263" s="15"/>
      <c r="J263" s="15"/>
      <c r="K263" s="15"/>
      <c r="L263" s="15"/>
      <c r="M263" s="16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11.25" hidden="false" customHeight="true" outlineLevel="0" collapsed="false">
      <c r="A264" s="1"/>
      <c r="B264" s="1"/>
      <c r="C264" s="15"/>
      <c r="D264" s="15"/>
      <c r="E264" s="16"/>
      <c r="F264" s="16"/>
      <c r="G264" s="15"/>
      <c r="H264" s="15"/>
      <c r="I264" s="15"/>
      <c r="J264" s="15"/>
      <c r="K264" s="15"/>
      <c r="L264" s="15"/>
      <c r="M264" s="16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11.25" hidden="false" customHeight="true" outlineLevel="0" collapsed="false">
      <c r="A265" s="1"/>
      <c r="B265" s="1"/>
      <c r="C265" s="15"/>
      <c r="D265" s="15"/>
      <c r="E265" s="16"/>
      <c r="F265" s="16"/>
      <c r="G265" s="15"/>
      <c r="H265" s="15"/>
      <c r="I265" s="15"/>
      <c r="J265" s="15"/>
      <c r="K265" s="15"/>
      <c r="L265" s="15"/>
      <c r="M265" s="16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11.25" hidden="false" customHeight="true" outlineLevel="0" collapsed="false">
      <c r="A266" s="1"/>
      <c r="B266" s="1"/>
      <c r="C266" s="15"/>
      <c r="D266" s="15"/>
      <c r="E266" s="16"/>
      <c r="F266" s="16"/>
      <c r="G266" s="15"/>
      <c r="H266" s="15"/>
      <c r="I266" s="15"/>
      <c r="J266" s="15"/>
      <c r="K266" s="15"/>
      <c r="L266" s="15"/>
      <c r="M266" s="16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11.25" hidden="false" customHeight="true" outlineLevel="0" collapsed="false">
      <c r="A267" s="1"/>
      <c r="B267" s="1"/>
      <c r="C267" s="15"/>
      <c r="D267" s="15"/>
      <c r="E267" s="16"/>
      <c r="F267" s="16"/>
      <c r="G267" s="15"/>
      <c r="H267" s="15"/>
      <c r="I267" s="15"/>
      <c r="J267" s="15"/>
      <c r="K267" s="15"/>
      <c r="L267" s="15"/>
      <c r="M267" s="16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11.25" hidden="false" customHeight="true" outlineLevel="0" collapsed="false">
      <c r="A268" s="1"/>
      <c r="B268" s="1"/>
      <c r="C268" s="15"/>
      <c r="D268" s="15"/>
      <c r="E268" s="16"/>
      <c r="F268" s="16"/>
      <c r="G268" s="15"/>
      <c r="H268" s="15"/>
      <c r="I268" s="15"/>
      <c r="J268" s="15"/>
      <c r="K268" s="15"/>
      <c r="L268" s="15"/>
      <c r="M268" s="16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11.25" hidden="false" customHeight="true" outlineLevel="0" collapsed="false">
      <c r="A269" s="1"/>
      <c r="B269" s="1"/>
      <c r="C269" s="15"/>
      <c r="D269" s="15"/>
      <c r="E269" s="16"/>
      <c r="F269" s="16"/>
      <c r="G269" s="15"/>
      <c r="H269" s="15"/>
      <c r="I269" s="15"/>
      <c r="J269" s="15"/>
      <c r="K269" s="15"/>
      <c r="L269" s="15"/>
      <c r="M269" s="16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11.25" hidden="false" customHeight="true" outlineLevel="0" collapsed="false">
      <c r="A270" s="1"/>
      <c r="B270" s="1"/>
      <c r="C270" s="15"/>
      <c r="D270" s="15"/>
      <c r="E270" s="16"/>
      <c r="F270" s="16"/>
      <c r="G270" s="15"/>
      <c r="H270" s="15"/>
      <c r="I270" s="15"/>
      <c r="J270" s="15"/>
      <c r="K270" s="15"/>
      <c r="L270" s="15"/>
      <c r="M270" s="16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11.25" hidden="false" customHeight="true" outlineLevel="0" collapsed="false">
      <c r="A271" s="1"/>
      <c r="B271" s="1"/>
      <c r="C271" s="15"/>
      <c r="D271" s="15"/>
      <c r="E271" s="16"/>
      <c r="F271" s="16"/>
      <c r="G271" s="15"/>
      <c r="H271" s="15"/>
      <c r="I271" s="15"/>
      <c r="J271" s="15"/>
      <c r="K271" s="15"/>
      <c r="L271" s="15"/>
      <c r="M271" s="16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11.25" hidden="false" customHeight="true" outlineLevel="0" collapsed="false">
      <c r="A272" s="1"/>
      <c r="B272" s="1"/>
      <c r="C272" s="15"/>
      <c r="D272" s="15"/>
      <c r="E272" s="16"/>
      <c r="F272" s="16"/>
      <c r="G272" s="15"/>
      <c r="H272" s="15"/>
      <c r="I272" s="15"/>
      <c r="J272" s="15"/>
      <c r="K272" s="15"/>
      <c r="L272" s="15"/>
      <c r="M272" s="16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11.25" hidden="false" customHeight="true" outlineLevel="0" collapsed="false">
      <c r="A273" s="1"/>
      <c r="B273" s="1"/>
      <c r="C273" s="15"/>
      <c r="D273" s="15"/>
      <c r="E273" s="16"/>
      <c r="F273" s="16"/>
      <c r="G273" s="15"/>
      <c r="H273" s="15"/>
      <c r="I273" s="15"/>
      <c r="J273" s="15"/>
      <c r="K273" s="15"/>
      <c r="L273" s="15"/>
      <c r="M273" s="16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11.25" hidden="false" customHeight="true" outlineLevel="0" collapsed="false">
      <c r="A274" s="1"/>
      <c r="B274" s="1"/>
      <c r="C274" s="15"/>
      <c r="D274" s="15"/>
      <c r="E274" s="16"/>
      <c r="F274" s="16"/>
      <c r="G274" s="15"/>
      <c r="H274" s="15"/>
      <c r="I274" s="15"/>
      <c r="J274" s="15"/>
      <c r="K274" s="15"/>
      <c r="L274" s="15"/>
      <c r="M274" s="16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11.25" hidden="false" customHeight="true" outlineLevel="0" collapsed="false">
      <c r="A275" s="1"/>
      <c r="B275" s="1"/>
      <c r="C275" s="15"/>
      <c r="D275" s="15"/>
      <c r="E275" s="16"/>
      <c r="F275" s="16"/>
      <c r="G275" s="15"/>
      <c r="H275" s="15"/>
      <c r="I275" s="15"/>
      <c r="J275" s="15"/>
      <c r="K275" s="15"/>
      <c r="L275" s="15"/>
      <c r="M275" s="16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11.25" hidden="false" customHeight="true" outlineLevel="0" collapsed="false">
      <c r="A276" s="1"/>
      <c r="B276" s="1"/>
      <c r="C276" s="15"/>
      <c r="D276" s="15"/>
      <c r="E276" s="16"/>
      <c r="F276" s="16"/>
      <c r="G276" s="15"/>
      <c r="H276" s="15"/>
      <c r="I276" s="15"/>
      <c r="J276" s="15"/>
      <c r="K276" s="15"/>
      <c r="L276" s="15"/>
      <c r="M276" s="16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11.25" hidden="false" customHeight="true" outlineLevel="0" collapsed="false">
      <c r="A277" s="1"/>
      <c r="B277" s="1"/>
      <c r="C277" s="15"/>
      <c r="D277" s="15"/>
      <c r="E277" s="16"/>
      <c r="F277" s="16"/>
      <c r="G277" s="15"/>
      <c r="H277" s="15"/>
      <c r="I277" s="15"/>
      <c r="J277" s="15"/>
      <c r="K277" s="15"/>
      <c r="L277" s="15"/>
      <c r="M277" s="16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11.25" hidden="false" customHeight="true" outlineLevel="0" collapsed="false">
      <c r="A278" s="1"/>
      <c r="B278" s="1"/>
      <c r="C278" s="15"/>
      <c r="D278" s="15"/>
      <c r="E278" s="16"/>
      <c r="F278" s="16"/>
      <c r="G278" s="15"/>
      <c r="H278" s="15"/>
      <c r="I278" s="15"/>
      <c r="J278" s="15"/>
      <c r="K278" s="15"/>
      <c r="L278" s="15"/>
      <c r="M278" s="16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11.25" hidden="false" customHeight="true" outlineLevel="0" collapsed="false">
      <c r="A279" s="1"/>
      <c r="B279" s="1"/>
      <c r="C279" s="15"/>
      <c r="D279" s="15"/>
      <c r="E279" s="16"/>
      <c r="F279" s="16"/>
      <c r="G279" s="15"/>
      <c r="H279" s="15"/>
      <c r="I279" s="15"/>
      <c r="J279" s="15"/>
      <c r="K279" s="15"/>
      <c r="L279" s="15"/>
      <c r="M279" s="16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11.25" hidden="false" customHeight="true" outlineLevel="0" collapsed="false">
      <c r="A280" s="1"/>
      <c r="B280" s="1"/>
      <c r="C280" s="15"/>
      <c r="D280" s="15"/>
      <c r="E280" s="16"/>
      <c r="F280" s="16"/>
      <c r="G280" s="15"/>
      <c r="H280" s="15"/>
      <c r="I280" s="15"/>
      <c r="J280" s="15"/>
      <c r="K280" s="15"/>
      <c r="L280" s="15"/>
      <c r="M280" s="16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11.25" hidden="false" customHeight="true" outlineLevel="0" collapsed="false">
      <c r="A281" s="1"/>
      <c r="B281" s="1"/>
      <c r="C281" s="15"/>
      <c r="D281" s="15"/>
      <c r="E281" s="16"/>
      <c r="F281" s="16"/>
      <c r="G281" s="15"/>
      <c r="H281" s="15"/>
      <c r="I281" s="15"/>
      <c r="J281" s="15"/>
      <c r="K281" s="15"/>
      <c r="L281" s="15"/>
      <c r="M281" s="16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11.25" hidden="false" customHeight="true" outlineLevel="0" collapsed="false">
      <c r="A282" s="1"/>
      <c r="B282" s="1"/>
      <c r="C282" s="15"/>
      <c r="D282" s="15"/>
      <c r="E282" s="16"/>
      <c r="F282" s="16"/>
      <c r="G282" s="15"/>
      <c r="H282" s="15"/>
      <c r="I282" s="15"/>
      <c r="J282" s="15"/>
      <c r="K282" s="15"/>
      <c r="L282" s="15"/>
      <c r="M282" s="16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11.25" hidden="false" customHeight="true" outlineLevel="0" collapsed="false">
      <c r="A283" s="1"/>
      <c r="B283" s="1"/>
      <c r="C283" s="15"/>
      <c r="D283" s="15"/>
      <c r="E283" s="16"/>
      <c r="F283" s="16"/>
      <c r="G283" s="15"/>
      <c r="H283" s="15"/>
      <c r="I283" s="15"/>
      <c r="J283" s="15"/>
      <c r="K283" s="15"/>
      <c r="L283" s="15"/>
      <c r="M283" s="16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11.25" hidden="false" customHeight="true" outlineLevel="0" collapsed="false">
      <c r="A284" s="1"/>
      <c r="B284" s="1"/>
      <c r="C284" s="15"/>
      <c r="D284" s="15"/>
      <c r="E284" s="16"/>
      <c r="F284" s="16"/>
      <c r="G284" s="15"/>
      <c r="H284" s="15"/>
      <c r="I284" s="15"/>
      <c r="J284" s="15"/>
      <c r="K284" s="15"/>
      <c r="L284" s="15"/>
      <c r="M284" s="16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11.25" hidden="false" customHeight="true" outlineLevel="0" collapsed="false">
      <c r="A285" s="1"/>
      <c r="B285" s="1"/>
      <c r="C285" s="15"/>
      <c r="D285" s="15"/>
      <c r="E285" s="16"/>
      <c r="F285" s="16"/>
      <c r="G285" s="15"/>
      <c r="H285" s="15"/>
      <c r="I285" s="15"/>
      <c r="J285" s="15"/>
      <c r="K285" s="15"/>
      <c r="L285" s="15"/>
      <c r="M285" s="16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11.25" hidden="false" customHeight="true" outlineLevel="0" collapsed="false">
      <c r="A286" s="1"/>
      <c r="B286" s="1"/>
      <c r="C286" s="15"/>
      <c r="D286" s="15"/>
      <c r="E286" s="16"/>
      <c r="F286" s="16"/>
      <c r="G286" s="15"/>
      <c r="H286" s="15"/>
      <c r="I286" s="15"/>
      <c r="J286" s="15"/>
      <c r="K286" s="15"/>
      <c r="L286" s="15"/>
      <c r="M286" s="16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11.25" hidden="false" customHeight="true" outlineLevel="0" collapsed="false">
      <c r="A287" s="1"/>
      <c r="B287" s="1"/>
      <c r="C287" s="15"/>
      <c r="D287" s="15"/>
      <c r="E287" s="16"/>
      <c r="F287" s="16"/>
      <c r="G287" s="15"/>
      <c r="H287" s="15"/>
      <c r="I287" s="15"/>
      <c r="J287" s="15"/>
      <c r="K287" s="15"/>
      <c r="L287" s="15"/>
      <c r="M287" s="16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11.25" hidden="false" customHeight="true" outlineLevel="0" collapsed="false">
      <c r="A288" s="1"/>
      <c r="B288" s="1"/>
      <c r="C288" s="15"/>
      <c r="D288" s="15"/>
      <c r="E288" s="16"/>
      <c r="F288" s="16"/>
      <c r="G288" s="15"/>
      <c r="H288" s="15"/>
      <c r="I288" s="15"/>
      <c r="J288" s="15"/>
      <c r="K288" s="15"/>
      <c r="L288" s="15"/>
      <c r="M288" s="16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11.25" hidden="false" customHeight="true" outlineLevel="0" collapsed="false">
      <c r="A289" s="1"/>
      <c r="B289" s="1"/>
      <c r="C289" s="15"/>
      <c r="D289" s="15"/>
      <c r="E289" s="16"/>
      <c r="F289" s="16"/>
      <c r="G289" s="15"/>
      <c r="H289" s="15"/>
      <c r="I289" s="15"/>
      <c r="J289" s="15"/>
      <c r="K289" s="15"/>
      <c r="L289" s="15"/>
      <c r="M289" s="16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11.25" hidden="false" customHeight="true" outlineLevel="0" collapsed="false">
      <c r="A290" s="1"/>
      <c r="B290" s="1"/>
      <c r="C290" s="15"/>
      <c r="D290" s="15"/>
      <c r="E290" s="16"/>
      <c r="F290" s="16"/>
      <c r="G290" s="15"/>
      <c r="H290" s="15"/>
      <c r="I290" s="15"/>
      <c r="J290" s="15"/>
      <c r="K290" s="15"/>
      <c r="L290" s="15"/>
      <c r="M290" s="16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11.25" hidden="false" customHeight="true" outlineLevel="0" collapsed="false">
      <c r="A291" s="1"/>
      <c r="B291" s="1"/>
      <c r="C291" s="15"/>
      <c r="D291" s="15"/>
      <c r="E291" s="16"/>
      <c r="F291" s="16"/>
      <c r="G291" s="15"/>
      <c r="H291" s="15"/>
      <c r="I291" s="15"/>
      <c r="J291" s="15"/>
      <c r="K291" s="15"/>
      <c r="L291" s="15"/>
      <c r="M291" s="16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11.25" hidden="false" customHeight="true" outlineLevel="0" collapsed="false">
      <c r="A292" s="1"/>
      <c r="B292" s="1"/>
      <c r="C292" s="15"/>
      <c r="D292" s="15"/>
      <c r="E292" s="16"/>
      <c r="F292" s="16"/>
      <c r="G292" s="15"/>
      <c r="H292" s="15"/>
      <c r="I292" s="15"/>
      <c r="J292" s="15"/>
      <c r="K292" s="15"/>
      <c r="L292" s="15"/>
      <c r="M292" s="16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11.25" hidden="false" customHeight="true" outlineLevel="0" collapsed="false">
      <c r="A293" s="1"/>
      <c r="B293" s="1"/>
      <c r="C293" s="15"/>
      <c r="D293" s="15"/>
      <c r="E293" s="16"/>
      <c r="F293" s="16"/>
      <c r="G293" s="15"/>
      <c r="H293" s="15"/>
      <c r="I293" s="15"/>
      <c r="J293" s="15"/>
      <c r="K293" s="15"/>
      <c r="L293" s="15"/>
      <c r="M293" s="16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11.25" hidden="false" customHeight="true" outlineLevel="0" collapsed="false">
      <c r="A294" s="1"/>
      <c r="B294" s="1"/>
      <c r="C294" s="15"/>
      <c r="D294" s="15"/>
      <c r="E294" s="16"/>
      <c r="F294" s="16"/>
      <c r="G294" s="15"/>
      <c r="H294" s="15"/>
      <c r="I294" s="15"/>
      <c r="J294" s="15"/>
      <c r="K294" s="15"/>
      <c r="L294" s="15"/>
      <c r="M294" s="16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11.25" hidden="false" customHeight="true" outlineLevel="0" collapsed="false">
      <c r="A295" s="1"/>
      <c r="B295" s="1"/>
      <c r="C295" s="15"/>
      <c r="D295" s="15"/>
      <c r="E295" s="16"/>
      <c r="F295" s="16"/>
      <c r="G295" s="15"/>
      <c r="H295" s="15"/>
      <c r="I295" s="15"/>
      <c r="J295" s="15"/>
      <c r="K295" s="15"/>
      <c r="L295" s="15"/>
      <c r="M295" s="16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11.25" hidden="false" customHeight="true" outlineLevel="0" collapsed="false">
      <c r="A296" s="1"/>
      <c r="B296" s="1"/>
      <c r="C296" s="15"/>
      <c r="D296" s="15"/>
      <c r="E296" s="16"/>
      <c r="F296" s="16"/>
      <c r="G296" s="15"/>
      <c r="H296" s="15"/>
      <c r="I296" s="15"/>
      <c r="J296" s="15"/>
      <c r="K296" s="15"/>
      <c r="L296" s="15"/>
      <c r="M296" s="16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11.25" hidden="false" customHeight="true" outlineLevel="0" collapsed="false">
      <c r="A297" s="1"/>
      <c r="B297" s="1"/>
      <c r="C297" s="15"/>
      <c r="D297" s="15"/>
      <c r="E297" s="16"/>
      <c r="F297" s="16"/>
      <c r="G297" s="15"/>
      <c r="H297" s="15"/>
      <c r="I297" s="15"/>
      <c r="J297" s="15"/>
      <c r="K297" s="15"/>
      <c r="L297" s="15"/>
      <c r="M297" s="16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11.25" hidden="false" customHeight="true" outlineLevel="0" collapsed="false">
      <c r="A298" s="1"/>
      <c r="B298" s="1"/>
      <c r="C298" s="15"/>
      <c r="D298" s="15"/>
      <c r="E298" s="16"/>
      <c r="F298" s="16"/>
      <c r="G298" s="15"/>
      <c r="H298" s="15"/>
      <c r="I298" s="15"/>
      <c r="J298" s="15"/>
      <c r="K298" s="15"/>
      <c r="L298" s="15"/>
      <c r="M298" s="16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11.25" hidden="false" customHeight="true" outlineLevel="0" collapsed="false">
      <c r="A299" s="1"/>
      <c r="B299" s="1"/>
      <c r="C299" s="15"/>
      <c r="D299" s="15"/>
      <c r="E299" s="16"/>
      <c r="F299" s="16"/>
      <c r="G299" s="15"/>
      <c r="H299" s="15"/>
      <c r="I299" s="15"/>
      <c r="J299" s="15"/>
      <c r="K299" s="15"/>
      <c r="L299" s="15"/>
      <c r="M299" s="16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11.25" hidden="false" customHeight="true" outlineLevel="0" collapsed="false">
      <c r="A300" s="1"/>
      <c r="B300" s="1"/>
      <c r="C300" s="15"/>
      <c r="D300" s="15"/>
      <c r="E300" s="16"/>
      <c r="F300" s="16"/>
      <c r="G300" s="15"/>
      <c r="H300" s="15"/>
      <c r="I300" s="15"/>
      <c r="J300" s="15"/>
      <c r="K300" s="15"/>
      <c r="L300" s="15"/>
      <c r="M300" s="16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11.25" hidden="false" customHeight="true" outlineLevel="0" collapsed="false">
      <c r="A301" s="1"/>
      <c r="B301" s="1"/>
      <c r="C301" s="15"/>
      <c r="D301" s="15"/>
      <c r="E301" s="16"/>
      <c r="F301" s="16"/>
      <c r="G301" s="15"/>
      <c r="H301" s="15"/>
      <c r="I301" s="15"/>
      <c r="J301" s="15"/>
      <c r="K301" s="15"/>
      <c r="L301" s="15"/>
      <c r="M301" s="16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11.25" hidden="false" customHeight="true" outlineLevel="0" collapsed="false">
      <c r="A302" s="1"/>
      <c r="B302" s="1"/>
      <c r="C302" s="15"/>
      <c r="D302" s="15"/>
      <c r="E302" s="16"/>
      <c r="F302" s="16"/>
      <c r="G302" s="15"/>
      <c r="H302" s="15"/>
      <c r="I302" s="15"/>
      <c r="J302" s="15"/>
      <c r="K302" s="15"/>
      <c r="L302" s="15"/>
      <c r="M302" s="16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11.25" hidden="false" customHeight="true" outlineLevel="0" collapsed="false">
      <c r="A303" s="1"/>
      <c r="B303" s="1"/>
      <c r="C303" s="15"/>
      <c r="D303" s="15"/>
      <c r="E303" s="16"/>
      <c r="F303" s="16"/>
      <c r="G303" s="15"/>
      <c r="H303" s="15"/>
      <c r="I303" s="15"/>
      <c r="J303" s="15"/>
      <c r="K303" s="15"/>
      <c r="L303" s="15"/>
      <c r="M303" s="16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11.25" hidden="false" customHeight="true" outlineLevel="0" collapsed="false">
      <c r="A304" s="1"/>
      <c r="B304" s="1"/>
      <c r="C304" s="15"/>
      <c r="D304" s="15"/>
      <c r="E304" s="16"/>
      <c r="F304" s="16"/>
      <c r="G304" s="15"/>
      <c r="H304" s="15"/>
      <c r="I304" s="15"/>
      <c r="J304" s="15"/>
      <c r="K304" s="15"/>
      <c r="L304" s="15"/>
      <c r="M304" s="16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11.25" hidden="false" customHeight="true" outlineLevel="0" collapsed="false">
      <c r="A305" s="1"/>
      <c r="B305" s="1"/>
      <c r="C305" s="15"/>
      <c r="D305" s="15"/>
      <c r="E305" s="16"/>
      <c r="F305" s="16"/>
      <c r="G305" s="15"/>
      <c r="H305" s="15"/>
      <c r="I305" s="15"/>
      <c r="J305" s="15"/>
      <c r="K305" s="15"/>
      <c r="L305" s="15"/>
      <c r="M305" s="16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11.25" hidden="false" customHeight="true" outlineLevel="0" collapsed="false">
      <c r="A306" s="1"/>
      <c r="B306" s="1"/>
      <c r="C306" s="15"/>
      <c r="D306" s="15"/>
      <c r="E306" s="16"/>
      <c r="F306" s="16"/>
      <c r="G306" s="15"/>
      <c r="H306" s="15"/>
      <c r="I306" s="15"/>
      <c r="J306" s="15"/>
      <c r="K306" s="15"/>
      <c r="L306" s="15"/>
      <c r="M306" s="16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11.25" hidden="false" customHeight="true" outlineLevel="0" collapsed="false">
      <c r="A307" s="1"/>
      <c r="B307" s="1"/>
      <c r="C307" s="15"/>
      <c r="D307" s="15"/>
      <c r="E307" s="16"/>
      <c r="F307" s="16"/>
      <c r="G307" s="15"/>
      <c r="H307" s="15"/>
      <c r="I307" s="15"/>
      <c r="J307" s="15"/>
      <c r="K307" s="15"/>
      <c r="L307" s="15"/>
      <c r="M307" s="16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11.25" hidden="false" customHeight="true" outlineLevel="0" collapsed="false">
      <c r="A308" s="1"/>
      <c r="B308" s="1"/>
      <c r="C308" s="15"/>
      <c r="D308" s="15"/>
      <c r="E308" s="16"/>
      <c r="F308" s="16"/>
      <c r="G308" s="15"/>
      <c r="H308" s="15"/>
      <c r="I308" s="15"/>
      <c r="J308" s="15"/>
      <c r="K308" s="15"/>
      <c r="L308" s="15"/>
      <c r="M308" s="16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11.25" hidden="false" customHeight="true" outlineLevel="0" collapsed="false">
      <c r="A309" s="1"/>
      <c r="B309" s="1"/>
      <c r="C309" s="15"/>
      <c r="D309" s="15"/>
      <c r="E309" s="16"/>
      <c r="F309" s="16"/>
      <c r="G309" s="15"/>
      <c r="H309" s="15"/>
      <c r="I309" s="15"/>
      <c r="J309" s="15"/>
      <c r="K309" s="15"/>
      <c r="L309" s="15"/>
      <c r="M309" s="16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11.25" hidden="false" customHeight="true" outlineLevel="0" collapsed="false">
      <c r="A310" s="1"/>
      <c r="B310" s="1"/>
      <c r="C310" s="15"/>
      <c r="D310" s="15"/>
      <c r="E310" s="16"/>
      <c r="F310" s="16"/>
      <c r="G310" s="15"/>
      <c r="H310" s="15"/>
      <c r="I310" s="15"/>
      <c r="J310" s="15"/>
      <c r="K310" s="15"/>
      <c r="L310" s="15"/>
      <c r="M310" s="16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11.25" hidden="false" customHeight="true" outlineLevel="0" collapsed="false">
      <c r="A311" s="1"/>
      <c r="B311" s="1"/>
      <c r="C311" s="15"/>
      <c r="D311" s="15"/>
      <c r="E311" s="16"/>
      <c r="F311" s="16"/>
      <c r="G311" s="15"/>
      <c r="H311" s="15"/>
      <c r="I311" s="15"/>
      <c r="J311" s="15"/>
      <c r="K311" s="15"/>
      <c r="L311" s="15"/>
      <c r="M311" s="16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11.25" hidden="false" customHeight="true" outlineLevel="0" collapsed="false">
      <c r="A312" s="1"/>
      <c r="B312" s="1"/>
      <c r="C312" s="15"/>
      <c r="D312" s="15"/>
      <c r="E312" s="16"/>
      <c r="F312" s="16"/>
      <c r="G312" s="15"/>
      <c r="H312" s="15"/>
      <c r="I312" s="15"/>
      <c r="J312" s="15"/>
      <c r="K312" s="15"/>
      <c r="L312" s="15"/>
      <c r="M312" s="16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11.25" hidden="false" customHeight="true" outlineLevel="0" collapsed="false">
      <c r="A313" s="1"/>
      <c r="B313" s="1"/>
      <c r="C313" s="15"/>
      <c r="D313" s="15"/>
      <c r="E313" s="16"/>
      <c r="F313" s="16"/>
      <c r="G313" s="15"/>
      <c r="H313" s="15"/>
      <c r="I313" s="15"/>
      <c r="J313" s="15"/>
      <c r="K313" s="15"/>
      <c r="L313" s="15"/>
      <c r="M313" s="16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11.25" hidden="false" customHeight="true" outlineLevel="0" collapsed="false">
      <c r="A314" s="1"/>
      <c r="B314" s="1"/>
      <c r="C314" s="15"/>
      <c r="D314" s="15"/>
      <c r="E314" s="16"/>
      <c r="F314" s="16"/>
      <c r="G314" s="15"/>
      <c r="H314" s="15"/>
      <c r="I314" s="15"/>
      <c r="J314" s="15"/>
      <c r="K314" s="15"/>
      <c r="L314" s="15"/>
      <c r="M314" s="16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11.25" hidden="false" customHeight="true" outlineLevel="0" collapsed="false">
      <c r="A315" s="1"/>
      <c r="B315" s="1"/>
      <c r="C315" s="15"/>
      <c r="D315" s="15"/>
      <c r="E315" s="16"/>
      <c r="F315" s="16"/>
      <c r="G315" s="15"/>
      <c r="H315" s="15"/>
      <c r="I315" s="15"/>
      <c r="J315" s="15"/>
      <c r="K315" s="15"/>
      <c r="L315" s="15"/>
      <c r="M315" s="16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11.25" hidden="false" customHeight="true" outlineLevel="0" collapsed="false">
      <c r="A316" s="1"/>
      <c r="B316" s="1"/>
      <c r="C316" s="15"/>
      <c r="D316" s="15"/>
      <c r="E316" s="16"/>
      <c r="F316" s="16"/>
      <c r="G316" s="15"/>
      <c r="H316" s="15"/>
      <c r="I316" s="15"/>
      <c r="J316" s="15"/>
      <c r="K316" s="15"/>
      <c r="L316" s="15"/>
      <c r="M316" s="16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11.25" hidden="false" customHeight="true" outlineLevel="0" collapsed="false">
      <c r="A317" s="1"/>
      <c r="B317" s="1"/>
      <c r="C317" s="15"/>
      <c r="D317" s="15"/>
      <c r="E317" s="16"/>
      <c r="F317" s="16"/>
      <c r="G317" s="15"/>
      <c r="H317" s="15"/>
      <c r="I317" s="15"/>
      <c r="J317" s="15"/>
      <c r="K317" s="15"/>
      <c r="L317" s="15"/>
      <c r="M317" s="16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11.25" hidden="false" customHeight="true" outlineLevel="0" collapsed="false">
      <c r="A318" s="1"/>
      <c r="B318" s="1"/>
      <c r="C318" s="15"/>
      <c r="D318" s="15"/>
      <c r="E318" s="16"/>
      <c r="F318" s="16"/>
      <c r="G318" s="15"/>
      <c r="H318" s="15"/>
      <c r="I318" s="15"/>
      <c r="J318" s="15"/>
      <c r="K318" s="15"/>
      <c r="L318" s="15"/>
      <c r="M318" s="16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11.25" hidden="false" customHeight="true" outlineLevel="0" collapsed="false">
      <c r="A319" s="1"/>
      <c r="B319" s="1"/>
      <c r="C319" s="15"/>
      <c r="D319" s="15"/>
      <c r="E319" s="16"/>
      <c r="F319" s="16"/>
      <c r="G319" s="15"/>
      <c r="H319" s="15"/>
      <c r="I319" s="15"/>
      <c r="J319" s="15"/>
      <c r="K319" s="15"/>
      <c r="L319" s="15"/>
      <c r="M319" s="16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11.25" hidden="false" customHeight="true" outlineLevel="0" collapsed="false">
      <c r="A320" s="1"/>
      <c r="B320" s="1"/>
      <c r="C320" s="15"/>
      <c r="D320" s="15"/>
      <c r="E320" s="16"/>
      <c r="F320" s="16"/>
      <c r="G320" s="15"/>
      <c r="H320" s="15"/>
      <c r="I320" s="15"/>
      <c r="J320" s="15"/>
      <c r="K320" s="15"/>
      <c r="L320" s="15"/>
      <c r="M320" s="16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11.25" hidden="false" customHeight="true" outlineLevel="0" collapsed="false">
      <c r="A321" s="1"/>
      <c r="B321" s="1"/>
      <c r="C321" s="15"/>
      <c r="D321" s="15"/>
      <c r="E321" s="16"/>
      <c r="F321" s="16"/>
      <c r="G321" s="15"/>
      <c r="H321" s="15"/>
      <c r="I321" s="15"/>
      <c r="J321" s="15"/>
      <c r="K321" s="15"/>
      <c r="L321" s="15"/>
      <c r="M321" s="16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11.25" hidden="false" customHeight="true" outlineLevel="0" collapsed="false">
      <c r="A322" s="1"/>
      <c r="B322" s="1"/>
      <c r="C322" s="15"/>
      <c r="D322" s="15"/>
      <c r="E322" s="16"/>
      <c r="F322" s="16"/>
      <c r="G322" s="15"/>
      <c r="H322" s="15"/>
      <c r="I322" s="15"/>
      <c r="J322" s="15"/>
      <c r="K322" s="15"/>
      <c r="L322" s="15"/>
      <c r="M322" s="16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11.25" hidden="false" customHeight="true" outlineLevel="0" collapsed="false">
      <c r="A323" s="1"/>
      <c r="B323" s="1"/>
      <c r="C323" s="15"/>
      <c r="D323" s="15"/>
      <c r="E323" s="16"/>
      <c r="F323" s="16"/>
      <c r="G323" s="15"/>
      <c r="H323" s="15"/>
      <c r="I323" s="15"/>
      <c r="J323" s="15"/>
      <c r="K323" s="15"/>
      <c r="L323" s="15"/>
      <c r="M323" s="16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11.25" hidden="false" customHeight="true" outlineLevel="0" collapsed="false">
      <c r="A324" s="1"/>
      <c r="B324" s="1"/>
      <c r="C324" s="15"/>
      <c r="D324" s="15"/>
      <c r="E324" s="16"/>
      <c r="F324" s="16"/>
      <c r="G324" s="15"/>
      <c r="H324" s="15"/>
      <c r="I324" s="15"/>
      <c r="J324" s="15"/>
      <c r="K324" s="15"/>
      <c r="L324" s="15"/>
      <c r="M324" s="16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11.25" hidden="false" customHeight="true" outlineLevel="0" collapsed="false">
      <c r="A325" s="1"/>
      <c r="B325" s="1"/>
      <c r="C325" s="15"/>
      <c r="D325" s="15"/>
      <c r="E325" s="16"/>
      <c r="F325" s="16"/>
      <c r="G325" s="15"/>
      <c r="H325" s="15"/>
      <c r="I325" s="15"/>
      <c r="J325" s="15"/>
      <c r="K325" s="15"/>
      <c r="L325" s="15"/>
      <c r="M325" s="16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11.25" hidden="false" customHeight="true" outlineLevel="0" collapsed="false">
      <c r="A326" s="1"/>
      <c r="B326" s="1"/>
      <c r="C326" s="15"/>
      <c r="D326" s="15"/>
      <c r="E326" s="16"/>
      <c r="F326" s="16"/>
      <c r="G326" s="15"/>
      <c r="H326" s="15"/>
      <c r="I326" s="15"/>
      <c r="J326" s="15"/>
      <c r="K326" s="15"/>
      <c r="L326" s="15"/>
      <c r="M326" s="16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11.25" hidden="false" customHeight="true" outlineLevel="0" collapsed="false">
      <c r="A327" s="1"/>
      <c r="B327" s="1"/>
      <c r="C327" s="15"/>
      <c r="D327" s="15"/>
      <c r="E327" s="16"/>
      <c r="F327" s="16"/>
      <c r="G327" s="15"/>
      <c r="H327" s="15"/>
      <c r="I327" s="15"/>
      <c r="J327" s="15"/>
      <c r="K327" s="15"/>
      <c r="L327" s="15"/>
      <c r="M327" s="16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11.25" hidden="false" customHeight="true" outlineLevel="0" collapsed="false">
      <c r="A328" s="1"/>
      <c r="B328" s="1"/>
      <c r="C328" s="15"/>
      <c r="D328" s="15"/>
      <c r="E328" s="16"/>
      <c r="F328" s="16"/>
      <c r="G328" s="15"/>
      <c r="H328" s="15"/>
      <c r="I328" s="15"/>
      <c r="J328" s="15"/>
      <c r="K328" s="15"/>
      <c r="L328" s="15"/>
      <c r="M328" s="16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11.25" hidden="false" customHeight="true" outlineLevel="0" collapsed="false">
      <c r="A329" s="1"/>
      <c r="B329" s="1"/>
      <c r="C329" s="15"/>
      <c r="D329" s="15"/>
      <c r="E329" s="16"/>
      <c r="F329" s="16"/>
      <c r="G329" s="15"/>
      <c r="H329" s="15"/>
      <c r="I329" s="15"/>
      <c r="J329" s="15"/>
      <c r="K329" s="15"/>
      <c r="L329" s="15"/>
      <c r="M329" s="16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11.25" hidden="false" customHeight="true" outlineLevel="0" collapsed="false">
      <c r="A330" s="1"/>
      <c r="B330" s="1"/>
      <c r="C330" s="15"/>
      <c r="D330" s="15"/>
      <c r="E330" s="16"/>
      <c r="F330" s="16"/>
      <c r="G330" s="15"/>
      <c r="H330" s="15"/>
      <c r="I330" s="15"/>
      <c r="J330" s="15"/>
      <c r="K330" s="15"/>
      <c r="L330" s="15"/>
      <c r="M330" s="16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11.25" hidden="false" customHeight="true" outlineLevel="0" collapsed="false">
      <c r="A331" s="1"/>
      <c r="B331" s="1"/>
      <c r="C331" s="15"/>
      <c r="D331" s="15"/>
      <c r="E331" s="16"/>
      <c r="F331" s="16"/>
      <c r="G331" s="15"/>
      <c r="H331" s="15"/>
      <c r="I331" s="15"/>
      <c r="J331" s="15"/>
      <c r="K331" s="15"/>
      <c r="L331" s="15"/>
      <c r="M331" s="16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11.25" hidden="false" customHeight="true" outlineLevel="0" collapsed="false">
      <c r="A332" s="1"/>
      <c r="B332" s="1"/>
      <c r="C332" s="15"/>
      <c r="D332" s="15"/>
      <c r="E332" s="16"/>
      <c r="F332" s="16"/>
      <c r="G332" s="15"/>
      <c r="H332" s="15"/>
      <c r="I332" s="15"/>
      <c r="J332" s="15"/>
      <c r="K332" s="15"/>
      <c r="L332" s="15"/>
      <c r="M332" s="16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11.25" hidden="false" customHeight="true" outlineLevel="0" collapsed="false">
      <c r="A333" s="1"/>
      <c r="B333" s="1"/>
      <c r="C333" s="15"/>
      <c r="D333" s="15"/>
      <c r="E333" s="16"/>
      <c r="F333" s="16"/>
      <c r="G333" s="15"/>
      <c r="H333" s="15"/>
      <c r="I333" s="15"/>
      <c r="J333" s="15"/>
      <c r="K333" s="15"/>
      <c r="L333" s="15"/>
      <c r="M333" s="16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11.25" hidden="false" customHeight="true" outlineLevel="0" collapsed="false">
      <c r="A334" s="1"/>
      <c r="B334" s="1"/>
      <c r="C334" s="15"/>
      <c r="D334" s="15"/>
      <c r="E334" s="16"/>
      <c r="F334" s="16"/>
      <c r="G334" s="15"/>
      <c r="H334" s="15"/>
      <c r="I334" s="15"/>
      <c r="J334" s="15"/>
      <c r="K334" s="15"/>
      <c r="L334" s="15"/>
      <c r="M334" s="16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11.25" hidden="false" customHeight="true" outlineLevel="0" collapsed="false">
      <c r="A335" s="1"/>
      <c r="B335" s="1"/>
      <c r="C335" s="15"/>
      <c r="D335" s="15"/>
      <c r="E335" s="16"/>
      <c r="F335" s="16"/>
      <c r="G335" s="15"/>
      <c r="H335" s="15"/>
      <c r="I335" s="15"/>
      <c r="J335" s="15"/>
      <c r="K335" s="15"/>
      <c r="L335" s="15"/>
      <c r="M335" s="16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11.25" hidden="false" customHeight="true" outlineLevel="0" collapsed="false">
      <c r="A336" s="1"/>
      <c r="B336" s="1"/>
      <c r="C336" s="15"/>
      <c r="D336" s="15"/>
      <c r="E336" s="16"/>
      <c r="F336" s="16"/>
      <c r="G336" s="15"/>
      <c r="H336" s="15"/>
      <c r="I336" s="15"/>
      <c r="J336" s="15"/>
      <c r="K336" s="15"/>
      <c r="L336" s="15"/>
      <c r="M336" s="16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11.25" hidden="false" customHeight="true" outlineLevel="0" collapsed="false">
      <c r="A337" s="1"/>
      <c r="B337" s="1"/>
      <c r="C337" s="15"/>
      <c r="D337" s="15"/>
      <c r="E337" s="16"/>
      <c r="F337" s="16"/>
      <c r="G337" s="15"/>
      <c r="H337" s="15"/>
      <c r="I337" s="15"/>
      <c r="J337" s="15"/>
      <c r="K337" s="15"/>
      <c r="L337" s="15"/>
      <c r="M337" s="16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11.25" hidden="false" customHeight="true" outlineLevel="0" collapsed="false">
      <c r="A338" s="1"/>
      <c r="B338" s="1"/>
      <c r="C338" s="15"/>
      <c r="D338" s="15"/>
      <c r="E338" s="16"/>
      <c r="F338" s="16"/>
      <c r="G338" s="15"/>
      <c r="H338" s="15"/>
      <c r="I338" s="15"/>
      <c r="J338" s="15"/>
      <c r="K338" s="15"/>
      <c r="L338" s="15"/>
      <c r="M338" s="16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11.25" hidden="false" customHeight="true" outlineLevel="0" collapsed="false">
      <c r="A339" s="1"/>
      <c r="B339" s="1"/>
      <c r="C339" s="15"/>
      <c r="D339" s="15"/>
      <c r="E339" s="16"/>
      <c r="F339" s="16"/>
      <c r="G339" s="15"/>
      <c r="H339" s="15"/>
      <c r="I339" s="15"/>
      <c r="J339" s="15"/>
      <c r="K339" s="15"/>
      <c r="L339" s="15"/>
      <c r="M339" s="16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11.25" hidden="false" customHeight="true" outlineLevel="0" collapsed="false">
      <c r="A340" s="1"/>
      <c r="B340" s="1"/>
      <c r="C340" s="15"/>
      <c r="D340" s="15"/>
      <c r="E340" s="16"/>
      <c r="F340" s="16"/>
      <c r="G340" s="15"/>
      <c r="H340" s="15"/>
      <c r="I340" s="15"/>
      <c r="J340" s="15"/>
      <c r="K340" s="15"/>
      <c r="L340" s="15"/>
      <c r="M340" s="16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11.25" hidden="false" customHeight="true" outlineLevel="0" collapsed="false">
      <c r="A341" s="1"/>
      <c r="B341" s="1"/>
      <c r="C341" s="15"/>
      <c r="D341" s="15"/>
      <c r="E341" s="16"/>
      <c r="F341" s="16"/>
      <c r="G341" s="15"/>
      <c r="H341" s="15"/>
      <c r="I341" s="15"/>
      <c r="J341" s="15"/>
      <c r="K341" s="15"/>
      <c r="L341" s="15"/>
      <c r="M341" s="16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11.25" hidden="false" customHeight="true" outlineLevel="0" collapsed="false">
      <c r="A342" s="1"/>
      <c r="B342" s="1"/>
      <c r="C342" s="15"/>
      <c r="D342" s="15"/>
      <c r="E342" s="16"/>
      <c r="F342" s="16"/>
      <c r="G342" s="15"/>
      <c r="H342" s="15"/>
      <c r="I342" s="15"/>
      <c r="J342" s="15"/>
      <c r="K342" s="15"/>
      <c r="L342" s="15"/>
      <c r="M342" s="16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11.25" hidden="false" customHeight="true" outlineLevel="0" collapsed="false">
      <c r="A343" s="1"/>
      <c r="B343" s="1"/>
      <c r="C343" s="15"/>
      <c r="D343" s="15"/>
      <c r="E343" s="16"/>
      <c r="F343" s="16"/>
      <c r="G343" s="15"/>
      <c r="H343" s="15"/>
      <c r="I343" s="15"/>
      <c r="J343" s="15"/>
      <c r="K343" s="15"/>
      <c r="L343" s="15"/>
      <c r="M343" s="16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11.25" hidden="false" customHeight="true" outlineLevel="0" collapsed="false">
      <c r="A344" s="1"/>
      <c r="B344" s="1"/>
      <c r="C344" s="15"/>
      <c r="D344" s="15"/>
      <c r="E344" s="16"/>
      <c r="F344" s="16"/>
      <c r="G344" s="15"/>
      <c r="H344" s="15"/>
      <c r="I344" s="15"/>
      <c r="J344" s="15"/>
      <c r="K344" s="15"/>
      <c r="L344" s="15"/>
      <c r="M344" s="16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11.25" hidden="false" customHeight="true" outlineLevel="0" collapsed="false">
      <c r="A345" s="1"/>
      <c r="B345" s="1"/>
      <c r="C345" s="15"/>
      <c r="D345" s="15"/>
      <c r="E345" s="16"/>
      <c r="F345" s="16"/>
      <c r="G345" s="15"/>
      <c r="H345" s="15"/>
      <c r="I345" s="15"/>
      <c r="J345" s="15"/>
      <c r="K345" s="15"/>
      <c r="L345" s="15"/>
      <c r="M345" s="16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11.25" hidden="false" customHeight="true" outlineLevel="0" collapsed="false">
      <c r="A346" s="1"/>
      <c r="B346" s="1"/>
      <c r="C346" s="15"/>
      <c r="D346" s="15"/>
      <c r="E346" s="16"/>
      <c r="F346" s="16"/>
      <c r="G346" s="15"/>
      <c r="H346" s="15"/>
      <c r="I346" s="15"/>
      <c r="J346" s="15"/>
      <c r="K346" s="15"/>
      <c r="L346" s="15"/>
      <c r="M346" s="16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11.25" hidden="false" customHeight="true" outlineLevel="0" collapsed="false">
      <c r="A347" s="1"/>
      <c r="B347" s="1"/>
      <c r="C347" s="15"/>
      <c r="D347" s="15"/>
      <c r="E347" s="16"/>
      <c r="F347" s="16"/>
      <c r="G347" s="15"/>
      <c r="H347" s="15"/>
      <c r="I347" s="15"/>
      <c r="J347" s="15"/>
      <c r="K347" s="15"/>
      <c r="L347" s="15"/>
      <c r="M347" s="16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11.25" hidden="false" customHeight="true" outlineLevel="0" collapsed="false">
      <c r="A348" s="1"/>
      <c r="B348" s="1"/>
      <c r="C348" s="15"/>
      <c r="D348" s="15"/>
      <c r="E348" s="16"/>
      <c r="F348" s="16"/>
      <c r="G348" s="15"/>
      <c r="H348" s="15"/>
      <c r="I348" s="15"/>
      <c r="J348" s="15"/>
      <c r="K348" s="15"/>
      <c r="L348" s="15"/>
      <c r="M348" s="16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11.25" hidden="false" customHeight="true" outlineLevel="0" collapsed="false">
      <c r="A349" s="1"/>
      <c r="B349" s="1"/>
      <c r="C349" s="15"/>
      <c r="D349" s="15"/>
      <c r="E349" s="16"/>
      <c r="F349" s="16"/>
      <c r="G349" s="15"/>
      <c r="H349" s="15"/>
      <c r="I349" s="15"/>
      <c r="J349" s="15"/>
      <c r="K349" s="15"/>
      <c r="L349" s="15"/>
      <c r="M349" s="16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11.25" hidden="false" customHeight="true" outlineLevel="0" collapsed="false">
      <c r="A350" s="1"/>
      <c r="B350" s="1"/>
      <c r="C350" s="15"/>
      <c r="D350" s="15"/>
      <c r="E350" s="16"/>
      <c r="F350" s="16"/>
      <c r="G350" s="15"/>
      <c r="H350" s="15"/>
      <c r="I350" s="15"/>
      <c r="J350" s="15"/>
      <c r="K350" s="15"/>
      <c r="L350" s="15"/>
      <c r="M350" s="16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11.25" hidden="false" customHeight="true" outlineLevel="0" collapsed="false">
      <c r="A351" s="1"/>
      <c r="B351" s="1"/>
      <c r="C351" s="15"/>
      <c r="D351" s="15"/>
      <c r="E351" s="16"/>
      <c r="F351" s="16"/>
      <c r="G351" s="15"/>
      <c r="H351" s="15"/>
      <c r="I351" s="15"/>
      <c r="J351" s="15"/>
      <c r="K351" s="15"/>
      <c r="L351" s="15"/>
      <c r="M351" s="16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11.25" hidden="false" customHeight="true" outlineLevel="0" collapsed="false">
      <c r="A352" s="1"/>
      <c r="B352" s="1"/>
      <c r="C352" s="15"/>
      <c r="D352" s="15"/>
      <c r="E352" s="16"/>
      <c r="F352" s="16"/>
      <c r="G352" s="15"/>
      <c r="H352" s="15"/>
      <c r="I352" s="15"/>
      <c r="J352" s="15"/>
      <c r="K352" s="15"/>
      <c r="L352" s="15"/>
      <c r="M352" s="16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11.25" hidden="false" customHeight="true" outlineLevel="0" collapsed="false">
      <c r="A353" s="1"/>
      <c r="B353" s="1"/>
      <c r="C353" s="15"/>
      <c r="D353" s="15"/>
      <c r="E353" s="16"/>
      <c r="F353" s="16"/>
      <c r="G353" s="15"/>
      <c r="H353" s="15"/>
      <c r="I353" s="15"/>
      <c r="J353" s="15"/>
      <c r="K353" s="15"/>
      <c r="L353" s="15"/>
      <c r="M353" s="16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11.25" hidden="false" customHeight="true" outlineLevel="0" collapsed="false">
      <c r="A354" s="1"/>
      <c r="B354" s="1"/>
      <c r="C354" s="15"/>
      <c r="D354" s="15"/>
      <c r="E354" s="16"/>
      <c r="F354" s="16"/>
      <c r="G354" s="15"/>
      <c r="H354" s="15"/>
      <c r="I354" s="15"/>
      <c r="J354" s="15"/>
      <c r="K354" s="15"/>
      <c r="L354" s="15"/>
      <c r="M354" s="16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11.25" hidden="false" customHeight="true" outlineLevel="0" collapsed="false">
      <c r="A355" s="1"/>
      <c r="B355" s="1"/>
      <c r="C355" s="15"/>
      <c r="D355" s="15"/>
      <c r="E355" s="16"/>
      <c r="F355" s="16"/>
      <c r="G355" s="15"/>
      <c r="H355" s="15"/>
      <c r="I355" s="15"/>
      <c r="J355" s="15"/>
      <c r="K355" s="15"/>
      <c r="L355" s="15"/>
      <c r="M355" s="16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11.25" hidden="false" customHeight="true" outlineLevel="0" collapsed="false">
      <c r="A356" s="1"/>
      <c r="B356" s="1"/>
      <c r="C356" s="15"/>
      <c r="D356" s="15"/>
      <c r="E356" s="16"/>
      <c r="F356" s="16"/>
      <c r="G356" s="15"/>
      <c r="H356" s="15"/>
      <c r="I356" s="15"/>
      <c r="J356" s="15"/>
      <c r="K356" s="15"/>
      <c r="L356" s="15"/>
      <c r="M356" s="16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11.25" hidden="false" customHeight="true" outlineLevel="0" collapsed="false">
      <c r="A357" s="1"/>
      <c r="B357" s="1"/>
      <c r="C357" s="15"/>
      <c r="D357" s="15"/>
      <c r="E357" s="16"/>
      <c r="F357" s="16"/>
      <c r="G357" s="15"/>
      <c r="H357" s="15"/>
      <c r="I357" s="15"/>
      <c r="J357" s="15"/>
      <c r="K357" s="15"/>
      <c r="L357" s="15"/>
      <c r="M357" s="16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11.25" hidden="false" customHeight="true" outlineLevel="0" collapsed="false">
      <c r="A358" s="1"/>
      <c r="B358" s="1"/>
      <c r="C358" s="15"/>
      <c r="D358" s="15"/>
      <c r="E358" s="16"/>
      <c r="F358" s="16"/>
      <c r="G358" s="15"/>
      <c r="H358" s="15"/>
      <c r="I358" s="15"/>
      <c r="J358" s="15"/>
      <c r="K358" s="15"/>
      <c r="L358" s="15"/>
      <c r="M358" s="16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11.25" hidden="false" customHeight="true" outlineLevel="0" collapsed="false">
      <c r="A359" s="1"/>
      <c r="B359" s="1"/>
      <c r="C359" s="15"/>
      <c r="D359" s="15"/>
      <c r="E359" s="16"/>
      <c r="F359" s="16"/>
      <c r="G359" s="15"/>
      <c r="H359" s="15"/>
      <c r="I359" s="15"/>
      <c r="J359" s="15"/>
      <c r="K359" s="15"/>
      <c r="L359" s="15"/>
      <c r="M359" s="16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11.25" hidden="false" customHeight="true" outlineLevel="0" collapsed="false">
      <c r="A360" s="1"/>
      <c r="B360" s="1"/>
      <c r="C360" s="15"/>
      <c r="D360" s="15"/>
      <c r="E360" s="16"/>
      <c r="F360" s="16"/>
      <c r="G360" s="15"/>
      <c r="H360" s="15"/>
      <c r="I360" s="15"/>
      <c r="J360" s="15"/>
      <c r="K360" s="15"/>
      <c r="L360" s="15"/>
      <c r="M360" s="16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11.25" hidden="false" customHeight="true" outlineLevel="0" collapsed="false">
      <c r="A361" s="1"/>
      <c r="B361" s="1"/>
      <c r="C361" s="15"/>
      <c r="D361" s="15"/>
      <c r="E361" s="16"/>
      <c r="F361" s="16"/>
      <c r="G361" s="15"/>
      <c r="H361" s="15"/>
      <c r="I361" s="15"/>
      <c r="J361" s="15"/>
      <c r="K361" s="15"/>
      <c r="L361" s="15"/>
      <c r="M361" s="16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11.25" hidden="false" customHeight="true" outlineLevel="0" collapsed="false">
      <c r="A362" s="1"/>
      <c r="B362" s="1"/>
      <c r="C362" s="15"/>
      <c r="D362" s="15"/>
      <c r="E362" s="16"/>
      <c r="F362" s="16"/>
      <c r="G362" s="15"/>
      <c r="H362" s="15"/>
      <c r="I362" s="15"/>
      <c r="J362" s="15"/>
      <c r="K362" s="15"/>
      <c r="L362" s="15"/>
      <c r="M362" s="16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11.25" hidden="false" customHeight="true" outlineLevel="0" collapsed="false">
      <c r="A363" s="1"/>
      <c r="B363" s="1"/>
      <c r="C363" s="15"/>
      <c r="D363" s="15"/>
      <c r="E363" s="16"/>
      <c r="F363" s="16"/>
      <c r="G363" s="15"/>
      <c r="H363" s="15"/>
      <c r="I363" s="15"/>
      <c r="J363" s="15"/>
      <c r="K363" s="15"/>
      <c r="L363" s="15"/>
      <c r="M363" s="16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11.25" hidden="false" customHeight="true" outlineLevel="0" collapsed="false">
      <c r="A364" s="1"/>
      <c r="B364" s="1"/>
      <c r="C364" s="15"/>
      <c r="D364" s="15"/>
      <c r="E364" s="16"/>
      <c r="F364" s="16"/>
      <c r="G364" s="15"/>
      <c r="H364" s="15"/>
      <c r="I364" s="15"/>
      <c r="J364" s="15"/>
      <c r="K364" s="15"/>
      <c r="L364" s="15"/>
      <c r="M364" s="16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11.25" hidden="false" customHeight="true" outlineLevel="0" collapsed="false">
      <c r="A365" s="1"/>
      <c r="B365" s="1"/>
      <c r="C365" s="15"/>
      <c r="D365" s="15"/>
      <c r="E365" s="16"/>
      <c r="F365" s="16"/>
      <c r="G365" s="15"/>
      <c r="H365" s="15"/>
      <c r="I365" s="15"/>
      <c r="J365" s="15"/>
      <c r="K365" s="15"/>
      <c r="L365" s="15"/>
      <c r="M365" s="16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11.25" hidden="false" customHeight="true" outlineLevel="0" collapsed="false">
      <c r="A366" s="1"/>
      <c r="B366" s="1"/>
      <c r="C366" s="15"/>
      <c r="D366" s="15"/>
      <c r="E366" s="16"/>
      <c r="F366" s="16"/>
      <c r="G366" s="15"/>
      <c r="H366" s="15"/>
      <c r="I366" s="15"/>
      <c r="J366" s="15"/>
      <c r="K366" s="15"/>
      <c r="L366" s="15"/>
      <c r="M366" s="16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11.25" hidden="false" customHeight="true" outlineLevel="0" collapsed="false">
      <c r="A367" s="1"/>
      <c r="B367" s="1"/>
      <c r="C367" s="15"/>
      <c r="D367" s="15"/>
      <c r="E367" s="16"/>
      <c r="F367" s="16"/>
      <c r="G367" s="15"/>
      <c r="H367" s="15"/>
      <c r="I367" s="15"/>
      <c r="J367" s="15"/>
      <c r="K367" s="15"/>
      <c r="L367" s="15"/>
      <c r="M367" s="16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11.25" hidden="false" customHeight="true" outlineLevel="0" collapsed="false">
      <c r="A368" s="1"/>
      <c r="B368" s="1"/>
      <c r="C368" s="15"/>
      <c r="D368" s="15"/>
      <c r="E368" s="16"/>
      <c r="F368" s="16"/>
      <c r="G368" s="15"/>
      <c r="H368" s="15"/>
      <c r="I368" s="15"/>
      <c r="J368" s="15"/>
      <c r="K368" s="15"/>
      <c r="L368" s="15"/>
      <c r="M368" s="16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11.25" hidden="false" customHeight="true" outlineLevel="0" collapsed="false">
      <c r="A369" s="1"/>
      <c r="B369" s="1"/>
      <c r="C369" s="15"/>
      <c r="D369" s="15"/>
      <c r="E369" s="16"/>
      <c r="F369" s="16"/>
      <c r="G369" s="15"/>
      <c r="H369" s="15"/>
      <c r="I369" s="15"/>
      <c r="J369" s="15"/>
      <c r="K369" s="15"/>
      <c r="L369" s="15"/>
      <c r="M369" s="16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11.25" hidden="false" customHeight="true" outlineLevel="0" collapsed="false">
      <c r="A370" s="1"/>
      <c r="B370" s="1"/>
      <c r="C370" s="15"/>
      <c r="D370" s="15"/>
      <c r="E370" s="16"/>
      <c r="F370" s="16"/>
      <c r="G370" s="15"/>
      <c r="H370" s="15"/>
      <c r="I370" s="15"/>
      <c r="J370" s="15"/>
      <c r="K370" s="15"/>
      <c r="L370" s="15"/>
      <c r="M370" s="16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11.25" hidden="false" customHeight="true" outlineLevel="0" collapsed="false">
      <c r="A371" s="1"/>
      <c r="B371" s="1"/>
      <c r="C371" s="15"/>
      <c r="D371" s="15"/>
      <c r="E371" s="16"/>
      <c r="F371" s="16"/>
      <c r="G371" s="15"/>
      <c r="H371" s="15"/>
      <c r="I371" s="15"/>
      <c r="J371" s="15"/>
      <c r="K371" s="15"/>
      <c r="L371" s="15"/>
      <c r="M371" s="16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11.25" hidden="false" customHeight="true" outlineLevel="0" collapsed="false">
      <c r="A372" s="1"/>
      <c r="B372" s="1"/>
      <c r="C372" s="15"/>
      <c r="D372" s="15"/>
      <c r="E372" s="16"/>
      <c r="F372" s="16"/>
      <c r="G372" s="15"/>
      <c r="H372" s="15"/>
      <c r="I372" s="15"/>
      <c r="J372" s="15"/>
      <c r="K372" s="15"/>
      <c r="L372" s="15"/>
      <c r="M372" s="16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11.25" hidden="false" customHeight="true" outlineLevel="0" collapsed="false">
      <c r="A373" s="1"/>
      <c r="B373" s="1"/>
      <c r="C373" s="15"/>
      <c r="D373" s="15"/>
      <c r="E373" s="16"/>
      <c r="F373" s="16"/>
      <c r="G373" s="15"/>
      <c r="H373" s="15"/>
      <c r="I373" s="15"/>
      <c r="J373" s="15"/>
      <c r="K373" s="15"/>
      <c r="L373" s="15"/>
      <c r="M373" s="16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11.25" hidden="false" customHeight="true" outlineLevel="0" collapsed="false">
      <c r="A374" s="1"/>
      <c r="B374" s="1"/>
      <c r="C374" s="15"/>
      <c r="D374" s="15"/>
      <c r="E374" s="16"/>
      <c r="F374" s="16"/>
      <c r="G374" s="15"/>
      <c r="H374" s="15"/>
      <c r="I374" s="15"/>
      <c r="J374" s="15"/>
      <c r="K374" s="15"/>
      <c r="L374" s="15"/>
      <c r="M374" s="16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11.25" hidden="false" customHeight="true" outlineLevel="0" collapsed="false">
      <c r="A375" s="1"/>
      <c r="B375" s="1"/>
      <c r="C375" s="15"/>
      <c r="D375" s="15"/>
      <c r="E375" s="16"/>
      <c r="F375" s="16"/>
      <c r="G375" s="15"/>
      <c r="H375" s="15"/>
      <c r="I375" s="15"/>
      <c r="J375" s="15"/>
      <c r="K375" s="15"/>
      <c r="L375" s="15"/>
      <c r="M375" s="16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11.25" hidden="false" customHeight="true" outlineLevel="0" collapsed="false">
      <c r="A376" s="1"/>
      <c r="B376" s="1"/>
      <c r="C376" s="15"/>
      <c r="D376" s="15"/>
      <c r="E376" s="16"/>
      <c r="F376" s="16"/>
      <c r="G376" s="15"/>
      <c r="H376" s="15"/>
      <c r="I376" s="15"/>
      <c r="J376" s="15"/>
      <c r="K376" s="15"/>
      <c r="L376" s="15"/>
      <c r="M376" s="16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11.25" hidden="false" customHeight="true" outlineLevel="0" collapsed="false">
      <c r="A377" s="1"/>
      <c r="B377" s="1"/>
      <c r="C377" s="15"/>
      <c r="D377" s="15"/>
      <c r="E377" s="16"/>
      <c r="F377" s="16"/>
      <c r="G377" s="15"/>
      <c r="H377" s="15"/>
      <c r="I377" s="15"/>
      <c r="J377" s="15"/>
      <c r="K377" s="15"/>
      <c r="L377" s="15"/>
      <c r="M377" s="16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11.25" hidden="false" customHeight="true" outlineLevel="0" collapsed="false">
      <c r="A378" s="1"/>
      <c r="B378" s="1"/>
      <c r="C378" s="15"/>
      <c r="D378" s="15"/>
      <c r="E378" s="16"/>
      <c r="F378" s="16"/>
      <c r="G378" s="15"/>
      <c r="H378" s="15"/>
      <c r="I378" s="15"/>
      <c r="J378" s="15"/>
      <c r="K378" s="15"/>
      <c r="L378" s="15"/>
      <c r="M378" s="16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11.25" hidden="false" customHeight="true" outlineLevel="0" collapsed="false">
      <c r="A379" s="1"/>
      <c r="B379" s="1"/>
      <c r="C379" s="15"/>
      <c r="D379" s="15"/>
      <c r="E379" s="16"/>
      <c r="F379" s="16"/>
      <c r="G379" s="15"/>
      <c r="H379" s="15"/>
      <c r="I379" s="15"/>
      <c r="J379" s="15"/>
      <c r="K379" s="15"/>
      <c r="L379" s="15"/>
      <c r="M379" s="16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11.25" hidden="false" customHeight="true" outlineLevel="0" collapsed="false">
      <c r="A380" s="1"/>
      <c r="B380" s="1"/>
      <c r="C380" s="15"/>
      <c r="D380" s="15"/>
      <c r="E380" s="16"/>
      <c r="F380" s="16"/>
      <c r="G380" s="15"/>
      <c r="H380" s="15"/>
      <c r="I380" s="15"/>
      <c r="J380" s="15"/>
      <c r="K380" s="15"/>
      <c r="L380" s="15"/>
      <c r="M380" s="16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11.25" hidden="false" customHeight="true" outlineLevel="0" collapsed="false">
      <c r="A381" s="1"/>
      <c r="B381" s="1"/>
      <c r="C381" s="15"/>
      <c r="D381" s="15"/>
      <c r="E381" s="16"/>
      <c r="F381" s="16"/>
      <c r="G381" s="15"/>
      <c r="H381" s="15"/>
      <c r="I381" s="15"/>
      <c r="J381" s="15"/>
      <c r="K381" s="15"/>
      <c r="L381" s="15"/>
      <c r="M381" s="16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11.25" hidden="false" customHeight="true" outlineLevel="0" collapsed="false">
      <c r="A382" s="1"/>
      <c r="B382" s="1"/>
      <c r="C382" s="15"/>
      <c r="D382" s="15"/>
      <c r="E382" s="16"/>
      <c r="F382" s="16"/>
      <c r="G382" s="15"/>
      <c r="H382" s="15"/>
      <c r="I382" s="15"/>
      <c r="J382" s="15"/>
      <c r="K382" s="15"/>
      <c r="L382" s="15"/>
      <c r="M382" s="16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11.25" hidden="false" customHeight="true" outlineLevel="0" collapsed="false">
      <c r="A383" s="1"/>
      <c r="B383" s="1"/>
      <c r="C383" s="15"/>
      <c r="D383" s="15"/>
      <c r="E383" s="16"/>
      <c r="F383" s="16"/>
      <c r="G383" s="15"/>
      <c r="H383" s="15"/>
      <c r="I383" s="15"/>
      <c r="J383" s="15"/>
      <c r="K383" s="15"/>
      <c r="L383" s="15"/>
      <c r="M383" s="16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11.25" hidden="false" customHeight="true" outlineLevel="0" collapsed="false">
      <c r="A384" s="1"/>
      <c r="B384" s="1"/>
      <c r="C384" s="15"/>
      <c r="D384" s="15"/>
      <c r="E384" s="16"/>
      <c r="F384" s="16"/>
      <c r="G384" s="15"/>
      <c r="H384" s="15"/>
      <c r="I384" s="15"/>
      <c r="J384" s="15"/>
      <c r="K384" s="15"/>
      <c r="L384" s="15"/>
      <c r="M384" s="16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11.25" hidden="false" customHeight="true" outlineLevel="0" collapsed="false">
      <c r="A385" s="1"/>
      <c r="B385" s="1"/>
      <c r="C385" s="15"/>
      <c r="D385" s="15"/>
      <c r="E385" s="16"/>
      <c r="F385" s="16"/>
      <c r="G385" s="15"/>
      <c r="H385" s="15"/>
      <c r="I385" s="15"/>
      <c r="J385" s="15"/>
      <c r="K385" s="15"/>
      <c r="L385" s="15"/>
      <c r="M385" s="16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11.25" hidden="false" customHeight="true" outlineLevel="0" collapsed="false">
      <c r="A386" s="1"/>
      <c r="B386" s="1"/>
      <c r="C386" s="15"/>
      <c r="D386" s="15"/>
      <c r="E386" s="16"/>
      <c r="F386" s="16"/>
      <c r="G386" s="15"/>
      <c r="H386" s="15"/>
      <c r="I386" s="15"/>
      <c r="J386" s="15"/>
      <c r="K386" s="15"/>
      <c r="L386" s="15"/>
      <c r="M386" s="16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11.25" hidden="false" customHeight="true" outlineLevel="0" collapsed="false">
      <c r="A387" s="1"/>
      <c r="B387" s="1"/>
      <c r="C387" s="15"/>
      <c r="D387" s="15"/>
      <c r="E387" s="16"/>
      <c r="F387" s="16"/>
      <c r="G387" s="15"/>
      <c r="H387" s="15"/>
      <c r="I387" s="15"/>
      <c r="J387" s="15"/>
      <c r="K387" s="15"/>
      <c r="L387" s="15"/>
      <c r="M387" s="16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11.25" hidden="false" customHeight="true" outlineLevel="0" collapsed="false">
      <c r="A388" s="1"/>
      <c r="B388" s="1"/>
      <c r="C388" s="15"/>
      <c r="D388" s="15"/>
      <c r="E388" s="16"/>
      <c r="F388" s="16"/>
      <c r="G388" s="15"/>
      <c r="H388" s="15"/>
      <c r="I388" s="15"/>
      <c r="J388" s="15"/>
      <c r="K388" s="15"/>
      <c r="L388" s="15"/>
      <c r="M388" s="16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11.25" hidden="false" customHeight="true" outlineLevel="0" collapsed="false">
      <c r="A389" s="1"/>
      <c r="B389" s="1"/>
      <c r="C389" s="15"/>
      <c r="D389" s="15"/>
      <c r="E389" s="16"/>
      <c r="F389" s="16"/>
      <c r="G389" s="15"/>
      <c r="H389" s="15"/>
      <c r="I389" s="15"/>
      <c r="J389" s="15"/>
      <c r="K389" s="15"/>
      <c r="L389" s="15"/>
      <c r="M389" s="16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11.25" hidden="false" customHeight="true" outlineLevel="0" collapsed="false">
      <c r="A390" s="1"/>
      <c r="B390" s="1"/>
      <c r="C390" s="15"/>
      <c r="D390" s="15"/>
      <c r="E390" s="16"/>
      <c r="F390" s="16"/>
      <c r="G390" s="15"/>
      <c r="H390" s="15"/>
      <c r="I390" s="15"/>
      <c r="J390" s="15"/>
      <c r="K390" s="15"/>
      <c r="L390" s="15"/>
      <c r="M390" s="16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11.25" hidden="false" customHeight="true" outlineLevel="0" collapsed="false">
      <c r="A391" s="1"/>
      <c r="B391" s="1"/>
      <c r="C391" s="15"/>
      <c r="D391" s="15"/>
      <c r="E391" s="16"/>
      <c r="F391" s="16"/>
      <c r="G391" s="15"/>
      <c r="H391" s="15"/>
      <c r="I391" s="15"/>
      <c r="J391" s="15"/>
      <c r="K391" s="15"/>
      <c r="L391" s="15"/>
      <c r="M391" s="16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11.25" hidden="false" customHeight="true" outlineLevel="0" collapsed="false">
      <c r="A392" s="1"/>
      <c r="B392" s="1"/>
      <c r="C392" s="15"/>
      <c r="D392" s="15"/>
      <c r="E392" s="16"/>
      <c r="F392" s="16"/>
      <c r="G392" s="15"/>
      <c r="H392" s="15"/>
      <c r="I392" s="15"/>
      <c r="J392" s="15"/>
      <c r="K392" s="15"/>
      <c r="L392" s="15"/>
      <c r="M392" s="16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11.25" hidden="false" customHeight="true" outlineLevel="0" collapsed="false">
      <c r="A393" s="1"/>
      <c r="B393" s="1"/>
      <c r="C393" s="15"/>
      <c r="D393" s="15"/>
      <c r="E393" s="16"/>
      <c r="F393" s="16"/>
      <c r="G393" s="15"/>
      <c r="H393" s="15"/>
      <c r="I393" s="15"/>
      <c r="J393" s="15"/>
      <c r="K393" s="15"/>
      <c r="L393" s="15"/>
      <c r="M393" s="16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11.25" hidden="false" customHeight="true" outlineLevel="0" collapsed="false">
      <c r="A394" s="1"/>
      <c r="B394" s="1"/>
      <c r="C394" s="15"/>
      <c r="D394" s="15"/>
      <c r="E394" s="16"/>
      <c r="F394" s="16"/>
      <c r="G394" s="15"/>
      <c r="H394" s="15"/>
      <c r="I394" s="15"/>
      <c r="J394" s="15"/>
      <c r="K394" s="15"/>
      <c r="L394" s="15"/>
      <c r="M394" s="16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11.25" hidden="false" customHeight="true" outlineLevel="0" collapsed="false">
      <c r="A395" s="1"/>
      <c r="B395" s="1"/>
      <c r="C395" s="15"/>
      <c r="D395" s="15"/>
      <c r="E395" s="16"/>
      <c r="F395" s="16"/>
      <c r="G395" s="15"/>
      <c r="H395" s="15"/>
      <c r="I395" s="15"/>
      <c r="J395" s="15"/>
      <c r="K395" s="15"/>
      <c r="L395" s="15"/>
      <c r="M395" s="16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11.25" hidden="false" customHeight="true" outlineLevel="0" collapsed="false">
      <c r="A396" s="1"/>
      <c r="B396" s="1"/>
      <c r="C396" s="15"/>
      <c r="D396" s="15"/>
      <c r="E396" s="16"/>
      <c r="F396" s="16"/>
      <c r="G396" s="15"/>
      <c r="H396" s="15"/>
      <c r="I396" s="15"/>
      <c r="J396" s="15"/>
      <c r="K396" s="15"/>
      <c r="L396" s="15"/>
      <c r="M396" s="16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11.25" hidden="false" customHeight="true" outlineLevel="0" collapsed="false">
      <c r="A397" s="1"/>
      <c r="B397" s="1"/>
      <c r="C397" s="15"/>
      <c r="D397" s="15"/>
      <c r="E397" s="16"/>
      <c r="F397" s="16"/>
      <c r="G397" s="15"/>
      <c r="H397" s="15"/>
      <c r="I397" s="15"/>
      <c r="J397" s="15"/>
      <c r="K397" s="15"/>
      <c r="L397" s="15"/>
      <c r="M397" s="16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11.25" hidden="false" customHeight="true" outlineLevel="0" collapsed="false">
      <c r="A398" s="1"/>
      <c r="B398" s="1"/>
      <c r="C398" s="15"/>
      <c r="D398" s="15"/>
      <c r="E398" s="16"/>
      <c r="F398" s="16"/>
      <c r="G398" s="15"/>
      <c r="H398" s="15"/>
      <c r="I398" s="15"/>
      <c r="J398" s="15"/>
      <c r="K398" s="15"/>
      <c r="L398" s="15"/>
      <c r="M398" s="16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11.25" hidden="false" customHeight="true" outlineLevel="0" collapsed="false">
      <c r="A399" s="1"/>
      <c r="B399" s="1"/>
      <c r="C399" s="15"/>
      <c r="D399" s="15"/>
      <c r="E399" s="16"/>
      <c r="F399" s="16"/>
      <c r="G399" s="15"/>
      <c r="H399" s="15"/>
      <c r="I399" s="15"/>
      <c r="J399" s="15"/>
      <c r="K399" s="15"/>
      <c r="L399" s="15"/>
      <c r="M399" s="16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11.25" hidden="false" customHeight="true" outlineLevel="0" collapsed="false">
      <c r="A400" s="1"/>
      <c r="B400" s="1"/>
      <c r="C400" s="15"/>
      <c r="D400" s="15"/>
      <c r="E400" s="16"/>
      <c r="F400" s="16"/>
      <c r="G400" s="15"/>
      <c r="H400" s="15"/>
      <c r="I400" s="15"/>
      <c r="J400" s="15"/>
      <c r="K400" s="15"/>
      <c r="L400" s="15"/>
      <c r="M400" s="16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11.25" hidden="false" customHeight="true" outlineLevel="0" collapsed="false">
      <c r="A401" s="1"/>
      <c r="B401" s="1"/>
      <c r="C401" s="15"/>
      <c r="D401" s="15"/>
      <c r="E401" s="16"/>
      <c r="F401" s="16"/>
      <c r="G401" s="15"/>
      <c r="H401" s="15"/>
      <c r="I401" s="15"/>
      <c r="J401" s="15"/>
      <c r="K401" s="15"/>
      <c r="L401" s="15"/>
      <c r="M401" s="16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11.25" hidden="false" customHeight="true" outlineLevel="0" collapsed="false">
      <c r="A402" s="1"/>
      <c r="B402" s="1"/>
      <c r="C402" s="15"/>
      <c r="D402" s="15"/>
      <c r="E402" s="16"/>
      <c r="F402" s="16"/>
      <c r="G402" s="15"/>
      <c r="H402" s="15"/>
      <c r="I402" s="15"/>
      <c r="J402" s="15"/>
      <c r="K402" s="15"/>
      <c r="L402" s="15"/>
      <c r="M402" s="16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11.25" hidden="false" customHeight="true" outlineLevel="0" collapsed="false">
      <c r="A403" s="1"/>
      <c r="B403" s="1"/>
      <c r="C403" s="15"/>
      <c r="D403" s="15"/>
      <c r="E403" s="16"/>
      <c r="F403" s="16"/>
      <c r="G403" s="15"/>
      <c r="H403" s="15"/>
      <c r="I403" s="15"/>
      <c r="J403" s="15"/>
      <c r="K403" s="15"/>
      <c r="L403" s="15"/>
      <c r="M403" s="16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11.25" hidden="false" customHeight="true" outlineLevel="0" collapsed="false">
      <c r="A404" s="1"/>
      <c r="B404" s="1"/>
      <c r="C404" s="15"/>
      <c r="D404" s="15"/>
      <c r="E404" s="16"/>
      <c r="F404" s="16"/>
      <c r="G404" s="15"/>
      <c r="H404" s="15"/>
      <c r="I404" s="15"/>
      <c r="J404" s="15"/>
      <c r="K404" s="15"/>
      <c r="L404" s="15"/>
      <c r="M404" s="16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11.25" hidden="false" customHeight="true" outlineLevel="0" collapsed="false">
      <c r="A405" s="1"/>
      <c r="B405" s="1"/>
      <c r="C405" s="15"/>
      <c r="D405" s="15"/>
      <c r="E405" s="16"/>
      <c r="F405" s="16"/>
      <c r="G405" s="15"/>
      <c r="H405" s="15"/>
      <c r="I405" s="15"/>
      <c r="J405" s="15"/>
      <c r="K405" s="15"/>
      <c r="L405" s="15"/>
      <c r="M405" s="16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11.25" hidden="false" customHeight="true" outlineLevel="0" collapsed="false">
      <c r="A406" s="1"/>
      <c r="B406" s="1"/>
      <c r="C406" s="15"/>
      <c r="D406" s="15"/>
      <c r="E406" s="16"/>
      <c r="F406" s="16"/>
      <c r="G406" s="15"/>
      <c r="H406" s="15"/>
      <c r="I406" s="15"/>
      <c r="J406" s="15"/>
      <c r="K406" s="15"/>
      <c r="L406" s="15"/>
      <c r="M406" s="16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11.25" hidden="false" customHeight="true" outlineLevel="0" collapsed="false">
      <c r="A407" s="1"/>
      <c r="B407" s="1"/>
      <c r="C407" s="15"/>
      <c r="D407" s="15"/>
      <c r="E407" s="16"/>
      <c r="F407" s="16"/>
      <c r="G407" s="15"/>
      <c r="H407" s="15"/>
      <c r="I407" s="15"/>
      <c r="J407" s="15"/>
      <c r="K407" s="15"/>
      <c r="L407" s="15"/>
      <c r="M407" s="16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11.25" hidden="false" customHeight="true" outlineLevel="0" collapsed="false">
      <c r="A408" s="1"/>
      <c r="B408" s="1"/>
      <c r="C408" s="15"/>
      <c r="D408" s="15"/>
      <c r="E408" s="16"/>
      <c r="F408" s="16"/>
      <c r="G408" s="15"/>
      <c r="H408" s="15"/>
      <c r="I408" s="15"/>
      <c r="J408" s="15"/>
      <c r="K408" s="15"/>
      <c r="L408" s="15"/>
      <c r="M408" s="16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11.25" hidden="false" customHeight="true" outlineLevel="0" collapsed="false">
      <c r="A409" s="1"/>
      <c r="B409" s="1"/>
      <c r="C409" s="15"/>
      <c r="D409" s="15"/>
      <c r="E409" s="16"/>
      <c r="F409" s="16"/>
      <c r="G409" s="15"/>
      <c r="H409" s="15"/>
      <c r="I409" s="15"/>
      <c r="J409" s="15"/>
      <c r="K409" s="15"/>
      <c r="L409" s="15"/>
      <c r="M409" s="16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11.25" hidden="false" customHeight="true" outlineLevel="0" collapsed="false">
      <c r="A410" s="1"/>
      <c r="B410" s="1"/>
      <c r="C410" s="15"/>
      <c r="D410" s="15"/>
      <c r="E410" s="16"/>
      <c r="F410" s="16"/>
      <c r="G410" s="15"/>
      <c r="H410" s="15"/>
      <c r="I410" s="15"/>
      <c r="J410" s="15"/>
      <c r="K410" s="15"/>
      <c r="L410" s="15"/>
      <c r="M410" s="16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11.25" hidden="false" customHeight="true" outlineLevel="0" collapsed="false">
      <c r="A411" s="1"/>
      <c r="B411" s="1"/>
      <c r="C411" s="15"/>
      <c r="D411" s="15"/>
      <c r="E411" s="16"/>
      <c r="F411" s="16"/>
      <c r="G411" s="15"/>
      <c r="H411" s="15"/>
      <c r="I411" s="15"/>
      <c r="J411" s="15"/>
      <c r="K411" s="15"/>
      <c r="L411" s="15"/>
      <c r="M411" s="16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11.25" hidden="false" customHeight="true" outlineLevel="0" collapsed="false">
      <c r="A412" s="1"/>
      <c r="B412" s="1"/>
      <c r="C412" s="15"/>
      <c r="D412" s="15"/>
      <c r="E412" s="16"/>
      <c r="F412" s="16"/>
      <c r="G412" s="15"/>
      <c r="H412" s="15"/>
      <c r="I412" s="15"/>
      <c r="J412" s="15"/>
      <c r="K412" s="15"/>
      <c r="L412" s="15"/>
      <c r="M412" s="16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11.25" hidden="false" customHeight="true" outlineLevel="0" collapsed="false">
      <c r="A413" s="1"/>
      <c r="B413" s="1"/>
      <c r="C413" s="15"/>
      <c r="D413" s="15"/>
      <c r="E413" s="16"/>
      <c r="F413" s="16"/>
      <c r="G413" s="15"/>
      <c r="H413" s="15"/>
      <c r="I413" s="15"/>
      <c r="J413" s="15"/>
      <c r="K413" s="15"/>
      <c r="L413" s="15"/>
      <c r="M413" s="16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11.25" hidden="false" customHeight="true" outlineLevel="0" collapsed="false">
      <c r="A414" s="1"/>
      <c r="B414" s="1"/>
      <c r="C414" s="15"/>
      <c r="D414" s="15"/>
      <c r="E414" s="16"/>
      <c r="F414" s="16"/>
      <c r="G414" s="15"/>
      <c r="H414" s="15"/>
      <c r="I414" s="15"/>
      <c r="J414" s="15"/>
      <c r="K414" s="15"/>
      <c r="L414" s="15"/>
      <c r="M414" s="16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11.25" hidden="false" customHeight="true" outlineLevel="0" collapsed="false">
      <c r="A415" s="1"/>
      <c r="B415" s="1"/>
      <c r="C415" s="15"/>
      <c r="D415" s="15"/>
      <c r="E415" s="16"/>
      <c r="F415" s="16"/>
      <c r="G415" s="15"/>
      <c r="H415" s="15"/>
      <c r="I415" s="15"/>
      <c r="J415" s="15"/>
      <c r="K415" s="15"/>
      <c r="L415" s="15"/>
      <c r="M415" s="16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11.25" hidden="false" customHeight="true" outlineLevel="0" collapsed="false">
      <c r="A416" s="1"/>
      <c r="B416" s="1"/>
      <c r="C416" s="15"/>
      <c r="D416" s="15"/>
      <c r="E416" s="16"/>
      <c r="F416" s="16"/>
      <c r="G416" s="15"/>
      <c r="H416" s="15"/>
      <c r="I416" s="15"/>
      <c r="J416" s="15"/>
      <c r="K416" s="15"/>
      <c r="L416" s="15"/>
      <c r="M416" s="16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11.25" hidden="false" customHeight="true" outlineLevel="0" collapsed="false">
      <c r="A417" s="1"/>
      <c r="B417" s="1"/>
      <c r="C417" s="15"/>
      <c r="D417" s="15"/>
      <c r="E417" s="16"/>
      <c r="F417" s="16"/>
      <c r="G417" s="15"/>
      <c r="H417" s="15"/>
      <c r="I417" s="15"/>
      <c r="J417" s="15"/>
      <c r="K417" s="15"/>
      <c r="L417" s="15"/>
      <c r="M417" s="16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11.25" hidden="false" customHeight="true" outlineLevel="0" collapsed="false">
      <c r="A418" s="1"/>
      <c r="B418" s="1"/>
      <c r="C418" s="15"/>
      <c r="D418" s="15"/>
      <c r="E418" s="16"/>
      <c r="F418" s="16"/>
      <c r="G418" s="15"/>
      <c r="H418" s="15"/>
      <c r="I418" s="15"/>
      <c r="J418" s="15"/>
      <c r="K418" s="15"/>
      <c r="L418" s="15"/>
      <c r="M418" s="16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11.25" hidden="false" customHeight="true" outlineLevel="0" collapsed="false">
      <c r="A419" s="1"/>
      <c r="B419" s="1"/>
      <c r="C419" s="15"/>
      <c r="D419" s="15"/>
      <c r="E419" s="16"/>
      <c r="F419" s="16"/>
      <c r="G419" s="15"/>
      <c r="H419" s="15"/>
      <c r="I419" s="15"/>
      <c r="J419" s="15"/>
      <c r="K419" s="15"/>
      <c r="L419" s="15"/>
      <c r="M419" s="16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11.25" hidden="false" customHeight="true" outlineLevel="0" collapsed="false">
      <c r="A420" s="1"/>
      <c r="B420" s="1"/>
      <c r="C420" s="15"/>
      <c r="D420" s="15"/>
      <c r="E420" s="16"/>
      <c r="F420" s="16"/>
      <c r="G420" s="15"/>
      <c r="H420" s="15"/>
      <c r="I420" s="15"/>
      <c r="J420" s="15"/>
      <c r="K420" s="15"/>
      <c r="L420" s="15"/>
      <c r="M420" s="16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11.25" hidden="false" customHeight="true" outlineLevel="0" collapsed="false">
      <c r="A421" s="1"/>
      <c r="B421" s="1"/>
      <c r="C421" s="15"/>
      <c r="D421" s="15"/>
      <c r="E421" s="16"/>
      <c r="F421" s="16"/>
      <c r="G421" s="15"/>
      <c r="H421" s="15"/>
      <c r="I421" s="15"/>
      <c r="J421" s="15"/>
      <c r="K421" s="15"/>
      <c r="L421" s="15"/>
      <c r="M421" s="16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11.25" hidden="false" customHeight="true" outlineLevel="0" collapsed="false">
      <c r="A422" s="1"/>
      <c r="B422" s="1"/>
      <c r="C422" s="15"/>
      <c r="D422" s="15"/>
      <c r="E422" s="16"/>
      <c r="F422" s="16"/>
      <c r="G422" s="15"/>
      <c r="H422" s="15"/>
      <c r="I422" s="15"/>
      <c r="J422" s="15"/>
      <c r="K422" s="15"/>
      <c r="L422" s="15"/>
      <c r="M422" s="16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11.25" hidden="false" customHeight="true" outlineLevel="0" collapsed="false">
      <c r="A423" s="1"/>
      <c r="B423" s="1"/>
      <c r="C423" s="15"/>
      <c r="D423" s="15"/>
      <c r="E423" s="16"/>
      <c r="F423" s="16"/>
      <c r="G423" s="15"/>
      <c r="H423" s="15"/>
      <c r="I423" s="15"/>
      <c r="J423" s="15"/>
      <c r="K423" s="15"/>
      <c r="L423" s="15"/>
      <c r="M423" s="16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11.25" hidden="false" customHeight="true" outlineLevel="0" collapsed="false">
      <c r="A424" s="1"/>
      <c r="B424" s="1"/>
      <c r="C424" s="15"/>
      <c r="D424" s="15"/>
      <c r="E424" s="16"/>
      <c r="F424" s="16"/>
      <c r="G424" s="15"/>
      <c r="H424" s="15"/>
      <c r="I424" s="15"/>
      <c r="J424" s="15"/>
      <c r="K424" s="15"/>
      <c r="L424" s="15"/>
      <c r="M424" s="16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11.25" hidden="false" customHeight="true" outlineLevel="0" collapsed="false">
      <c r="A425" s="1"/>
      <c r="B425" s="1"/>
      <c r="C425" s="15"/>
      <c r="D425" s="15"/>
      <c r="E425" s="16"/>
      <c r="F425" s="16"/>
      <c r="G425" s="15"/>
      <c r="H425" s="15"/>
      <c r="I425" s="15"/>
      <c r="J425" s="15"/>
      <c r="K425" s="15"/>
      <c r="L425" s="15"/>
      <c r="M425" s="16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11.25" hidden="false" customHeight="true" outlineLevel="0" collapsed="false">
      <c r="A426" s="1"/>
      <c r="B426" s="1"/>
      <c r="C426" s="15"/>
      <c r="D426" s="15"/>
      <c r="E426" s="16"/>
      <c r="F426" s="16"/>
      <c r="G426" s="15"/>
      <c r="H426" s="15"/>
      <c r="I426" s="15"/>
      <c r="J426" s="15"/>
      <c r="K426" s="15"/>
      <c r="L426" s="15"/>
      <c r="M426" s="16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11.25" hidden="false" customHeight="true" outlineLevel="0" collapsed="false">
      <c r="A427" s="1"/>
      <c r="B427" s="1"/>
      <c r="C427" s="15"/>
      <c r="D427" s="15"/>
      <c r="E427" s="16"/>
      <c r="F427" s="16"/>
      <c r="G427" s="15"/>
      <c r="H427" s="15"/>
      <c r="I427" s="15"/>
      <c r="J427" s="15"/>
      <c r="K427" s="15"/>
      <c r="L427" s="15"/>
      <c r="M427" s="16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11.25" hidden="false" customHeight="true" outlineLevel="0" collapsed="false">
      <c r="A428" s="1"/>
      <c r="B428" s="1"/>
      <c r="C428" s="15"/>
      <c r="D428" s="15"/>
      <c r="E428" s="16"/>
      <c r="F428" s="16"/>
      <c r="G428" s="15"/>
      <c r="H428" s="15"/>
      <c r="I428" s="15"/>
      <c r="J428" s="15"/>
      <c r="K428" s="15"/>
      <c r="L428" s="15"/>
      <c r="M428" s="16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11.25" hidden="false" customHeight="true" outlineLevel="0" collapsed="false">
      <c r="A429" s="1"/>
      <c r="B429" s="1"/>
      <c r="C429" s="15"/>
      <c r="D429" s="15"/>
      <c r="E429" s="16"/>
      <c r="F429" s="16"/>
      <c r="G429" s="15"/>
      <c r="H429" s="15"/>
      <c r="I429" s="15"/>
      <c r="J429" s="15"/>
      <c r="K429" s="15"/>
      <c r="L429" s="15"/>
      <c r="M429" s="16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11.25" hidden="false" customHeight="true" outlineLevel="0" collapsed="false">
      <c r="A430" s="1"/>
      <c r="B430" s="1"/>
      <c r="C430" s="15"/>
      <c r="D430" s="15"/>
      <c r="E430" s="16"/>
      <c r="F430" s="16"/>
      <c r="G430" s="15"/>
      <c r="H430" s="15"/>
      <c r="I430" s="15"/>
      <c r="J430" s="15"/>
      <c r="K430" s="15"/>
      <c r="L430" s="15"/>
      <c r="M430" s="16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11.25" hidden="false" customHeight="true" outlineLevel="0" collapsed="false">
      <c r="A431" s="1"/>
      <c r="B431" s="1"/>
      <c r="C431" s="15"/>
      <c r="D431" s="15"/>
      <c r="E431" s="16"/>
      <c r="F431" s="16"/>
      <c r="G431" s="15"/>
      <c r="H431" s="15"/>
      <c r="I431" s="15"/>
      <c r="J431" s="15"/>
      <c r="K431" s="15"/>
      <c r="L431" s="15"/>
      <c r="M431" s="16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11.25" hidden="false" customHeight="true" outlineLevel="0" collapsed="false">
      <c r="A432" s="1"/>
      <c r="B432" s="1"/>
      <c r="C432" s="15"/>
      <c r="D432" s="15"/>
      <c r="E432" s="16"/>
      <c r="F432" s="16"/>
      <c r="G432" s="15"/>
      <c r="H432" s="15"/>
      <c r="I432" s="15"/>
      <c r="J432" s="15"/>
      <c r="K432" s="15"/>
      <c r="L432" s="15"/>
      <c r="M432" s="16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11.25" hidden="false" customHeight="true" outlineLevel="0" collapsed="false">
      <c r="A433" s="1"/>
      <c r="B433" s="1"/>
      <c r="C433" s="15"/>
      <c r="D433" s="15"/>
      <c r="E433" s="16"/>
      <c r="F433" s="16"/>
      <c r="G433" s="15"/>
      <c r="H433" s="15"/>
      <c r="I433" s="15"/>
      <c r="J433" s="15"/>
      <c r="K433" s="15"/>
      <c r="L433" s="15"/>
      <c r="M433" s="16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11.25" hidden="false" customHeight="true" outlineLevel="0" collapsed="false">
      <c r="A434" s="1"/>
      <c r="B434" s="1"/>
      <c r="C434" s="15"/>
      <c r="D434" s="15"/>
      <c r="E434" s="16"/>
      <c r="F434" s="16"/>
      <c r="G434" s="15"/>
      <c r="H434" s="15"/>
      <c r="I434" s="15"/>
      <c r="J434" s="15"/>
      <c r="K434" s="15"/>
      <c r="L434" s="15"/>
      <c r="M434" s="16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11.25" hidden="false" customHeight="true" outlineLevel="0" collapsed="false">
      <c r="A435" s="1"/>
      <c r="B435" s="1"/>
      <c r="C435" s="15"/>
      <c r="D435" s="15"/>
      <c r="E435" s="16"/>
      <c r="F435" s="16"/>
      <c r="G435" s="15"/>
      <c r="H435" s="15"/>
      <c r="I435" s="15"/>
      <c r="J435" s="15"/>
      <c r="K435" s="15"/>
      <c r="L435" s="15"/>
      <c r="M435" s="16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11.25" hidden="false" customHeight="true" outlineLevel="0" collapsed="false">
      <c r="A436" s="1"/>
      <c r="B436" s="1"/>
      <c r="C436" s="15"/>
      <c r="D436" s="15"/>
      <c r="E436" s="16"/>
      <c r="F436" s="16"/>
      <c r="G436" s="15"/>
      <c r="H436" s="15"/>
      <c r="I436" s="15"/>
      <c r="J436" s="15"/>
      <c r="K436" s="15"/>
      <c r="L436" s="15"/>
      <c r="M436" s="16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11.25" hidden="false" customHeight="true" outlineLevel="0" collapsed="false">
      <c r="A437" s="1"/>
      <c r="B437" s="1"/>
      <c r="C437" s="15"/>
      <c r="D437" s="15"/>
      <c r="E437" s="16"/>
      <c r="F437" s="16"/>
      <c r="G437" s="15"/>
      <c r="H437" s="15"/>
      <c r="I437" s="15"/>
      <c r="J437" s="15"/>
      <c r="K437" s="15"/>
      <c r="L437" s="15"/>
      <c r="M437" s="16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11.25" hidden="false" customHeight="true" outlineLevel="0" collapsed="false">
      <c r="A438" s="1"/>
      <c r="B438" s="1"/>
      <c r="C438" s="15"/>
      <c r="D438" s="15"/>
      <c r="E438" s="16"/>
      <c r="F438" s="16"/>
      <c r="G438" s="15"/>
      <c r="H438" s="15"/>
      <c r="I438" s="15"/>
      <c r="J438" s="15"/>
      <c r="K438" s="15"/>
      <c r="L438" s="15"/>
      <c r="M438" s="16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11.25" hidden="false" customHeight="true" outlineLevel="0" collapsed="false">
      <c r="A439" s="1"/>
      <c r="B439" s="1"/>
      <c r="C439" s="15"/>
      <c r="D439" s="15"/>
      <c r="E439" s="16"/>
      <c r="F439" s="16"/>
      <c r="G439" s="15"/>
      <c r="H439" s="15"/>
      <c r="I439" s="15"/>
      <c r="J439" s="15"/>
      <c r="K439" s="15"/>
      <c r="L439" s="15"/>
      <c r="M439" s="16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11.25" hidden="false" customHeight="true" outlineLevel="0" collapsed="false">
      <c r="A440" s="1"/>
      <c r="B440" s="1"/>
      <c r="C440" s="15"/>
      <c r="D440" s="15"/>
      <c r="E440" s="16"/>
      <c r="F440" s="16"/>
      <c r="G440" s="15"/>
      <c r="H440" s="15"/>
      <c r="I440" s="15"/>
      <c r="J440" s="15"/>
      <c r="K440" s="15"/>
      <c r="L440" s="15"/>
      <c r="M440" s="16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11.25" hidden="false" customHeight="true" outlineLevel="0" collapsed="false">
      <c r="A441" s="1"/>
      <c r="B441" s="1"/>
      <c r="C441" s="15"/>
      <c r="D441" s="15"/>
      <c r="E441" s="16"/>
      <c r="F441" s="16"/>
      <c r="G441" s="15"/>
      <c r="H441" s="15"/>
      <c r="I441" s="15"/>
      <c r="J441" s="15"/>
      <c r="K441" s="15"/>
      <c r="L441" s="15"/>
      <c r="M441" s="16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11.25" hidden="false" customHeight="true" outlineLevel="0" collapsed="false">
      <c r="A442" s="1"/>
      <c r="B442" s="1"/>
      <c r="C442" s="15"/>
      <c r="D442" s="15"/>
      <c r="E442" s="16"/>
      <c r="F442" s="16"/>
      <c r="G442" s="15"/>
      <c r="H442" s="15"/>
      <c r="I442" s="15"/>
      <c r="J442" s="15"/>
      <c r="K442" s="15"/>
      <c r="L442" s="15"/>
      <c r="M442" s="16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11.25" hidden="false" customHeight="true" outlineLevel="0" collapsed="false">
      <c r="A443" s="1"/>
      <c r="B443" s="1"/>
      <c r="C443" s="15"/>
      <c r="D443" s="15"/>
      <c r="E443" s="16"/>
      <c r="F443" s="16"/>
      <c r="G443" s="15"/>
      <c r="H443" s="15"/>
      <c r="I443" s="15"/>
      <c r="J443" s="15"/>
      <c r="K443" s="15"/>
      <c r="L443" s="15"/>
      <c r="M443" s="16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11.25" hidden="false" customHeight="true" outlineLevel="0" collapsed="false">
      <c r="A444" s="1"/>
      <c r="B444" s="1"/>
      <c r="C444" s="15"/>
      <c r="D444" s="15"/>
      <c r="E444" s="16"/>
      <c r="F444" s="16"/>
      <c r="G444" s="15"/>
      <c r="H444" s="15"/>
      <c r="I444" s="15"/>
      <c r="J444" s="15"/>
      <c r="K444" s="15"/>
      <c r="L444" s="15"/>
      <c r="M444" s="16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11.25" hidden="false" customHeight="true" outlineLevel="0" collapsed="false">
      <c r="A445" s="1"/>
      <c r="B445" s="1"/>
      <c r="C445" s="15"/>
      <c r="D445" s="15"/>
      <c r="E445" s="16"/>
      <c r="F445" s="16"/>
      <c r="G445" s="15"/>
      <c r="H445" s="15"/>
      <c r="I445" s="15"/>
      <c r="J445" s="15"/>
      <c r="K445" s="15"/>
      <c r="L445" s="15"/>
      <c r="M445" s="16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11.25" hidden="false" customHeight="true" outlineLevel="0" collapsed="false">
      <c r="A446" s="1"/>
      <c r="B446" s="1"/>
      <c r="C446" s="15"/>
      <c r="D446" s="15"/>
      <c r="E446" s="16"/>
      <c r="F446" s="16"/>
      <c r="G446" s="15"/>
      <c r="H446" s="15"/>
      <c r="I446" s="15"/>
      <c r="J446" s="15"/>
      <c r="K446" s="15"/>
      <c r="L446" s="15"/>
      <c r="M446" s="16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11.25" hidden="false" customHeight="true" outlineLevel="0" collapsed="false">
      <c r="A447" s="1"/>
      <c r="B447" s="1"/>
      <c r="C447" s="15"/>
      <c r="D447" s="15"/>
      <c r="E447" s="16"/>
      <c r="F447" s="16"/>
      <c r="G447" s="15"/>
      <c r="H447" s="15"/>
      <c r="I447" s="15"/>
      <c r="J447" s="15"/>
      <c r="K447" s="15"/>
      <c r="L447" s="15"/>
      <c r="M447" s="16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11.25" hidden="false" customHeight="true" outlineLevel="0" collapsed="false">
      <c r="A448" s="1"/>
      <c r="B448" s="1"/>
      <c r="C448" s="15"/>
      <c r="D448" s="15"/>
      <c r="E448" s="16"/>
      <c r="F448" s="16"/>
      <c r="G448" s="15"/>
      <c r="H448" s="15"/>
      <c r="I448" s="15"/>
      <c r="J448" s="15"/>
      <c r="K448" s="15"/>
      <c r="L448" s="15"/>
      <c r="M448" s="16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11.25" hidden="false" customHeight="true" outlineLevel="0" collapsed="false">
      <c r="A449" s="1"/>
      <c r="B449" s="1"/>
      <c r="C449" s="15"/>
      <c r="D449" s="15"/>
      <c r="E449" s="16"/>
      <c r="F449" s="16"/>
      <c r="G449" s="15"/>
      <c r="H449" s="15"/>
      <c r="I449" s="15"/>
      <c r="J449" s="15"/>
      <c r="K449" s="15"/>
      <c r="L449" s="15"/>
      <c r="M449" s="16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11.25" hidden="false" customHeight="true" outlineLevel="0" collapsed="false">
      <c r="A450" s="1"/>
      <c r="B450" s="1"/>
      <c r="C450" s="15"/>
      <c r="D450" s="15"/>
      <c r="E450" s="16"/>
      <c r="F450" s="16"/>
      <c r="G450" s="15"/>
      <c r="H450" s="15"/>
      <c r="I450" s="15"/>
      <c r="J450" s="15"/>
      <c r="K450" s="15"/>
      <c r="L450" s="15"/>
      <c r="M450" s="16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11.25" hidden="false" customHeight="true" outlineLevel="0" collapsed="false">
      <c r="A451" s="1"/>
      <c r="B451" s="1"/>
      <c r="C451" s="15"/>
      <c r="D451" s="15"/>
      <c r="E451" s="16"/>
      <c r="F451" s="16"/>
      <c r="G451" s="15"/>
      <c r="H451" s="15"/>
      <c r="I451" s="15"/>
      <c r="J451" s="15"/>
      <c r="K451" s="15"/>
      <c r="L451" s="15"/>
      <c r="M451" s="16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11.25" hidden="false" customHeight="true" outlineLevel="0" collapsed="false">
      <c r="A452" s="1"/>
      <c r="B452" s="1"/>
      <c r="C452" s="15"/>
      <c r="D452" s="15"/>
      <c r="E452" s="16"/>
      <c r="F452" s="16"/>
      <c r="G452" s="15"/>
      <c r="H452" s="15"/>
      <c r="I452" s="15"/>
      <c r="J452" s="15"/>
      <c r="K452" s="15"/>
      <c r="L452" s="15"/>
      <c r="M452" s="16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11.25" hidden="false" customHeight="true" outlineLevel="0" collapsed="false">
      <c r="A453" s="1"/>
      <c r="B453" s="1"/>
      <c r="C453" s="15"/>
      <c r="D453" s="15"/>
      <c r="E453" s="16"/>
      <c r="F453" s="16"/>
      <c r="G453" s="15"/>
      <c r="H453" s="15"/>
      <c r="I453" s="15"/>
      <c r="J453" s="15"/>
      <c r="K453" s="15"/>
      <c r="L453" s="15"/>
      <c r="M453" s="16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11.25" hidden="false" customHeight="true" outlineLevel="0" collapsed="false">
      <c r="A454" s="1"/>
      <c r="B454" s="1"/>
      <c r="C454" s="15"/>
      <c r="D454" s="15"/>
      <c r="E454" s="16"/>
      <c r="F454" s="16"/>
      <c r="G454" s="15"/>
      <c r="H454" s="15"/>
      <c r="I454" s="15"/>
      <c r="J454" s="15"/>
      <c r="K454" s="15"/>
      <c r="L454" s="15"/>
      <c r="M454" s="16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11.25" hidden="false" customHeight="true" outlineLevel="0" collapsed="false">
      <c r="A455" s="1"/>
      <c r="B455" s="1"/>
      <c r="C455" s="15"/>
      <c r="D455" s="15"/>
      <c r="E455" s="16"/>
      <c r="F455" s="16"/>
      <c r="G455" s="15"/>
      <c r="H455" s="15"/>
      <c r="I455" s="15"/>
      <c r="J455" s="15"/>
      <c r="K455" s="15"/>
      <c r="L455" s="15"/>
      <c r="M455" s="16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11.25" hidden="false" customHeight="true" outlineLevel="0" collapsed="false">
      <c r="A456" s="1"/>
      <c r="B456" s="1"/>
      <c r="C456" s="15"/>
      <c r="D456" s="15"/>
      <c r="E456" s="16"/>
      <c r="F456" s="16"/>
      <c r="G456" s="15"/>
      <c r="H456" s="15"/>
      <c r="I456" s="15"/>
      <c r="J456" s="15"/>
      <c r="K456" s="15"/>
      <c r="L456" s="15"/>
      <c r="M456" s="16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11.25" hidden="false" customHeight="true" outlineLevel="0" collapsed="false">
      <c r="A457" s="1"/>
      <c r="B457" s="1"/>
      <c r="C457" s="15"/>
      <c r="D457" s="15"/>
      <c r="E457" s="16"/>
      <c r="F457" s="16"/>
      <c r="G457" s="15"/>
      <c r="H457" s="15"/>
      <c r="I457" s="15"/>
      <c r="J457" s="15"/>
      <c r="K457" s="15"/>
      <c r="L457" s="15"/>
      <c r="M457" s="16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11.25" hidden="false" customHeight="true" outlineLevel="0" collapsed="false">
      <c r="A458" s="1"/>
      <c r="B458" s="1"/>
      <c r="C458" s="15"/>
      <c r="D458" s="15"/>
      <c r="E458" s="16"/>
      <c r="F458" s="16"/>
      <c r="G458" s="15"/>
      <c r="H458" s="15"/>
      <c r="I458" s="15"/>
      <c r="J458" s="15"/>
      <c r="K458" s="15"/>
      <c r="L458" s="15"/>
      <c r="M458" s="16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11.25" hidden="false" customHeight="true" outlineLevel="0" collapsed="false">
      <c r="A459" s="1"/>
      <c r="B459" s="1"/>
      <c r="C459" s="15"/>
      <c r="D459" s="15"/>
      <c r="E459" s="16"/>
      <c r="F459" s="16"/>
      <c r="G459" s="15"/>
      <c r="H459" s="15"/>
      <c r="I459" s="15"/>
      <c r="J459" s="15"/>
      <c r="K459" s="15"/>
      <c r="L459" s="15"/>
      <c r="M459" s="16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11.25" hidden="false" customHeight="true" outlineLevel="0" collapsed="false">
      <c r="A460" s="1"/>
      <c r="B460" s="1"/>
      <c r="C460" s="15"/>
      <c r="D460" s="15"/>
      <c r="E460" s="16"/>
      <c r="F460" s="16"/>
      <c r="G460" s="15"/>
      <c r="H460" s="15"/>
      <c r="I460" s="15"/>
      <c r="J460" s="15"/>
      <c r="K460" s="15"/>
      <c r="L460" s="15"/>
      <c r="M460" s="16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11.25" hidden="false" customHeight="true" outlineLevel="0" collapsed="false">
      <c r="A461" s="1"/>
      <c r="B461" s="1"/>
      <c r="C461" s="15"/>
      <c r="D461" s="15"/>
      <c r="E461" s="16"/>
      <c r="F461" s="16"/>
      <c r="G461" s="15"/>
      <c r="H461" s="15"/>
      <c r="I461" s="15"/>
      <c r="J461" s="15"/>
      <c r="K461" s="15"/>
      <c r="L461" s="15"/>
      <c r="M461" s="16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11.25" hidden="false" customHeight="true" outlineLevel="0" collapsed="false">
      <c r="A462" s="1"/>
      <c r="B462" s="1"/>
      <c r="C462" s="15"/>
      <c r="D462" s="15"/>
      <c r="E462" s="16"/>
      <c r="F462" s="16"/>
      <c r="G462" s="15"/>
      <c r="H462" s="15"/>
      <c r="I462" s="15"/>
      <c r="J462" s="15"/>
      <c r="K462" s="15"/>
      <c r="L462" s="15"/>
      <c r="M462" s="16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11.25" hidden="false" customHeight="true" outlineLevel="0" collapsed="false">
      <c r="A463" s="1"/>
      <c r="B463" s="1"/>
      <c r="C463" s="15"/>
      <c r="D463" s="15"/>
      <c r="E463" s="16"/>
      <c r="F463" s="16"/>
      <c r="G463" s="15"/>
      <c r="H463" s="15"/>
      <c r="I463" s="15"/>
      <c r="J463" s="15"/>
      <c r="K463" s="15"/>
      <c r="L463" s="15"/>
      <c r="M463" s="16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11.25" hidden="false" customHeight="true" outlineLevel="0" collapsed="false">
      <c r="A464" s="1"/>
      <c r="B464" s="1"/>
      <c r="C464" s="15"/>
      <c r="D464" s="15"/>
      <c r="E464" s="16"/>
      <c r="F464" s="16"/>
      <c r="G464" s="15"/>
      <c r="H464" s="15"/>
      <c r="I464" s="15"/>
      <c r="J464" s="15"/>
      <c r="K464" s="15"/>
      <c r="L464" s="15"/>
      <c r="M464" s="16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11.25" hidden="false" customHeight="true" outlineLevel="0" collapsed="false">
      <c r="A465" s="1"/>
      <c r="B465" s="1"/>
      <c r="C465" s="15"/>
      <c r="D465" s="15"/>
      <c r="E465" s="16"/>
      <c r="F465" s="16"/>
      <c r="G465" s="15"/>
      <c r="H465" s="15"/>
      <c r="I465" s="15"/>
      <c r="J465" s="15"/>
      <c r="K465" s="15"/>
      <c r="L465" s="15"/>
      <c r="M465" s="16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11.25" hidden="false" customHeight="true" outlineLevel="0" collapsed="false">
      <c r="A466" s="1"/>
      <c r="B466" s="1"/>
      <c r="C466" s="15"/>
      <c r="D466" s="15"/>
      <c r="E466" s="16"/>
      <c r="F466" s="16"/>
      <c r="G466" s="15"/>
      <c r="H466" s="15"/>
      <c r="I466" s="15"/>
      <c r="J466" s="15"/>
      <c r="K466" s="15"/>
      <c r="L466" s="15"/>
      <c r="M466" s="16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11.25" hidden="false" customHeight="true" outlineLevel="0" collapsed="false">
      <c r="A467" s="1"/>
      <c r="B467" s="1"/>
      <c r="C467" s="15"/>
      <c r="D467" s="15"/>
      <c r="E467" s="16"/>
      <c r="F467" s="16"/>
      <c r="G467" s="15"/>
      <c r="H467" s="15"/>
      <c r="I467" s="15"/>
      <c r="J467" s="15"/>
      <c r="K467" s="15"/>
      <c r="L467" s="15"/>
      <c r="M467" s="16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11.25" hidden="false" customHeight="true" outlineLevel="0" collapsed="false">
      <c r="A468" s="1"/>
      <c r="B468" s="1"/>
      <c r="C468" s="15"/>
      <c r="D468" s="15"/>
      <c r="E468" s="16"/>
      <c r="F468" s="16"/>
      <c r="G468" s="15"/>
      <c r="H468" s="15"/>
      <c r="I468" s="15"/>
      <c r="J468" s="15"/>
      <c r="K468" s="15"/>
      <c r="L468" s="15"/>
      <c r="M468" s="16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11.25" hidden="false" customHeight="true" outlineLevel="0" collapsed="false">
      <c r="A469" s="1"/>
      <c r="B469" s="1"/>
      <c r="C469" s="15"/>
      <c r="D469" s="15"/>
      <c r="E469" s="16"/>
      <c r="F469" s="16"/>
      <c r="G469" s="15"/>
      <c r="H469" s="15"/>
      <c r="I469" s="15"/>
      <c r="J469" s="15"/>
      <c r="K469" s="15"/>
      <c r="L469" s="15"/>
      <c r="M469" s="16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11.25" hidden="false" customHeight="true" outlineLevel="0" collapsed="false">
      <c r="A470" s="1"/>
      <c r="B470" s="1"/>
      <c r="C470" s="15"/>
      <c r="D470" s="15"/>
      <c r="E470" s="16"/>
      <c r="F470" s="16"/>
      <c r="G470" s="15"/>
      <c r="H470" s="15"/>
      <c r="I470" s="15"/>
      <c r="J470" s="15"/>
      <c r="K470" s="15"/>
      <c r="L470" s="15"/>
      <c r="M470" s="16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11.25" hidden="false" customHeight="true" outlineLevel="0" collapsed="false">
      <c r="A471" s="1"/>
      <c r="B471" s="1"/>
      <c r="C471" s="15"/>
      <c r="D471" s="15"/>
      <c r="E471" s="16"/>
      <c r="F471" s="16"/>
      <c r="G471" s="15"/>
      <c r="H471" s="15"/>
      <c r="I471" s="15"/>
      <c r="J471" s="15"/>
      <c r="K471" s="15"/>
      <c r="L471" s="15"/>
      <c r="M471" s="16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11.25" hidden="false" customHeight="true" outlineLevel="0" collapsed="false">
      <c r="A472" s="1"/>
      <c r="B472" s="1"/>
      <c r="C472" s="15"/>
      <c r="D472" s="15"/>
      <c r="E472" s="16"/>
      <c r="F472" s="16"/>
      <c r="G472" s="15"/>
      <c r="H472" s="15"/>
      <c r="I472" s="15"/>
      <c r="J472" s="15"/>
      <c r="K472" s="15"/>
      <c r="L472" s="15"/>
      <c r="M472" s="16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11.25" hidden="false" customHeight="true" outlineLevel="0" collapsed="false">
      <c r="A473" s="1"/>
      <c r="B473" s="1"/>
      <c r="C473" s="15"/>
      <c r="D473" s="15"/>
      <c r="E473" s="16"/>
      <c r="F473" s="16"/>
      <c r="G473" s="15"/>
      <c r="H473" s="15"/>
      <c r="I473" s="15"/>
      <c r="J473" s="15"/>
      <c r="K473" s="15"/>
      <c r="L473" s="15"/>
      <c r="M473" s="16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11.25" hidden="false" customHeight="true" outlineLevel="0" collapsed="false">
      <c r="A474" s="1"/>
      <c r="B474" s="1"/>
      <c r="C474" s="15"/>
      <c r="D474" s="15"/>
      <c r="E474" s="16"/>
      <c r="F474" s="16"/>
      <c r="G474" s="15"/>
      <c r="H474" s="15"/>
      <c r="I474" s="15"/>
      <c r="J474" s="15"/>
      <c r="K474" s="15"/>
      <c r="L474" s="15"/>
      <c r="M474" s="16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11.25" hidden="false" customHeight="true" outlineLevel="0" collapsed="false">
      <c r="A475" s="1"/>
      <c r="B475" s="1"/>
      <c r="C475" s="15"/>
      <c r="D475" s="15"/>
      <c r="E475" s="16"/>
      <c r="F475" s="16"/>
      <c r="G475" s="15"/>
      <c r="H475" s="15"/>
      <c r="I475" s="15"/>
      <c r="J475" s="15"/>
      <c r="K475" s="15"/>
      <c r="L475" s="15"/>
      <c r="M475" s="16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11.25" hidden="false" customHeight="true" outlineLevel="0" collapsed="false">
      <c r="A476" s="1"/>
      <c r="B476" s="1"/>
      <c r="C476" s="15"/>
      <c r="D476" s="15"/>
      <c r="E476" s="16"/>
      <c r="F476" s="16"/>
      <c r="G476" s="15"/>
      <c r="H476" s="15"/>
      <c r="I476" s="15"/>
      <c r="J476" s="15"/>
      <c r="K476" s="15"/>
      <c r="L476" s="15"/>
      <c r="M476" s="16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11.25" hidden="false" customHeight="true" outlineLevel="0" collapsed="false">
      <c r="A477" s="1"/>
      <c r="B477" s="1"/>
      <c r="C477" s="15"/>
      <c r="D477" s="15"/>
      <c r="E477" s="16"/>
      <c r="F477" s="16"/>
      <c r="G477" s="15"/>
      <c r="H477" s="15"/>
      <c r="I477" s="15"/>
      <c r="J477" s="15"/>
      <c r="K477" s="15"/>
      <c r="L477" s="15"/>
      <c r="M477" s="16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11.25" hidden="false" customHeight="true" outlineLevel="0" collapsed="false">
      <c r="A478" s="1"/>
      <c r="B478" s="1"/>
      <c r="C478" s="15"/>
      <c r="D478" s="15"/>
      <c r="E478" s="16"/>
      <c r="F478" s="16"/>
      <c r="G478" s="15"/>
      <c r="H478" s="15"/>
      <c r="I478" s="15"/>
      <c r="J478" s="15"/>
      <c r="K478" s="15"/>
      <c r="L478" s="15"/>
      <c r="M478" s="16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11.25" hidden="false" customHeight="true" outlineLevel="0" collapsed="false">
      <c r="A479" s="1"/>
      <c r="B479" s="1"/>
      <c r="C479" s="15"/>
      <c r="D479" s="15"/>
      <c r="E479" s="16"/>
      <c r="F479" s="16"/>
      <c r="G479" s="15"/>
      <c r="H479" s="15"/>
      <c r="I479" s="15"/>
      <c r="J479" s="15"/>
      <c r="K479" s="15"/>
      <c r="L479" s="15"/>
      <c r="M479" s="16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11.25" hidden="false" customHeight="true" outlineLevel="0" collapsed="false">
      <c r="A480" s="1"/>
      <c r="B480" s="1"/>
      <c r="C480" s="15"/>
      <c r="D480" s="15"/>
      <c r="E480" s="16"/>
      <c r="F480" s="16"/>
      <c r="G480" s="15"/>
      <c r="H480" s="15"/>
      <c r="I480" s="15"/>
      <c r="J480" s="15"/>
      <c r="K480" s="15"/>
      <c r="L480" s="15"/>
      <c r="M480" s="16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11.25" hidden="false" customHeight="true" outlineLevel="0" collapsed="false">
      <c r="A481" s="1"/>
      <c r="B481" s="1"/>
      <c r="C481" s="15"/>
      <c r="D481" s="15"/>
      <c r="E481" s="16"/>
      <c r="F481" s="16"/>
      <c r="G481" s="15"/>
      <c r="H481" s="15"/>
      <c r="I481" s="15"/>
      <c r="J481" s="15"/>
      <c r="K481" s="15"/>
      <c r="L481" s="15"/>
      <c r="M481" s="16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11.25" hidden="false" customHeight="true" outlineLevel="0" collapsed="false">
      <c r="A482" s="1"/>
      <c r="B482" s="1"/>
      <c r="C482" s="15"/>
      <c r="D482" s="15"/>
      <c r="E482" s="16"/>
      <c r="F482" s="16"/>
      <c r="G482" s="15"/>
      <c r="H482" s="15"/>
      <c r="I482" s="15"/>
      <c r="J482" s="15"/>
      <c r="K482" s="15"/>
      <c r="L482" s="15"/>
      <c r="M482" s="16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11.25" hidden="false" customHeight="true" outlineLevel="0" collapsed="false">
      <c r="A483" s="1"/>
      <c r="B483" s="1"/>
      <c r="C483" s="15"/>
      <c r="D483" s="15"/>
      <c r="E483" s="16"/>
      <c r="F483" s="16"/>
      <c r="G483" s="15"/>
      <c r="H483" s="15"/>
      <c r="I483" s="15"/>
      <c r="J483" s="15"/>
      <c r="K483" s="15"/>
      <c r="L483" s="15"/>
      <c r="M483" s="16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11.25" hidden="false" customHeight="true" outlineLevel="0" collapsed="false">
      <c r="A484" s="1"/>
      <c r="B484" s="1"/>
      <c r="C484" s="15"/>
      <c r="D484" s="15"/>
      <c r="E484" s="16"/>
      <c r="F484" s="16"/>
      <c r="G484" s="15"/>
      <c r="H484" s="15"/>
      <c r="I484" s="15"/>
      <c r="J484" s="15"/>
      <c r="K484" s="15"/>
      <c r="L484" s="15"/>
      <c r="M484" s="16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11.25" hidden="false" customHeight="true" outlineLevel="0" collapsed="false">
      <c r="A485" s="1"/>
      <c r="B485" s="1"/>
      <c r="C485" s="15"/>
      <c r="D485" s="15"/>
      <c r="E485" s="16"/>
      <c r="F485" s="16"/>
      <c r="G485" s="15"/>
      <c r="H485" s="15"/>
      <c r="I485" s="15"/>
      <c r="J485" s="15"/>
      <c r="K485" s="15"/>
      <c r="L485" s="15"/>
      <c r="M485" s="16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11.25" hidden="false" customHeight="true" outlineLevel="0" collapsed="false">
      <c r="A486" s="1"/>
      <c r="B486" s="1"/>
      <c r="C486" s="15"/>
      <c r="D486" s="15"/>
      <c r="E486" s="16"/>
      <c r="F486" s="16"/>
      <c r="G486" s="15"/>
      <c r="H486" s="15"/>
      <c r="I486" s="15"/>
      <c r="J486" s="15"/>
      <c r="K486" s="15"/>
      <c r="L486" s="15"/>
      <c r="M486" s="16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11.25" hidden="false" customHeight="true" outlineLevel="0" collapsed="false">
      <c r="A487" s="1"/>
      <c r="B487" s="1"/>
      <c r="C487" s="15"/>
      <c r="D487" s="15"/>
      <c r="E487" s="16"/>
      <c r="F487" s="16"/>
      <c r="G487" s="15"/>
      <c r="H487" s="15"/>
      <c r="I487" s="15"/>
      <c r="J487" s="15"/>
      <c r="K487" s="15"/>
      <c r="L487" s="15"/>
      <c r="M487" s="16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11.25" hidden="false" customHeight="true" outlineLevel="0" collapsed="false">
      <c r="A488" s="1"/>
      <c r="B488" s="1"/>
      <c r="C488" s="15"/>
      <c r="D488" s="15"/>
      <c r="E488" s="16"/>
      <c r="F488" s="16"/>
      <c r="G488" s="15"/>
      <c r="H488" s="15"/>
      <c r="I488" s="15"/>
      <c r="J488" s="15"/>
      <c r="K488" s="15"/>
      <c r="L488" s="15"/>
      <c r="M488" s="16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11.25" hidden="false" customHeight="true" outlineLevel="0" collapsed="false">
      <c r="A489" s="1"/>
      <c r="B489" s="1"/>
      <c r="C489" s="15"/>
      <c r="D489" s="15"/>
      <c r="E489" s="16"/>
      <c r="F489" s="16"/>
      <c r="G489" s="15"/>
      <c r="H489" s="15"/>
      <c r="I489" s="15"/>
      <c r="J489" s="15"/>
      <c r="K489" s="15"/>
      <c r="L489" s="15"/>
      <c r="M489" s="16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11.25" hidden="false" customHeight="true" outlineLevel="0" collapsed="false">
      <c r="A490" s="1"/>
      <c r="B490" s="1"/>
      <c r="C490" s="15"/>
      <c r="D490" s="15"/>
      <c r="E490" s="16"/>
      <c r="F490" s="16"/>
      <c r="G490" s="15"/>
      <c r="H490" s="15"/>
      <c r="I490" s="15"/>
      <c r="J490" s="15"/>
      <c r="K490" s="15"/>
      <c r="L490" s="15"/>
      <c r="M490" s="16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11.25" hidden="false" customHeight="true" outlineLevel="0" collapsed="false">
      <c r="A491" s="1"/>
      <c r="B491" s="1"/>
      <c r="C491" s="15"/>
      <c r="D491" s="15"/>
      <c r="E491" s="16"/>
      <c r="F491" s="16"/>
      <c r="G491" s="15"/>
      <c r="H491" s="15"/>
      <c r="I491" s="15"/>
      <c r="J491" s="15"/>
      <c r="K491" s="15"/>
      <c r="L491" s="15"/>
      <c r="M491" s="16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11.25" hidden="false" customHeight="true" outlineLevel="0" collapsed="false">
      <c r="A492" s="1"/>
      <c r="B492" s="1"/>
      <c r="C492" s="15"/>
      <c r="D492" s="15"/>
      <c r="E492" s="16"/>
      <c r="F492" s="16"/>
      <c r="G492" s="15"/>
      <c r="H492" s="15"/>
      <c r="I492" s="15"/>
      <c r="J492" s="15"/>
      <c r="K492" s="15"/>
      <c r="L492" s="15"/>
      <c r="M492" s="16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11.25" hidden="false" customHeight="true" outlineLevel="0" collapsed="false">
      <c r="A493" s="1"/>
      <c r="B493" s="1"/>
      <c r="C493" s="15"/>
      <c r="D493" s="15"/>
      <c r="E493" s="16"/>
      <c r="F493" s="16"/>
      <c r="G493" s="15"/>
      <c r="H493" s="15"/>
      <c r="I493" s="15"/>
      <c r="J493" s="15"/>
      <c r="K493" s="15"/>
      <c r="L493" s="15"/>
      <c r="M493" s="16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11.25" hidden="false" customHeight="true" outlineLevel="0" collapsed="false">
      <c r="A494" s="1"/>
      <c r="B494" s="1"/>
      <c r="C494" s="15"/>
      <c r="D494" s="15"/>
      <c r="E494" s="16"/>
      <c r="F494" s="16"/>
      <c r="G494" s="15"/>
      <c r="H494" s="15"/>
      <c r="I494" s="15"/>
      <c r="J494" s="15"/>
      <c r="K494" s="15"/>
      <c r="L494" s="15"/>
      <c r="M494" s="16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11.25" hidden="false" customHeight="true" outlineLevel="0" collapsed="false">
      <c r="A495" s="1"/>
      <c r="B495" s="1"/>
      <c r="C495" s="15"/>
      <c r="D495" s="15"/>
      <c r="E495" s="16"/>
      <c r="F495" s="16"/>
      <c r="G495" s="15"/>
      <c r="H495" s="15"/>
      <c r="I495" s="15"/>
      <c r="J495" s="15"/>
      <c r="K495" s="15"/>
      <c r="L495" s="15"/>
      <c r="M495" s="16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11.25" hidden="false" customHeight="true" outlineLevel="0" collapsed="false">
      <c r="A496" s="1"/>
      <c r="B496" s="1"/>
      <c r="C496" s="15"/>
      <c r="D496" s="15"/>
      <c r="E496" s="16"/>
      <c r="F496" s="16"/>
      <c r="G496" s="15"/>
      <c r="H496" s="15"/>
      <c r="I496" s="15"/>
      <c r="J496" s="15"/>
      <c r="K496" s="15"/>
      <c r="L496" s="15"/>
      <c r="M496" s="16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11.25" hidden="false" customHeight="true" outlineLevel="0" collapsed="false">
      <c r="A497" s="1"/>
      <c r="B497" s="1"/>
      <c r="C497" s="15"/>
      <c r="D497" s="15"/>
      <c r="E497" s="16"/>
      <c r="F497" s="16"/>
      <c r="G497" s="15"/>
      <c r="H497" s="15"/>
      <c r="I497" s="15"/>
      <c r="J497" s="15"/>
      <c r="K497" s="15"/>
      <c r="L497" s="15"/>
      <c r="M497" s="16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11.25" hidden="false" customHeight="true" outlineLevel="0" collapsed="false">
      <c r="A498" s="1"/>
      <c r="B498" s="1"/>
      <c r="C498" s="15"/>
      <c r="D498" s="15"/>
      <c r="E498" s="16"/>
      <c r="F498" s="16"/>
      <c r="G498" s="15"/>
      <c r="H498" s="15"/>
      <c r="I498" s="15"/>
      <c r="J498" s="15"/>
      <c r="K498" s="15"/>
      <c r="L498" s="15"/>
      <c r="M498" s="16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11.25" hidden="false" customHeight="true" outlineLevel="0" collapsed="false">
      <c r="A499" s="1"/>
      <c r="B499" s="1"/>
      <c r="C499" s="15"/>
      <c r="D499" s="15"/>
      <c r="E499" s="16"/>
      <c r="F499" s="16"/>
      <c r="G499" s="15"/>
      <c r="H499" s="15"/>
      <c r="I499" s="15"/>
      <c r="J499" s="15"/>
      <c r="K499" s="15"/>
      <c r="L499" s="15"/>
      <c r="M499" s="16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11.25" hidden="false" customHeight="true" outlineLevel="0" collapsed="false">
      <c r="A500" s="1"/>
      <c r="B500" s="1"/>
      <c r="C500" s="15"/>
      <c r="D500" s="15"/>
      <c r="E500" s="16"/>
      <c r="F500" s="16"/>
      <c r="G500" s="15"/>
      <c r="H500" s="15"/>
      <c r="I500" s="15"/>
      <c r="J500" s="15"/>
      <c r="K500" s="15"/>
      <c r="L500" s="15"/>
      <c r="M500" s="16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11.25" hidden="false" customHeight="true" outlineLevel="0" collapsed="false">
      <c r="A501" s="1"/>
      <c r="B501" s="1"/>
      <c r="C501" s="15"/>
      <c r="D501" s="15"/>
      <c r="E501" s="16"/>
      <c r="F501" s="16"/>
      <c r="G501" s="15"/>
      <c r="H501" s="15"/>
      <c r="I501" s="15"/>
      <c r="J501" s="15"/>
      <c r="K501" s="15"/>
      <c r="L501" s="15"/>
      <c r="M501" s="16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11.25" hidden="false" customHeight="true" outlineLevel="0" collapsed="false">
      <c r="A502" s="1"/>
      <c r="B502" s="1"/>
      <c r="C502" s="15"/>
      <c r="D502" s="15"/>
      <c r="E502" s="16"/>
      <c r="F502" s="16"/>
      <c r="G502" s="15"/>
      <c r="H502" s="15"/>
      <c r="I502" s="15"/>
      <c r="J502" s="15"/>
      <c r="K502" s="15"/>
      <c r="L502" s="15"/>
      <c r="M502" s="16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11.25" hidden="false" customHeight="true" outlineLevel="0" collapsed="false">
      <c r="A503" s="1"/>
      <c r="B503" s="1"/>
      <c r="C503" s="15"/>
      <c r="D503" s="15"/>
      <c r="E503" s="16"/>
      <c r="F503" s="16"/>
      <c r="G503" s="15"/>
      <c r="H503" s="15"/>
      <c r="I503" s="15"/>
      <c r="J503" s="15"/>
      <c r="K503" s="15"/>
      <c r="L503" s="15"/>
      <c r="M503" s="16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11.25" hidden="false" customHeight="true" outlineLevel="0" collapsed="false">
      <c r="A504" s="1"/>
      <c r="B504" s="1"/>
      <c r="C504" s="15"/>
      <c r="D504" s="15"/>
      <c r="E504" s="16"/>
      <c r="F504" s="16"/>
      <c r="G504" s="15"/>
      <c r="H504" s="15"/>
      <c r="I504" s="15"/>
      <c r="J504" s="15"/>
      <c r="K504" s="15"/>
      <c r="L504" s="15"/>
      <c r="M504" s="16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11.25" hidden="false" customHeight="true" outlineLevel="0" collapsed="false">
      <c r="A505" s="1"/>
      <c r="B505" s="1"/>
      <c r="C505" s="15"/>
      <c r="D505" s="15"/>
      <c r="E505" s="16"/>
      <c r="F505" s="16"/>
      <c r="G505" s="15"/>
      <c r="H505" s="15"/>
      <c r="I505" s="15"/>
      <c r="J505" s="15"/>
      <c r="K505" s="15"/>
      <c r="L505" s="15"/>
      <c r="M505" s="16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11.25" hidden="false" customHeight="true" outlineLevel="0" collapsed="false">
      <c r="A506" s="1"/>
      <c r="B506" s="1"/>
      <c r="C506" s="15"/>
      <c r="D506" s="15"/>
      <c r="E506" s="16"/>
      <c r="F506" s="16"/>
      <c r="G506" s="15"/>
      <c r="H506" s="15"/>
      <c r="I506" s="15"/>
      <c r="J506" s="15"/>
      <c r="K506" s="15"/>
      <c r="L506" s="15"/>
      <c r="M506" s="16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11.25" hidden="false" customHeight="true" outlineLevel="0" collapsed="false">
      <c r="A507" s="1"/>
      <c r="B507" s="1"/>
      <c r="C507" s="15"/>
      <c r="D507" s="15"/>
      <c r="E507" s="16"/>
      <c r="F507" s="16"/>
      <c r="G507" s="15"/>
      <c r="H507" s="15"/>
      <c r="I507" s="15"/>
      <c r="J507" s="15"/>
      <c r="K507" s="15"/>
      <c r="L507" s="15"/>
      <c r="M507" s="16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11.25" hidden="false" customHeight="true" outlineLevel="0" collapsed="false">
      <c r="A508" s="1"/>
      <c r="B508" s="1"/>
      <c r="C508" s="15"/>
      <c r="D508" s="15"/>
      <c r="E508" s="16"/>
      <c r="F508" s="16"/>
      <c r="G508" s="15"/>
      <c r="H508" s="15"/>
      <c r="I508" s="15"/>
      <c r="J508" s="15"/>
      <c r="K508" s="15"/>
      <c r="L508" s="15"/>
      <c r="M508" s="16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11.25" hidden="false" customHeight="true" outlineLevel="0" collapsed="false">
      <c r="A509" s="1"/>
      <c r="B509" s="1"/>
      <c r="C509" s="15"/>
      <c r="D509" s="15"/>
      <c r="E509" s="16"/>
      <c r="F509" s="16"/>
      <c r="G509" s="15"/>
      <c r="H509" s="15"/>
      <c r="I509" s="15"/>
      <c r="J509" s="15"/>
      <c r="K509" s="15"/>
      <c r="L509" s="15"/>
      <c r="M509" s="16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11.25" hidden="false" customHeight="true" outlineLevel="0" collapsed="false">
      <c r="A510" s="1"/>
      <c r="B510" s="1"/>
      <c r="C510" s="15"/>
      <c r="D510" s="15"/>
      <c r="E510" s="16"/>
      <c r="F510" s="16"/>
      <c r="G510" s="15"/>
      <c r="H510" s="15"/>
      <c r="I510" s="15"/>
      <c r="J510" s="15"/>
      <c r="K510" s="15"/>
      <c r="L510" s="15"/>
      <c r="M510" s="16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11.25" hidden="false" customHeight="true" outlineLevel="0" collapsed="false">
      <c r="A511" s="1"/>
      <c r="B511" s="1"/>
      <c r="C511" s="15"/>
      <c r="D511" s="15"/>
      <c r="E511" s="16"/>
      <c r="F511" s="16"/>
      <c r="G511" s="15"/>
      <c r="H511" s="15"/>
      <c r="I511" s="15"/>
      <c r="J511" s="15"/>
      <c r="K511" s="15"/>
      <c r="L511" s="15"/>
      <c r="M511" s="16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11.25" hidden="false" customHeight="true" outlineLevel="0" collapsed="false">
      <c r="A512" s="1"/>
      <c r="B512" s="1"/>
      <c r="C512" s="15"/>
      <c r="D512" s="15"/>
      <c r="E512" s="16"/>
      <c r="F512" s="16"/>
      <c r="G512" s="15"/>
      <c r="H512" s="15"/>
      <c r="I512" s="15"/>
      <c r="J512" s="15"/>
      <c r="K512" s="15"/>
      <c r="L512" s="15"/>
      <c r="M512" s="16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11.25" hidden="false" customHeight="true" outlineLevel="0" collapsed="false">
      <c r="A513" s="1"/>
      <c r="B513" s="1"/>
      <c r="C513" s="15"/>
      <c r="D513" s="15"/>
      <c r="E513" s="16"/>
      <c r="F513" s="16"/>
      <c r="G513" s="15"/>
      <c r="H513" s="15"/>
      <c r="I513" s="15"/>
      <c r="J513" s="15"/>
      <c r="K513" s="15"/>
      <c r="L513" s="15"/>
      <c r="M513" s="16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11.25" hidden="false" customHeight="true" outlineLevel="0" collapsed="false">
      <c r="A514" s="1"/>
      <c r="B514" s="1"/>
      <c r="C514" s="15"/>
      <c r="D514" s="15"/>
      <c r="E514" s="16"/>
      <c r="F514" s="16"/>
      <c r="G514" s="15"/>
      <c r="H514" s="15"/>
      <c r="I514" s="15"/>
      <c r="J514" s="15"/>
      <c r="K514" s="15"/>
      <c r="L514" s="15"/>
      <c r="M514" s="16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11.25" hidden="false" customHeight="true" outlineLevel="0" collapsed="false">
      <c r="A515" s="1"/>
      <c r="B515" s="1"/>
      <c r="C515" s="15"/>
      <c r="D515" s="15"/>
      <c r="E515" s="16"/>
      <c r="F515" s="16"/>
      <c r="G515" s="15"/>
      <c r="H515" s="15"/>
      <c r="I515" s="15"/>
      <c r="J515" s="15"/>
      <c r="K515" s="15"/>
      <c r="L515" s="15"/>
      <c r="M515" s="16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11.25" hidden="false" customHeight="true" outlineLevel="0" collapsed="false">
      <c r="A516" s="1"/>
      <c r="B516" s="1"/>
      <c r="C516" s="15"/>
      <c r="D516" s="15"/>
      <c r="E516" s="16"/>
      <c r="F516" s="16"/>
      <c r="G516" s="15"/>
      <c r="H516" s="15"/>
      <c r="I516" s="15"/>
      <c r="J516" s="15"/>
      <c r="K516" s="15"/>
      <c r="L516" s="15"/>
      <c r="M516" s="16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11.25" hidden="false" customHeight="true" outlineLevel="0" collapsed="false">
      <c r="A517" s="1"/>
      <c r="B517" s="1"/>
      <c r="C517" s="15"/>
      <c r="D517" s="15"/>
      <c r="E517" s="16"/>
      <c r="F517" s="16"/>
      <c r="G517" s="15"/>
      <c r="H517" s="15"/>
      <c r="I517" s="15"/>
      <c r="J517" s="15"/>
      <c r="K517" s="15"/>
      <c r="L517" s="15"/>
      <c r="M517" s="16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11.25" hidden="false" customHeight="true" outlineLevel="0" collapsed="false">
      <c r="A518" s="1"/>
      <c r="B518" s="1"/>
      <c r="C518" s="15"/>
      <c r="D518" s="15"/>
      <c r="E518" s="16"/>
      <c r="F518" s="16"/>
      <c r="G518" s="15"/>
      <c r="H518" s="15"/>
      <c r="I518" s="15"/>
      <c r="J518" s="15"/>
      <c r="K518" s="15"/>
      <c r="L518" s="15"/>
      <c r="M518" s="16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11.25" hidden="false" customHeight="true" outlineLevel="0" collapsed="false">
      <c r="A519" s="1"/>
      <c r="B519" s="1"/>
      <c r="C519" s="15"/>
      <c r="D519" s="15"/>
      <c r="E519" s="16"/>
      <c r="F519" s="16"/>
      <c r="G519" s="15"/>
      <c r="H519" s="15"/>
      <c r="I519" s="15"/>
      <c r="J519" s="15"/>
      <c r="K519" s="15"/>
      <c r="L519" s="15"/>
      <c r="M519" s="16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11.25" hidden="false" customHeight="true" outlineLevel="0" collapsed="false">
      <c r="A520" s="1"/>
      <c r="B520" s="1"/>
      <c r="C520" s="15"/>
      <c r="D520" s="15"/>
      <c r="E520" s="16"/>
      <c r="F520" s="16"/>
      <c r="G520" s="15"/>
      <c r="H520" s="15"/>
      <c r="I520" s="15"/>
      <c r="J520" s="15"/>
      <c r="K520" s="15"/>
      <c r="L520" s="15"/>
      <c r="M520" s="16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11.25" hidden="false" customHeight="true" outlineLevel="0" collapsed="false">
      <c r="A521" s="1"/>
      <c r="B521" s="1"/>
      <c r="C521" s="15"/>
      <c r="D521" s="15"/>
      <c r="E521" s="16"/>
      <c r="F521" s="16"/>
      <c r="G521" s="15"/>
      <c r="H521" s="15"/>
      <c r="I521" s="15"/>
      <c r="J521" s="15"/>
      <c r="K521" s="15"/>
      <c r="L521" s="15"/>
      <c r="M521" s="16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11.25" hidden="false" customHeight="true" outlineLevel="0" collapsed="false">
      <c r="A522" s="1"/>
      <c r="B522" s="1"/>
      <c r="C522" s="15"/>
      <c r="D522" s="15"/>
      <c r="E522" s="16"/>
      <c r="F522" s="16"/>
      <c r="G522" s="15"/>
      <c r="H522" s="15"/>
      <c r="I522" s="15"/>
      <c r="J522" s="15"/>
      <c r="K522" s="15"/>
      <c r="L522" s="15"/>
      <c r="M522" s="16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11.25" hidden="false" customHeight="true" outlineLevel="0" collapsed="false">
      <c r="A523" s="1"/>
      <c r="B523" s="1"/>
      <c r="C523" s="15"/>
      <c r="D523" s="15"/>
      <c r="E523" s="16"/>
      <c r="F523" s="16"/>
      <c r="G523" s="15"/>
      <c r="H523" s="15"/>
      <c r="I523" s="15"/>
      <c r="J523" s="15"/>
      <c r="K523" s="15"/>
      <c r="L523" s="15"/>
      <c r="M523" s="16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11.25" hidden="false" customHeight="true" outlineLevel="0" collapsed="false">
      <c r="A524" s="1"/>
      <c r="B524" s="1"/>
      <c r="C524" s="15"/>
      <c r="D524" s="15"/>
      <c r="E524" s="16"/>
      <c r="F524" s="16"/>
      <c r="G524" s="15"/>
      <c r="H524" s="15"/>
      <c r="I524" s="15"/>
      <c r="J524" s="15"/>
      <c r="K524" s="15"/>
      <c r="L524" s="15"/>
      <c r="M524" s="16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11.25" hidden="false" customHeight="true" outlineLevel="0" collapsed="false">
      <c r="A525" s="1"/>
      <c r="B525" s="1"/>
      <c r="C525" s="15"/>
      <c r="D525" s="15"/>
      <c r="E525" s="16"/>
      <c r="F525" s="16"/>
      <c r="G525" s="15"/>
      <c r="H525" s="15"/>
      <c r="I525" s="15"/>
      <c r="J525" s="15"/>
      <c r="K525" s="15"/>
      <c r="L525" s="15"/>
      <c r="M525" s="16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11.25" hidden="false" customHeight="true" outlineLevel="0" collapsed="false">
      <c r="A526" s="1"/>
      <c r="B526" s="1"/>
      <c r="C526" s="15"/>
      <c r="D526" s="15"/>
      <c r="E526" s="16"/>
      <c r="F526" s="16"/>
      <c r="G526" s="15"/>
      <c r="H526" s="15"/>
      <c r="I526" s="15"/>
      <c r="J526" s="15"/>
      <c r="K526" s="15"/>
      <c r="L526" s="15"/>
      <c r="M526" s="16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11.25" hidden="false" customHeight="true" outlineLevel="0" collapsed="false">
      <c r="A527" s="1"/>
      <c r="B527" s="1"/>
      <c r="C527" s="15"/>
      <c r="D527" s="15"/>
      <c r="E527" s="16"/>
      <c r="F527" s="16"/>
      <c r="G527" s="15"/>
      <c r="H527" s="15"/>
      <c r="I527" s="15"/>
      <c r="J527" s="15"/>
      <c r="K527" s="15"/>
      <c r="L527" s="15"/>
      <c r="M527" s="16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11.25" hidden="false" customHeight="true" outlineLevel="0" collapsed="false">
      <c r="A528" s="1"/>
      <c r="B528" s="1"/>
      <c r="C528" s="15"/>
      <c r="D528" s="15"/>
      <c r="E528" s="16"/>
      <c r="F528" s="16"/>
      <c r="G528" s="15"/>
      <c r="H528" s="15"/>
      <c r="I528" s="15"/>
      <c r="J528" s="15"/>
      <c r="K528" s="15"/>
      <c r="L528" s="15"/>
      <c r="M528" s="16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11.25" hidden="false" customHeight="true" outlineLevel="0" collapsed="false">
      <c r="A529" s="1"/>
      <c r="B529" s="1"/>
      <c r="C529" s="15"/>
      <c r="D529" s="15"/>
      <c r="E529" s="16"/>
      <c r="F529" s="16"/>
      <c r="G529" s="15"/>
      <c r="H529" s="15"/>
      <c r="I529" s="15"/>
      <c r="J529" s="15"/>
      <c r="K529" s="15"/>
      <c r="L529" s="15"/>
      <c r="M529" s="16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11.25" hidden="false" customHeight="true" outlineLevel="0" collapsed="false">
      <c r="A530" s="1"/>
      <c r="B530" s="1"/>
      <c r="C530" s="15"/>
      <c r="D530" s="15"/>
      <c r="E530" s="16"/>
      <c r="F530" s="16"/>
      <c r="G530" s="15"/>
      <c r="H530" s="15"/>
      <c r="I530" s="15"/>
      <c r="J530" s="15"/>
      <c r="K530" s="15"/>
      <c r="L530" s="15"/>
      <c r="M530" s="16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11.25" hidden="false" customHeight="true" outlineLevel="0" collapsed="false">
      <c r="A531" s="1"/>
      <c r="B531" s="1"/>
      <c r="C531" s="15"/>
      <c r="D531" s="15"/>
      <c r="E531" s="16"/>
      <c r="F531" s="16"/>
      <c r="G531" s="15"/>
      <c r="H531" s="15"/>
      <c r="I531" s="15"/>
      <c r="J531" s="15"/>
      <c r="K531" s="15"/>
      <c r="L531" s="15"/>
      <c r="M531" s="16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11.25" hidden="false" customHeight="true" outlineLevel="0" collapsed="false">
      <c r="A532" s="1"/>
      <c r="B532" s="1"/>
      <c r="C532" s="15"/>
      <c r="D532" s="15"/>
      <c r="E532" s="16"/>
      <c r="F532" s="16"/>
      <c r="G532" s="15"/>
      <c r="H532" s="15"/>
      <c r="I532" s="15"/>
      <c r="J532" s="15"/>
      <c r="K532" s="15"/>
      <c r="L532" s="15"/>
      <c r="M532" s="16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11.25" hidden="false" customHeight="true" outlineLevel="0" collapsed="false">
      <c r="A533" s="1"/>
      <c r="B533" s="1"/>
      <c r="C533" s="15"/>
      <c r="D533" s="15"/>
      <c r="E533" s="16"/>
      <c r="F533" s="16"/>
      <c r="G533" s="15"/>
      <c r="H533" s="15"/>
      <c r="I533" s="15"/>
      <c r="J533" s="15"/>
      <c r="K533" s="15"/>
      <c r="L533" s="15"/>
      <c r="M533" s="16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11.25" hidden="false" customHeight="true" outlineLevel="0" collapsed="false">
      <c r="A534" s="1"/>
      <c r="B534" s="1"/>
      <c r="C534" s="15"/>
      <c r="D534" s="15"/>
      <c r="E534" s="16"/>
      <c r="F534" s="16"/>
      <c r="G534" s="15"/>
      <c r="H534" s="15"/>
      <c r="I534" s="15"/>
      <c r="J534" s="15"/>
      <c r="K534" s="15"/>
      <c r="L534" s="15"/>
      <c r="M534" s="16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11.25" hidden="false" customHeight="true" outlineLevel="0" collapsed="false">
      <c r="A535" s="1"/>
      <c r="B535" s="1"/>
      <c r="C535" s="15"/>
      <c r="D535" s="15"/>
      <c r="E535" s="16"/>
      <c r="F535" s="16"/>
      <c r="G535" s="15"/>
      <c r="H535" s="15"/>
      <c r="I535" s="15"/>
      <c r="J535" s="15"/>
      <c r="K535" s="15"/>
      <c r="L535" s="15"/>
      <c r="M535" s="16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11.25" hidden="false" customHeight="true" outlineLevel="0" collapsed="false">
      <c r="A536" s="1"/>
      <c r="B536" s="1"/>
      <c r="C536" s="15"/>
      <c r="D536" s="15"/>
      <c r="E536" s="16"/>
      <c r="F536" s="16"/>
      <c r="G536" s="15"/>
      <c r="H536" s="15"/>
      <c r="I536" s="15"/>
      <c r="J536" s="15"/>
      <c r="K536" s="15"/>
      <c r="L536" s="15"/>
      <c r="M536" s="16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11.25" hidden="false" customHeight="true" outlineLevel="0" collapsed="false">
      <c r="A537" s="1"/>
      <c r="B537" s="1"/>
      <c r="C537" s="15"/>
      <c r="D537" s="15"/>
      <c r="E537" s="16"/>
      <c r="F537" s="16"/>
      <c r="G537" s="15"/>
      <c r="H537" s="15"/>
      <c r="I537" s="15"/>
      <c r="J537" s="15"/>
      <c r="K537" s="15"/>
      <c r="L537" s="15"/>
      <c r="M537" s="16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11.25" hidden="false" customHeight="true" outlineLevel="0" collapsed="false">
      <c r="A538" s="1"/>
      <c r="B538" s="1"/>
      <c r="C538" s="15"/>
      <c r="D538" s="15"/>
      <c r="E538" s="16"/>
      <c r="F538" s="16"/>
      <c r="G538" s="15"/>
      <c r="H538" s="15"/>
      <c r="I538" s="15"/>
      <c r="J538" s="15"/>
      <c r="K538" s="15"/>
      <c r="L538" s="15"/>
      <c r="M538" s="16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11.25" hidden="false" customHeight="true" outlineLevel="0" collapsed="false">
      <c r="A539" s="1"/>
      <c r="B539" s="1"/>
      <c r="C539" s="15"/>
      <c r="D539" s="15"/>
      <c r="E539" s="16"/>
      <c r="F539" s="16"/>
      <c r="G539" s="15"/>
      <c r="H539" s="15"/>
      <c r="I539" s="15"/>
      <c r="J539" s="15"/>
      <c r="K539" s="15"/>
      <c r="L539" s="15"/>
      <c r="M539" s="16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11.25" hidden="false" customHeight="true" outlineLevel="0" collapsed="false">
      <c r="A540" s="1"/>
      <c r="B540" s="1"/>
      <c r="C540" s="15"/>
      <c r="D540" s="15"/>
      <c r="E540" s="16"/>
      <c r="F540" s="16"/>
      <c r="G540" s="15"/>
      <c r="H540" s="15"/>
      <c r="I540" s="15"/>
      <c r="J540" s="15"/>
      <c r="K540" s="15"/>
      <c r="L540" s="15"/>
      <c r="M540" s="16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11.25" hidden="false" customHeight="true" outlineLevel="0" collapsed="false">
      <c r="A541" s="1"/>
      <c r="B541" s="1"/>
      <c r="C541" s="15"/>
      <c r="D541" s="15"/>
      <c r="E541" s="16"/>
      <c r="F541" s="16"/>
      <c r="G541" s="15"/>
      <c r="H541" s="15"/>
      <c r="I541" s="15"/>
      <c r="J541" s="15"/>
      <c r="K541" s="15"/>
      <c r="L541" s="15"/>
      <c r="M541" s="16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11.25" hidden="false" customHeight="true" outlineLevel="0" collapsed="false">
      <c r="A542" s="1"/>
      <c r="B542" s="1"/>
      <c r="C542" s="15"/>
      <c r="D542" s="15"/>
      <c r="E542" s="16"/>
      <c r="F542" s="16"/>
      <c r="G542" s="15"/>
      <c r="H542" s="15"/>
      <c r="I542" s="15"/>
      <c r="J542" s="15"/>
      <c r="K542" s="15"/>
      <c r="L542" s="15"/>
      <c r="M542" s="16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11.25" hidden="false" customHeight="true" outlineLevel="0" collapsed="false">
      <c r="A543" s="1"/>
      <c r="B543" s="1"/>
      <c r="C543" s="15"/>
      <c r="D543" s="15"/>
      <c r="E543" s="16"/>
      <c r="F543" s="16"/>
      <c r="G543" s="15"/>
      <c r="H543" s="15"/>
      <c r="I543" s="15"/>
      <c r="J543" s="15"/>
      <c r="K543" s="15"/>
      <c r="L543" s="15"/>
      <c r="M543" s="16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11.25" hidden="false" customHeight="true" outlineLevel="0" collapsed="false">
      <c r="A544" s="1"/>
      <c r="B544" s="1"/>
      <c r="C544" s="15"/>
      <c r="D544" s="15"/>
      <c r="E544" s="16"/>
      <c r="F544" s="16"/>
      <c r="G544" s="15"/>
      <c r="H544" s="15"/>
      <c r="I544" s="15"/>
      <c r="J544" s="15"/>
      <c r="K544" s="15"/>
      <c r="L544" s="15"/>
      <c r="M544" s="16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11.25" hidden="false" customHeight="true" outlineLevel="0" collapsed="false">
      <c r="A545" s="1"/>
      <c r="B545" s="1"/>
      <c r="C545" s="15"/>
      <c r="D545" s="15"/>
      <c r="E545" s="16"/>
      <c r="F545" s="16"/>
      <c r="G545" s="15"/>
      <c r="H545" s="15"/>
      <c r="I545" s="15"/>
      <c r="J545" s="15"/>
      <c r="K545" s="15"/>
      <c r="L545" s="15"/>
      <c r="M545" s="16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11.25" hidden="false" customHeight="true" outlineLevel="0" collapsed="false">
      <c r="A546" s="1"/>
      <c r="B546" s="1"/>
      <c r="C546" s="15"/>
      <c r="D546" s="15"/>
      <c r="E546" s="16"/>
      <c r="F546" s="16"/>
      <c r="G546" s="15"/>
      <c r="H546" s="15"/>
      <c r="I546" s="15"/>
      <c r="J546" s="15"/>
      <c r="K546" s="15"/>
      <c r="L546" s="15"/>
      <c r="M546" s="16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11.25" hidden="false" customHeight="true" outlineLevel="0" collapsed="false">
      <c r="A547" s="1"/>
      <c r="B547" s="1"/>
      <c r="C547" s="15"/>
      <c r="D547" s="15"/>
      <c r="E547" s="16"/>
      <c r="F547" s="16"/>
      <c r="G547" s="15"/>
      <c r="H547" s="15"/>
      <c r="I547" s="15"/>
      <c r="J547" s="15"/>
      <c r="K547" s="15"/>
      <c r="L547" s="15"/>
      <c r="M547" s="16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11.25" hidden="false" customHeight="true" outlineLevel="0" collapsed="false">
      <c r="A548" s="1"/>
      <c r="B548" s="1"/>
      <c r="C548" s="15"/>
      <c r="D548" s="15"/>
      <c r="E548" s="16"/>
      <c r="F548" s="16"/>
      <c r="G548" s="15"/>
      <c r="H548" s="15"/>
      <c r="I548" s="15"/>
      <c r="J548" s="15"/>
      <c r="K548" s="15"/>
      <c r="L548" s="15"/>
      <c r="M548" s="16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11.25" hidden="false" customHeight="true" outlineLevel="0" collapsed="false">
      <c r="A549" s="1"/>
      <c r="B549" s="1"/>
      <c r="C549" s="15"/>
      <c r="D549" s="15"/>
      <c r="E549" s="16"/>
      <c r="F549" s="16"/>
      <c r="G549" s="15"/>
      <c r="H549" s="15"/>
      <c r="I549" s="15"/>
      <c r="J549" s="15"/>
      <c r="K549" s="15"/>
      <c r="L549" s="15"/>
      <c r="M549" s="16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11.25" hidden="false" customHeight="true" outlineLevel="0" collapsed="false">
      <c r="A550" s="1"/>
      <c r="B550" s="1"/>
      <c r="C550" s="15"/>
      <c r="D550" s="15"/>
      <c r="E550" s="16"/>
      <c r="F550" s="16"/>
      <c r="G550" s="15"/>
      <c r="H550" s="15"/>
      <c r="I550" s="15"/>
      <c r="J550" s="15"/>
      <c r="K550" s="15"/>
      <c r="L550" s="15"/>
      <c r="M550" s="16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11.25" hidden="false" customHeight="true" outlineLevel="0" collapsed="false">
      <c r="A551" s="1"/>
      <c r="B551" s="1"/>
      <c r="C551" s="15"/>
      <c r="D551" s="15"/>
      <c r="E551" s="16"/>
      <c r="F551" s="16"/>
      <c r="G551" s="15"/>
      <c r="H551" s="15"/>
      <c r="I551" s="15"/>
      <c r="J551" s="15"/>
      <c r="K551" s="15"/>
      <c r="L551" s="15"/>
      <c r="M551" s="16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11.25" hidden="false" customHeight="true" outlineLevel="0" collapsed="false">
      <c r="A552" s="1"/>
      <c r="B552" s="1"/>
      <c r="C552" s="15"/>
      <c r="D552" s="15"/>
      <c r="E552" s="16"/>
      <c r="F552" s="16"/>
      <c r="G552" s="15"/>
      <c r="H552" s="15"/>
      <c r="I552" s="15"/>
      <c r="J552" s="15"/>
      <c r="K552" s="15"/>
      <c r="L552" s="15"/>
      <c r="M552" s="16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11.25" hidden="false" customHeight="true" outlineLevel="0" collapsed="false">
      <c r="A553" s="1"/>
      <c r="B553" s="1"/>
      <c r="C553" s="15"/>
      <c r="D553" s="15"/>
      <c r="E553" s="16"/>
      <c r="F553" s="16"/>
      <c r="G553" s="15"/>
      <c r="H553" s="15"/>
      <c r="I553" s="15"/>
      <c r="J553" s="15"/>
      <c r="K553" s="15"/>
      <c r="L553" s="15"/>
      <c r="M553" s="16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11.25" hidden="false" customHeight="true" outlineLevel="0" collapsed="false">
      <c r="A554" s="1"/>
      <c r="B554" s="1"/>
      <c r="C554" s="15"/>
      <c r="D554" s="15"/>
      <c r="E554" s="16"/>
      <c r="F554" s="16"/>
      <c r="G554" s="15"/>
      <c r="H554" s="15"/>
      <c r="I554" s="15"/>
      <c r="J554" s="15"/>
      <c r="K554" s="15"/>
      <c r="L554" s="15"/>
      <c r="M554" s="16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11.25" hidden="false" customHeight="true" outlineLevel="0" collapsed="false">
      <c r="A555" s="1"/>
      <c r="B555" s="1"/>
      <c r="C555" s="15"/>
      <c r="D555" s="15"/>
      <c r="E555" s="16"/>
      <c r="F555" s="16"/>
      <c r="G555" s="15"/>
      <c r="H555" s="15"/>
      <c r="I555" s="15"/>
      <c r="J555" s="15"/>
      <c r="K555" s="15"/>
      <c r="L555" s="15"/>
      <c r="M555" s="16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11.25" hidden="false" customHeight="true" outlineLevel="0" collapsed="false">
      <c r="A556" s="1"/>
      <c r="B556" s="1"/>
      <c r="C556" s="15"/>
      <c r="D556" s="15"/>
      <c r="E556" s="16"/>
      <c r="F556" s="16"/>
      <c r="G556" s="15"/>
      <c r="H556" s="15"/>
      <c r="I556" s="15"/>
      <c r="J556" s="15"/>
      <c r="K556" s="15"/>
      <c r="L556" s="15"/>
      <c r="M556" s="16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11.25" hidden="false" customHeight="true" outlineLevel="0" collapsed="false">
      <c r="A557" s="1"/>
      <c r="B557" s="1"/>
      <c r="C557" s="15"/>
      <c r="D557" s="15"/>
      <c r="E557" s="16"/>
      <c r="F557" s="16"/>
      <c r="G557" s="15"/>
      <c r="H557" s="15"/>
      <c r="I557" s="15"/>
      <c r="J557" s="15"/>
      <c r="K557" s="15"/>
      <c r="L557" s="15"/>
      <c r="M557" s="16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11.25" hidden="false" customHeight="true" outlineLevel="0" collapsed="false">
      <c r="A558" s="1"/>
      <c r="B558" s="1"/>
      <c r="C558" s="15"/>
      <c r="D558" s="15"/>
      <c r="E558" s="16"/>
      <c r="F558" s="16"/>
      <c r="G558" s="15"/>
      <c r="H558" s="15"/>
      <c r="I558" s="15"/>
      <c r="J558" s="15"/>
      <c r="K558" s="15"/>
      <c r="L558" s="15"/>
      <c r="M558" s="16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11.25" hidden="false" customHeight="true" outlineLevel="0" collapsed="false">
      <c r="A559" s="1"/>
      <c r="B559" s="1"/>
      <c r="C559" s="15"/>
      <c r="D559" s="15"/>
      <c r="E559" s="16"/>
      <c r="F559" s="16"/>
      <c r="G559" s="15"/>
      <c r="H559" s="15"/>
      <c r="I559" s="15"/>
      <c r="J559" s="15"/>
      <c r="K559" s="15"/>
      <c r="L559" s="15"/>
      <c r="M559" s="16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11.25" hidden="false" customHeight="true" outlineLevel="0" collapsed="false">
      <c r="A560" s="1"/>
      <c r="B560" s="1"/>
      <c r="C560" s="15"/>
      <c r="D560" s="15"/>
      <c r="E560" s="16"/>
      <c r="F560" s="16"/>
      <c r="G560" s="15"/>
      <c r="H560" s="15"/>
      <c r="I560" s="15"/>
      <c r="J560" s="15"/>
      <c r="K560" s="15"/>
      <c r="L560" s="15"/>
      <c r="M560" s="16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11.25" hidden="false" customHeight="true" outlineLevel="0" collapsed="false">
      <c r="A561" s="1"/>
      <c r="B561" s="1"/>
      <c r="C561" s="15"/>
      <c r="D561" s="15"/>
      <c r="E561" s="16"/>
      <c r="F561" s="16"/>
      <c r="G561" s="15"/>
      <c r="H561" s="15"/>
      <c r="I561" s="15"/>
      <c r="J561" s="15"/>
      <c r="K561" s="15"/>
      <c r="L561" s="15"/>
      <c r="M561" s="16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11.25" hidden="false" customHeight="true" outlineLevel="0" collapsed="false">
      <c r="A562" s="1"/>
      <c r="B562" s="1"/>
      <c r="C562" s="15"/>
      <c r="D562" s="15"/>
      <c r="E562" s="16"/>
      <c r="F562" s="16"/>
      <c r="G562" s="15"/>
      <c r="H562" s="15"/>
      <c r="I562" s="15"/>
      <c r="J562" s="15"/>
      <c r="K562" s="15"/>
      <c r="L562" s="15"/>
      <c r="M562" s="16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11.25" hidden="false" customHeight="true" outlineLevel="0" collapsed="false">
      <c r="A563" s="1"/>
      <c r="B563" s="1"/>
      <c r="C563" s="15"/>
      <c r="D563" s="15"/>
      <c r="E563" s="16"/>
      <c r="F563" s="16"/>
      <c r="G563" s="15"/>
      <c r="H563" s="15"/>
      <c r="I563" s="15"/>
      <c r="J563" s="15"/>
      <c r="K563" s="15"/>
      <c r="L563" s="15"/>
      <c r="M563" s="16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11.25" hidden="false" customHeight="true" outlineLevel="0" collapsed="false">
      <c r="A564" s="1"/>
      <c r="B564" s="1"/>
      <c r="C564" s="15"/>
      <c r="D564" s="15"/>
      <c r="E564" s="16"/>
      <c r="F564" s="16"/>
      <c r="G564" s="15"/>
      <c r="H564" s="15"/>
      <c r="I564" s="15"/>
      <c r="J564" s="15"/>
      <c r="K564" s="15"/>
      <c r="L564" s="15"/>
      <c r="M564" s="16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11.25" hidden="false" customHeight="true" outlineLevel="0" collapsed="false">
      <c r="A565" s="1"/>
      <c r="B565" s="1"/>
      <c r="C565" s="15"/>
      <c r="D565" s="15"/>
      <c r="E565" s="16"/>
      <c r="F565" s="16"/>
      <c r="G565" s="15"/>
      <c r="H565" s="15"/>
      <c r="I565" s="15"/>
      <c r="J565" s="15"/>
      <c r="K565" s="15"/>
      <c r="L565" s="15"/>
      <c r="M565" s="16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11.25" hidden="false" customHeight="true" outlineLevel="0" collapsed="false">
      <c r="A566" s="1"/>
      <c r="B566" s="1"/>
      <c r="C566" s="15"/>
      <c r="D566" s="15"/>
      <c r="E566" s="16"/>
      <c r="F566" s="16"/>
      <c r="G566" s="15"/>
      <c r="H566" s="15"/>
      <c r="I566" s="15"/>
      <c r="J566" s="15"/>
      <c r="K566" s="15"/>
      <c r="L566" s="15"/>
      <c r="M566" s="16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11.25" hidden="false" customHeight="true" outlineLevel="0" collapsed="false">
      <c r="A567" s="1"/>
      <c r="B567" s="1"/>
      <c r="C567" s="15"/>
      <c r="D567" s="15"/>
      <c r="E567" s="16"/>
      <c r="F567" s="16"/>
      <c r="G567" s="15"/>
      <c r="H567" s="15"/>
      <c r="I567" s="15"/>
      <c r="J567" s="15"/>
      <c r="K567" s="15"/>
      <c r="L567" s="15"/>
      <c r="M567" s="16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11.25" hidden="false" customHeight="true" outlineLevel="0" collapsed="false">
      <c r="A568" s="1"/>
      <c r="B568" s="1"/>
      <c r="C568" s="15"/>
      <c r="D568" s="15"/>
      <c r="E568" s="16"/>
      <c r="F568" s="16"/>
      <c r="G568" s="15"/>
      <c r="H568" s="15"/>
      <c r="I568" s="15"/>
      <c r="J568" s="15"/>
      <c r="K568" s="15"/>
      <c r="L568" s="15"/>
      <c r="M568" s="16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11.25" hidden="false" customHeight="true" outlineLevel="0" collapsed="false">
      <c r="A569" s="1"/>
      <c r="B569" s="1"/>
      <c r="C569" s="15"/>
      <c r="D569" s="15"/>
      <c r="E569" s="16"/>
      <c r="F569" s="16"/>
      <c r="G569" s="15"/>
      <c r="H569" s="15"/>
      <c r="I569" s="15"/>
      <c r="J569" s="15"/>
      <c r="K569" s="15"/>
      <c r="L569" s="15"/>
      <c r="M569" s="16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11.25" hidden="false" customHeight="true" outlineLevel="0" collapsed="false">
      <c r="A570" s="1"/>
      <c r="B570" s="1"/>
      <c r="C570" s="15"/>
      <c r="D570" s="15"/>
      <c r="E570" s="16"/>
      <c r="F570" s="16"/>
      <c r="G570" s="15"/>
      <c r="H570" s="15"/>
      <c r="I570" s="15"/>
      <c r="J570" s="15"/>
      <c r="K570" s="15"/>
      <c r="L570" s="15"/>
      <c r="M570" s="16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11.25" hidden="false" customHeight="true" outlineLevel="0" collapsed="false">
      <c r="A571" s="1"/>
      <c r="B571" s="1"/>
      <c r="C571" s="15"/>
      <c r="D571" s="15"/>
      <c r="E571" s="16"/>
      <c r="F571" s="16"/>
      <c r="G571" s="15"/>
      <c r="H571" s="15"/>
      <c r="I571" s="15"/>
      <c r="J571" s="15"/>
      <c r="K571" s="15"/>
      <c r="L571" s="15"/>
      <c r="M571" s="16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11.25" hidden="false" customHeight="true" outlineLevel="0" collapsed="false">
      <c r="A572" s="1"/>
      <c r="B572" s="1"/>
      <c r="C572" s="15"/>
      <c r="D572" s="15"/>
      <c r="E572" s="16"/>
      <c r="F572" s="16"/>
      <c r="G572" s="15"/>
      <c r="H572" s="15"/>
      <c r="I572" s="15"/>
      <c r="J572" s="15"/>
      <c r="K572" s="15"/>
      <c r="L572" s="15"/>
      <c r="M572" s="16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11.25" hidden="false" customHeight="true" outlineLevel="0" collapsed="false">
      <c r="A573" s="1"/>
      <c r="B573" s="1"/>
      <c r="C573" s="15"/>
      <c r="D573" s="15"/>
      <c r="E573" s="16"/>
      <c r="F573" s="16"/>
      <c r="G573" s="15"/>
      <c r="H573" s="15"/>
      <c r="I573" s="15"/>
      <c r="J573" s="15"/>
      <c r="K573" s="15"/>
      <c r="L573" s="15"/>
      <c r="M573" s="16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11.25" hidden="false" customHeight="true" outlineLevel="0" collapsed="false">
      <c r="A574" s="1"/>
      <c r="B574" s="1"/>
      <c r="C574" s="15"/>
      <c r="D574" s="15"/>
      <c r="E574" s="16"/>
      <c r="F574" s="16"/>
      <c r="G574" s="15"/>
      <c r="H574" s="15"/>
      <c r="I574" s="15"/>
      <c r="J574" s="15"/>
      <c r="K574" s="15"/>
      <c r="L574" s="15"/>
      <c r="M574" s="16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11.25" hidden="false" customHeight="true" outlineLevel="0" collapsed="false">
      <c r="A575" s="1"/>
      <c r="B575" s="1"/>
      <c r="C575" s="15"/>
      <c r="D575" s="15"/>
      <c r="E575" s="16"/>
      <c r="F575" s="16"/>
      <c r="G575" s="15"/>
      <c r="H575" s="15"/>
      <c r="I575" s="15"/>
      <c r="J575" s="15"/>
      <c r="K575" s="15"/>
      <c r="L575" s="15"/>
      <c r="M575" s="16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11.25" hidden="false" customHeight="true" outlineLevel="0" collapsed="false">
      <c r="A576" s="1"/>
      <c r="B576" s="1"/>
      <c r="C576" s="15"/>
      <c r="D576" s="15"/>
      <c r="E576" s="16"/>
      <c r="F576" s="16"/>
      <c r="G576" s="15"/>
      <c r="H576" s="15"/>
      <c r="I576" s="15"/>
      <c r="J576" s="15"/>
      <c r="K576" s="15"/>
      <c r="L576" s="15"/>
      <c r="M576" s="16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11.25" hidden="false" customHeight="true" outlineLevel="0" collapsed="false">
      <c r="A577" s="1"/>
      <c r="B577" s="1"/>
      <c r="C577" s="15"/>
      <c r="D577" s="15"/>
      <c r="E577" s="16"/>
      <c r="F577" s="16"/>
      <c r="G577" s="15"/>
      <c r="H577" s="15"/>
      <c r="I577" s="15"/>
      <c r="J577" s="15"/>
      <c r="K577" s="15"/>
      <c r="L577" s="15"/>
      <c r="M577" s="16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11.25" hidden="false" customHeight="true" outlineLevel="0" collapsed="false">
      <c r="A578" s="1"/>
      <c r="B578" s="1"/>
      <c r="C578" s="15"/>
      <c r="D578" s="15"/>
      <c r="E578" s="16"/>
      <c r="F578" s="16"/>
      <c r="G578" s="15"/>
      <c r="H578" s="15"/>
      <c r="I578" s="15"/>
      <c r="J578" s="15"/>
      <c r="K578" s="15"/>
      <c r="L578" s="15"/>
      <c r="M578" s="16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11.25" hidden="false" customHeight="true" outlineLevel="0" collapsed="false">
      <c r="A579" s="1"/>
      <c r="B579" s="1"/>
      <c r="C579" s="15"/>
      <c r="D579" s="15"/>
      <c r="E579" s="16"/>
      <c r="F579" s="16"/>
      <c r="G579" s="15"/>
      <c r="H579" s="15"/>
      <c r="I579" s="15"/>
      <c r="J579" s="15"/>
      <c r="K579" s="15"/>
      <c r="L579" s="15"/>
      <c r="M579" s="16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11.25" hidden="false" customHeight="true" outlineLevel="0" collapsed="false">
      <c r="A580" s="1"/>
      <c r="B580" s="1"/>
      <c r="C580" s="15"/>
      <c r="D580" s="15"/>
      <c r="E580" s="16"/>
      <c r="F580" s="16"/>
      <c r="G580" s="15"/>
      <c r="H580" s="15"/>
      <c r="I580" s="15"/>
      <c r="J580" s="15"/>
      <c r="K580" s="15"/>
      <c r="L580" s="15"/>
      <c r="M580" s="16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11.25" hidden="false" customHeight="true" outlineLevel="0" collapsed="false">
      <c r="A581" s="1"/>
      <c r="B581" s="1"/>
      <c r="C581" s="15"/>
      <c r="D581" s="15"/>
      <c r="E581" s="16"/>
      <c r="F581" s="16"/>
      <c r="G581" s="15"/>
      <c r="H581" s="15"/>
      <c r="I581" s="15"/>
      <c r="J581" s="15"/>
      <c r="K581" s="15"/>
      <c r="L581" s="15"/>
      <c r="M581" s="16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11.25" hidden="false" customHeight="true" outlineLevel="0" collapsed="false">
      <c r="A582" s="1"/>
      <c r="B582" s="1"/>
      <c r="C582" s="15"/>
      <c r="D582" s="15"/>
      <c r="E582" s="16"/>
      <c r="F582" s="16"/>
      <c r="G582" s="15"/>
      <c r="H582" s="15"/>
      <c r="I582" s="15"/>
      <c r="J582" s="15"/>
      <c r="K582" s="15"/>
      <c r="L582" s="15"/>
      <c r="M582" s="16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11.25" hidden="false" customHeight="true" outlineLevel="0" collapsed="false">
      <c r="A583" s="1"/>
      <c r="B583" s="1"/>
      <c r="C583" s="15"/>
      <c r="D583" s="15"/>
      <c r="E583" s="16"/>
      <c r="F583" s="16"/>
      <c r="G583" s="15"/>
      <c r="H583" s="15"/>
      <c r="I583" s="15"/>
      <c r="J583" s="15"/>
      <c r="K583" s="15"/>
      <c r="L583" s="15"/>
      <c r="M583" s="16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11.25" hidden="false" customHeight="true" outlineLevel="0" collapsed="false">
      <c r="A584" s="1"/>
      <c r="B584" s="1"/>
      <c r="C584" s="15"/>
      <c r="D584" s="15"/>
      <c r="E584" s="16"/>
      <c r="F584" s="16"/>
      <c r="G584" s="15"/>
      <c r="H584" s="15"/>
      <c r="I584" s="15"/>
      <c r="J584" s="15"/>
      <c r="K584" s="15"/>
      <c r="L584" s="15"/>
      <c r="M584" s="16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11.25" hidden="false" customHeight="true" outlineLevel="0" collapsed="false">
      <c r="A585" s="1"/>
      <c r="B585" s="1"/>
      <c r="C585" s="15"/>
      <c r="D585" s="15"/>
      <c r="E585" s="16"/>
      <c r="F585" s="16"/>
      <c r="G585" s="15"/>
      <c r="H585" s="15"/>
      <c r="I585" s="15"/>
      <c r="J585" s="15"/>
      <c r="K585" s="15"/>
      <c r="L585" s="15"/>
      <c r="M585" s="16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11.25" hidden="false" customHeight="true" outlineLevel="0" collapsed="false">
      <c r="A586" s="1"/>
      <c r="B586" s="1"/>
      <c r="C586" s="15"/>
      <c r="D586" s="15"/>
      <c r="E586" s="16"/>
      <c r="F586" s="16"/>
      <c r="G586" s="15"/>
      <c r="H586" s="15"/>
      <c r="I586" s="15"/>
      <c r="J586" s="15"/>
      <c r="K586" s="15"/>
      <c r="L586" s="15"/>
      <c r="M586" s="16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11.25" hidden="false" customHeight="true" outlineLevel="0" collapsed="false">
      <c r="A587" s="1"/>
      <c r="B587" s="1"/>
      <c r="C587" s="15"/>
      <c r="D587" s="15"/>
      <c r="E587" s="16"/>
      <c r="F587" s="16"/>
      <c r="G587" s="15"/>
      <c r="H587" s="15"/>
      <c r="I587" s="15"/>
      <c r="J587" s="15"/>
      <c r="K587" s="15"/>
      <c r="L587" s="15"/>
      <c r="M587" s="16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11.25" hidden="false" customHeight="true" outlineLevel="0" collapsed="false">
      <c r="A588" s="1"/>
      <c r="B588" s="1"/>
      <c r="C588" s="15"/>
      <c r="D588" s="15"/>
      <c r="E588" s="16"/>
      <c r="F588" s="16"/>
      <c r="G588" s="15"/>
      <c r="H588" s="15"/>
      <c r="I588" s="15"/>
      <c r="J588" s="15"/>
      <c r="K588" s="15"/>
      <c r="L588" s="15"/>
      <c r="M588" s="16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11.25" hidden="false" customHeight="true" outlineLevel="0" collapsed="false">
      <c r="A589" s="1"/>
      <c r="B589" s="1"/>
      <c r="C589" s="15"/>
      <c r="D589" s="15"/>
      <c r="E589" s="16"/>
      <c r="F589" s="16"/>
      <c r="G589" s="15"/>
      <c r="H589" s="15"/>
      <c r="I589" s="15"/>
      <c r="J589" s="15"/>
      <c r="K589" s="15"/>
      <c r="L589" s="15"/>
      <c r="M589" s="16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11.25" hidden="false" customHeight="true" outlineLevel="0" collapsed="false">
      <c r="A590" s="1"/>
      <c r="B590" s="1"/>
      <c r="C590" s="15"/>
      <c r="D590" s="15"/>
      <c r="E590" s="16"/>
      <c r="F590" s="16"/>
      <c r="G590" s="15"/>
      <c r="H590" s="15"/>
      <c r="I590" s="15"/>
      <c r="J590" s="15"/>
      <c r="K590" s="15"/>
      <c r="L590" s="15"/>
      <c r="M590" s="16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11.25" hidden="false" customHeight="true" outlineLevel="0" collapsed="false">
      <c r="A591" s="1"/>
      <c r="B591" s="1"/>
      <c r="C591" s="15"/>
      <c r="D591" s="15"/>
      <c r="E591" s="16"/>
      <c r="F591" s="16"/>
      <c r="G591" s="15"/>
      <c r="H591" s="15"/>
      <c r="I591" s="15"/>
      <c r="J591" s="15"/>
      <c r="K591" s="15"/>
      <c r="L591" s="15"/>
      <c r="M591" s="16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11.25" hidden="false" customHeight="true" outlineLevel="0" collapsed="false">
      <c r="A592" s="1"/>
      <c r="B592" s="1"/>
      <c r="C592" s="15"/>
      <c r="D592" s="15"/>
      <c r="E592" s="16"/>
      <c r="F592" s="16"/>
      <c r="G592" s="15"/>
      <c r="H592" s="15"/>
      <c r="I592" s="15"/>
      <c r="J592" s="15"/>
      <c r="K592" s="15"/>
      <c r="L592" s="15"/>
      <c r="M592" s="16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11.25" hidden="false" customHeight="true" outlineLevel="0" collapsed="false">
      <c r="A593" s="1"/>
      <c r="B593" s="1"/>
      <c r="C593" s="15"/>
      <c r="D593" s="15"/>
      <c r="E593" s="16"/>
      <c r="F593" s="16"/>
      <c r="G593" s="15"/>
      <c r="H593" s="15"/>
      <c r="I593" s="15"/>
      <c r="J593" s="15"/>
      <c r="K593" s="15"/>
      <c r="L593" s="15"/>
      <c r="M593" s="16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11.25" hidden="false" customHeight="true" outlineLevel="0" collapsed="false">
      <c r="A594" s="1"/>
      <c r="B594" s="1"/>
      <c r="C594" s="15"/>
      <c r="D594" s="15"/>
      <c r="E594" s="16"/>
      <c r="F594" s="16"/>
      <c r="G594" s="15"/>
      <c r="H594" s="15"/>
      <c r="I594" s="15"/>
      <c r="J594" s="15"/>
      <c r="K594" s="15"/>
      <c r="L594" s="15"/>
      <c r="M594" s="16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11.25" hidden="false" customHeight="true" outlineLevel="0" collapsed="false">
      <c r="A595" s="1"/>
      <c r="B595" s="1"/>
      <c r="C595" s="15"/>
      <c r="D595" s="15"/>
      <c r="E595" s="16"/>
      <c r="F595" s="16"/>
      <c r="G595" s="15"/>
      <c r="H595" s="15"/>
      <c r="I595" s="15"/>
      <c r="J595" s="15"/>
      <c r="K595" s="15"/>
      <c r="L595" s="15"/>
      <c r="M595" s="16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11.25" hidden="false" customHeight="true" outlineLevel="0" collapsed="false">
      <c r="A596" s="1"/>
      <c r="B596" s="1"/>
      <c r="C596" s="15"/>
      <c r="D596" s="15"/>
      <c r="E596" s="16"/>
      <c r="F596" s="16"/>
      <c r="G596" s="15"/>
      <c r="H596" s="15"/>
      <c r="I596" s="15"/>
      <c r="J596" s="15"/>
      <c r="K596" s="15"/>
      <c r="L596" s="15"/>
      <c r="M596" s="16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11.25" hidden="false" customHeight="true" outlineLevel="0" collapsed="false">
      <c r="A597" s="1"/>
      <c r="B597" s="1"/>
      <c r="C597" s="15"/>
      <c r="D597" s="15"/>
      <c r="E597" s="16"/>
      <c r="F597" s="16"/>
      <c r="G597" s="15"/>
      <c r="H597" s="15"/>
      <c r="I597" s="15"/>
      <c r="J597" s="15"/>
      <c r="K597" s="15"/>
      <c r="L597" s="15"/>
      <c r="M597" s="16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11.25" hidden="false" customHeight="true" outlineLevel="0" collapsed="false">
      <c r="A598" s="1"/>
      <c r="B598" s="1"/>
      <c r="C598" s="15"/>
      <c r="D598" s="15"/>
      <c r="E598" s="16"/>
      <c r="F598" s="16"/>
      <c r="G598" s="15"/>
      <c r="H598" s="15"/>
      <c r="I598" s="15"/>
      <c r="J598" s="15"/>
      <c r="K598" s="15"/>
      <c r="L598" s="15"/>
      <c r="M598" s="16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11.25" hidden="false" customHeight="true" outlineLevel="0" collapsed="false">
      <c r="A599" s="1"/>
      <c r="B599" s="1"/>
      <c r="C599" s="15"/>
      <c r="D599" s="15"/>
      <c r="E599" s="16"/>
      <c r="F599" s="16"/>
      <c r="G599" s="15"/>
      <c r="H599" s="15"/>
      <c r="I599" s="15"/>
      <c r="J599" s="15"/>
      <c r="K599" s="15"/>
      <c r="L599" s="15"/>
      <c r="M599" s="16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11.25" hidden="false" customHeight="true" outlineLevel="0" collapsed="false">
      <c r="A600" s="1"/>
      <c r="B600" s="1"/>
      <c r="C600" s="15"/>
      <c r="D600" s="15"/>
      <c r="E600" s="16"/>
      <c r="F600" s="16"/>
      <c r="G600" s="15"/>
      <c r="H600" s="15"/>
      <c r="I600" s="15"/>
      <c r="J600" s="15"/>
      <c r="K600" s="15"/>
      <c r="L600" s="15"/>
      <c r="M600" s="16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11.25" hidden="false" customHeight="true" outlineLevel="0" collapsed="false">
      <c r="A601" s="1"/>
      <c r="B601" s="1"/>
      <c r="C601" s="15"/>
      <c r="D601" s="15"/>
      <c r="E601" s="16"/>
      <c r="F601" s="16"/>
      <c r="G601" s="15"/>
      <c r="H601" s="15"/>
      <c r="I601" s="15"/>
      <c r="J601" s="15"/>
      <c r="K601" s="15"/>
      <c r="L601" s="15"/>
      <c r="M601" s="16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11.25" hidden="false" customHeight="true" outlineLevel="0" collapsed="false">
      <c r="A602" s="1"/>
      <c r="B602" s="1"/>
      <c r="C602" s="15"/>
      <c r="D602" s="15"/>
      <c r="E602" s="16"/>
      <c r="F602" s="16"/>
      <c r="G602" s="15"/>
      <c r="H602" s="15"/>
      <c r="I602" s="15"/>
      <c r="J602" s="15"/>
      <c r="K602" s="15"/>
      <c r="L602" s="15"/>
      <c r="M602" s="16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11.25" hidden="false" customHeight="true" outlineLevel="0" collapsed="false">
      <c r="A603" s="1"/>
      <c r="B603" s="1"/>
      <c r="C603" s="15"/>
      <c r="D603" s="15"/>
      <c r="E603" s="16"/>
      <c r="F603" s="16"/>
      <c r="G603" s="15"/>
      <c r="H603" s="15"/>
      <c r="I603" s="15"/>
      <c r="J603" s="15"/>
      <c r="K603" s="15"/>
      <c r="L603" s="15"/>
      <c r="M603" s="16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11.25" hidden="false" customHeight="true" outlineLevel="0" collapsed="false">
      <c r="A604" s="1"/>
      <c r="B604" s="1"/>
      <c r="C604" s="15"/>
      <c r="D604" s="15"/>
      <c r="E604" s="16"/>
      <c r="F604" s="16"/>
      <c r="G604" s="15"/>
      <c r="H604" s="15"/>
      <c r="I604" s="15"/>
      <c r="J604" s="15"/>
      <c r="K604" s="15"/>
      <c r="L604" s="15"/>
      <c r="M604" s="16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11.25" hidden="false" customHeight="true" outlineLevel="0" collapsed="false">
      <c r="A605" s="1"/>
      <c r="B605" s="1"/>
      <c r="C605" s="15"/>
      <c r="D605" s="15"/>
      <c r="E605" s="16"/>
      <c r="F605" s="16"/>
      <c r="G605" s="15"/>
      <c r="H605" s="15"/>
      <c r="I605" s="15"/>
      <c r="J605" s="15"/>
      <c r="K605" s="15"/>
      <c r="L605" s="15"/>
      <c r="M605" s="16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11.25" hidden="false" customHeight="true" outlineLevel="0" collapsed="false">
      <c r="A606" s="1"/>
      <c r="B606" s="1"/>
      <c r="C606" s="15"/>
      <c r="D606" s="15"/>
      <c r="E606" s="16"/>
      <c r="F606" s="16"/>
      <c r="G606" s="15"/>
      <c r="H606" s="15"/>
      <c r="I606" s="15"/>
      <c r="J606" s="15"/>
      <c r="K606" s="15"/>
      <c r="L606" s="15"/>
      <c r="M606" s="16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11.25" hidden="false" customHeight="true" outlineLevel="0" collapsed="false">
      <c r="A607" s="1"/>
      <c r="B607" s="1"/>
      <c r="C607" s="15"/>
      <c r="D607" s="15"/>
      <c r="E607" s="16"/>
      <c r="F607" s="16"/>
      <c r="G607" s="15"/>
      <c r="H607" s="15"/>
      <c r="I607" s="15"/>
      <c r="J607" s="15"/>
      <c r="K607" s="15"/>
      <c r="L607" s="15"/>
      <c r="M607" s="16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11.25" hidden="false" customHeight="true" outlineLevel="0" collapsed="false">
      <c r="A608" s="1"/>
      <c r="B608" s="1"/>
      <c r="C608" s="15"/>
      <c r="D608" s="15"/>
      <c r="E608" s="16"/>
      <c r="F608" s="16"/>
      <c r="G608" s="15"/>
      <c r="H608" s="15"/>
      <c r="I608" s="15"/>
      <c r="J608" s="15"/>
      <c r="K608" s="15"/>
      <c r="L608" s="15"/>
      <c r="M608" s="16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11.25" hidden="false" customHeight="true" outlineLevel="0" collapsed="false">
      <c r="A609" s="1"/>
      <c r="B609" s="1"/>
      <c r="C609" s="15"/>
      <c r="D609" s="15"/>
      <c r="E609" s="16"/>
      <c r="F609" s="16"/>
      <c r="G609" s="15"/>
      <c r="H609" s="15"/>
      <c r="I609" s="15"/>
      <c r="J609" s="15"/>
      <c r="K609" s="15"/>
      <c r="L609" s="15"/>
      <c r="M609" s="16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11.25" hidden="false" customHeight="true" outlineLevel="0" collapsed="false">
      <c r="A610" s="1"/>
      <c r="B610" s="1"/>
      <c r="C610" s="15"/>
      <c r="D610" s="15"/>
      <c r="E610" s="16"/>
      <c r="F610" s="16"/>
      <c r="G610" s="15"/>
      <c r="H610" s="15"/>
      <c r="I610" s="15"/>
      <c r="J610" s="15"/>
      <c r="K610" s="15"/>
      <c r="L610" s="15"/>
      <c r="M610" s="16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11.25" hidden="false" customHeight="true" outlineLevel="0" collapsed="false">
      <c r="A611" s="1"/>
      <c r="B611" s="1"/>
      <c r="C611" s="15"/>
      <c r="D611" s="15"/>
      <c r="E611" s="16"/>
      <c r="F611" s="16"/>
      <c r="G611" s="15"/>
      <c r="H611" s="15"/>
      <c r="I611" s="15"/>
      <c r="J611" s="15"/>
      <c r="K611" s="15"/>
      <c r="L611" s="15"/>
      <c r="M611" s="16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11.25" hidden="false" customHeight="true" outlineLevel="0" collapsed="false">
      <c r="A612" s="1"/>
      <c r="B612" s="1"/>
      <c r="C612" s="15"/>
      <c r="D612" s="15"/>
      <c r="E612" s="16"/>
      <c r="F612" s="16"/>
      <c r="G612" s="15"/>
      <c r="H612" s="15"/>
      <c r="I612" s="15"/>
      <c r="J612" s="15"/>
      <c r="K612" s="15"/>
      <c r="L612" s="15"/>
      <c r="M612" s="16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11.25" hidden="false" customHeight="true" outlineLevel="0" collapsed="false">
      <c r="A613" s="1"/>
      <c r="B613" s="1"/>
      <c r="C613" s="15"/>
      <c r="D613" s="15"/>
      <c r="E613" s="16"/>
      <c r="F613" s="16"/>
      <c r="G613" s="15"/>
      <c r="H613" s="15"/>
      <c r="I613" s="15"/>
      <c r="J613" s="15"/>
      <c r="K613" s="15"/>
      <c r="L613" s="15"/>
      <c r="M613" s="16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11.25" hidden="false" customHeight="true" outlineLevel="0" collapsed="false">
      <c r="A614" s="1"/>
      <c r="B614" s="1"/>
      <c r="C614" s="15"/>
      <c r="D614" s="15"/>
      <c r="E614" s="16"/>
      <c r="F614" s="16"/>
      <c r="G614" s="15"/>
      <c r="H614" s="15"/>
      <c r="I614" s="15"/>
      <c r="J614" s="15"/>
      <c r="K614" s="15"/>
      <c r="L614" s="15"/>
      <c r="M614" s="16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11.25" hidden="false" customHeight="true" outlineLevel="0" collapsed="false">
      <c r="A615" s="1"/>
      <c r="B615" s="1"/>
      <c r="C615" s="15"/>
      <c r="D615" s="15"/>
      <c r="E615" s="16"/>
      <c r="F615" s="16"/>
      <c r="G615" s="15"/>
      <c r="H615" s="15"/>
      <c r="I615" s="15"/>
      <c r="J615" s="15"/>
      <c r="K615" s="15"/>
      <c r="L615" s="15"/>
      <c r="M615" s="16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11.25" hidden="false" customHeight="true" outlineLevel="0" collapsed="false">
      <c r="A616" s="1"/>
      <c r="B616" s="1"/>
      <c r="C616" s="15"/>
      <c r="D616" s="15"/>
      <c r="E616" s="16"/>
      <c r="F616" s="16"/>
      <c r="G616" s="15"/>
      <c r="H616" s="15"/>
      <c r="I616" s="15"/>
      <c r="J616" s="15"/>
      <c r="K616" s="15"/>
      <c r="L616" s="15"/>
      <c r="M616" s="16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11.25" hidden="false" customHeight="true" outlineLevel="0" collapsed="false">
      <c r="A617" s="1"/>
      <c r="B617" s="1"/>
      <c r="C617" s="15"/>
      <c r="D617" s="15"/>
      <c r="E617" s="16"/>
      <c r="F617" s="16"/>
      <c r="G617" s="15"/>
      <c r="H617" s="15"/>
      <c r="I617" s="15"/>
      <c r="J617" s="15"/>
      <c r="K617" s="15"/>
      <c r="L617" s="15"/>
      <c r="M617" s="16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11.25" hidden="false" customHeight="true" outlineLevel="0" collapsed="false">
      <c r="A618" s="1"/>
      <c r="B618" s="1"/>
      <c r="C618" s="15"/>
      <c r="D618" s="15"/>
      <c r="E618" s="16"/>
      <c r="F618" s="16"/>
      <c r="G618" s="15"/>
      <c r="H618" s="15"/>
      <c r="I618" s="15"/>
      <c r="J618" s="15"/>
      <c r="K618" s="15"/>
      <c r="L618" s="15"/>
      <c r="M618" s="16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11.25" hidden="false" customHeight="true" outlineLevel="0" collapsed="false">
      <c r="A619" s="1"/>
      <c r="B619" s="1"/>
      <c r="C619" s="15"/>
      <c r="D619" s="15"/>
      <c r="E619" s="16"/>
      <c r="F619" s="16"/>
      <c r="G619" s="15"/>
      <c r="H619" s="15"/>
      <c r="I619" s="15"/>
      <c r="J619" s="15"/>
      <c r="K619" s="15"/>
      <c r="L619" s="15"/>
      <c r="M619" s="16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11.25" hidden="false" customHeight="true" outlineLevel="0" collapsed="false">
      <c r="A620" s="1"/>
      <c r="B620" s="1"/>
      <c r="C620" s="15"/>
      <c r="D620" s="15"/>
      <c r="E620" s="16"/>
      <c r="F620" s="16"/>
      <c r="G620" s="15"/>
      <c r="H620" s="15"/>
      <c r="I620" s="15"/>
      <c r="J620" s="15"/>
      <c r="K620" s="15"/>
      <c r="L620" s="15"/>
      <c r="M620" s="16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11.25" hidden="false" customHeight="true" outlineLevel="0" collapsed="false">
      <c r="A621" s="1"/>
      <c r="B621" s="1"/>
      <c r="C621" s="15"/>
      <c r="D621" s="15"/>
      <c r="E621" s="16"/>
      <c r="F621" s="16"/>
      <c r="G621" s="15"/>
      <c r="H621" s="15"/>
      <c r="I621" s="15"/>
      <c r="J621" s="15"/>
      <c r="K621" s="15"/>
      <c r="L621" s="15"/>
      <c r="M621" s="16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11.25" hidden="false" customHeight="true" outlineLevel="0" collapsed="false">
      <c r="A622" s="1"/>
      <c r="B622" s="1"/>
      <c r="C622" s="15"/>
      <c r="D622" s="15"/>
      <c r="E622" s="16"/>
      <c r="F622" s="16"/>
      <c r="G622" s="15"/>
      <c r="H622" s="15"/>
      <c r="I622" s="15"/>
      <c r="J622" s="15"/>
      <c r="K622" s="15"/>
      <c r="L622" s="15"/>
      <c r="M622" s="16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11.25" hidden="false" customHeight="true" outlineLevel="0" collapsed="false">
      <c r="A623" s="1"/>
      <c r="B623" s="1"/>
      <c r="C623" s="15"/>
      <c r="D623" s="15"/>
      <c r="E623" s="16"/>
      <c r="F623" s="16"/>
      <c r="G623" s="15"/>
      <c r="H623" s="15"/>
      <c r="I623" s="15"/>
      <c r="J623" s="15"/>
      <c r="K623" s="15"/>
      <c r="L623" s="15"/>
      <c r="M623" s="16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11.25" hidden="false" customHeight="true" outlineLevel="0" collapsed="false">
      <c r="A624" s="1"/>
      <c r="B624" s="1"/>
      <c r="C624" s="15"/>
      <c r="D624" s="15"/>
      <c r="E624" s="16"/>
      <c r="F624" s="16"/>
      <c r="G624" s="15"/>
      <c r="H624" s="15"/>
      <c r="I624" s="15"/>
      <c r="J624" s="15"/>
      <c r="K624" s="15"/>
      <c r="L624" s="15"/>
      <c r="M624" s="16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11.25" hidden="false" customHeight="true" outlineLevel="0" collapsed="false">
      <c r="A625" s="1"/>
      <c r="B625" s="1"/>
      <c r="C625" s="15"/>
      <c r="D625" s="15"/>
      <c r="E625" s="16"/>
      <c r="F625" s="16"/>
      <c r="G625" s="15"/>
      <c r="H625" s="15"/>
      <c r="I625" s="15"/>
      <c r="J625" s="15"/>
      <c r="K625" s="15"/>
      <c r="L625" s="15"/>
      <c r="M625" s="16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11.25" hidden="false" customHeight="true" outlineLevel="0" collapsed="false">
      <c r="A626" s="1"/>
      <c r="B626" s="1"/>
      <c r="C626" s="15"/>
      <c r="D626" s="15"/>
      <c r="E626" s="16"/>
      <c r="F626" s="16"/>
      <c r="G626" s="15"/>
      <c r="H626" s="15"/>
      <c r="I626" s="15"/>
      <c r="J626" s="15"/>
      <c r="K626" s="15"/>
      <c r="L626" s="15"/>
      <c r="M626" s="16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11.25" hidden="false" customHeight="true" outlineLevel="0" collapsed="false">
      <c r="A627" s="1"/>
      <c r="B627" s="1"/>
      <c r="C627" s="15"/>
      <c r="D627" s="15"/>
      <c r="E627" s="16"/>
      <c r="F627" s="16"/>
      <c r="G627" s="15"/>
      <c r="H627" s="15"/>
      <c r="I627" s="15"/>
      <c r="J627" s="15"/>
      <c r="K627" s="15"/>
      <c r="L627" s="15"/>
      <c r="M627" s="16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11.25" hidden="false" customHeight="true" outlineLevel="0" collapsed="false">
      <c r="A628" s="1"/>
      <c r="B628" s="1"/>
      <c r="C628" s="15"/>
      <c r="D628" s="15"/>
      <c r="E628" s="16"/>
      <c r="F628" s="16"/>
      <c r="G628" s="15"/>
      <c r="H628" s="15"/>
      <c r="I628" s="15"/>
      <c r="J628" s="15"/>
      <c r="K628" s="15"/>
      <c r="L628" s="15"/>
      <c r="M628" s="16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11.25" hidden="false" customHeight="true" outlineLevel="0" collapsed="false">
      <c r="A629" s="1"/>
      <c r="B629" s="1"/>
      <c r="C629" s="15"/>
      <c r="D629" s="15"/>
      <c r="E629" s="16"/>
      <c r="F629" s="16"/>
      <c r="G629" s="15"/>
      <c r="H629" s="15"/>
      <c r="I629" s="15"/>
      <c r="J629" s="15"/>
      <c r="K629" s="15"/>
      <c r="L629" s="15"/>
      <c r="M629" s="16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11.25" hidden="false" customHeight="true" outlineLevel="0" collapsed="false">
      <c r="A630" s="1"/>
      <c r="B630" s="1"/>
      <c r="C630" s="15"/>
      <c r="D630" s="15"/>
      <c r="E630" s="16"/>
      <c r="F630" s="16"/>
      <c r="G630" s="15"/>
      <c r="H630" s="15"/>
      <c r="I630" s="15"/>
      <c r="J630" s="15"/>
      <c r="K630" s="15"/>
      <c r="L630" s="15"/>
      <c r="M630" s="16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11.25" hidden="false" customHeight="true" outlineLevel="0" collapsed="false">
      <c r="A631" s="1"/>
      <c r="B631" s="1"/>
      <c r="C631" s="15"/>
      <c r="D631" s="15"/>
      <c r="E631" s="16"/>
      <c r="F631" s="16"/>
      <c r="G631" s="15"/>
      <c r="H631" s="15"/>
      <c r="I631" s="15"/>
      <c r="J631" s="15"/>
      <c r="K631" s="15"/>
      <c r="L631" s="15"/>
      <c r="M631" s="16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11.25" hidden="false" customHeight="true" outlineLevel="0" collapsed="false">
      <c r="A632" s="1"/>
      <c r="B632" s="1"/>
      <c r="C632" s="15"/>
      <c r="D632" s="15"/>
      <c r="E632" s="16"/>
      <c r="F632" s="16"/>
      <c r="G632" s="15"/>
      <c r="H632" s="15"/>
      <c r="I632" s="15"/>
      <c r="J632" s="15"/>
      <c r="K632" s="15"/>
      <c r="L632" s="15"/>
      <c r="M632" s="16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11.25" hidden="false" customHeight="true" outlineLevel="0" collapsed="false">
      <c r="A633" s="1"/>
      <c r="B633" s="1"/>
      <c r="C633" s="15"/>
      <c r="D633" s="15"/>
      <c r="E633" s="16"/>
      <c r="F633" s="16"/>
      <c r="G633" s="15"/>
      <c r="H633" s="15"/>
      <c r="I633" s="15"/>
      <c r="J633" s="15"/>
      <c r="K633" s="15"/>
      <c r="L633" s="15"/>
      <c r="M633" s="16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11.25" hidden="false" customHeight="true" outlineLevel="0" collapsed="false">
      <c r="A634" s="1"/>
      <c r="B634" s="1"/>
      <c r="C634" s="15"/>
      <c r="D634" s="15"/>
      <c r="E634" s="16"/>
      <c r="F634" s="16"/>
      <c r="G634" s="15"/>
      <c r="H634" s="15"/>
      <c r="I634" s="15"/>
      <c r="J634" s="15"/>
      <c r="K634" s="15"/>
      <c r="L634" s="15"/>
      <c r="M634" s="16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11.25" hidden="false" customHeight="true" outlineLevel="0" collapsed="false">
      <c r="A635" s="1"/>
      <c r="B635" s="1"/>
      <c r="C635" s="15"/>
      <c r="D635" s="15"/>
      <c r="E635" s="16"/>
      <c r="F635" s="16"/>
      <c r="G635" s="15"/>
      <c r="H635" s="15"/>
      <c r="I635" s="15"/>
      <c r="J635" s="15"/>
      <c r="K635" s="15"/>
      <c r="L635" s="15"/>
      <c r="M635" s="16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11.25" hidden="false" customHeight="true" outlineLevel="0" collapsed="false">
      <c r="A636" s="1"/>
      <c r="B636" s="1"/>
      <c r="C636" s="15"/>
      <c r="D636" s="15"/>
      <c r="E636" s="16"/>
      <c r="F636" s="16"/>
      <c r="G636" s="15"/>
      <c r="H636" s="15"/>
      <c r="I636" s="15"/>
      <c r="J636" s="15"/>
      <c r="K636" s="15"/>
      <c r="L636" s="15"/>
      <c r="M636" s="16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11.25" hidden="false" customHeight="true" outlineLevel="0" collapsed="false">
      <c r="A637" s="1"/>
      <c r="B637" s="1"/>
      <c r="C637" s="15"/>
      <c r="D637" s="15"/>
      <c r="E637" s="16"/>
      <c r="F637" s="16"/>
      <c r="G637" s="15"/>
      <c r="H637" s="15"/>
      <c r="I637" s="15"/>
      <c r="J637" s="15"/>
      <c r="K637" s="15"/>
      <c r="L637" s="15"/>
      <c r="M637" s="16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11.25" hidden="false" customHeight="true" outlineLevel="0" collapsed="false">
      <c r="A638" s="1"/>
      <c r="B638" s="1"/>
      <c r="C638" s="15"/>
      <c r="D638" s="15"/>
      <c r="E638" s="16"/>
      <c r="F638" s="16"/>
      <c r="G638" s="15"/>
      <c r="H638" s="15"/>
      <c r="I638" s="15"/>
      <c r="J638" s="15"/>
      <c r="K638" s="15"/>
      <c r="L638" s="15"/>
      <c r="M638" s="16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11.25" hidden="false" customHeight="true" outlineLevel="0" collapsed="false">
      <c r="A639" s="1"/>
      <c r="B639" s="1"/>
      <c r="C639" s="15"/>
      <c r="D639" s="15"/>
      <c r="E639" s="16"/>
      <c r="F639" s="16"/>
      <c r="G639" s="15"/>
      <c r="H639" s="15"/>
      <c r="I639" s="15"/>
      <c r="J639" s="15"/>
      <c r="K639" s="15"/>
      <c r="L639" s="15"/>
      <c r="M639" s="16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11.25" hidden="false" customHeight="true" outlineLevel="0" collapsed="false">
      <c r="A640" s="1"/>
      <c r="B640" s="1"/>
      <c r="C640" s="15"/>
      <c r="D640" s="15"/>
      <c r="E640" s="16"/>
      <c r="F640" s="16"/>
      <c r="G640" s="15"/>
      <c r="H640" s="15"/>
      <c r="I640" s="15"/>
      <c r="J640" s="15"/>
      <c r="K640" s="15"/>
      <c r="L640" s="15"/>
      <c r="M640" s="16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11.25" hidden="false" customHeight="true" outlineLevel="0" collapsed="false">
      <c r="A641" s="1"/>
      <c r="B641" s="1"/>
      <c r="C641" s="15"/>
      <c r="D641" s="15"/>
      <c r="E641" s="16"/>
      <c r="F641" s="16"/>
      <c r="G641" s="15"/>
      <c r="H641" s="15"/>
      <c r="I641" s="15"/>
      <c r="J641" s="15"/>
      <c r="K641" s="15"/>
      <c r="L641" s="15"/>
      <c r="M641" s="16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11.25" hidden="false" customHeight="true" outlineLevel="0" collapsed="false">
      <c r="A642" s="1"/>
      <c r="B642" s="1"/>
      <c r="C642" s="15"/>
      <c r="D642" s="15"/>
      <c r="E642" s="16"/>
      <c r="F642" s="16"/>
      <c r="G642" s="15"/>
      <c r="H642" s="15"/>
      <c r="I642" s="15"/>
      <c r="J642" s="15"/>
      <c r="K642" s="15"/>
      <c r="L642" s="15"/>
      <c r="M642" s="16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11.25" hidden="false" customHeight="true" outlineLevel="0" collapsed="false">
      <c r="A643" s="1"/>
      <c r="B643" s="1"/>
      <c r="C643" s="15"/>
      <c r="D643" s="15"/>
      <c r="E643" s="16"/>
      <c r="F643" s="16"/>
      <c r="G643" s="15"/>
      <c r="H643" s="15"/>
      <c r="I643" s="15"/>
      <c r="J643" s="15"/>
      <c r="K643" s="15"/>
      <c r="L643" s="15"/>
      <c r="M643" s="16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11.25" hidden="false" customHeight="true" outlineLevel="0" collapsed="false">
      <c r="A644" s="1"/>
      <c r="B644" s="1"/>
      <c r="C644" s="15"/>
      <c r="D644" s="15"/>
      <c r="E644" s="16"/>
      <c r="F644" s="16"/>
      <c r="G644" s="15"/>
      <c r="H644" s="15"/>
      <c r="I644" s="15"/>
      <c r="J644" s="15"/>
      <c r="K644" s="15"/>
      <c r="L644" s="15"/>
      <c r="M644" s="16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11.25" hidden="false" customHeight="true" outlineLevel="0" collapsed="false">
      <c r="A645" s="1"/>
      <c r="B645" s="1"/>
      <c r="C645" s="15"/>
      <c r="D645" s="15"/>
      <c r="E645" s="16"/>
      <c r="F645" s="16"/>
      <c r="G645" s="15"/>
      <c r="H645" s="15"/>
      <c r="I645" s="15"/>
      <c r="J645" s="15"/>
      <c r="K645" s="15"/>
      <c r="L645" s="15"/>
      <c r="M645" s="16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11.25" hidden="false" customHeight="true" outlineLevel="0" collapsed="false">
      <c r="A646" s="1"/>
      <c r="B646" s="1"/>
      <c r="C646" s="15"/>
      <c r="D646" s="15"/>
      <c r="E646" s="16"/>
      <c r="F646" s="16"/>
      <c r="G646" s="15"/>
      <c r="H646" s="15"/>
      <c r="I646" s="15"/>
      <c r="J646" s="15"/>
      <c r="K646" s="15"/>
      <c r="L646" s="15"/>
      <c r="M646" s="16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11.25" hidden="false" customHeight="true" outlineLevel="0" collapsed="false">
      <c r="A647" s="1"/>
      <c r="B647" s="1"/>
      <c r="C647" s="15"/>
      <c r="D647" s="15"/>
      <c r="E647" s="16"/>
      <c r="F647" s="16"/>
      <c r="G647" s="15"/>
      <c r="H647" s="15"/>
      <c r="I647" s="15"/>
      <c r="J647" s="15"/>
      <c r="K647" s="15"/>
      <c r="L647" s="15"/>
      <c r="M647" s="16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11.25" hidden="false" customHeight="true" outlineLevel="0" collapsed="false">
      <c r="A648" s="1"/>
      <c r="B648" s="1"/>
      <c r="C648" s="15"/>
      <c r="D648" s="15"/>
      <c r="E648" s="16"/>
      <c r="F648" s="16"/>
      <c r="G648" s="15"/>
      <c r="H648" s="15"/>
      <c r="I648" s="15"/>
      <c r="J648" s="15"/>
      <c r="K648" s="15"/>
      <c r="L648" s="15"/>
      <c r="M648" s="16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11.25" hidden="false" customHeight="true" outlineLevel="0" collapsed="false">
      <c r="A649" s="1"/>
      <c r="B649" s="1"/>
      <c r="C649" s="15"/>
      <c r="D649" s="15"/>
      <c r="E649" s="16"/>
      <c r="F649" s="16"/>
      <c r="G649" s="15"/>
      <c r="H649" s="15"/>
      <c r="I649" s="15"/>
      <c r="J649" s="15"/>
      <c r="K649" s="15"/>
      <c r="L649" s="15"/>
      <c r="M649" s="16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11.25" hidden="false" customHeight="true" outlineLevel="0" collapsed="false">
      <c r="A650" s="1"/>
      <c r="B650" s="1"/>
      <c r="C650" s="15"/>
      <c r="D650" s="15"/>
      <c r="E650" s="16"/>
      <c r="F650" s="16"/>
      <c r="G650" s="15"/>
      <c r="H650" s="15"/>
      <c r="I650" s="15"/>
      <c r="J650" s="15"/>
      <c r="K650" s="15"/>
      <c r="L650" s="15"/>
      <c r="M650" s="16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11.25" hidden="false" customHeight="true" outlineLevel="0" collapsed="false">
      <c r="A651" s="1"/>
      <c r="B651" s="1"/>
      <c r="C651" s="15"/>
      <c r="D651" s="15"/>
      <c r="E651" s="16"/>
      <c r="F651" s="16"/>
      <c r="G651" s="15"/>
      <c r="H651" s="15"/>
      <c r="I651" s="15"/>
      <c r="J651" s="15"/>
      <c r="K651" s="15"/>
      <c r="L651" s="15"/>
      <c r="M651" s="16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11.25" hidden="false" customHeight="true" outlineLevel="0" collapsed="false">
      <c r="A652" s="1"/>
      <c r="B652" s="1"/>
      <c r="C652" s="15"/>
      <c r="D652" s="15"/>
      <c r="E652" s="16"/>
      <c r="F652" s="16"/>
      <c r="G652" s="15"/>
      <c r="H652" s="15"/>
      <c r="I652" s="15"/>
      <c r="J652" s="15"/>
      <c r="K652" s="15"/>
      <c r="L652" s="15"/>
      <c r="M652" s="16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11.25" hidden="false" customHeight="true" outlineLevel="0" collapsed="false">
      <c r="A653" s="1"/>
      <c r="B653" s="1"/>
      <c r="C653" s="15"/>
      <c r="D653" s="15"/>
      <c r="E653" s="16"/>
      <c r="F653" s="16"/>
      <c r="G653" s="15"/>
      <c r="H653" s="15"/>
      <c r="I653" s="15"/>
      <c r="J653" s="15"/>
      <c r="K653" s="15"/>
      <c r="L653" s="15"/>
      <c r="M653" s="16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11.25" hidden="false" customHeight="true" outlineLevel="0" collapsed="false">
      <c r="A654" s="1"/>
      <c r="B654" s="1"/>
      <c r="C654" s="15"/>
      <c r="D654" s="15"/>
      <c r="E654" s="16"/>
      <c r="F654" s="16"/>
      <c r="G654" s="15"/>
      <c r="H654" s="15"/>
      <c r="I654" s="15"/>
      <c r="J654" s="15"/>
      <c r="K654" s="15"/>
      <c r="L654" s="15"/>
      <c r="M654" s="16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11.25" hidden="false" customHeight="true" outlineLevel="0" collapsed="false">
      <c r="A655" s="1"/>
      <c r="B655" s="1"/>
      <c r="C655" s="15"/>
      <c r="D655" s="15"/>
      <c r="E655" s="16"/>
      <c r="F655" s="16"/>
      <c r="G655" s="15"/>
      <c r="H655" s="15"/>
      <c r="I655" s="15"/>
      <c r="J655" s="15"/>
      <c r="K655" s="15"/>
      <c r="L655" s="15"/>
      <c r="M655" s="16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11.25" hidden="false" customHeight="true" outlineLevel="0" collapsed="false">
      <c r="A656" s="1"/>
      <c r="B656" s="1"/>
      <c r="C656" s="15"/>
      <c r="D656" s="15"/>
      <c r="E656" s="16"/>
      <c r="F656" s="16"/>
      <c r="G656" s="15"/>
      <c r="H656" s="15"/>
      <c r="I656" s="15"/>
      <c r="J656" s="15"/>
      <c r="K656" s="15"/>
      <c r="L656" s="15"/>
      <c r="M656" s="16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11.25" hidden="false" customHeight="true" outlineLevel="0" collapsed="false">
      <c r="A657" s="1"/>
      <c r="B657" s="1"/>
      <c r="C657" s="15"/>
      <c r="D657" s="15"/>
      <c r="E657" s="16"/>
      <c r="F657" s="16"/>
      <c r="G657" s="15"/>
      <c r="H657" s="15"/>
      <c r="I657" s="15"/>
      <c r="J657" s="15"/>
      <c r="K657" s="15"/>
      <c r="L657" s="15"/>
      <c r="M657" s="16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11.25" hidden="false" customHeight="true" outlineLevel="0" collapsed="false">
      <c r="A658" s="1"/>
      <c r="B658" s="1"/>
      <c r="C658" s="15"/>
      <c r="D658" s="15"/>
      <c r="E658" s="16"/>
      <c r="F658" s="16"/>
      <c r="G658" s="15"/>
      <c r="H658" s="15"/>
      <c r="I658" s="15"/>
      <c r="J658" s="15"/>
      <c r="K658" s="15"/>
      <c r="L658" s="15"/>
      <c r="M658" s="16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11.25" hidden="false" customHeight="true" outlineLevel="0" collapsed="false">
      <c r="A659" s="1"/>
      <c r="B659" s="1"/>
      <c r="C659" s="15"/>
      <c r="D659" s="15"/>
      <c r="E659" s="16"/>
      <c r="F659" s="16"/>
      <c r="G659" s="15"/>
      <c r="H659" s="15"/>
      <c r="I659" s="15"/>
      <c r="J659" s="15"/>
      <c r="K659" s="15"/>
      <c r="L659" s="15"/>
      <c r="M659" s="16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11.25" hidden="false" customHeight="true" outlineLevel="0" collapsed="false">
      <c r="A660" s="1"/>
      <c r="B660" s="1"/>
      <c r="C660" s="15"/>
      <c r="D660" s="15"/>
      <c r="E660" s="16"/>
      <c r="F660" s="16"/>
      <c r="G660" s="15"/>
      <c r="H660" s="15"/>
      <c r="I660" s="15"/>
      <c r="J660" s="15"/>
      <c r="K660" s="15"/>
      <c r="L660" s="15"/>
      <c r="M660" s="16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11.25" hidden="false" customHeight="true" outlineLevel="0" collapsed="false">
      <c r="A661" s="1"/>
      <c r="B661" s="1"/>
      <c r="C661" s="15"/>
      <c r="D661" s="15"/>
      <c r="E661" s="16"/>
      <c r="F661" s="16"/>
      <c r="G661" s="15"/>
      <c r="H661" s="15"/>
      <c r="I661" s="15"/>
      <c r="J661" s="15"/>
      <c r="K661" s="15"/>
      <c r="L661" s="15"/>
      <c r="M661" s="16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11.25" hidden="false" customHeight="true" outlineLevel="0" collapsed="false">
      <c r="A662" s="1"/>
      <c r="B662" s="1"/>
      <c r="C662" s="15"/>
      <c r="D662" s="15"/>
      <c r="E662" s="16"/>
      <c r="F662" s="16"/>
      <c r="G662" s="15"/>
      <c r="H662" s="15"/>
      <c r="I662" s="15"/>
      <c r="J662" s="15"/>
      <c r="K662" s="15"/>
      <c r="L662" s="15"/>
      <c r="M662" s="16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11.25" hidden="false" customHeight="true" outlineLevel="0" collapsed="false">
      <c r="A663" s="1"/>
      <c r="B663" s="1"/>
      <c r="C663" s="15"/>
      <c r="D663" s="15"/>
      <c r="E663" s="16"/>
      <c r="F663" s="16"/>
      <c r="G663" s="15"/>
      <c r="H663" s="15"/>
      <c r="I663" s="15"/>
      <c r="J663" s="15"/>
      <c r="K663" s="15"/>
      <c r="L663" s="15"/>
      <c r="M663" s="16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11.25" hidden="false" customHeight="true" outlineLevel="0" collapsed="false">
      <c r="A664" s="1"/>
      <c r="B664" s="1"/>
      <c r="C664" s="15"/>
      <c r="D664" s="15"/>
      <c r="E664" s="16"/>
      <c r="F664" s="16"/>
      <c r="G664" s="15"/>
      <c r="H664" s="15"/>
      <c r="I664" s="15"/>
      <c r="J664" s="15"/>
      <c r="K664" s="15"/>
      <c r="L664" s="15"/>
      <c r="M664" s="16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11.25" hidden="false" customHeight="true" outlineLevel="0" collapsed="false">
      <c r="A665" s="1"/>
      <c r="B665" s="1"/>
      <c r="C665" s="15"/>
      <c r="D665" s="15"/>
      <c r="E665" s="16"/>
      <c r="F665" s="16"/>
      <c r="G665" s="15"/>
      <c r="H665" s="15"/>
      <c r="I665" s="15"/>
      <c r="J665" s="15"/>
      <c r="K665" s="15"/>
      <c r="L665" s="15"/>
      <c r="M665" s="16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11.25" hidden="false" customHeight="true" outlineLevel="0" collapsed="false">
      <c r="A666" s="1"/>
      <c r="B666" s="1"/>
      <c r="C666" s="15"/>
      <c r="D666" s="15"/>
      <c r="E666" s="16"/>
      <c r="F666" s="16"/>
      <c r="G666" s="15"/>
      <c r="H666" s="15"/>
      <c r="I666" s="15"/>
      <c r="J666" s="15"/>
      <c r="K666" s="15"/>
      <c r="L666" s="15"/>
      <c r="M666" s="16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11.25" hidden="false" customHeight="true" outlineLevel="0" collapsed="false">
      <c r="A667" s="1"/>
      <c r="B667" s="1"/>
      <c r="C667" s="15"/>
      <c r="D667" s="15"/>
      <c r="E667" s="16"/>
      <c r="F667" s="16"/>
      <c r="G667" s="15"/>
      <c r="H667" s="15"/>
      <c r="I667" s="15"/>
      <c r="J667" s="15"/>
      <c r="K667" s="15"/>
      <c r="L667" s="15"/>
      <c r="M667" s="16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11.25" hidden="false" customHeight="true" outlineLevel="0" collapsed="false">
      <c r="A668" s="1"/>
      <c r="B668" s="1"/>
      <c r="C668" s="15"/>
      <c r="D668" s="15"/>
      <c r="E668" s="16"/>
      <c r="F668" s="16"/>
      <c r="G668" s="15"/>
      <c r="H668" s="15"/>
      <c r="I668" s="15"/>
      <c r="J668" s="15"/>
      <c r="K668" s="15"/>
      <c r="L668" s="15"/>
      <c r="M668" s="16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11.25" hidden="false" customHeight="true" outlineLevel="0" collapsed="false">
      <c r="A669" s="1"/>
      <c r="B669" s="1"/>
      <c r="C669" s="15"/>
      <c r="D669" s="15"/>
      <c r="E669" s="16"/>
      <c r="F669" s="16"/>
      <c r="G669" s="15"/>
      <c r="H669" s="15"/>
      <c r="I669" s="15"/>
      <c r="J669" s="15"/>
      <c r="K669" s="15"/>
      <c r="L669" s="15"/>
      <c r="M669" s="16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11.25" hidden="false" customHeight="true" outlineLevel="0" collapsed="false">
      <c r="A670" s="1"/>
      <c r="B670" s="1"/>
      <c r="C670" s="15"/>
      <c r="D670" s="15"/>
      <c r="E670" s="16"/>
      <c r="F670" s="16"/>
      <c r="G670" s="15"/>
      <c r="H670" s="15"/>
      <c r="I670" s="15"/>
      <c r="J670" s="15"/>
      <c r="K670" s="15"/>
      <c r="L670" s="15"/>
      <c r="M670" s="16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11.25" hidden="false" customHeight="true" outlineLevel="0" collapsed="false">
      <c r="A671" s="1"/>
      <c r="B671" s="1"/>
      <c r="C671" s="15"/>
      <c r="D671" s="15"/>
      <c r="E671" s="16"/>
      <c r="F671" s="16"/>
      <c r="G671" s="15"/>
      <c r="H671" s="15"/>
      <c r="I671" s="15"/>
      <c r="J671" s="15"/>
      <c r="K671" s="15"/>
      <c r="L671" s="15"/>
      <c r="M671" s="16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11.25" hidden="false" customHeight="true" outlineLevel="0" collapsed="false">
      <c r="A672" s="1"/>
      <c r="B672" s="1"/>
      <c r="C672" s="15"/>
      <c r="D672" s="15"/>
      <c r="E672" s="16"/>
      <c r="F672" s="16"/>
      <c r="G672" s="15"/>
      <c r="H672" s="15"/>
      <c r="I672" s="15"/>
      <c r="J672" s="15"/>
      <c r="K672" s="15"/>
      <c r="L672" s="15"/>
      <c r="M672" s="16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11.25" hidden="false" customHeight="true" outlineLevel="0" collapsed="false">
      <c r="A673" s="1"/>
      <c r="B673" s="1"/>
      <c r="C673" s="15"/>
      <c r="D673" s="15"/>
      <c r="E673" s="16"/>
      <c r="F673" s="16"/>
      <c r="G673" s="15"/>
      <c r="H673" s="15"/>
      <c r="I673" s="15"/>
      <c r="J673" s="15"/>
      <c r="K673" s="15"/>
      <c r="L673" s="15"/>
      <c r="M673" s="16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11.25" hidden="false" customHeight="true" outlineLevel="0" collapsed="false">
      <c r="A674" s="1"/>
      <c r="B674" s="1"/>
      <c r="C674" s="15"/>
      <c r="D674" s="15"/>
      <c r="E674" s="16"/>
      <c r="F674" s="16"/>
      <c r="G674" s="15"/>
      <c r="H674" s="15"/>
      <c r="I674" s="15"/>
      <c r="J674" s="15"/>
      <c r="K674" s="15"/>
      <c r="L674" s="15"/>
      <c r="M674" s="16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11.25" hidden="false" customHeight="true" outlineLevel="0" collapsed="false">
      <c r="A675" s="1"/>
      <c r="B675" s="1"/>
      <c r="C675" s="15"/>
      <c r="D675" s="15"/>
      <c r="E675" s="16"/>
      <c r="F675" s="16"/>
      <c r="G675" s="15"/>
      <c r="H675" s="15"/>
      <c r="I675" s="15"/>
      <c r="J675" s="15"/>
      <c r="K675" s="15"/>
      <c r="L675" s="15"/>
      <c r="M675" s="16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11.25" hidden="false" customHeight="true" outlineLevel="0" collapsed="false">
      <c r="A676" s="1"/>
      <c r="B676" s="1"/>
      <c r="C676" s="15"/>
      <c r="D676" s="15"/>
      <c r="E676" s="16"/>
      <c r="F676" s="16"/>
      <c r="G676" s="15"/>
      <c r="H676" s="15"/>
      <c r="I676" s="15"/>
      <c r="J676" s="15"/>
      <c r="K676" s="15"/>
      <c r="L676" s="15"/>
      <c r="M676" s="16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11.25" hidden="false" customHeight="true" outlineLevel="0" collapsed="false">
      <c r="A677" s="1"/>
      <c r="B677" s="1"/>
      <c r="C677" s="15"/>
      <c r="D677" s="15"/>
      <c r="E677" s="16"/>
      <c r="F677" s="16"/>
      <c r="G677" s="15"/>
      <c r="H677" s="15"/>
      <c r="I677" s="15"/>
      <c r="J677" s="15"/>
      <c r="K677" s="15"/>
      <c r="L677" s="15"/>
      <c r="M677" s="16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11.25" hidden="false" customHeight="true" outlineLevel="0" collapsed="false">
      <c r="A678" s="1"/>
      <c r="B678" s="1"/>
      <c r="C678" s="15"/>
      <c r="D678" s="15"/>
      <c r="E678" s="16"/>
      <c r="F678" s="16"/>
      <c r="G678" s="15"/>
      <c r="H678" s="15"/>
      <c r="I678" s="15"/>
      <c r="J678" s="15"/>
      <c r="K678" s="15"/>
      <c r="L678" s="15"/>
      <c r="M678" s="16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11.25" hidden="false" customHeight="true" outlineLevel="0" collapsed="false">
      <c r="A679" s="1"/>
      <c r="B679" s="1"/>
      <c r="C679" s="15"/>
      <c r="D679" s="15"/>
      <c r="E679" s="16"/>
      <c r="F679" s="16"/>
      <c r="G679" s="15"/>
      <c r="H679" s="15"/>
      <c r="I679" s="15"/>
      <c r="J679" s="15"/>
      <c r="K679" s="15"/>
      <c r="L679" s="15"/>
      <c r="M679" s="16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11.25" hidden="false" customHeight="true" outlineLevel="0" collapsed="false">
      <c r="A680" s="1"/>
      <c r="B680" s="1"/>
      <c r="C680" s="15"/>
      <c r="D680" s="15"/>
      <c r="E680" s="16"/>
      <c r="F680" s="16"/>
      <c r="G680" s="15"/>
      <c r="H680" s="15"/>
      <c r="I680" s="15"/>
      <c r="J680" s="15"/>
      <c r="K680" s="15"/>
      <c r="L680" s="15"/>
      <c r="M680" s="16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11.25" hidden="false" customHeight="true" outlineLevel="0" collapsed="false">
      <c r="A681" s="1"/>
      <c r="B681" s="1"/>
      <c r="C681" s="15"/>
      <c r="D681" s="15"/>
      <c r="E681" s="16"/>
      <c r="F681" s="16"/>
      <c r="G681" s="15"/>
      <c r="H681" s="15"/>
      <c r="I681" s="15"/>
      <c r="J681" s="15"/>
      <c r="K681" s="15"/>
      <c r="L681" s="15"/>
      <c r="M681" s="16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11.25" hidden="false" customHeight="true" outlineLevel="0" collapsed="false">
      <c r="A682" s="1"/>
      <c r="B682" s="1"/>
      <c r="C682" s="15"/>
      <c r="D682" s="15"/>
      <c r="E682" s="16"/>
      <c r="F682" s="16"/>
      <c r="G682" s="15"/>
      <c r="H682" s="15"/>
      <c r="I682" s="15"/>
      <c r="J682" s="15"/>
      <c r="K682" s="15"/>
      <c r="L682" s="15"/>
      <c r="M682" s="16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11.25" hidden="false" customHeight="true" outlineLevel="0" collapsed="false">
      <c r="A683" s="1"/>
      <c r="B683" s="1"/>
      <c r="C683" s="15"/>
      <c r="D683" s="15"/>
      <c r="E683" s="16"/>
      <c r="F683" s="16"/>
      <c r="G683" s="15"/>
      <c r="H683" s="15"/>
      <c r="I683" s="15"/>
      <c r="J683" s="15"/>
      <c r="K683" s="15"/>
      <c r="L683" s="15"/>
      <c r="M683" s="16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11.25" hidden="false" customHeight="true" outlineLevel="0" collapsed="false">
      <c r="A684" s="1"/>
      <c r="B684" s="1"/>
      <c r="C684" s="15"/>
      <c r="D684" s="15"/>
      <c r="E684" s="16"/>
      <c r="F684" s="16"/>
      <c r="G684" s="15"/>
      <c r="H684" s="15"/>
      <c r="I684" s="15"/>
      <c r="J684" s="15"/>
      <c r="K684" s="15"/>
      <c r="L684" s="15"/>
      <c r="M684" s="16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11.25" hidden="false" customHeight="true" outlineLevel="0" collapsed="false">
      <c r="A685" s="1"/>
      <c r="B685" s="1"/>
      <c r="C685" s="15"/>
      <c r="D685" s="15"/>
      <c r="E685" s="16"/>
      <c r="F685" s="16"/>
      <c r="G685" s="15"/>
      <c r="H685" s="15"/>
      <c r="I685" s="15"/>
      <c r="J685" s="15"/>
      <c r="K685" s="15"/>
      <c r="L685" s="15"/>
      <c r="M685" s="16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11.25" hidden="false" customHeight="true" outlineLevel="0" collapsed="false">
      <c r="A686" s="1"/>
      <c r="B686" s="1"/>
      <c r="C686" s="15"/>
      <c r="D686" s="15"/>
      <c r="E686" s="16"/>
      <c r="F686" s="16"/>
      <c r="G686" s="15"/>
      <c r="H686" s="15"/>
      <c r="I686" s="15"/>
      <c r="J686" s="15"/>
      <c r="K686" s="15"/>
      <c r="L686" s="15"/>
      <c r="M686" s="16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11.25" hidden="false" customHeight="true" outlineLevel="0" collapsed="false">
      <c r="A687" s="1"/>
      <c r="B687" s="1"/>
      <c r="C687" s="15"/>
      <c r="D687" s="15"/>
      <c r="E687" s="16"/>
      <c r="F687" s="16"/>
      <c r="G687" s="15"/>
      <c r="H687" s="15"/>
      <c r="I687" s="15"/>
      <c r="J687" s="15"/>
      <c r="K687" s="15"/>
      <c r="L687" s="15"/>
      <c r="M687" s="16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11.25" hidden="false" customHeight="true" outlineLevel="0" collapsed="false">
      <c r="A688" s="1"/>
      <c r="B688" s="1"/>
      <c r="C688" s="15"/>
      <c r="D688" s="15"/>
      <c r="E688" s="16"/>
      <c r="F688" s="16"/>
      <c r="G688" s="15"/>
      <c r="H688" s="15"/>
      <c r="I688" s="15"/>
      <c r="J688" s="15"/>
      <c r="K688" s="15"/>
      <c r="L688" s="15"/>
      <c r="M688" s="16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11.25" hidden="false" customHeight="true" outlineLevel="0" collapsed="false">
      <c r="A689" s="1"/>
      <c r="B689" s="1"/>
      <c r="C689" s="15"/>
      <c r="D689" s="15"/>
      <c r="E689" s="16"/>
      <c r="F689" s="16"/>
      <c r="G689" s="15"/>
      <c r="H689" s="15"/>
      <c r="I689" s="15"/>
      <c r="J689" s="15"/>
      <c r="K689" s="15"/>
      <c r="L689" s="15"/>
      <c r="M689" s="16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11.25" hidden="false" customHeight="true" outlineLevel="0" collapsed="false">
      <c r="A690" s="1"/>
      <c r="B690" s="1"/>
      <c r="C690" s="15"/>
      <c r="D690" s="15"/>
      <c r="E690" s="16"/>
      <c r="F690" s="16"/>
      <c r="G690" s="15"/>
      <c r="H690" s="15"/>
      <c r="I690" s="15"/>
      <c r="J690" s="15"/>
      <c r="K690" s="15"/>
      <c r="L690" s="15"/>
      <c r="M690" s="16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11.25" hidden="false" customHeight="true" outlineLevel="0" collapsed="false">
      <c r="A691" s="1"/>
      <c r="B691" s="1"/>
      <c r="C691" s="15"/>
      <c r="D691" s="15"/>
      <c r="E691" s="16"/>
      <c r="F691" s="16"/>
      <c r="G691" s="15"/>
      <c r="H691" s="15"/>
      <c r="I691" s="15"/>
      <c r="J691" s="15"/>
      <c r="K691" s="15"/>
      <c r="L691" s="15"/>
      <c r="M691" s="16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11.25" hidden="false" customHeight="true" outlineLevel="0" collapsed="false">
      <c r="A692" s="1"/>
      <c r="B692" s="1"/>
      <c r="C692" s="15"/>
      <c r="D692" s="15"/>
      <c r="E692" s="16"/>
      <c r="F692" s="16"/>
      <c r="G692" s="15"/>
      <c r="H692" s="15"/>
      <c r="I692" s="15"/>
      <c r="J692" s="15"/>
      <c r="K692" s="15"/>
      <c r="L692" s="15"/>
      <c r="M692" s="16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11.25" hidden="false" customHeight="true" outlineLevel="0" collapsed="false">
      <c r="A693" s="1"/>
      <c r="B693" s="1"/>
      <c r="C693" s="15"/>
      <c r="D693" s="15"/>
      <c r="E693" s="16"/>
      <c r="F693" s="16"/>
      <c r="G693" s="15"/>
      <c r="H693" s="15"/>
      <c r="I693" s="15"/>
      <c r="J693" s="15"/>
      <c r="K693" s="15"/>
      <c r="L693" s="15"/>
      <c r="M693" s="16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11.25" hidden="false" customHeight="true" outlineLevel="0" collapsed="false">
      <c r="A694" s="1"/>
      <c r="B694" s="1"/>
      <c r="C694" s="15"/>
      <c r="D694" s="15"/>
      <c r="E694" s="16"/>
      <c r="F694" s="16"/>
      <c r="G694" s="15"/>
      <c r="H694" s="15"/>
      <c r="I694" s="15"/>
      <c r="J694" s="15"/>
      <c r="K694" s="15"/>
      <c r="L694" s="15"/>
      <c r="M694" s="16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11.25" hidden="false" customHeight="true" outlineLevel="0" collapsed="false">
      <c r="A695" s="1"/>
      <c r="B695" s="1"/>
      <c r="C695" s="15"/>
      <c r="D695" s="15"/>
      <c r="E695" s="16"/>
      <c r="F695" s="16"/>
      <c r="G695" s="15"/>
      <c r="H695" s="15"/>
      <c r="I695" s="15"/>
      <c r="J695" s="15"/>
      <c r="K695" s="15"/>
      <c r="L695" s="15"/>
      <c r="M695" s="16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11.25" hidden="false" customHeight="true" outlineLevel="0" collapsed="false">
      <c r="A696" s="1"/>
      <c r="B696" s="1"/>
      <c r="C696" s="15"/>
      <c r="D696" s="15"/>
      <c r="E696" s="16"/>
      <c r="F696" s="16"/>
      <c r="G696" s="15"/>
      <c r="H696" s="15"/>
      <c r="I696" s="15"/>
      <c r="J696" s="15"/>
      <c r="K696" s="15"/>
      <c r="L696" s="15"/>
      <c r="M696" s="16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11.25" hidden="false" customHeight="true" outlineLevel="0" collapsed="false">
      <c r="A697" s="1"/>
      <c r="B697" s="1"/>
      <c r="C697" s="15"/>
      <c r="D697" s="15"/>
      <c r="E697" s="16"/>
      <c r="F697" s="16"/>
      <c r="G697" s="15"/>
      <c r="H697" s="15"/>
      <c r="I697" s="15"/>
      <c r="J697" s="15"/>
      <c r="K697" s="15"/>
      <c r="L697" s="15"/>
      <c r="M697" s="16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11.25" hidden="false" customHeight="true" outlineLevel="0" collapsed="false">
      <c r="A698" s="1"/>
      <c r="B698" s="1"/>
      <c r="C698" s="15"/>
      <c r="D698" s="15"/>
      <c r="E698" s="16"/>
      <c r="F698" s="16"/>
      <c r="G698" s="15"/>
      <c r="H698" s="15"/>
      <c r="I698" s="15"/>
      <c r="J698" s="15"/>
      <c r="K698" s="15"/>
      <c r="L698" s="15"/>
      <c r="M698" s="16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11.25" hidden="false" customHeight="true" outlineLevel="0" collapsed="false">
      <c r="A699" s="1"/>
      <c r="B699" s="1"/>
      <c r="C699" s="15"/>
      <c r="D699" s="15"/>
      <c r="E699" s="16"/>
      <c r="F699" s="16"/>
      <c r="G699" s="15"/>
      <c r="H699" s="15"/>
      <c r="I699" s="15"/>
      <c r="J699" s="15"/>
      <c r="K699" s="15"/>
      <c r="L699" s="15"/>
      <c r="M699" s="16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11.25" hidden="false" customHeight="true" outlineLevel="0" collapsed="false">
      <c r="A700" s="1"/>
      <c r="B700" s="1"/>
      <c r="C700" s="15"/>
      <c r="D700" s="15"/>
      <c r="E700" s="16"/>
      <c r="F700" s="16"/>
      <c r="G700" s="15"/>
      <c r="H700" s="15"/>
      <c r="I700" s="15"/>
      <c r="J700" s="15"/>
      <c r="K700" s="15"/>
      <c r="L700" s="15"/>
      <c r="M700" s="16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11.25" hidden="false" customHeight="true" outlineLevel="0" collapsed="false">
      <c r="A701" s="1"/>
      <c r="B701" s="1"/>
      <c r="C701" s="15"/>
      <c r="D701" s="15"/>
      <c r="E701" s="16"/>
      <c r="F701" s="16"/>
      <c r="G701" s="15"/>
      <c r="H701" s="15"/>
      <c r="I701" s="15"/>
      <c r="J701" s="15"/>
      <c r="K701" s="15"/>
      <c r="L701" s="15"/>
      <c r="M701" s="16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11.25" hidden="false" customHeight="true" outlineLevel="0" collapsed="false">
      <c r="A702" s="1"/>
      <c r="B702" s="1"/>
      <c r="C702" s="15"/>
      <c r="D702" s="15"/>
      <c r="E702" s="16"/>
      <c r="F702" s="16"/>
      <c r="G702" s="15"/>
      <c r="H702" s="15"/>
      <c r="I702" s="15"/>
      <c r="J702" s="15"/>
      <c r="K702" s="15"/>
      <c r="L702" s="15"/>
      <c r="M702" s="16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11.25" hidden="false" customHeight="true" outlineLevel="0" collapsed="false">
      <c r="A703" s="1"/>
      <c r="B703" s="1"/>
      <c r="C703" s="15"/>
      <c r="D703" s="15"/>
      <c r="E703" s="16"/>
      <c r="F703" s="16"/>
      <c r="G703" s="15"/>
      <c r="H703" s="15"/>
      <c r="I703" s="15"/>
      <c r="J703" s="15"/>
      <c r="K703" s="15"/>
      <c r="L703" s="15"/>
      <c r="M703" s="16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11.25" hidden="false" customHeight="true" outlineLevel="0" collapsed="false">
      <c r="A704" s="1"/>
      <c r="B704" s="1"/>
      <c r="C704" s="15"/>
      <c r="D704" s="15"/>
      <c r="E704" s="16"/>
      <c r="F704" s="16"/>
      <c r="G704" s="15"/>
      <c r="H704" s="15"/>
      <c r="I704" s="15"/>
      <c r="J704" s="15"/>
      <c r="K704" s="15"/>
      <c r="L704" s="15"/>
      <c r="M704" s="16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11.25" hidden="false" customHeight="true" outlineLevel="0" collapsed="false">
      <c r="A705" s="1"/>
      <c r="B705" s="1"/>
      <c r="C705" s="15"/>
      <c r="D705" s="15"/>
      <c r="E705" s="16"/>
      <c r="F705" s="16"/>
      <c r="G705" s="15"/>
      <c r="H705" s="15"/>
      <c r="I705" s="15"/>
      <c r="J705" s="15"/>
      <c r="K705" s="15"/>
      <c r="L705" s="15"/>
      <c r="M705" s="16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11.25" hidden="false" customHeight="true" outlineLevel="0" collapsed="false">
      <c r="A706" s="1"/>
      <c r="B706" s="1"/>
      <c r="C706" s="15"/>
      <c r="D706" s="15"/>
      <c r="E706" s="16"/>
      <c r="F706" s="16"/>
      <c r="G706" s="15"/>
      <c r="H706" s="15"/>
      <c r="I706" s="15"/>
      <c r="J706" s="15"/>
      <c r="K706" s="15"/>
      <c r="L706" s="15"/>
      <c r="M706" s="16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11.25" hidden="false" customHeight="true" outlineLevel="0" collapsed="false">
      <c r="A707" s="1"/>
      <c r="B707" s="1"/>
      <c r="C707" s="15"/>
      <c r="D707" s="15"/>
      <c r="E707" s="16"/>
      <c r="F707" s="16"/>
      <c r="G707" s="15"/>
      <c r="H707" s="15"/>
      <c r="I707" s="15"/>
      <c r="J707" s="15"/>
      <c r="K707" s="15"/>
      <c r="L707" s="15"/>
      <c r="M707" s="16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11.25" hidden="false" customHeight="true" outlineLevel="0" collapsed="false">
      <c r="A708" s="1"/>
      <c r="B708" s="1"/>
      <c r="C708" s="15"/>
      <c r="D708" s="15"/>
      <c r="E708" s="16"/>
      <c r="F708" s="16"/>
      <c r="G708" s="15"/>
      <c r="H708" s="15"/>
      <c r="I708" s="15"/>
      <c r="J708" s="15"/>
      <c r="K708" s="15"/>
      <c r="L708" s="15"/>
      <c r="M708" s="16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11.25" hidden="false" customHeight="true" outlineLevel="0" collapsed="false">
      <c r="A709" s="1"/>
      <c r="B709" s="1"/>
      <c r="C709" s="15"/>
      <c r="D709" s="15"/>
      <c r="E709" s="16"/>
      <c r="F709" s="16"/>
      <c r="G709" s="15"/>
      <c r="H709" s="15"/>
      <c r="I709" s="15"/>
      <c r="J709" s="15"/>
      <c r="K709" s="15"/>
      <c r="L709" s="15"/>
      <c r="M709" s="16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11.25" hidden="false" customHeight="true" outlineLevel="0" collapsed="false">
      <c r="A710" s="1"/>
      <c r="B710" s="1"/>
      <c r="C710" s="15"/>
      <c r="D710" s="15"/>
      <c r="E710" s="16"/>
      <c r="F710" s="16"/>
      <c r="G710" s="15"/>
      <c r="H710" s="15"/>
      <c r="I710" s="15"/>
      <c r="J710" s="15"/>
      <c r="K710" s="15"/>
      <c r="L710" s="15"/>
      <c r="M710" s="16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11.25" hidden="false" customHeight="true" outlineLevel="0" collapsed="false">
      <c r="A711" s="1"/>
      <c r="B711" s="1"/>
      <c r="C711" s="15"/>
      <c r="D711" s="15"/>
      <c r="E711" s="16"/>
      <c r="F711" s="16"/>
      <c r="G711" s="15"/>
      <c r="H711" s="15"/>
      <c r="I711" s="15"/>
      <c r="J711" s="15"/>
      <c r="K711" s="15"/>
      <c r="L711" s="15"/>
      <c r="M711" s="16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11.25" hidden="false" customHeight="true" outlineLevel="0" collapsed="false">
      <c r="A712" s="1"/>
      <c r="B712" s="1"/>
      <c r="C712" s="15"/>
      <c r="D712" s="15"/>
      <c r="E712" s="16"/>
      <c r="F712" s="16"/>
      <c r="G712" s="15"/>
      <c r="H712" s="15"/>
      <c r="I712" s="15"/>
      <c r="J712" s="15"/>
      <c r="K712" s="15"/>
      <c r="L712" s="15"/>
      <c r="M712" s="16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11.25" hidden="false" customHeight="true" outlineLevel="0" collapsed="false">
      <c r="A713" s="1"/>
      <c r="B713" s="1"/>
      <c r="C713" s="15"/>
      <c r="D713" s="15"/>
      <c r="E713" s="16"/>
      <c r="F713" s="16"/>
      <c r="G713" s="15"/>
      <c r="H713" s="15"/>
      <c r="I713" s="15"/>
      <c r="J713" s="15"/>
      <c r="K713" s="15"/>
      <c r="L713" s="15"/>
      <c r="M713" s="16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11.25" hidden="false" customHeight="true" outlineLevel="0" collapsed="false">
      <c r="A714" s="1"/>
      <c r="B714" s="1"/>
      <c r="C714" s="15"/>
      <c r="D714" s="15"/>
      <c r="E714" s="16"/>
      <c r="F714" s="16"/>
      <c r="G714" s="15"/>
      <c r="H714" s="15"/>
      <c r="I714" s="15"/>
      <c r="J714" s="15"/>
      <c r="K714" s="15"/>
      <c r="L714" s="15"/>
      <c r="M714" s="16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11.25" hidden="false" customHeight="true" outlineLevel="0" collapsed="false">
      <c r="A715" s="1"/>
      <c r="B715" s="1"/>
      <c r="C715" s="15"/>
      <c r="D715" s="15"/>
      <c r="E715" s="16"/>
      <c r="F715" s="16"/>
      <c r="G715" s="15"/>
      <c r="H715" s="15"/>
      <c r="I715" s="15"/>
      <c r="J715" s="15"/>
      <c r="K715" s="15"/>
      <c r="L715" s="15"/>
      <c r="M715" s="16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11.25" hidden="false" customHeight="true" outlineLevel="0" collapsed="false">
      <c r="A716" s="1"/>
      <c r="B716" s="1"/>
      <c r="C716" s="15"/>
      <c r="D716" s="15"/>
      <c r="E716" s="16"/>
      <c r="F716" s="16"/>
      <c r="G716" s="15"/>
      <c r="H716" s="15"/>
      <c r="I716" s="15"/>
      <c r="J716" s="15"/>
      <c r="K716" s="15"/>
      <c r="L716" s="15"/>
      <c r="M716" s="16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11.25" hidden="false" customHeight="true" outlineLevel="0" collapsed="false">
      <c r="A717" s="1"/>
      <c r="B717" s="1"/>
      <c r="C717" s="15"/>
      <c r="D717" s="15"/>
      <c r="E717" s="16"/>
      <c r="F717" s="16"/>
      <c r="G717" s="15"/>
      <c r="H717" s="15"/>
      <c r="I717" s="15"/>
      <c r="J717" s="15"/>
      <c r="K717" s="15"/>
      <c r="L717" s="15"/>
      <c r="M717" s="16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11.25" hidden="false" customHeight="true" outlineLevel="0" collapsed="false">
      <c r="A718" s="1"/>
      <c r="B718" s="1"/>
      <c r="C718" s="15"/>
      <c r="D718" s="15"/>
      <c r="E718" s="16"/>
      <c r="F718" s="16"/>
      <c r="G718" s="15"/>
      <c r="H718" s="15"/>
      <c r="I718" s="15"/>
      <c r="J718" s="15"/>
      <c r="K718" s="15"/>
      <c r="L718" s="15"/>
      <c r="M718" s="16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11.25" hidden="false" customHeight="true" outlineLevel="0" collapsed="false">
      <c r="A719" s="1"/>
      <c r="B719" s="1"/>
      <c r="C719" s="15"/>
      <c r="D719" s="15"/>
      <c r="E719" s="16"/>
      <c r="F719" s="16"/>
      <c r="G719" s="15"/>
      <c r="H719" s="15"/>
      <c r="I719" s="15"/>
      <c r="J719" s="15"/>
      <c r="K719" s="15"/>
      <c r="L719" s="15"/>
      <c r="M719" s="16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11.25" hidden="false" customHeight="true" outlineLevel="0" collapsed="false">
      <c r="A720" s="1"/>
      <c r="B720" s="1"/>
      <c r="C720" s="15"/>
      <c r="D720" s="15"/>
      <c r="E720" s="16"/>
      <c r="F720" s="16"/>
      <c r="G720" s="15"/>
      <c r="H720" s="15"/>
      <c r="I720" s="15"/>
      <c r="J720" s="15"/>
      <c r="K720" s="15"/>
      <c r="L720" s="15"/>
      <c r="M720" s="16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11.25" hidden="false" customHeight="true" outlineLevel="0" collapsed="false">
      <c r="A721" s="1"/>
      <c r="B721" s="1"/>
      <c r="C721" s="15"/>
      <c r="D721" s="15"/>
      <c r="E721" s="16"/>
      <c r="F721" s="16"/>
      <c r="G721" s="15"/>
      <c r="H721" s="15"/>
      <c r="I721" s="15"/>
      <c r="J721" s="15"/>
      <c r="K721" s="15"/>
      <c r="L721" s="15"/>
      <c r="M721" s="16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11.25" hidden="false" customHeight="true" outlineLevel="0" collapsed="false">
      <c r="A722" s="1"/>
      <c r="B722" s="1"/>
      <c r="C722" s="15"/>
      <c r="D722" s="15"/>
      <c r="E722" s="16"/>
      <c r="F722" s="16"/>
      <c r="G722" s="15"/>
      <c r="H722" s="15"/>
      <c r="I722" s="15"/>
      <c r="J722" s="15"/>
      <c r="K722" s="15"/>
      <c r="L722" s="15"/>
      <c r="M722" s="16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11.25" hidden="false" customHeight="true" outlineLevel="0" collapsed="false">
      <c r="A723" s="1"/>
      <c r="B723" s="1"/>
      <c r="C723" s="15"/>
      <c r="D723" s="15"/>
      <c r="E723" s="16"/>
      <c r="F723" s="16"/>
      <c r="G723" s="15"/>
      <c r="H723" s="15"/>
      <c r="I723" s="15"/>
      <c r="J723" s="15"/>
      <c r="K723" s="15"/>
      <c r="L723" s="15"/>
      <c r="M723" s="16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11.25" hidden="false" customHeight="true" outlineLevel="0" collapsed="false">
      <c r="A724" s="1"/>
      <c r="B724" s="1"/>
      <c r="C724" s="15"/>
      <c r="D724" s="15"/>
      <c r="E724" s="16"/>
      <c r="F724" s="16"/>
      <c r="G724" s="15"/>
      <c r="H724" s="15"/>
      <c r="I724" s="15"/>
      <c r="J724" s="15"/>
      <c r="K724" s="15"/>
      <c r="L724" s="15"/>
      <c r="M724" s="16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11.25" hidden="false" customHeight="true" outlineLevel="0" collapsed="false">
      <c r="A725" s="1"/>
      <c r="B725" s="1"/>
      <c r="C725" s="15"/>
      <c r="D725" s="15"/>
      <c r="E725" s="16"/>
      <c r="F725" s="16"/>
      <c r="G725" s="15"/>
      <c r="H725" s="15"/>
      <c r="I725" s="15"/>
      <c r="J725" s="15"/>
      <c r="K725" s="15"/>
      <c r="L725" s="15"/>
      <c r="M725" s="16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11.25" hidden="false" customHeight="true" outlineLevel="0" collapsed="false">
      <c r="A726" s="1"/>
      <c r="B726" s="1"/>
      <c r="C726" s="15"/>
      <c r="D726" s="15"/>
      <c r="E726" s="16"/>
      <c r="F726" s="16"/>
      <c r="G726" s="15"/>
      <c r="H726" s="15"/>
      <c r="I726" s="15"/>
      <c r="J726" s="15"/>
      <c r="K726" s="15"/>
      <c r="L726" s="15"/>
      <c r="M726" s="16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11.25" hidden="false" customHeight="true" outlineLevel="0" collapsed="false">
      <c r="A727" s="1"/>
      <c r="B727" s="1"/>
      <c r="C727" s="15"/>
      <c r="D727" s="15"/>
      <c r="E727" s="16"/>
      <c r="F727" s="16"/>
      <c r="G727" s="15"/>
      <c r="H727" s="15"/>
      <c r="I727" s="15"/>
      <c r="J727" s="15"/>
      <c r="K727" s="15"/>
      <c r="L727" s="15"/>
      <c r="M727" s="16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11.25" hidden="false" customHeight="true" outlineLevel="0" collapsed="false">
      <c r="A728" s="1"/>
      <c r="B728" s="1"/>
      <c r="C728" s="15"/>
      <c r="D728" s="15"/>
      <c r="E728" s="16"/>
      <c r="F728" s="16"/>
      <c r="G728" s="15"/>
      <c r="H728" s="15"/>
      <c r="I728" s="15"/>
      <c r="J728" s="15"/>
      <c r="K728" s="15"/>
      <c r="L728" s="15"/>
      <c r="M728" s="16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11.25" hidden="false" customHeight="true" outlineLevel="0" collapsed="false">
      <c r="A729" s="1"/>
      <c r="B729" s="1"/>
      <c r="C729" s="15"/>
      <c r="D729" s="15"/>
      <c r="E729" s="16"/>
      <c r="F729" s="16"/>
      <c r="G729" s="15"/>
      <c r="H729" s="15"/>
      <c r="I729" s="15"/>
      <c r="J729" s="15"/>
      <c r="K729" s="15"/>
      <c r="L729" s="15"/>
      <c r="M729" s="16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11.25" hidden="false" customHeight="true" outlineLevel="0" collapsed="false">
      <c r="A730" s="1"/>
      <c r="B730" s="1"/>
      <c r="C730" s="15"/>
      <c r="D730" s="15"/>
      <c r="E730" s="16"/>
      <c r="F730" s="16"/>
      <c r="G730" s="15"/>
      <c r="H730" s="15"/>
      <c r="I730" s="15"/>
      <c r="J730" s="15"/>
      <c r="K730" s="15"/>
      <c r="L730" s="15"/>
      <c r="M730" s="16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11.25" hidden="false" customHeight="true" outlineLevel="0" collapsed="false">
      <c r="A731" s="1"/>
      <c r="B731" s="1"/>
      <c r="C731" s="15"/>
      <c r="D731" s="15"/>
      <c r="E731" s="16"/>
      <c r="F731" s="16"/>
      <c r="G731" s="15"/>
      <c r="H731" s="15"/>
      <c r="I731" s="15"/>
      <c r="J731" s="15"/>
      <c r="K731" s="15"/>
      <c r="L731" s="15"/>
      <c r="M731" s="16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11.25" hidden="false" customHeight="true" outlineLevel="0" collapsed="false">
      <c r="A732" s="1"/>
      <c r="B732" s="1"/>
      <c r="C732" s="15"/>
      <c r="D732" s="15"/>
      <c r="E732" s="16"/>
      <c r="F732" s="16"/>
      <c r="G732" s="15"/>
      <c r="H732" s="15"/>
      <c r="I732" s="15"/>
      <c r="J732" s="15"/>
      <c r="K732" s="15"/>
      <c r="L732" s="15"/>
      <c r="M732" s="16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11.25" hidden="false" customHeight="true" outlineLevel="0" collapsed="false">
      <c r="A733" s="1"/>
      <c r="B733" s="1"/>
      <c r="C733" s="15"/>
      <c r="D733" s="15"/>
      <c r="E733" s="16"/>
      <c r="F733" s="16"/>
      <c r="G733" s="15"/>
      <c r="H733" s="15"/>
      <c r="I733" s="15"/>
      <c r="J733" s="15"/>
      <c r="K733" s="15"/>
      <c r="L733" s="15"/>
      <c r="M733" s="16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11.25" hidden="false" customHeight="true" outlineLevel="0" collapsed="false">
      <c r="A734" s="1"/>
      <c r="B734" s="1"/>
      <c r="C734" s="15"/>
      <c r="D734" s="15"/>
      <c r="E734" s="16"/>
      <c r="F734" s="16"/>
      <c r="G734" s="15"/>
      <c r="H734" s="15"/>
      <c r="I734" s="15"/>
      <c r="J734" s="15"/>
      <c r="K734" s="15"/>
      <c r="L734" s="15"/>
      <c r="M734" s="16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11.25" hidden="false" customHeight="true" outlineLevel="0" collapsed="false">
      <c r="A735" s="1"/>
      <c r="B735" s="1"/>
      <c r="C735" s="15"/>
      <c r="D735" s="15"/>
      <c r="E735" s="16"/>
      <c r="F735" s="16"/>
      <c r="G735" s="15"/>
      <c r="H735" s="15"/>
      <c r="I735" s="15"/>
      <c r="J735" s="15"/>
      <c r="K735" s="15"/>
      <c r="L735" s="15"/>
      <c r="M735" s="16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11.25" hidden="false" customHeight="true" outlineLevel="0" collapsed="false">
      <c r="A736" s="1"/>
      <c r="B736" s="1"/>
      <c r="C736" s="15"/>
      <c r="D736" s="15"/>
      <c r="E736" s="16"/>
      <c r="F736" s="16"/>
      <c r="G736" s="15"/>
      <c r="H736" s="15"/>
      <c r="I736" s="15"/>
      <c r="J736" s="15"/>
      <c r="K736" s="15"/>
      <c r="L736" s="15"/>
      <c r="M736" s="16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11.25" hidden="false" customHeight="true" outlineLevel="0" collapsed="false">
      <c r="A737" s="1"/>
      <c r="B737" s="1"/>
      <c r="C737" s="15"/>
      <c r="D737" s="15"/>
      <c r="E737" s="16"/>
      <c r="F737" s="16"/>
      <c r="G737" s="15"/>
      <c r="H737" s="15"/>
      <c r="I737" s="15"/>
      <c r="J737" s="15"/>
      <c r="K737" s="15"/>
      <c r="L737" s="15"/>
      <c r="M737" s="16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11.25" hidden="false" customHeight="true" outlineLevel="0" collapsed="false">
      <c r="A738" s="1"/>
      <c r="B738" s="1"/>
      <c r="C738" s="15"/>
      <c r="D738" s="15"/>
      <c r="E738" s="16"/>
      <c r="F738" s="16"/>
      <c r="G738" s="15"/>
      <c r="H738" s="15"/>
      <c r="I738" s="15"/>
      <c r="J738" s="15"/>
      <c r="K738" s="15"/>
      <c r="L738" s="15"/>
      <c r="M738" s="16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11.25" hidden="false" customHeight="true" outlineLevel="0" collapsed="false">
      <c r="A739" s="1"/>
      <c r="B739" s="1"/>
      <c r="C739" s="15"/>
      <c r="D739" s="15"/>
      <c r="E739" s="16"/>
      <c r="F739" s="16"/>
      <c r="G739" s="15"/>
      <c r="H739" s="15"/>
      <c r="I739" s="15"/>
      <c r="J739" s="15"/>
      <c r="K739" s="15"/>
      <c r="L739" s="15"/>
      <c r="M739" s="16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11.25" hidden="false" customHeight="true" outlineLevel="0" collapsed="false">
      <c r="A740" s="1"/>
      <c r="B740" s="1"/>
      <c r="C740" s="15"/>
      <c r="D740" s="15"/>
      <c r="E740" s="16"/>
      <c r="F740" s="16"/>
      <c r="G740" s="15"/>
      <c r="H740" s="15"/>
      <c r="I740" s="15"/>
      <c r="J740" s="15"/>
      <c r="K740" s="15"/>
      <c r="L740" s="15"/>
      <c r="M740" s="16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11.25" hidden="false" customHeight="true" outlineLevel="0" collapsed="false">
      <c r="A741" s="1"/>
      <c r="B741" s="1"/>
      <c r="C741" s="15"/>
      <c r="D741" s="15"/>
      <c r="E741" s="16"/>
      <c r="F741" s="16"/>
      <c r="G741" s="15"/>
      <c r="H741" s="15"/>
      <c r="I741" s="15"/>
      <c r="J741" s="15"/>
      <c r="K741" s="15"/>
      <c r="L741" s="15"/>
      <c r="M741" s="16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11.25" hidden="false" customHeight="true" outlineLevel="0" collapsed="false">
      <c r="A742" s="1"/>
      <c r="B742" s="1"/>
      <c r="C742" s="15"/>
      <c r="D742" s="15"/>
      <c r="E742" s="16"/>
      <c r="F742" s="16"/>
      <c r="G742" s="15"/>
      <c r="H742" s="15"/>
      <c r="I742" s="15"/>
      <c r="J742" s="15"/>
      <c r="K742" s="15"/>
      <c r="L742" s="15"/>
      <c r="M742" s="16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11.25" hidden="false" customHeight="true" outlineLevel="0" collapsed="false">
      <c r="A743" s="1"/>
      <c r="B743" s="1"/>
      <c r="C743" s="15"/>
      <c r="D743" s="15"/>
      <c r="E743" s="16"/>
      <c r="F743" s="16"/>
      <c r="G743" s="15"/>
      <c r="H743" s="15"/>
      <c r="I743" s="15"/>
      <c r="J743" s="15"/>
      <c r="K743" s="15"/>
      <c r="L743" s="15"/>
      <c r="M743" s="16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11.25" hidden="false" customHeight="true" outlineLevel="0" collapsed="false">
      <c r="A744" s="1"/>
      <c r="B744" s="1"/>
      <c r="C744" s="15"/>
      <c r="D744" s="15"/>
      <c r="E744" s="16"/>
      <c r="F744" s="16"/>
      <c r="G744" s="15"/>
      <c r="H744" s="15"/>
      <c r="I744" s="15"/>
      <c r="J744" s="15"/>
      <c r="K744" s="15"/>
      <c r="L744" s="15"/>
      <c r="M744" s="16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11.25" hidden="false" customHeight="true" outlineLevel="0" collapsed="false">
      <c r="A745" s="1"/>
      <c r="B745" s="1"/>
      <c r="C745" s="15"/>
      <c r="D745" s="15"/>
      <c r="E745" s="16"/>
      <c r="F745" s="16"/>
      <c r="G745" s="15"/>
      <c r="H745" s="15"/>
      <c r="I745" s="15"/>
      <c r="J745" s="15"/>
      <c r="K745" s="15"/>
      <c r="L745" s="15"/>
      <c r="M745" s="16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11.25" hidden="false" customHeight="true" outlineLevel="0" collapsed="false">
      <c r="A746" s="1"/>
      <c r="B746" s="1"/>
      <c r="C746" s="15"/>
      <c r="D746" s="15"/>
      <c r="E746" s="16"/>
      <c r="F746" s="16"/>
      <c r="G746" s="15"/>
      <c r="H746" s="15"/>
      <c r="I746" s="15"/>
      <c r="J746" s="15"/>
      <c r="K746" s="15"/>
      <c r="L746" s="15"/>
      <c r="M746" s="16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11.25" hidden="false" customHeight="true" outlineLevel="0" collapsed="false">
      <c r="A747" s="1"/>
      <c r="B747" s="1"/>
      <c r="C747" s="15"/>
      <c r="D747" s="15"/>
      <c r="E747" s="16"/>
      <c r="F747" s="16"/>
      <c r="G747" s="15"/>
      <c r="H747" s="15"/>
      <c r="I747" s="15"/>
      <c r="J747" s="15"/>
      <c r="K747" s="15"/>
      <c r="L747" s="15"/>
      <c r="M747" s="16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11.25" hidden="false" customHeight="true" outlineLevel="0" collapsed="false">
      <c r="A748" s="1"/>
      <c r="B748" s="1"/>
      <c r="C748" s="15"/>
      <c r="D748" s="15"/>
      <c r="E748" s="16"/>
      <c r="F748" s="16"/>
      <c r="G748" s="15"/>
      <c r="H748" s="15"/>
      <c r="I748" s="15"/>
      <c r="J748" s="15"/>
      <c r="K748" s="15"/>
      <c r="L748" s="15"/>
      <c r="M748" s="16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11.25" hidden="false" customHeight="true" outlineLevel="0" collapsed="false">
      <c r="A749" s="1"/>
      <c r="B749" s="1"/>
      <c r="C749" s="15"/>
      <c r="D749" s="15"/>
      <c r="E749" s="16"/>
      <c r="F749" s="16"/>
      <c r="G749" s="15"/>
      <c r="H749" s="15"/>
      <c r="I749" s="15"/>
      <c r="J749" s="15"/>
      <c r="K749" s="15"/>
      <c r="L749" s="15"/>
      <c r="M749" s="16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11.25" hidden="false" customHeight="true" outlineLevel="0" collapsed="false">
      <c r="A750" s="1"/>
      <c r="B750" s="1"/>
      <c r="C750" s="15"/>
      <c r="D750" s="15"/>
      <c r="E750" s="16"/>
      <c r="F750" s="16"/>
      <c r="G750" s="15"/>
      <c r="H750" s="15"/>
      <c r="I750" s="15"/>
      <c r="J750" s="15"/>
      <c r="K750" s="15"/>
      <c r="L750" s="15"/>
      <c r="M750" s="16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11.25" hidden="false" customHeight="true" outlineLevel="0" collapsed="false">
      <c r="A751" s="1"/>
      <c r="B751" s="1"/>
      <c r="C751" s="15"/>
      <c r="D751" s="15"/>
      <c r="E751" s="16"/>
      <c r="F751" s="16"/>
      <c r="G751" s="15"/>
      <c r="H751" s="15"/>
      <c r="I751" s="15"/>
      <c r="J751" s="15"/>
      <c r="K751" s="15"/>
      <c r="L751" s="15"/>
      <c r="M751" s="16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11.25" hidden="false" customHeight="true" outlineLevel="0" collapsed="false">
      <c r="A752" s="1"/>
      <c r="B752" s="1"/>
      <c r="C752" s="15"/>
      <c r="D752" s="15"/>
      <c r="E752" s="16"/>
      <c r="F752" s="16"/>
      <c r="G752" s="15"/>
      <c r="H752" s="15"/>
      <c r="I752" s="15"/>
      <c r="J752" s="15"/>
      <c r="K752" s="15"/>
      <c r="L752" s="15"/>
      <c r="M752" s="16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11.25" hidden="false" customHeight="true" outlineLevel="0" collapsed="false">
      <c r="A753" s="1"/>
      <c r="B753" s="1"/>
      <c r="C753" s="15"/>
      <c r="D753" s="15"/>
      <c r="E753" s="16"/>
      <c r="F753" s="16"/>
      <c r="G753" s="15"/>
      <c r="H753" s="15"/>
      <c r="I753" s="15"/>
      <c r="J753" s="15"/>
      <c r="K753" s="15"/>
      <c r="L753" s="15"/>
      <c r="M753" s="16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11.25" hidden="false" customHeight="true" outlineLevel="0" collapsed="false">
      <c r="A754" s="1"/>
      <c r="B754" s="1"/>
      <c r="C754" s="15"/>
      <c r="D754" s="15"/>
      <c r="E754" s="16"/>
      <c r="F754" s="16"/>
      <c r="G754" s="15"/>
      <c r="H754" s="15"/>
      <c r="I754" s="15"/>
      <c r="J754" s="15"/>
      <c r="K754" s="15"/>
      <c r="L754" s="15"/>
      <c r="M754" s="16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11.25" hidden="false" customHeight="true" outlineLevel="0" collapsed="false">
      <c r="A755" s="1"/>
      <c r="B755" s="1"/>
      <c r="C755" s="15"/>
      <c r="D755" s="15"/>
      <c r="E755" s="16"/>
      <c r="F755" s="16"/>
      <c r="G755" s="15"/>
      <c r="H755" s="15"/>
      <c r="I755" s="15"/>
      <c r="J755" s="15"/>
      <c r="K755" s="15"/>
      <c r="L755" s="15"/>
      <c r="M755" s="16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11.25" hidden="false" customHeight="true" outlineLevel="0" collapsed="false">
      <c r="A756" s="1"/>
      <c r="B756" s="1"/>
      <c r="C756" s="15"/>
      <c r="D756" s="15"/>
      <c r="E756" s="16"/>
      <c r="F756" s="16"/>
      <c r="G756" s="15"/>
      <c r="H756" s="15"/>
      <c r="I756" s="15"/>
      <c r="J756" s="15"/>
      <c r="K756" s="15"/>
      <c r="L756" s="15"/>
      <c r="M756" s="16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11.25" hidden="false" customHeight="true" outlineLevel="0" collapsed="false">
      <c r="A757" s="1"/>
      <c r="B757" s="1"/>
      <c r="C757" s="15"/>
      <c r="D757" s="15"/>
      <c r="E757" s="16"/>
      <c r="F757" s="16"/>
      <c r="G757" s="15"/>
      <c r="H757" s="15"/>
      <c r="I757" s="15"/>
      <c r="J757" s="15"/>
      <c r="K757" s="15"/>
      <c r="L757" s="15"/>
      <c r="M757" s="16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11.25" hidden="false" customHeight="true" outlineLevel="0" collapsed="false">
      <c r="A758" s="1"/>
      <c r="B758" s="1"/>
      <c r="C758" s="15"/>
      <c r="D758" s="15"/>
      <c r="E758" s="16"/>
      <c r="F758" s="16"/>
      <c r="G758" s="15"/>
      <c r="H758" s="15"/>
      <c r="I758" s="15"/>
      <c r="J758" s="15"/>
      <c r="K758" s="15"/>
      <c r="L758" s="15"/>
      <c r="M758" s="16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11.25" hidden="false" customHeight="true" outlineLevel="0" collapsed="false">
      <c r="A759" s="1"/>
      <c r="B759" s="1"/>
      <c r="C759" s="15"/>
      <c r="D759" s="15"/>
      <c r="E759" s="16"/>
      <c r="F759" s="16"/>
      <c r="G759" s="15"/>
      <c r="H759" s="15"/>
      <c r="I759" s="15"/>
      <c r="J759" s="15"/>
      <c r="K759" s="15"/>
      <c r="L759" s="15"/>
      <c r="M759" s="16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11.25" hidden="false" customHeight="true" outlineLevel="0" collapsed="false">
      <c r="A760" s="1"/>
      <c r="B760" s="1"/>
      <c r="C760" s="15"/>
      <c r="D760" s="15"/>
      <c r="E760" s="16"/>
      <c r="F760" s="16"/>
      <c r="G760" s="15"/>
      <c r="H760" s="15"/>
      <c r="I760" s="15"/>
      <c r="J760" s="15"/>
      <c r="K760" s="15"/>
      <c r="L760" s="15"/>
      <c r="M760" s="16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11.25" hidden="false" customHeight="true" outlineLevel="0" collapsed="false">
      <c r="A761" s="1"/>
      <c r="B761" s="1"/>
      <c r="C761" s="15"/>
      <c r="D761" s="15"/>
      <c r="E761" s="16"/>
      <c r="F761" s="16"/>
      <c r="G761" s="15"/>
      <c r="H761" s="15"/>
      <c r="I761" s="15"/>
      <c r="J761" s="15"/>
      <c r="K761" s="15"/>
      <c r="L761" s="15"/>
      <c r="M761" s="16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11.25" hidden="false" customHeight="true" outlineLevel="0" collapsed="false">
      <c r="A762" s="1"/>
      <c r="B762" s="1"/>
      <c r="C762" s="15"/>
      <c r="D762" s="15"/>
      <c r="E762" s="16"/>
      <c r="F762" s="16"/>
      <c r="G762" s="15"/>
      <c r="H762" s="15"/>
      <c r="I762" s="15"/>
      <c r="J762" s="15"/>
      <c r="K762" s="15"/>
      <c r="L762" s="15"/>
      <c r="M762" s="16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11.25" hidden="false" customHeight="true" outlineLevel="0" collapsed="false">
      <c r="A763" s="1"/>
      <c r="B763" s="1"/>
      <c r="C763" s="15"/>
      <c r="D763" s="15"/>
      <c r="E763" s="16"/>
      <c r="F763" s="16"/>
      <c r="G763" s="15"/>
      <c r="H763" s="15"/>
      <c r="I763" s="15"/>
      <c r="J763" s="15"/>
      <c r="K763" s="15"/>
      <c r="L763" s="15"/>
      <c r="M763" s="16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11.25" hidden="false" customHeight="true" outlineLevel="0" collapsed="false">
      <c r="A764" s="1"/>
      <c r="B764" s="1"/>
      <c r="C764" s="15"/>
      <c r="D764" s="15"/>
      <c r="E764" s="16"/>
      <c r="F764" s="16"/>
      <c r="G764" s="15"/>
      <c r="H764" s="15"/>
      <c r="I764" s="15"/>
      <c r="J764" s="15"/>
      <c r="K764" s="15"/>
      <c r="L764" s="15"/>
      <c r="M764" s="16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11.25" hidden="false" customHeight="true" outlineLevel="0" collapsed="false">
      <c r="A765" s="1"/>
      <c r="B765" s="1"/>
      <c r="C765" s="15"/>
      <c r="D765" s="15"/>
      <c r="E765" s="16"/>
      <c r="F765" s="16"/>
      <c r="G765" s="15"/>
      <c r="H765" s="15"/>
      <c r="I765" s="15"/>
      <c r="J765" s="15"/>
      <c r="K765" s="15"/>
      <c r="L765" s="15"/>
      <c r="M765" s="16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11.25" hidden="false" customHeight="true" outlineLevel="0" collapsed="false">
      <c r="A766" s="1"/>
      <c r="B766" s="1"/>
      <c r="C766" s="15"/>
      <c r="D766" s="15"/>
      <c r="E766" s="16"/>
      <c r="F766" s="16"/>
      <c r="G766" s="15"/>
      <c r="H766" s="15"/>
      <c r="I766" s="15"/>
      <c r="J766" s="15"/>
      <c r="K766" s="15"/>
      <c r="L766" s="15"/>
      <c r="M766" s="16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11.25" hidden="false" customHeight="true" outlineLevel="0" collapsed="false">
      <c r="A767" s="1"/>
      <c r="B767" s="1"/>
      <c r="C767" s="15"/>
      <c r="D767" s="15"/>
      <c r="E767" s="16"/>
      <c r="F767" s="16"/>
      <c r="G767" s="15"/>
      <c r="H767" s="15"/>
      <c r="I767" s="15"/>
      <c r="J767" s="15"/>
      <c r="K767" s="15"/>
      <c r="L767" s="15"/>
      <c r="M767" s="16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11.25" hidden="false" customHeight="true" outlineLevel="0" collapsed="false">
      <c r="A768" s="1"/>
      <c r="B768" s="1"/>
      <c r="C768" s="15"/>
      <c r="D768" s="15"/>
      <c r="E768" s="16"/>
      <c r="F768" s="16"/>
      <c r="G768" s="15"/>
      <c r="H768" s="15"/>
      <c r="I768" s="15"/>
      <c r="J768" s="15"/>
      <c r="K768" s="15"/>
      <c r="L768" s="15"/>
      <c r="M768" s="16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11.25" hidden="false" customHeight="true" outlineLevel="0" collapsed="false">
      <c r="A769" s="1"/>
      <c r="B769" s="1"/>
      <c r="C769" s="15"/>
      <c r="D769" s="15"/>
      <c r="E769" s="16"/>
      <c r="F769" s="16"/>
      <c r="G769" s="15"/>
      <c r="H769" s="15"/>
      <c r="I769" s="15"/>
      <c r="J769" s="15"/>
      <c r="K769" s="15"/>
      <c r="L769" s="15"/>
      <c r="M769" s="16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11.25" hidden="false" customHeight="true" outlineLevel="0" collapsed="false">
      <c r="A770" s="1"/>
      <c r="B770" s="1"/>
      <c r="C770" s="15"/>
      <c r="D770" s="15"/>
      <c r="E770" s="16"/>
      <c r="F770" s="16"/>
      <c r="G770" s="15"/>
      <c r="H770" s="15"/>
      <c r="I770" s="15"/>
      <c r="J770" s="15"/>
      <c r="K770" s="15"/>
      <c r="L770" s="15"/>
      <c r="M770" s="16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11.25" hidden="false" customHeight="true" outlineLevel="0" collapsed="false">
      <c r="A771" s="1"/>
      <c r="B771" s="1"/>
      <c r="C771" s="15"/>
      <c r="D771" s="15"/>
      <c r="E771" s="16"/>
      <c r="F771" s="16"/>
      <c r="G771" s="15"/>
      <c r="H771" s="15"/>
      <c r="I771" s="15"/>
      <c r="J771" s="15"/>
      <c r="K771" s="15"/>
      <c r="L771" s="15"/>
      <c r="M771" s="16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11.25" hidden="false" customHeight="true" outlineLevel="0" collapsed="false">
      <c r="A772" s="1"/>
      <c r="B772" s="1"/>
      <c r="C772" s="15"/>
      <c r="D772" s="15"/>
      <c r="E772" s="16"/>
      <c r="F772" s="16"/>
      <c r="G772" s="15"/>
      <c r="H772" s="15"/>
      <c r="I772" s="15"/>
      <c r="J772" s="15"/>
      <c r="K772" s="15"/>
      <c r="L772" s="15"/>
      <c r="M772" s="16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11.25" hidden="false" customHeight="true" outlineLevel="0" collapsed="false">
      <c r="A773" s="1"/>
      <c r="B773" s="1"/>
      <c r="C773" s="15"/>
      <c r="D773" s="15"/>
      <c r="E773" s="16"/>
      <c r="F773" s="16"/>
      <c r="G773" s="15"/>
      <c r="H773" s="15"/>
      <c r="I773" s="15"/>
      <c r="J773" s="15"/>
      <c r="K773" s="15"/>
      <c r="L773" s="15"/>
      <c r="M773" s="16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11.25" hidden="false" customHeight="true" outlineLevel="0" collapsed="false">
      <c r="A774" s="1"/>
      <c r="B774" s="1"/>
      <c r="C774" s="15"/>
      <c r="D774" s="15"/>
      <c r="E774" s="16"/>
      <c r="F774" s="16"/>
      <c r="G774" s="15"/>
      <c r="H774" s="15"/>
      <c r="I774" s="15"/>
      <c r="J774" s="15"/>
      <c r="K774" s="15"/>
      <c r="L774" s="15"/>
      <c r="M774" s="16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11.25" hidden="false" customHeight="true" outlineLevel="0" collapsed="false">
      <c r="A775" s="1"/>
      <c r="B775" s="1"/>
      <c r="C775" s="15"/>
      <c r="D775" s="15"/>
      <c r="E775" s="16"/>
      <c r="F775" s="16"/>
      <c r="G775" s="15"/>
      <c r="H775" s="15"/>
      <c r="I775" s="15"/>
      <c r="J775" s="15"/>
      <c r="K775" s="15"/>
      <c r="L775" s="15"/>
      <c r="M775" s="16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11.25" hidden="false" customHeight="true" outlineLevel="0" collapsed="false">
      <c r="A776" s="1"/>
      <c r="B776" s="1"/>
      <c r="C776" s="15"/>
      <c r="D776" s="15"/>
      <c r="E776" s="16"/>
      <c r="F776" s="16"/>
      <c r="G776" s="15"/>
      <c r="H776" s="15"/>
      <c r="I776" s="15"/>
      <c r="J776" s="15"/>
      <c r="K776" s="15"/>
      <c r="L776" s="15"/>
      <c r="M776" s="16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11.25" hidden="false" customHeight="true" outlineLevel="0" collapsed="false">
      <c r="A777" s="1"/>
      <c r="B777" s="1"/>
      <c r="C777" s="15"/>
      <c r="D777" s="15"/>
      <c r="E777" s="16"/>
      <c r="F777" s="16"/>
      <c r="G777" s="15"/>
      <c r="H777" s="15"/>
      <c r="I777" s="15"/>
      <c r="J777" s="15"/>
      <c r="K777" s="15"/>
      <c r="L777" s="15"/>
      <c r="M777" s="16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11.25" hidden="false" customHeight="true" outlineLevel="0" collapsed="false">
      <c r="A778" s="1"/>
      <c r="B778" s="1"/>
      <c r="C778" s="15"/>
      <c r="D778" s="15"/>
      <c r="E778" s="16"/>
      <c r="F778" s="16"/>
      <c r="G778" s="15"/>
      <c r="H778" s="15"/>
      <c r="I778" s="15"/>
      <c r="J778" s="15"/>
      <c r="K778" s="15"/>
      <c r="L778" s="15"/>
      <c r="M778" s="16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11.25" hidden="false" customHeight="true" outlineLevel="0" collapsed="false">
      <c r="A779" s="1"/>
      <c r="B779" s="1"/>
      <c r="C779" s="15"/>
      <c r="D779" s="15"/>
      <c r="E779" s="16"/>
      <c r="F779" s="16"/>
      <c r="G779" s="15"/>
      <c r="H779" s="15"/>
      <c r="I779" s="15"/>
      <c r="J779" s="15"/>
      <c r="K779" s="15"/>
      <c r="L779" s="15"/>
      <c r="M779" s="16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11.25" hidden="false" customHeight="true" outlineLevel="0" collapsed="false">
      <c r="A780" s="1"/>
      <c r="B780" s="1"/>
      <c r="C780" s="15"/>
      <c r="D780" s="15"/>
      <c r="E780" s="16"/>
      <c r="F780" s="16"/>
      <c r="G780" s="15"/>
      <c r="H780" s="15"/>
      <c r="I780" s="15"/>
      <c r="J780" s="15"/>
      <c r="K780" s="15"/>
      <c r="L780" s="15"/>
      <c r="M780" s="16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11.25" hidden="false" customHeight="true" outlineLevel="0" collapsed="false">
      <c r="A781" s="1"/>
      <c r="B781" s="1"/>
      <c r="C781" s="15"/>
      <c r="D781" s="15"/>
      <c r="E781" s="16"/>
      <c r="F781" s="16"/>
      <c r="G781" s="15"/>
      <c r="H781" s="15"/>
      <c r="I781" s="15"/>
      <c r="J781" s="15"/>
      <c r="K781" s="15"/>
      <c r="L781" s="15"/>
      <c r="M781" s="16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11.25" hidden="false" customHeight="true" outlineLevel="0" collapsed="false">
      <c r="A782" s="1"/>
      <c r="B782" s="1"/>
      <c r="C782" s="15"/>
      <c r="D782" s="15"/>
      <c r="E782" s="16"/>
      <c r="F782" s="16"/>
      <c r="G782" s="15"/>
      <c r="H782" s="15"/>
      <c r="I782" s="15"/>
      <c r="J782" s="15"/>
      <c r="K782" s="15"/>
      <c r="L782" s="15"/>
      <c r="M782" s="16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11.25" hidden="false" customHeight="true" outlineLevel="0" collapsed="false">
      <c r="A783" s="1"/>
      <c r="B783" s="1"/>
      <c r="C783" s="15"/>
      <c r="D783" s="15"/>
      <c r="E783" s="16"/>
      <c r="F783" s="16"/>
      <c r="G783" s="15"/>
      <c r="H783" s="15"/>
      <c r="I783" s="15"/>
      <c r="J783" s="15"/>
      <c r="K783" s="15"/>
      <c r="L783" s="15"/>
      <c r="M783" s="16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11.25" hidden="false" customHeight="true" outlineLevel="0" collapsed="false">
      <c r="A784" s="1"/>
      <c r="B784" s="1"/>
      <c r="C784" s="15"/>
      <c r="D784" s="15"/>
      <c r="E784" s="16"/>
      <c r="F784" s="16"/>
      <c r="G784" s="15"/>
      <c r="H784" s="15"/>
      <c r="I784" s="15"/>
      <c r="J784" s="15"/>
      <c r="K784" s="15"/>
      <c r="L784" s="15"/>
      <c r="M784" s="16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11.25" hidden="false" customHeight="true" outlineLevel="0" collapsed="false">
      <c r="A785" s="1"/>
      <c r="B785" s="1"/>
      <c r="C785" s="15"/>
      <c r="D785" s="15"/>
      <c r="E785" s="16"/>
      <c r="F785" s="16"/>
      <c r="G785" s="15"/>
      <c r="H785" s="15"/>
      <c r="I785" s="15"/>
      <c r="J785" s="15"/>
      <c r="K785" s="15"/>
      <c r="L785" s="15"/>
      <c r="M785" s="16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11.25" hidden="false" customHeight="true" outlineLevel="0" collapsed="false">
      <c r="A786" s="1"/>
      <c r="B786" s="1"/>
      <c r="C786" s="15"/>
      <c r="D786" s="15"/>
      <c r="E786" s="16"/>
      <c r="F786" s="16"/>
      <c r="G786" s="15"/>
      <c r="H786" s="15"/>
      <c r="I786" s="15"/>
      <c r="J786" s="15"/>
      <c r="K786" s="15"/>
      <c r="L786" s="15"/>
      <c r="M786" s="16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11.25" hidden="false" customHeight="true" outlineLevel="0" collapsed="false">
      <c r="A787" s="1"/>
      <c r="B787" s="1"/>
      <c r="C787" s="15"/>
      <c r="D787" s="15"/>
      <c r="E787" s="16"/>
      <c r="F787" s="16"/>
      <c r="G787" s="15"/>
      <c r="H787" s="15"/>
      <c r="I787" s="15"/>
      <c r="J787" s="15"/>
      <c r="K787" s="15"/>
      <c r="L787" s="15"/>
      <c r="M787" s="16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11.25" hidden="false" customHeight="true" outlineLevel="0" collapsed="false">
      <c r="A788" s="1"/>
      <c r="B788" s="1"/>
      <c r="C788" s="15"/>
      <c r="D788" s="15"/>
      <c r="E788" s="16"/>
      <c r="F788" s="16"/>
      <c r="G788" s="15"/>
      <c r="H788" s="15"/>
      <c r="I788" s="15"/>
      <c r="J788" s="15"/>
      <c r="K788" s="15"/>
      <c r="L788" s="15"/>
      <c r="M788" s="16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11.25" hidden="false" customHeight="true" outlineLevel="0" collapsed="false">
      <c r="A789" s="1"/>
      <c r="B789" s="1"/>
      <c r="C789" s="15"/>
      <c r="D789" s="15"/>
      <c r="E789" s="16"/>
      <c r="F789" s="16"/>
      <c r="G789" s="15"/>
      <c r="H789" s="15"/>
      <c r="I789" s="15"/>
      <c r="J789" s="15"/>
      <c r="K789" s="15"/>
      <c r="L789" s="15"/>
      <c r="M789" s="16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11.25" hidden="false" customHeight="true" outlineLevel="0" collapsed="false">
      <c r="A790" s="1"/>
      <c r="B790" s="1"/>
      <c r="C790" s="15"/>
      <c r="D790" s="15"/>
      <c r="E790" s="16"/>
      <c r="F790" s="16"/>
      <c r="G790" s="15"/>
      <c r="H790" s="15"/>
      <c r="I790" s="15"/>
      <c r="J790" s="15"/>
      <c r="K790" s="15"/>
      <c r="L790" s="15"/>
      <c r="M790" s="16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11.25" hidden="false" customHeight="true" outlineLevel="0" collapsed="false">
      <c r="A791" s="1"/>
      <c r="B791" s="1"/>
      <c r="C791" s="15"/>
      <c r="D791" s="15"/>
      <c r="E791" s="16"/>
      <c r="F791" s="16"/>
      <c r="G791" s="15"/>
      <c r="H791" s="15"/>
      <c r="I791" s="15"/>
      <c r="J791" s="15"/>
      <c r="K791" s="15"/>
      <c r="L791" s="15"/>
      <c r="M791" s="16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11.25" hidden="false" customHeight="true" outlineLevel="0" collapsed="false">
      <c r="A792" s="1"/>
      <c r="B792" s="1"/>
      <c r="C792" s="15"/>
      <c r="D792" s="15"/>
      <c r="E792" s="16"/>
      <c r="F792" s="16"/>
      <c r="G792" s="15"/>
      <c r="H792" s="15"/>
      <c r="I792" s="15"/>
      <c r="J792" s="15"/>
      <c r="K792" s="15"/>
      <c r="L792" s="15"/>
      <c r="M792" s="16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11.25" hidden="false" customHeight="true" outlineLevel="0" collapsed="false">
      <c r="A793" s="1"/>
      <c r="B793" s="1"/>
      <c r="C793" s="15"/>
      <c r="D793" s="15"/>
      <c r="E793" s="16"/>
      <c r="F793" s="16"/>
      <c r="G793" s="15"/>
      <c r="H793" s="15"/>
      <c r="I793" s="15"/>
      <c r="J793" s="15"/>
      <c r="K793" s="15"/>
      <c r="L793" s="15"/>
      <c r="M793" s="16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11.25" hidden="false" customHeight="true" outlineLevel="0" collapsed="false">
      <c r="A794" s="1"/>
      <c r="B794" s="1"/>
      <c r="C794" s="15"/>
      <c r="D794" s="15"/>
      <c r="E794" s="16"/>
      <c r="F794" s="16"/>
      <c r="G794" s="15"/>
      <c r="H794" s="15"/>
      <c r="I794" s="15"/>
      <c r="J794" s="15"/>
      <c r="K794" s="15"/>
      <c r="L794" s="15"/>
      <c r="M794" s="16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11.25" hidden="false" customHeight="true" outlineLevel="0" collapsed="false">
      <c r="A795" s="1"/>
      <c r="B795" s="1"/>
      <c r="C795" s="15"/>
      <c r="D795" s="15"/>
      <c r="E795" s="16"/>
      <c r="F795" s="16"/>
      <c r="G795" s="15"/>
      <c r="H795" s="15"/>
      <c r="I795" s="15"/>
      <c r="J795" s="15"/>
      <c r="K795" s="15"/>
      <c r="L795" s="15"/>
      <c r="M795" s="16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11.25" hidden="false" customHeight="true" outlineLevel="0" collapsed="false">
      <c r="A796" s="1"/>
      <c r="B796" s="1"/>
      <c r="C796" s="15"/>
      <c r="D796" s="15"/>
      <c r="E796" s="16"/>
      <c r="F796" s="16"/>
      <c r="G796" s="15"/>
      <c r="H796" s="15"/>
      <c r="I796" s="15"/>
      <c r="J796" s="15"/>
      <c r="K796" s="15"/>
      <c r="L796" s="15"/>
      <c r="M796" s="16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11.25" hidden="false" customHeight="true" outlineLevel="0" collapsed="false">
      <c r="A797" s="1"/>
      <c r="B797" s="1"/>
      <c r="C797" s="15"/>
      <c r="D797" s="15"/>
      <c r="E797" s="16"/>
      <c r="F797" s="16"/>
      <c r="G797" s="15"/>
      <c r="H797" s="15"/>
      <c r="I797" s="15"/>
      <c r="J797" s="15"/>
      <c r="K797" s="15"/>
      <c r="L797" s="15"/>
      <c r="M797" s="16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11.25" hidden="false" customHeight="true" outlineLevel="0" collapsed="false">
      <c r="A798" s="1"/>
      <c r="B798" s="1"/>
      <c r="C798" s="15"/>
      <c r="D798" s="15"/>
      <c r="E798" s="16"/>
      <c r="F798" s="16"/>
      <c r="G798" s="15"/>
      <c r="H798" s="15"/>
      <c r="I798" s="15"/>
      <c r="J798" s="15"/>
      <c r="K798" s="15"/>
      <c r="L798" s="15"/>
      <c r="M798" s="16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11.25" hidden="false" customHeight="true" outlineLevel="0" collapsed="false">
      <c r="A799" s="1"/>
      <c r="B799" s="1"/>
      <c r="C799" s="15"/>
      <c r="D799" s="15"/>
      <c r="E799" s="16"/>
      <c r="F799" s="16"/>
      <c r="G799" s="15"/>
      <c r="H799" s="15"/>
      <c r="I799" s="15"/>
      <c r="J799" s="15"/>
      <c r="K799" s="15"/>
      <c r="L799" s="15"/>
      <c r="M799" s="16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11.25" hidden="false" customHeight="true" outlineLevel="0" collapsed="false">
      <c r="A800" s="1"/>
      <c r="B800" s="1"/>
      <c r="C800" s="15"/>
      <c r="D800" s="15"/>
      <c r="E800" s="16"/>
      <c r="F800" s="16"/>
      <c r="G800" s="15"/>
      <c r="H800" s="15"/>
      <c r="I800" s="15"/>
      <c r="J800" s="15"/>
      <c r="K800" s="15"/>
      <c r="L800" s="15"/>
      <c r="M800" s="16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11.25" hidden="false" customHeight="true" outlineLevel="0" collapsed="false">
      <c r="A801" s="1"/>
      <c r="B801" s="1"/>
      <c r="C801" s="15"/>
      <c r="D801" s="15"/>
      <c r="E801" s="16"/>
      <c r="F801" s="16"/>
      <c r="G801" s="15"/>
      <c r="H801" s="15"/>
      <c r="I801" s="15"/>
      <c r="J801" s="15"/>
      <c r="K801" s="15"/>
      <c r="L801" s="15"/>
      <c r="M801" s="16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11.25" hidden="false" customHeight="true" outlineLevel="0" collapsed="false">
      <c r="A802" s="1"/>
      <c r="B802" s="1"/>
      <c r="C802" s="15"/>
      <c r="D802" s="15"/>
      <c r="E802" s="16"/>
      <c r="F802" s="16"/>
      <c r="G802" s="15"/>
      <c r="H802" s="15"/>
      <c r="I802" s="15"/>
      <c r="J802" s="15"/>
      <c r="K802" s="15"/>
      <c r="L802" s="15"/>
      <c r="M802" s="16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11.25" hidden="false" customHeight="true" outlineLevel="0" collapsed="false">
      <c r="A803" s="1"/>
      <c r="B803" s="1"/>
      <c r="C803" s="15"/>
      <c r="D803" s="15"/>
      <c r="E803" s="16"/>
      <c r="F803" s="16"/>
      <c r="G803" s="15"/>
      <c r="H803" s="15"/>
      <c r="I803" s="15"/>
      <c r="J803" s="15"/>
      <c r="K803" s="15"/>
      <c r="L803" s="15"/>
      <c r="M803" s="16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11.25" hidden="false" customHeight="true" outlineLevel="0" collapsed="false">
      <c r="A804" s="1"/>
      <c r="B804" s="1"/>
      <c r="C804" s="15"/>
      <c r="D804" s="15"/>
      <c r="E804" s="16"/>
      <c r="F804" s="16"/>
      <c r="G804" s="15"/>
      <c r="H804" s="15"/>
      <c r="I804" s="15"/>
      <c r="J804" s="15"/>
      <c r="K804" s="15"/>
      <c r="L804" s="15"/>
      <c r="M804" s="16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11.25" hidden="false" customHeight="true" outlineLevel="0" collapsed="false">
      <c r="A805" s="1"/>
      <c r="B805" s="1"/>
      <c r="C805" s="15"/>
      <c r="D805" s="15"/>
      <c r="E805" s="16"/>
      <c r="F805" s="16"/>
      <c r="G805" s="15"/>
      <c r="H805" s="15"/>
      <c r="I805" s="15"/>
      <c r="J805" s="15"/>
      <c r="K805" s="15"/>
      <c r="L805" s="15"/>
      <c r="M805" s="16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11.25" hidden="false" customHeight="true" outlineLevel="0" collapsed="false">
      <c r="A806" s="1"/>
      <c r="B806" s="1"/>
      <c r="C806" s="15"/>
      <c r="D806" s="15"/>
      <c r="E806" s="16"/>
      <c r="F806" s="16"/>
      <c r="G806" s="15"/>
      <c r="H806" s="15"/>
      <c r="I806" s="15"/>
      <c r="J806" s="15"/>
      <c r="K806" s="15"/>
      <c r="L806" s="15"/>
      <c r="M806" s="16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11.25" hidden="false" customHeight="true" outlineLevel="0" collapsed="false">
      <c r="A807" s="1"/>
      <c r="B807" s="1"/>
      <c r="C807" s="15"/>
      <c r="D807" s="15"/>
      <c r="E807" s="16"/>
      <c r="F807" s="16"/>
      <c r="G807" s="15"/>
      <c r="H807" s="15"/>
      <c r="I807" s="15"/>
      <c r="J807" s="15"/>
      <c r="K807" s="15"/>
      <c r="L807" s="15"/>
      <c r="M807" s="16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11.25" hidden="false" customHeight="true" outlineLevel="0" collapsed="false">
      <c r="A808" s="1"/>
      <c r="B808" s="1"/>
      <c r="C808" s="15"/>
      <c r="D808" s="15"/>
      <c r="E808" s="16"/>
      <c r="F808" s="16"/>
      <c r="G808" s="15"/>
      <c r="H808" s="15"/>
      <c r="I808" s="15"/>
      <c r="J808" s="15"/>
      <c r="K808" s="15"/>
      <c r="L808" s="15"/>
      <c r="M808" s="16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11.25" hidden="false" customHeight="true" outlineLevel="0" collapsed="false">
      <c r="A809" s="1"/>
      <c r="B809" s="1"/>
      <c r="C809" s="15"/>
      <c r="D809" s="15"/>
      <c r="E809" s="16"/>
      <c r="F809" s="16"/>
      <c r="G809" s="15"/>
      <c r="H809" s="15"/>
      <c r="I809" s="15"/>
      <c r="J809" s="15"/>
      <c r="K809" s="15"/>
      <c r="L809" s="15"/>
      <c r="M809" s="16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11.25" hidden="false" customHeight="true" outlineLevel="0" collapsed="false">
      <c r="A810" s="1"/>
      <c r="B810" s="1"/>
      <c r="C810" s="15"/>
      <c r="D810" s="15"/>
      <c r="E810" s="16"/>
      <c r="F810" s="16"/>
      <c r="G810" s="15"/>
      <c r="H810" s="15"/>
      <c r="I810" s="15"/>
      <c r="J810" s="15"/>
      <c r="K810" s="15"/>
      <c r="L810" s="15"/>
      <c r="M810" s="16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11.25" hidden="false" customHeight="true" outlineLevel="0" collapsed="false">
      <c r="A811" s="1"/>
      <c r="B811" s="1"/>
      <c r="C811" s="15"/>
      <c r="D811" s="15"/>
      <c r="E811" s="16"/>
      <c r="F811" s="16"/>
      <c r="G811" s="15"/>
      <c r="H811" s="15"/>
      <c r="I811" s="15"/>
      <c r="J811" s="15"/>
      <c r="K811" s="15"/>
      <c r="L811" s="15"/>
      <c r="M811" s="16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11.25" hidden="false" customHeight="true" outlineLevel="0" collapsed="false">
      <c r="A812" s="1"/>
      <c r="B812" s="1"/>
      <c r="C812" s="15"/>
      <c r="D812" s="15"/>
      <c r="E812" s="16"/>
      <c r="F812" s="16"/>
      <c r="G812" s="15"/>
      <c r="H812" s="15"/>
      <c r="I812" s="15"/>
      <c r="J812" s="15"/>
      <c r="K812" s="15"/>
      <c r="L812" s="15"/>
      <c r="M812" s="16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11.25" hidden="false" customHeight="true" outlineLevel="0" collapsed="false">
      <c r="A813" s="1"/>
      <c r="B813" s="1"/>
      <c r="C813" s="15"/>
      <c r="D813" s="15"/>
      <c r="E813" s="16"/>
      <c r="F813" s="16"/>
      <c r="G813" s="15"/>
      <c r="H813" s="15"/>
      <c r="I813" s="15"/>
      <c r="J813" s="15"/>
      <c r="K813" s="15"/>
      <c r="L813" s="15"/>
      <c r="M813" s="16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11.25" hidden="false" customHeight="true" outlineLevel="0" collapsed="false">
      <c r="A814" s="1"/>
      <c r="B814" s="1"/>
      <c r="C814" s="15"/>
      <c r="D814" s="15"/>
      <c r="E814" s="16"/>
      <c r="F814" s="16"/>
      <c r="G814" s="15"/>
      <c r="H814" s="15"/>
      <c r="I814" s="15"/>
      <c r="J814" s="15"/>
      <c r="K814" s="15"/>
      <c r="L814" s="15"/>
      <c r="M814" s="16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11.25" hidden="false" customHeight="true" outlineLevel="0" collapsed="false">
      <c r="A815" s="1"/>
      <c r="B815" s="1"/>
      <c r="C815" s="15"/>
      <c r="D815" s="15"/>
      <c r="E815" s="16"/>
      <c r="F815" s="16"/>
      <c r="G815" s="15"/>
      <c r="H815" s="15"/>
      <c r="I815" s="15"/>
      <c r="J815" s="15"/>
      <c r="K815" s="15"/>
      <c r="L815" s="15"/>
      <c r="M815" s="16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11.25" hidden="false" customHeight="true" outlineLevel="0" collapsed="false">
      <c r="A816" s="1"/>
      <c r="B816" s="1"/>
      <c r="C816" s="15"/>
      <c r="D816" s="15"/>
      <c r="E816" s="16"/>
      <c r="F816" s="16"/>
      <c r="G816" s="15"/>
      <c r="H816" s="15"/>
      <c r="I816" s="15"/>
      <c r="J816" s="15"/>
      <c r="K816" s="15"/>
      <c r="L816" s="15"/>
      <c r="M816" s="16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11.25" hidden="false" customHeight="true" outlineLevel="0" collapsed="false">
      <c r="A817" s="1"/>
      <c r="B817" s="1"/>
      <c r="C817" s="15"/>
      <c r="D817" s="15"/>
      <c r="E817" s="16"/>
      <c r="F817" s="16"/>
      <c r="G817" s="15"/>
      <c r="H817" s="15"/>
      <c r="I817" s="15"/>
      <c r="J817" s="15"/>
      <c r="K817" s="15"/>
      <c r="L817" s="15"/>
      <c r="M817" s="16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11.25" hidden="false" customHeight="true" outlineLevel="0" collapsed="false">
      <c r="A818" s="1"/>
      <c r="B818" s="1"/>
      <c r="C818" s="15"/>
      <c r="D818" s="15"/>
      <c r="E818" s="16"/>
      <c r="F818" s="16"/>
      <c r="G818" s="15"/>
      <c r="H818" s="15"/>
      <c r="I818" s="15"/>
      <c r="J818" s="15"/>
      <c r="K818" s="15"/>
      <c r="L818" s="15"/>
      <c r="M818" s="16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11.25" hidden="false" customHeight="true" outlineLevel="0" collapsed="false">
      <c r="A819" s="1"/>
      <c r="B819" s="1"/>
      <c r="C819" s="15"/>
      <c r="D819" s="15"/>
      <c r="E819" s="16"/>
      <c r="F819" s="16"/>
      <c r="G819" s="15"/>
      <c r="H819" s="15"/>
      <c r="I819" s="15"/>
      <c r="J819" s="15"/>
      <c r="K819" s="15"/>
      <c r="L819" s="15"/>
      <c r="M819" s="16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11.25" hidden="false" customHeight="true" outlineLevel="0" collapsed="false">
      <c r="A820" s="1"/>
      <c r="B820" s="1"/>
      <c r="C820" s="15"/>
      <c r="D820" s="15"/>
      <c r="E820" s="16"/>
      <c r="F820" s="16"/>
      <c r="G820" s="15"/>
      <c r="H820" s="15"/>
      <c r="I820" s="15"/>
      <c r="J820" s="15"/>
      <c r="K820" s="15"/>
      <c r="L820" s="15"/>
      <c r="M820" s="16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11.25" hidden="false" customHeight="true" outlineLevel="0" collapsed="false">
      <c r="A821" s="1"/>
      <c r="B821" s="1"/>
      <c r="C821" s="15"/>
      <c r="D821" s="15"/>
      <c r="E821" s="16"/>
      <c r="F821" s="16"/>
      <c r="G821" s="15"/>
      <c r="H821" s="15"/>
      <c r="I821" s="15"/>
      <c r="J821" s="15"/>
      <c r="K821" s="15"/>
      <c r="L821" s="15"/>
      <c r="M821" s="16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11.25" hidden="false" customHeight="true" outlineLevel="0" collapsed="false">
      <c r="A822" s="1"/>
      <c r="B822" s="1"/>
      <c r="C822" s="15"/>
      <c r="D822" s="15"/>
      <c r="E822" s="16"/>
      <c r="F822" s="16"/>
      <c r="G822" s="15"/>
      <c r="H822" s="15"/>
      <c r="I822" s="15"/>
      <c r="J822" s="15"/>
      <c r="K822" s="15"/>
      <c r="L822" s="15"/>
      <c r="M822" s="16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11.25" hidden="false" customHeight="true" outlineLevel="0" collapsed="false">
      <c r="A823" s="1"/>
      <c r="B823" s="1"/>
      <c r="C823" s="15"/>
      <c r="D823" s="15"/>
      <c r="E823" s="16"/>
      <c r="F823" s="16"/>
      <c r="G823" s="15"/>
      <c r="H823" s="15"/>
      <c r="I823" s="15"/>
      <c r="J823" s="15"/>
      <c r="K823" s="15"/>
      <c r="L823" s="15"/>
      <c r="M823" s="16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11.25" hidden="false" customHeight="true" outlineLevel="0" collapsed="false">
      <c r="A824" s="1"/>
      <c r="B824" s="1"/>
      <c r="C824" s="15"/>
      <c r="D824" s="15"/>
      <c r="E824" s="16"/>
      <c r="F824" s="16"/>
      <c r="G824" s="15"/>
      <c r="H824" s="15"/>
      <c r="I824" s="15"/>
      <c r="J824" s="15"/>
      <c r="K824" s="15"/>
      <c r="L824" s="15"/>
      <c r="M824" s="16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11.25" hidden="false" customHeight="true" outlineLevel="0" collapsed="false">
      <c r="A825" s="1"/>
      <c r="B825" s="1"/>
      <c r="C825" s="15"/>
      <c r="D825" s="15"/>
      <c r="E825" s="16"/>
      <c r="F825" s="16"/>
      <c r="G825" s="15"/>
      <c r="H825" s="15"/>
      <c r="I825" s="15"/>
      <c r="J825" s="15"/>
      <c r="K825" s="15"/>
      <c r="L825" s="15"/>
      <c r="M825" s="16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11.25" hidden="false" customHeight="true" outlineLevel="0" collapsed="false">
      <c r="A826" s="1"/>
      <c r="B826" s="1"/>
      <c r="C826" s="15"/>
      <c r="D826" s="15"/>
      <c r="E826" s="16"/>
      <c r="F826" s="16"/>
      <c r="G826" s="15"/>
      <c r="H826" s="15"/>
      <c r="I826" s="15"/>
      <c r="J826" s="15"/>
      <c r="K826" s="15"/>
      <c r="L826" s="15"/>
      <c r="M826" s="16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11.25" hidden="false" customHeight="true" outlineLevel="0" collapsed="false">
      <c r="A827" s="1"/>
      <c r="B827" s="1"/>
      <c r="C827" s="15"/>
      <c r="D827" s="15"/>
      <c r="E827" s="16"/>
      <c r="F827" s="16"/>
      <c r="G827" s="15"/>
      <c r="H827" s="15"/>
      <c r="I827" s="15"/>
      <c r="J827" s="15"/>
      <c r="K827" s="15"/>
      <c r="L827" s="15"/>
      <c r="M827" s="16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11.25" hidden="false" customHeight="true" outlineLevel="0" collapsed="false">
      <c r="A828" s="1"/>
      <c r="B828" s="1"/>
      <c r="C828" s="15"/>
      <c r="D828" s="15"/>
      <c r="E828" s="16"/>
      <c r="F828" s="16"/>
      <c r="G828" s="15"/>
      <c r="H828" s="15"/>
      <c r="I828" s="15"/>
      <c r="J828" s="15"/>
      <c r="K828" s="15"/>
      <c r="L828" s="15"/>
      <c r="M828" s="16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11.25" hidden="false" customHeight="true" outlineLevel="0" collapsed="false">
      <c r="A829" s="1"/>
      <c r="B829" s="1"/>
      <c r="C829" s="15"/>
      <c r="D829" s="15"/>
      <c r="E829" s="16"/>
      <c r="F829" s="16"/>
      <c r="G829" s="15"/>
      <c r="H829" s="15"/>
      <c r="I829" s="15"/>
      <c r="J829" s="15"/>
      <c r="K829" s="15"/>
      <c r="L829" s="15"/>
      <c r="M829" s="16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11.25" hidden="false" customHeight="true" outlineLevel="0" collapsed="false">
      <c r="A830" s="1"/>
      <c r="B830" s="1"/>
      <c r="C830" s="15"/>
      <c r="D830" s="15"/>
      <c r="E830" s="16"/>
      <c r="F830" s="16"/>
      <c r="G830" s="15"/>
      <c r="H830" s="15"/>
      <c r="I830" s="15"/>
      <c r="J830" s="15"/>
      <c r="K830" s="15"/>
      <c r="L830" s="15"/>
      <c r="M830" s="16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11.25" hidden="false" customHeight="true" outlineLevel="0" collapsed="false">
      <c r="A831" s="1"/>
      <c r="B831" s="1"/>
      <c r="C831" s="15"/>
      <c r="D831" s="15"/>
      <c r="E831" s="16"/>
      <c r="F831" s="16"/>
      <c r="G831" s="15"/>
      <c r="H831" s="15"/>
      <c r="I831" s="15"/>
      <c r="J831" s="15"/>
      <c r="K831" s="15"/>
      <c r="L831" s="15"/>
      <c r="M831" s="16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11.25" hidden="false" customHeight="true" outlineLevel="0" collapsed="false">
      <c r="A832" s="1"/>
      <c r="B832" s="1"/>
      <c r="C832" s="15"/>
      <c r="D832" s="15"/>
      <c r="E832" s="16"/>
      <c r="F832" s="16"/>
      <c r="G832" s="15"/>
      <c r="H832" s="15"/>
      <c r="I832" s="15"/>
      <c r="J832" s="15"/>
      <c r="K832" s="15"/>
      <c r="L832" s="15"/>
      <c r="M832" s="16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11.25" hidden="false" customHeight="true" outlineLevel="0" collapsed="false">
      <c r="A833" s="1"/>
      <c r="B833" s="1"/>
      <c r="C833" s="15"/>
      <c r="D833" s="15"/>
      <c r="E833" s="16"/>
      <c r="F833" s="16"/>
      <c r="G833" s="15"/>
      <c r="H833" s="15"/>
      <c r="I833" s="15"/>
      <c r="J833" s="15"/>
      <c r="K833" s="15"/>
      <c r="L833" s="15"/>
      <c r="M833" s="16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11.25" hidden="false" customHeight="true" outlineLevel="0" collapsed="false">
      <c r="A834" s="1"/>
      <c r="B834" s="1"/>
      <c r="C834" s="15"/>
      <c r="D834" s="15"/>
      <c r="E834" s="16"/>
      <c r="F834" s="16"/>
      <c r="G834" s="15"/>
      <c r="H834" s="15"/>
      <c r="I834" s="15"/>
      <c r="J834" s="15"/>
      <c r="K834" s="15"/>
      <c r="L834" s="15"/>
      <c r="M834" s="16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11.25" hidden="false" customHeight="true" outlineLevel="0" collapsed="false">
      <c r="A835" s="1"/>
      <c r="B835" s="1"/>
      <c r="C835" s="15"/>
      <c r="D835" s="15"/>
      <c r="E835" s="16"/>
      <c r="F835" s="16"/>
      <c r="G835" s="15"/>
      <c r="H835" s="15"/>
      <c r="I835" s="15"/>
      <c r="J835" s="15"/>
      <c r="K835" s="15"/>
      <c r="L835" s="15"/>
      <c r="M835" s="16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11.25" hidden="false" customHeight="true" outlineLevel="0" collapsed="false">
      <c r="A836" s="1"/>
      <c r="B836" s="1"/>
      <c r="C836" s="15"/>
      <c r="D836" s="15"/>
      <c r="E836" s="16"/>
      <c r="F836" s="16"/>
      <c r="G836" s="15"/>
      <c r="H836" s="15"/>
      <c r="I836" s="15"/>
      <c r="J836" s="15"/>
      <c r="K836" s="15"/>
      <c r="L836" s="15"/>
      <c r="M836" s="16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11.25" hidden="false" customHeight="true" outlineLevel="0" collapsed="false">
      <c r="A837" s="1"/>
      <c r="B837" s="1"/>
      <c r="C837" s="15"/>
      <c r="D837" s="15"/>
      <c r="E837" s="16"/>
      <c r="F837" s="16"/>
      <c r="G837" s="15"/>
      <c r="H837" s="15"/>
      <c r="I837" s="15"/>
      <c r="J837" s="15"/>
      <c r="K837" s="15"/>
      <c r="L837" s="15"/>
      <c r="M837" s="16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11.25" hidden="false" customHeight="true" outlineLevel="0" collapsed="false">
      <c r="A838" s="1"/>
      <c r="B838" s="1"/>
      <c r="C838" s="15"/>
      <c r="D838" s="15"/>
      <c r="E838" s="16"/>
      <c r="F838" s="16"/>
      <c r="G838" s="15"/>
      <c r="H838" s="15"/>
      <c r="I838" s="15"/>
      <c r="J838" s="15"/>
      <c r="K838" s="15"/>
      <c r="L838" s="15"/>
      <c r="M838" s="16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11.25" hidden="false" customHeight="true" outlineLevel="0" collapsed="false">
      <c r="A839" s="1"/>
      <c r="B839" s="1"/>
      <c r="C839" s="15"/>
      <c r="D839" s="15"/>
      <c r="E839" s="16"/>
      <c r="F839" s="16"/>
      <c r="G839" s="15"/>
      <c r="H839" s="15"/>
      <c r="I839" s="15"/>
      <c r="J839" s="15"/>
      <c r="K839" s="15"/>
      <c r="L839" s="15"/>
      <c r="M839" s="16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11.25" hidden="false" customHeight="true" outlineLevel="0" collapsed="false">
      <c r="A840" s="1"/>
      <c r="B840" s="1"/>
      <c r="C840" s="15"/>
      <c r="D840" s="15"/>
      <c r="E840" s="16"/>
      <c r="F840" s="16"/>
      <c r="G840" s="15"/>
      <c r="H840" s="15"/>
      <c r="I840" s="15"/>
      <c r="J840" s="15"/>
      <c r="K840" s="15"/>
      <c r="L840" s="15"/>
      <c r="M840" s="16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11.25" hidden="false" customHeight="true" outlineLevel="0" collapsed="false">
      <c r="A841" s="1"/>
      <c r="B841" s="1"/>
      <c r="C841" s="15"/>
      <c r="D841" s="15"/>
      <c r="E841" s="16"/>
      <c r="F841" s="16"/>
      <c r="G841" s="15"/>
      <c r="H841" s="15"/>
      <c r="I841" s="15"/>
      <c r="J841" s="15"/>
      <c r="K841" s="15"/>
      <c r="L841" s="15"/>
      <c r="M841" s="16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11.25" hidden="false" customHeight="true" outlineLevel="0" collapsed="false">
      <c r="A842" s="1"/>
      <c r="B842" s="1"/>
      <c r="C842" s="15"/>
      <c r="D842" s="15"/>
      <c r="E842" s="16"/>
      <c r="F842" s="16"/>
      <c r="G842" s="15"/>
      <c r="H842" s="15"/>
      <c r="I842" s="15"/>
      <c r="J842" s="15"/>
      <c r="K842" s="15"/>
      <c r="L842" s="15"/>
      <c r="M842" s="16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11.25" hidden="false" customHeight="true" outlineLevel="0" collapsed="false">
      <c r="A843" s="1"/>
      <c r="B843" s="1"/>
      <c r="C843" s="15"/>
      <c r="D843" s="15"/>
      <c r="E843" s="16"/>
      <c r="F843" s="16"/>
      <c r="G843" s="15"/>
      <c r="H843" s="15"/>
      <c r="I843" s="15"/>
      <c r="J843" s="15"/>
      <c r="K843" s="15"/>
      <c r="L843" s="15"/>
      <c r="M843" s="16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11.25" hidden="false" customHeight="true" outlineLevel="0" collapsed="false">
      <c r="A844" s="1"/>
      <c r="B844" s="1"/>
      <c r="C844" s="15"/>
      <c r="D844" s="15"/>
      <c r="E844" s="16"/>
      <c r="F844" s="16"/>
      <c r="G844" s="15"/>
      <c r="H844" s="15"/>
      <c r="I844" s="15"/>
      <c r="J844" s="15"/>
      <c r="K844" s="15"/>
      <c r="L844" s="15"/>
      <c r="M844" s="16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11.25" hidden="false" customHeight="true" outlineLevel="0" collapsed="false">
      <c r="A845" s="1"/>
      <c r="B845" s="1"/>
      <c r="C845" s="15"/>
      <c r="D845" s="15"/>
      <c r="E845" s="16"/>
      <c r="F845" s="16"/>
      <c r="G845" s="15"/>
      <c r="H845" s="15"/>
      <c r="I845" s="15"/>
      <c r="J845" s="15"/>
      <c r="K845" s="15"/>
      <c r="L845" s="15"/>
      <c r="M845" s="16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11.25" hidden="false" customHeight="true" outlineLevel="0" collapsed="false">
      <c r="A846" s="1"/>
      <c r="B846" s="1"/>
      <c r="C846" s="15"/>
      <c r="D846" s="15"/>
      <c r="E846" s="16"/>
      <c r="F846" s="16"/>
      <c r="G846" s="15"/>
      <c r="H846" s="15"/>
      <c r="I846" s="15"/>
      <c r="J846" s="15"/>
      <c r="K846" s="15"/>
      <c r="L846" s="15"/>
      <c r="M846" s="16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11.25" hidden="false" customHeight="true" outlineLevel="0" collapsed="false">
      <c r="A847" s="1"/>
      <c r="B847" s="1"/>
      <c r="C847" s="15"/>
      <c r="D847" s="15"/>
      <c r="E847" s="16"/>
      <c r="F847" s="16"/>
      <c r="G847" s="15"/>
      <c r="H847" s="15"/>
      <c r="I847" s="15"/>
      <c r="J847" s="15"/>
      <c r="K847" s="15"/>
      <c r="L847" s="15"/>
      <c r="M847" s="16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11.25" hidden="false" customHeight="true" outlineLevel="0" collapsed="false">
      <c r="A848" s="1"/>
      <c r="B848" s="1"/>
      <c r="C848" s="15"/>
      <c r="D848" s="15"/>
      <c r="E848" s="16"/>
      <c r="F848" s="16"/>
      <c r="G848" s="15"/>
      <c r="H848" s="15"/>
      <c r="I848" s="15"/>
      <c r="J848" s="15"/>
      <c r="K848" s="15"/>
      <c r="L848" s="15"/>
      <c r="M848" s="16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11.25" hidden="false" customHeight="true" outlineLevel="0" collapsed="false">
      <c r="A849" s="1"/>
      <c r="B849" s="1"/>
      <c r="C849" s="15"/>
      <c r="D849" s="15"/>
      <c r="E849" s="16"/>
      <c r="F849" s="16"/>
      <c r="G849" s="15"/>
      <c r="H849" s="15"/>
      <c r="I849" s="15"/>
      <c r="J849" s="15"/>
      <c r="K849" s="15"/>
      <c r="L849" s="15"/>
      <c r="M849" s="16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11.25" hidden="false" customHeight="true" outlineLevel="0" collapsed="false">
      <c r="A850" s="1"/>
      <c r="B850" s="1"/>
      <c r="C850" s="15"/>
      <c r="D850" s="15"/>
      <c r="E850" s="16"/>
      <c r="F850" s="16"/>
      <c r="G850" s="15"/>
      <c r="H850" s="15"/>
      <c r="I850" s="15"/>
      <c r="J850" s="15"/>
      <c r="K850" s="15"/>
      <c r="L850" s="15"/>
      <c r="M850" s="16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11.25" hidden="false" customHeight="true" outlineLevel="0" collapsed="false">
      <c r="A851" s="1"/>
      <c r="B851" s="1"/>
      <c r="C851" s="15"/>
      <c r="D851" s="15"/>
      <c r="E851" s="16"/>
      <c r="F851" s="16"/>
      <c r="G851" s="15"/>
      <c r="H851" s="15"/>
      <c r="I851" s="15"/>
      <c r="J851" s="15"/>
      <c r="K851" s="15"/>
      <c r="L851" s="15"/>
      <c r="M851" s="16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11.25" hidden="false" customHeight="true" outlineLevel="0" collapsed="false">
      <c r="A852" s="1"/>
      <c r="B852" s="1"/>
      <c r="C852" s="15"/>
      <c r="D852" s="15"/>
      <c r="E852" s="16"/>
      <c r="F852" s="16"/>
      <c r="G852" s="15"/>
      <c r="H852" s="15"/>
      <c r="I852" s="15"/>
      <c r="J852" s="15"/>
      <c r="K852" s="15"/>
      <c r="L852" s="15"/>
      <c r="M852" s="16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11.25" hidden="false" customHeight="true" outlineLevel="0" collapsed="false">
      <c r="A853" s="1"/>
      <c r="B853" s="1"/>
      <c r="C853" s="15"/>
      <c r="D853" s="15"/>
      <c r="E853" s="16"/>
      <c r="F853" s="16"/>
      <c r="G853" s="15"/>
      <c r="H853" s="15"/>
      <c r="I853" s="15"/>
      <c r="J853" s="15"/>
      <c r="K853" s="15"/>
      <c r="L853" s="15"/>
      <c r="M853" s="16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11.25" hidden="false" customHeight="true" outlineLevel="0" collapsed="false">
      <c r="A854" s="1"/>
      <c r="B854" s="1"/>
      <c r="C854" s="15"/>
      <c r="D854" s="15"/>
      <c r="E854" s="16"/>
      <c r="F854" s="16"/>
      <c r="G854" s="15"/>
      <c r="H854" s="15"/>
      <c r="I854" s="15"/>
      <c r="J854" s="15"/>
      <c r="K854" s="15"/>
      <c r="L854" s="15"/>
      <c r="M854" s="16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11.25" hidden="false" customHeight="true" outlineLevel="0" collapsed="false">
      <c r="A855" s="1"/>
      <c r="B855" s="1"/>
      <c r="C855" s="15"/>
      <c r="D855" s="15"/>
      <c r="E855" s="16"/>
      <c r="F855" s="16"/>
      <c r="G855" s="15"/>
      <c r="H855" s="15"/>
      <c r="I855" s="15"/>
      <c r="J855" s="15"/>
      <c r="K855" s="15"/>
      <c r="L855" s="15"/>
      <c r="M855" s="16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11.25" hidden="false" customHeight="true" outlineLevel="0" collapsed="false">
      <c r="A856" s="1"/>
      <c r="B856" s="1"/>
      <c r="C856" s="15"/>
      <c r="D856" s="15"/>
      <c r="E856" s="16"/>
      <c r="F856" s="16"/>
      <c r="G856" s="15"/>
      <c r="H856" s="15"/>
      <c r="I856" s="15"/>
      <c r="J856" s="15"/>
      <c r="K856" s="15"/>
      <c r="L856" s="15"/>
      <c r="M856" s="16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11.25" hidden="false" customHeight="true" outlineLevel="0" collapsed="false">
      <c r="A857" s="1"/>
      <c r="B857" s="1"/>
      <c r="C857" s="15"/>
      <c r="D857" s="15"/>
      <c r="E857" s="16"/>
      <c r="F857" s="16"/>
      <c r="G857" s="15"/>
      <c r="H857" s="15"/>
      <c r="I857" s="15"/>
      <c r="J857" s="15"/>
      <c r="K857" s="15"/>
      <c r="L857" s="15"/>
      <c r="M857" s="16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11.25" hidden="false" customHeight="true" outlineLevel="0" collapsed="false">
      <c r="A858" s="1"/>
      <c r="B858" s="1"/>
      <c r="C858" s="15"/>
      <c r="D858" s="15"/>
      <c r="E858" s="16"/>
      <c r="F858" s="16"/>
      <c r="G858" s="15"/>
      <c r="H858" s="15"/>
      <c r="I858" s="15"/>
      <c r="J858" s="15"/>
      <c r="K858" s="15"/>
      <c r="L858" s="15"/>
      <c r="M858" s="16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11.25" hidden="false" customHeight="true" outlineLevel="0" collapsed="false">
      <c r="A859" s="1"/>
      <c r="B859" s="1"/>
      <c r="C859" s="15"/>
      <c r="D859" s="15"/>
      <c r="E859" s="16"/>
      <c r="F859" s="16"/>
      <c r="G859" s="15"/>
      <c r="H859" s="15"/>
      <c r="I859" s="15"/>
      <c r="J859" s="15"/>
      <c r="K859" s="15"/>
      <c r="L859" s="15"/>
      <c r="M859" s="16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11.25" hidden="false" customHeight="true" outlineLevel="0" collapsed="false">
      <c r="A860" s="1"/>
      <c r="B860" s="1"/>
      <c r="C860" s="15"/>
      <c r="D860" s="15"/>
      <c r="E860" s="16"/>
      <c r="F860" s="16"/>
      <c r="G860" s="15"/>
      <c r="H860" s="15"/>
      <c r="I860" s="15"/>
      <c r="J860" s="15"/>
      <c r="K860" s="15"/>
      <c r="L860" s="15"/>
      <c r="M860" s="16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11.25" hidden="false" customHeight="true" outlineLevel="0" collapsed="false">
      <c r="A861" s="1"/>
      <c r="B861" s="1"/>
      <c r="C861" s="15"/>
      <c r="D861" s="15"/>
      <c r="E861" s="16"/>
      <c r="F861" s="16"/>
      <c r="G861" s="15"/>
      <c r="H861" s="15"/>
      <c r="I861" s="15"/>
      <c r="J861" s="15"/>
      <c r="K861" s="15"/>
      <c r="L861" s="15"/>
      <c r="M861" s="16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11.25" hidden="false" customHeight="true" outlineLevel="0" collapsed="false">
      <c r="A862" s="1"/>
      <c r="B862" s="1"/>
      <c r="C862" s="15"/>
      <c r="D862" s="15"/>
      <c r="E862" s="16"/>
      <c r="F862" s="16"/>
      <c r="G862" s="15"/>
      <c r="H862" s="15"/>
      <c r="I862" s="15"/>
      <c r="J862" s="15"/>
      <c r="K862" s="15"/>
      <c r="L862" s="15"/>
      <c r="M862" s="16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11.25" hidden="false" customHeight="true" outlineLevel="0" collapsed="false">
      <c r="A863" s="1"/>
      <c r="B863" s="1"/>
      <c r="C863" s="15"/>
      <c r="D863" s="15"/>
      <c r="E863" s="16"/>
      <c r="F863" s="16"/>
      <c r="G863" s="15"/>
      <c r="H863" s="15"/>
      <c r="I863" s="15"/>
      <c r="J863" s="15"/>
      <c r="K863" s="15"/>
      <c r="L863" s="15"/>
      <c r="M863" s="16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11.25" hidden="false" customHeight="true" outlineLevel="0" collapsed="false">
      <c r="A864" s="1"/>
      <c r="B864" s="1"/>
      <c r="C864" s="15"/>
      <c r="D864" s="15"/>
      <c r="E864" s="16"/>
      <c r="F864" s="16"/>
      <c r="G864" s="15"/>
      <c r="H864" s="15"/>
      <c r="I864" s="15"/>
      <c r="J864" s="15"/>
      <c r="K864" s="15"/>
      <c r="L864" s="15"/>
      <c r="M864" s="16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11.25" hidden="false" customHeight="true" outlineLevel="0" collapsed="false">
      <c r="A865" s="1"/>
      <c r="B865" s="1"/>
      <c r="C865" s="15"/>
      <c r="D865" s="15"/>
      <c r="E865" s="16"/>
      <c r="F865" s="16"/>
      <c r="G865" s="15"/>
      <c r="H865" s="15"/>
      <c r="I865" s="15"/>
      <c r="J865" s="15"/>
      <c r="K865" s="15"/>
      <c r="L865" s="15"/>
      <c r="M865" s="16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11.25" hidden="false" customHeight="true" outlineLevel="0" collapsed="false">
      <c r="A866" s="1"/>
      <c r="B866" s="1"/>
      <c r="C866" s="15"/>
      <c r="D866" s="15"/>
      <c r="E866" s="16"/>
      <c r="F866" s="16"/>
      <c r="G866" s="15"/>
      <c r="H866" s="15"/>
      <c r="I866" s="15"/>
      <c r="J866" s="15"/>
      <c r="K866" s="15"/>
      <c r="L866" s="15"/>
      <c r="M866" s="16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11.25" hidden="false" customHeight="true" outlineLevel="0" collapsed="false">
      <c r="A867" s="1"/>
      <c r="B867" s="1"/>
      <c r="C867" s="15"/>
      <c r="D867" s="15"/>
      <c r="E867" s="16"/>
      <c r="F867" s="16"/>
      <c r="G867" s="15"/>
      <c r="H867" s="15"/>
      <c r="I867" s="15"/>
      <c r="J867" s="15"/>
      <c r="K867" s="15"/>
      <c r="L867" s="15"/>
      <c r="M867" s="16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11.25" hidden="false" customHeight="true" outlineLevel="0" collapsed="false">
      <c r="A868" s="1"/>
      <c r="B868" s="1"/>
      <c r="C868" s="15"/>
      <c r="D868" s="15"/>
      <c r="E868" s="16"/>
      <c r="F868" s="16"/>
      <c r="G868" s="15"/>
      <c r="H868" s="15"/>
      <c r="I868" s="15"/>
      <c r="J868" s="15"/>
      <c r="K868" s="15"/>
      <c r="L868" s="15"/>
      <c r="M868" s="16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11.25" hidden="false" customHeight="true" outlineLevel="0" collapsed="false">
      <c r="A869" s="1"/>
      <c r="B869" s="1"/>
      <c r="C869" s="15"/>
      <c r="D869" s="15"/>
      <c r="E869" s="16"/>
      <c r="F869" s="16"/>
      <c r="G869" s="15"/>
      <c r="H869" s="15"/>
      <c r="I869" s="15"/>
      <c r="J869" s="15"/>
      <c r="K869" s="15"/>
      <c r="L869" s="15"/>
      <c r="M869" s="16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11.25" hidden="false" customHeight="true" outlineLevel="0" collapsed="false">
      <c r="A870" s="1"/>
      <c r="B870" s="1"/>
      <c r="C870" s="15"/>
      <c r="D870" s="15"/>
      <c r="E870" s="16"/>
      <c r="F870" s="16"/>
      <c r="G870" s="15"/>
      <c r="H870" s="15"/>
      <c r="I870" s="15"/>
      <c r="J870" s="15"/>
      <c r="K870" s="15"/>
      <c r="L870" s="15"/>
      <c r="M870" s="16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11.25" hidden="false" customHeight="true" outlineLevel="0" collapsed="false">
      <c r="A871" s="1"/>
      <c r="B871" s="1"/>
      <c r="C871" s="15"/>
      <c r="D871" s="15"/>
      <c r="E871" s="16"/>
      <c r="F871" s="16"/>
      <c r="G871" s="15"/>
      <c r="H871" s="15"/>
      <c r="I871" s="15"/>
      <c r="J871" s="15"/>
      <c r="K871" s="15"/>
      <c r="L871" s="15"/>
      <c r="M871" s="16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11.25" hidden="false" customHeight="true" outlineLevel="0" collapsed="false">
      <c r="A872" s="1"/>
      <c r="B872" s="1"/>
      <c r="C872" s="15"/>
      <c r="D872" s="15"/>
      <c r="E872" s="16"/>
      <c r="F872" s="16"/>
      <c r="G872" s="15"/>
      <c r="H872" s="15"/>
      <c r="I872" s="15"/>
      <c r="J872" s="15"/>
      <c r="K872" s="15"/>
      <c r="L872" s="15"/>
      <c r="M872" s="16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11.25" hidden="false" customHeight="true" outlineLevel="0" collapsed="false">
      <c r="A873" s="1"/>
      <c r="B873" s="1"/>
      <c r="C873" s="15"/>
      <c r="D873" s="15"/>
      <c r="E873" s="16"/>
      <c r="F873" s="16"/>
      <c r="G873" s="15"/>
      <c r="H873" s="15"/>
      <c r="I873" s="15"/>
      <c r="J873" s="15"/>
      <c r="K873" s="15"/>
      <c r="L873" s="15"/>
      <c r="M873" s="16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11.25" hidden="false" customHeight="true" outlineLevel="0" collapsed="false">
      <c r="A874" s="1"/>
      <c r="B874" s="1"/>
      <c r="C874" s="15"/>
      <c r="D874" s="15"/>
      <c r="E874" s="16"/>
      <c r="F874" s="16"/>
      <c r="G874" s="15"/>
      <c r="H874" s="15"/>
      <c r="I874" s="15"/>
      <c r="J874" s="15"/>
      <c r="K874" s="15"/>
      <c r="L874" s="15"/>
      <c r="M874" s="16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11.25" hidden="false" customHeight="true" outlineLevel="0" collapsed="false">
      <c r="A875" s="1"/>
      <c r="B875" s="1"/>
      <c r="C875" s="15"/>
      <c r="D875" s="15"/>
      <c r="E875" s="16"/>
      <c r="F875" s="16"/>
      <c r="G875" s="15"/>
      <c r="H875" s="15"/>
      <c r="I875" s="15"/>
      <c r="J875" s="15"/>
      <c r="K875" s="15"/>
      <c r="L875" s="15"/>
      <c r="M875" s="16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11.25" hidden="false" customHeight="true" outlineLevel="0" collapsed="false">
      <c r="A876" s="1"/>
      <c r="B876" s="1"/>
      <c r="C876" s="15"/>
      <c r="D876" s="15"/>
      <c r="E876" s="16"/>
      <c r="F876" s="16"/>
      <c r="G876" s="15"/>
      <c r="H876" s="15"/>
      <c r="I876" s="15"/>
      <c r="J876" s="15"/>
      <c r="K876" s="15"/>
      <c r="L876" s="15"/>
      <c r="M876" s="16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11.25" hidden="false" customHeight="true" outlineLevel="0" collapsed="false">
      <c r="A877" s="1"/>
      <c r="B877" s="1"/>
      <c r="C877" s="15"/>
      <c r="D877" s="15"/>
      <c r="E877" s="16"/>
      <c r="F877" s="16"/>
      <c r="G877" s="15"/>
      <c r="H877" s="15"/>
      <c r="I877" s="15"/>
      <c r="J877" s="15"/>
      <c r="K877" s="15"/>
      <c r="L877" s="15"/>
      <c r="M877" s="16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11.25" hidden="false" customHeight="true" outlineLevel="0" collapsed="false">
      <c r="A878" s="1"/>
      <c r="B878" s="1"/>
      <c r="C878" s="15"/>
      <c r="D878" s="15"/>
      <c r="E878" s="16"/>
      <c r="F878" s="16"/>
      <c r="G878" s="15"/>
      <c r="H878" s="15"/>
      <c r="I878" s="15"/>
      <c r="J878" s="15"/>
      <c r="K878" s="15"/>
      <c r="L878" s="15"/>
      <c r="M878" s="16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11.25" hidden="false" customHeight="true" outlineLevel="0" collapsed="false">
      <c r="A879" s="1"/>
      <c r="B879" s="1"/>
      <c r="C879" s="15"/>
      <c r="D879" s="15"/>
      <c r="E879" s="16"/>
      <c r="F879" s="16"/>
      <c r="G879" s="15"/>
      <c r="H879" s="15"/>
      <c r="I879" s="15"/>
      <c r="J879" s="15"/>
      <c r="K879" s="15"/>
      <c r="L879" s="15"/>
      <c r="M879" s="16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11.25" hidden="false" customHeight="true" outlineLevel="0" collapsed="false">
      <c r="A880" s="1"/>
      <c r="B880" s="1"/>
      <c r="C880" s="15"/>
      <c r="D880" s="15"/>
      <c r="E880" s="16"/>
      <c r="F880" s="16"/>
      <c r="G880" s="15"/>
      <c r="H880" s="15"/>
      <c r="I880" s="15"/>
      <c r="J880" s="15"/>
      <c r="K880" s="15"/>
      <c r="L880" s="15"/>
      <c r="M880" s="16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11.25" hidden="false" customHeight="true" outlineLevel="0" collapsed="false">
      <c r="A881" s="1"/>
      <c r="B881" s="1"/>
      <c r="C881" s="15"/>
      <c r="D881" s="15"/>
      <c r="E881" s="16"/>
      <c r="F881" s="16"/>
      <c r="G881" s="15"/>
      <c r="H881" s="15"/>
      <c r="I881" s="15"/>
      <c r="J881" s="15"/>
      <c r="K881" s="15"/>
      <c r="L881" s="15"/>
      <c r="M881" s="16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11.25" hidden="false" customHeight="true" outlineLevel="0" collapsed="false">
      <c r="A882" s="1"/>
      <c r="B882" s="1"/>
      <c r="C882" s="15"/>
      <c r="D882" s="15"/>
      <c r="E882" s="16"/>
      <c r="F882" s="16"/>
      <c r="G882" s="15"/>
      <c r="H882" s="15"/>
      <c r="I882" s="15"/>
      <c r="J882" s="15"/>
      <c r="K882" s="15"/>
      <c r="L882" s="15"/>
      <c r="M882" s="16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11.25" hidden="false" customHeight="true" outlineLevel="0" collapsed="false">
      <c r="A883" s="1"/>
      <c r="B883" s="1"/>
      <c r="C883" s="15"/>
      <c r="D883" s="15"/>
      <c r="E883" s="16"/>
      <c r="F883" s="16"/>
      <c r="G883" s="15"/>
      <c r="H883" s="15"/>
      <c r="I883" s="15"/>
      <c r="J883" s="15"/>
      <c r="K883" s="15"/>
      <c r="L883" s="15"/>
      <c r="M883" s="16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11.25" hidden="false" customHeight="true" outlineLevel="0" collapsed="false">
      <c r="A884" s="1"/>
      <c r="B884" s="1"/>
      <c r="C884" s="15"/>
      <c r="D884" s="15"/>
      <c r="E884" s="16"/>
      <c r="F884" s="16"/>
      <c r="G884" s="15"/>
      <c r="H884" s="15"/>
      <c r="I884" s="15"/>
      <c r="J884" s="15"/>
      <c r="K884" s="15"/>
      <c r="L884" s="15"/>
      <c r="M884" s="16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11.25" hidden="false" customHeight="true" outlineLevel="0" collapsed="false">
      <c r="A885" s="1"/>
      <c r="B885" s="1"/>
      <c r="C885" s="15"/>
      <c r="D885" s="15"/>
      <c r="E885" s="16"/>
      <c r="F885" s="16"/>
      <c r="G885" s="15"/>
      <c r="H885" s="15"/>
      <c r="I885" s="15"/>
      <c r="J885" s="15"/>
      <c r="K885" s="15"/>
      <c r="L885" s="15"/>
      <c r="M885" s="16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11.25" hidden="false" customHeight="true" outlineLevel="0" collapsed="false">
      <c r="A886" s="1"/>
      <c r="B886" s="1"/>
      <c r="C886" s="15"/>
      <c r="D886" s="15"/>
      <c r="E886" s="16"/>
      <c r="F886" s="16"/>
      <c r="G886" s="15"/>
      <c r="H886" s="15"/>
      <c r="I886" s="15"/>
      <c r="J886" s="15"/>
      <c r="K886" s="15"/>
      <c r="L886" s="15"/>
      <c r="M886" s="16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11.25" hidden="false" customHeight="true" outlineLevel="0" collapsed="false">
      <c r="A887" s="1"/>
      <c r="B887" s="1"/>
      <c r="C887" s="15"/>
      <c r="D887" s="15"/>
      <c r="E887" s="16"/>
      <c r="F887" s="16"/>
      <c r="G887" s="15"/>
      <c r="H887" s="15"/>
      <c r="I887" s="15"/>
      <c r="J887" s="15"/>
      <c r="K887" s="15"/>
      <c r="L887" s="15"/>
      <c r="M887" s="16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11.25" hidden="false" customHeight="true" outlineLevel="0" collapsed="false">
      <c r="A888" s="1"/>
      <c r="B888" s="1"/>
      <c r="C888" s="15"/>
      <c r="D888" s="15"/>
      <c r="E888" s="16"/>
      <c r="F888" s="16"/>
      <c r="G888" s="15"/>
      <c r="H888" s="15"/>
      <c r="I888" s="15"/>
      <c r="J888" s="15"/>
      <c r="K888" s="15"/>
      <c r="L888" s="15"/>
      <c r="M888" s="16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11.25" hidden="false" customHeight="true" outlineLevel="0" collapsed="false">
      <c r="A889" s="1"/>
      <c r="B889" s="1"/>
      <c r="C889" s="15"/>
      <c r="D889" s="15"/>
      <c r="E889" s="16"/>
      <c r="F889" s="16"/>
      <c r="G889" s="15"/>
      <c r="H889" s="15"/>
      <c r="I889" s="15"/>
      <c r="J889" s="15"/>
      <c r="K889" s="15"/>
      <c r="L889" s="15"/>
      <c r="M889" s="16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11.25" hidden="false" customHeight="true" outlineLevel="0" collapsed="false">
      <c r="A890" s="1"/>
      <c r="B890" s="1"/>
      <c r="C890" s="15"/>
      <c r="D890" s="15"/>
      <c r="E890" s="16"/>
      <c r="F890" s="16"/>
      <c r="G890" s="15"/>
      <c r="H890" s="15"/>
      <c r="I890" s="15"/>
      <c r="J890" s="15"/>
      <c r="K890" s="15"/>
      <c r="L890" s="15"/>
      <c r="M890" s="16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11.25" hidden="false" customHeight="true" outlineLevel="0" collapsed="false">
      <c r="A891" s="1"/>
      <c r="B891" s="1"/>
      <c r="C891" s="15"/>
      <c r="D891" s="15"/>
      <c r="E891" s="16"/>
      <c r="F891" s="16"/>
      <c r="G891" s="15"/>
      <c r="H891" s="15"/>
      <c r="I891" s="15"/>
      <c r="J891" s="15"/>
      <c r="K891" s="15"/>
      <c r="L891" s="15"/>
      <c r="M891" s="16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11.25" hidden="false" customHeight="true" outlineLevel="0" collapsed="false">
      <c r="A892" s="1"/>
      <c r="B892" s="1"/>
      <c r="C892" s="15"/>
      <c r="D892" s="15"/>
      <c r="E892" s="16"/>
      <c r="F892" s="16"/>
      <c r="G892" s="15"/>
      <c r="H892" s="15"/>
      <c r="I892" s="15"/>
      <c r="J892" s="15"/>
      <c r="K892" s="15"/>
      <c r="L892" s="15"/>
      <c r="M892" s="16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11.25" hidden="false" customHeight="true" outlineLevel="0" collapsed="false">
      <c r="A893" s="1"/>
      <c r="B893" s="1"/>
      <c r="C893" s="15"/>
      <c r="D893" s="15"/>
      <c r="E893" s="16"/>
      <c r="F893" s="16"/>
      <c r="G893" s="15"/>
      <c r="H893" s="15"/>
      <c r="I893" s="15"/>
      <c r="J893" s="15"/>
      <c r="K893" s="15"/>
      <c r="L893" s="15"/>
      <c r="M893" s="16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11.25" hidden="false" customHeight="true" outlineLevel="0" collapsed="false">
      <c r="A894" s="1"/>
      <c r="B894" s="1"/>
      <c r="C894" s="15"/>
      <c r="D894" s="15"/>
      <c r="E894" s="16"/>
      <c r="F894" s="16"/>
      <c r="G894" s="15"/>
      <c r="H894" s="15"/>
      <c r="I894" s="15"/>
      <c r="J894" s="15"/>
      <c r="K894" s="15"/>
      <c r="L894" s="15"/>
      <c r="M894" s="16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11.25" hidden="false" customHeight="true" outlineLevel="0" collapsed="false">
      <c r="A895" s="1"/>
      <c r="B895" s="1"/>
      <c r="C895" s="15"/>
      <c r="D895" s="15"/>
      <c r="E895" s="16"/>
      <c r="F895" s="16"/>
      <c r="G895" s="15"/>
      <c r="H895" s="15"/>
      <c r="I895" s="15"/>
      <c r="J895" s="15"/>
      <c r="K895" s="15"/>
      <c r="L895" s="15"/>
      <c r="M895" s="16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11.25" hidden="false" customHeight="true" outlineLevel="0" collapsed="false">
      <c r="A896" s="1"/>
      <c r="B896" s="1"/>
      <c r="C896" s="15"/>
      <c r="D896" s="15"/>
      <c r="E896" s="16"/>
      <c r="F896" s="16"/>
      <c r="G896" s="15"/>
      <c r="H896" s="15"/>
      <c r="I896" s="15"/>
      <c r="J896" s="15"/>
      <c r="K896" s="15"/>
      <c r="L896" s="15"/>
      <c r="M896" s="16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11.25" hidden="false" customHeight="true" outlineLevel="0" collapsed="false">
      <c r="A897" s="1"/>
      <c r="B897" s="1"/>
      <c r="C897" s="15"/>
      <c r="D897" s="15"/>
      <c r="E897" s="16"/>
      <c r="F897" s="16"/>
      <c r="G897" s="15"/>
      <c r="H897" s="15"/>
      <c r="I897" s="15"/>
      <c r="J897" s="15"/>
      <c r="K897" s="15"/>
      <c r="L897" s="15"/>
      <c r="M897" s="16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11.25" hidden="false" customHeight="true" outlineLevel="0" collapsed="false">
      <c r="A898" s="1"/>
      <c r="B898" s="1"/>
      <c r="C898" s="15"/>
      <c r="D898" s="15"/>
      <c r="E898" s="16"/>
      <c r="F898" s="16"/>
      <c r="G898" s="15"/>
      <c r="H898" s="15"/>
      <c r="I898" s="15"/>
      <c r="J898" s="15"/>
      <c r="K898" s="15"/>
      <c r="L898" s="15"/>
      <c r="M898" s="16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11.25" hidden="false" customHeight="true" outlineLevel="0" collapsed="false">
      <c r="A899" s="1"/>
      <c r="B899" s="1"/>
      <c r="C899" s="15"/>
      <c r="D899" s="15"/>
      <c r="E899" s="16"/>
      <c r="F899" s="16"/>
      <c r="G899" s="15"/>
      <c r="H899" s="15"/>
      <c r="I899" s="15"/>
      <c r="J899" s="15"/>
      <c r="K899" s="15"/>
      <c r="L899" s="15"/>
      <c r="M899" s="16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11.25" hidden="false" customHeight="true" outlineLevel="0" collapsed="false">
      <c r="A900" s="1"/>
      <c r="B900" s="1"/>
      <c r="C900" s="15"/>
      <c r="D900" s="15"/>
      <c r="E900" s="16"/>
      <c r="F900" s="16"/>
      <c r="G900" s="15"/>
      <c r="H900" s="15"/>
      <c r="I900" s="15"/>
      <c r="J900" s="15"/>
      <c r="K900" s="15"/>
      <c r="L900" s="15"/>
      <c r="M900" s="16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11.25" hidden="false" customHeight="true" outlineLevel="0" collapsed="false">
      <c r="A901" s="1"/>
      <c r="B901" s="1"/>
      <c r="C901" s="15"/>
      <c r="D901" s="15"/>
      <c r="E901" s="16"/>
      <c r="F901" s="16"/>
      <c r="G901" s="15"/>
      <c r="H901" s="15"/>
      <c r="I901" s="15"/>
      <c r="J901" s="15"/>
      <c r="K901" s="15"/>
      <c r="L901" s="15"/>
      <c r="M901" s="16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11.25" hidden="false" customHeight="true" outlineLevel="0" collapsed="false">
      <c r="A902" s="1"/>
      <c r="B902" s="1"/>
      <c r="C902" s="15"/>
      <c r="D902" s="15"/>
      <c r="E902" s="16"/>
      <c r="F902" s="16"/>
      <c r="G902" s="15"/>
      <c r="H902" s="15"/>
      <c r="I902" s="15"/>
      <c r="J902" s="15"/>
      <c r="K902" s="15"/>
      <c r="L902" s="15"/>
      <c r="M902" s="16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11.25" hidden="false" customHeight="true" outlineLevel="0" collapsed="false">
      <c r="A903" s="1"/>
      <c r="B903" s="1"/>
      <c r="C903" s="15"/>
      <c r="D903" s="15"/>
      <c r="E903" s="16"/>
      <c r="F903" s="16"/>
      <c r="G903" s="15"/>
      <c r="H903" s="15"/>
      <c r="I903" s="15"/>
      <c r="J903" s="15"/>
      <c r="K903" s="15"/>
      <c r="L903" s="15"/>
      <c r="M903" s="16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customFormat="false" ht="11.25" hidden="false" customHeight="true" outlineLevel="0" collapsed="false">
      <c r="A904" s="1"/>
      <c r="B904" s="1"/>
      <c r="C904" s="15"/>
      <c r="D904" s="15"/>
      <c r="E904" s="16"/>
      <c r="F904" s="16"/>
      <c r="G904" s="15"/>
      <c r="H904" s="15"/>
      <c r="I904" s="15"/>
      <c r="J904" s="15"/>
      <c r="K904" s="15"/>
      <c r="L904" s="15"/>
      <c r="M904" s="16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customFormat="false" ht="11.25" hidden="false" customHeight="true" outlineLevel="0" collapsed="false">
      <c r="A905" s="1"/>
      <c r="B905" s="1"/>
      <c r="C905" s="15"/>
      <c r="D905" s="15"/>
      <c r="E905" s="16"/>
      <c r="F905" s="16"/>
      <c r="G905" s="15"/>
      <c r="H905" s="15"/>
      <c r="I905" s="15"/>
      <c r="J905" s="15"/>
      <c r="K905" s="15"/>
      <c r="L905" s="15"/>
      <c r="M905" s="16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customFormat="false" ht="11.25" hidden="false" customHeight="true" outlineLevel="0" collapsed="false">
      <c r="A906" s="1"/>
      <c r="B906" s="1"/>
      <c r="C906" s="15"/>
      <c r="D906" s="15"/>
      <c r="E906" s="16"/>
      <c r="F906" s="16"/>
      <c r="G906" s="15"/>
      <c r="H906" s="15"/>
      <c r="I906" s="15"/>
      <c r="J906" s="15"/>
      <c r="K906" s="15"/>
      <c r="L906" s="15"/>
      <c r="M906" s="16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customFormat="false" ht="11.25" hidden="false" customHeight="true" outlineLevel="0" collapsed="false">
      <c r="A907" s="1"/>
      <c r="B907" s="1"/>
      <c r="C907" s="15"/>
      <c r="D907" s="15"/>
      <c r="E907" s="16"/>
      <c r="F907" s="16"/>
      <c r="G907" s="15"/>
      <c r="H907" s="15"/>
      <c r="I907" s="15"/>
      <c r="J907" s="15"/>
      <c r="K907" s="15"/>
      <c r="L907" s="15"/>
      <c r="M907" s="16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customFormat="false" ht="11.25" hidden="false" customHeight="true" outlineLevel="0" collapsed="false">
      <c r="A908" s="1"/>
      <c r="B908" s="1"/>
      <c r="C908" s="15"/>
      <c r="D908" s="15"/>
      <c r="E908" s="16"/>
      <c r="F908" s="16"/>
      <c r="G908" s="15"/>
      <c r="H908" s="15"/>
      <c r="I908" s="15"/>
      <c r="J908" s="15"/>
      <c r="K908" s="15"/>
      <c r="L908" s="15"/>
      <c r="M908" s="16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customFormat="false" ht="11.25" hidden="false" customHeight="true" outlineLevel="0" collapsed="false">
      <c r="A909" s="1"/>
      <c r="B909" s="1"/>
      <c r="C909" s="15"/>
      <c r="D909" s="15"/>
      <c r="E909" s="16"/>
      <c r="F909" s="16"/>
      <c r="G909" s="15"/>
      <c r="H909" s="15"/>
      <c r="I909" s="15"/>
      <c r="J909" s="15"/>
      <c r="K909" s="15"/>
      <c r="L909" s="15"/>
      <c r="M909" s="16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customFormat="false" ht="11.25" hidden="false" customHeight="true" outlineLevel="0" collapsed="false">
      <c r="A910" s="1"/>
      <c r="B910" s="1"/>
      <c r="C910" s="15"/>
      <c r="D910" s="15"/>
      <c r="E910" s="16"/>
      <c r="F910" s="16"/>
      <c r="G910" s="15"/>
      <c r="H910" s="15"/>
      <c r="I910" s="15"/>
      <c r="J910" s="15"/>
      <c r="K910" s="15"/>
      <c r="L910" s="15"/>
      <c r="M910" s="16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customFormat="false" ht="11.25" hidden="false" customHeight="true" outlineLevel="0" collapsed="false">
      <c r="A911" s="1"/>
      <c r="B911" s="1"/>
      <c r="C911" s="15"/>
      <c r="D911" s="15"/>
      <c r="E911" s="16"/>
      <c r="F911" s="16"/>
      <c r="G911" s="15"/>
      <c r="H911" s="15"/>
      <c r="I911" s="15"/>
      <c r="J911" s="15"/>
      <c r="K911" s="15"/>
      <c r="L911" s="15"/>
      <c r="M911" s="16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customFormat="false" ht="11.25" hidden="false" customHeight="true" outlineLevel="0" collapsed="false">
      <c r="A912" s="1"/>
      <c r="B912" s="1"/>
      <c r="C912" s="15"/>
      <c r="D912" s="15"/>
      <c r="E912" s="16"/>
      <c r="F912" s="16"/>
      <c r="G912" s="15"/>
      <c r="H912" s="15"/>
      <c r="I912" s="15"/>
      <c r="J912" s="15"/>
      <c r="K912" s="15"/>
      <c r="L912" s="15"/>
      <c r="M912" s="16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customFormat="false" ht="11.25" hidden="false" customHeight="true" outlineLevel="0" collapsed="false">
      <c r="A913" s="1"/>
      <c r="B913" s="1"/>
      <c r="C913" s="15"/>
      <c r="D913" s="15"/>
      <c r="E913" s="16"/>
      <c r="F913" s="16"/>
      <c r="G913" s="15"/>
      <c r="H913" s="15"/>
      <c r="I913" s="15"/>
      <c r="J913" s="15"/>
      <c r="K913" s="15"/>
      <c r="L913" s="15"/>
      <c r="M913" s="16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customFormat="false" ht="11.25" hidden="false" customHeight="true" outlineLevel="0" collapsed="false">
      <c r="A914" s="1"/>
      <c r="B914" s="1"/>
      <c r="C914" s="15"/>
      <c r="D914" s="15"/>
      <c r="E914" s="16"/>
      <c r="F914" s="16"/>
      <c r="G914" s="15"/>
      <c r="H914" s="15"/>
      <c r="I914" s="15"/>
      <c r="J914" s="15"/>
      <c r="K914" s="15"/>
      <c r="L914" s="15"/>
      <c r="M914" s="16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customFormat="false" ht="11.25" hidden="false" customHeight="true" outlineLevel="0" collapsed="false">
      <c r="A915" s="1"/>
      <c r="B915" s="1"/>
      <c r="C915" s="15"/>
      <c r="D915" s="15"/>
      <c r="E915" s="16"/>
      <c r="F915" s="16"/>
      <c r="G915" s="15"/>
      <c r="H915" s="15"/>
      <c r="I915" s="15"/>
      <c r="J915" s="15"/>
      <c r="K915" s="15"/>
      <c r="L915" s="15"/>
      <c r="M915" s="16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customFormat="false" ht="11.25" hidden="false" customHeight="true" outlineLevel="0" collapsed="false">
      <c r="A916" s="1"/>
      <c r="B916" s="1"/>
      <c r="C916" s="15"/>
      <c r="D916" s="15"/>
      <c r="E916" s="16"/>
      <c r="F916" s="16"/>
      <c r="G916" s="15"/>
      <c r="H916" s="15"/>
      <c r="I916" s="15"/>
      <c r="J916" s="15"/>
      <c r="K916" s="15"/>
      <c r="L916" s="15"/>
      <c r="M916" s="16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customFormat="false" ht="11.25" hidden="false" customHeight="true" outlineLevel="0" collapsed="false">
      <c r="A917" s="1"/>
      <c r="B917" s="1"/>
      <c r="C917" s="15"/>
      <c r="D917" s="15"/>
      <c r="E917" s="16"/>
      <c r="F917" s="16"/>
      <c r="G917" s="15"/>
      <c r="H917" s="15"/>
      <c r="I917" s="15"/>
      <c r="J917" s="15"/>
      <c r="K917" s="15"/>
      <c r="L917" s="15"/>
      <c r="M917" s="16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customFormat="false" ht="11.25" hidden="false" customHeight="true" outlineLevel="0" collapsed="false">
      <c r="A918" s="1"/>
      <c r="B918" s="1"/>
      <c r="C918" s="15"/>
      <c r="D918" s="15"/>
      <c r="E918" s="16"/>
      <c r="F918" s="16"/>
      <c r="G918" s="15"/>
      <c r="H918" s="15"/>
      <c r="I918" s="15"/>
      <c r="J918" s="15"/>
      <c r="K918" s="15"/>
      <c r="L918" s="15"/>
      <c r="M918" s="16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customFormat="false" ht="11.25" hidden="false" customHeight="true" outlineLevel="0" collapsed="false">
      <c r="A919" s="1"/>
      <c r="B919" s="1"/>
      <c r="C919" s="15"/>
      <c r="D919" s="15"/>
      <c r="E919" s="16"/>
      <c r="F919" s="16"/>
      <c r="G919" s="15"/>
      <c r="H919" s="15"/>
      <c r="I919" s="15"/>
      <c r="J919" s="15"/>
      <c r="K919" s="15"/>
      <c r="L919" s="15"/>
      <c r="M919" s="16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customFormat="false" ht="11.25" hidden="false" customHeight="true" outlineLevel="0" collapsed="false">
      <c r="A920" s="1"/>
      <c r="B920" s="1"/>
      <c r="C920" s="15"/>
      <c r="D920" s="15"/>
      <c r="E920" s="16"/>
      <c r="F920" s="16"/>
      <c r="G920" s="15"/>
      <c r="H920" s="15"/>
      <c r="I920" s="15"/>
      <c r="J920" s="15"/>
      <c r="K920" s="15"/>
      <c r="L920" s="15"/>
      <c r="M920" s="16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customFormat="false" ht="11.25" hidden="false" customHeight="true" outlineLevel="0" collapsed="false">
      <c r="A921" s="1"/>
      <c r="B921" s="1"/>
      <c r="C921" s="15"/>
      <c r="D921" s="15"/>
      <c r="E921" s="16"/>
      <c r="F921" s="16"/>
      <c r="G921" s="15"/>
      <c r="H921" s="15"/>
      <c r="I921" s="15"/>
      <c r="J921" s="15"/>
      <c r="K921" s="15"/>
      <c r="L921" s="15"/>
      <c r="M921" s="16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customFormat="false" ht="11.25" hidden="false" customHeight="true" outlineLevel="0" collapsed="false">
      <c r="A922" s="1"/>
      <c r="B922" s="1"/>
      <c r="C922" s="15"/>
      <c r="D922" s="15"/>
      <c r="E922" s="16"/>
      <c r="F922" s="16"/>
      <c r="G922" s="15"/>
      <c r="H922" s="15"/>
      <c r="I922" s="15"/>
      <c r="J922" s="15"/>
      <c r="K922" s="15"/>
      <c r="L922" s="15"/>
      <c r="M922" s="16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customFormat="false" ht="11.25" hidden="false" customHeight="true" outlineLevel="0" collapsed="false">
      <c r="A923" s="1"/>
      <c r="B923" s="1"/>
      <c r="C923" s="15"/>
      <c r="D923" s="15"/>
      <c r="E923" s="16"/>
      <c r="F923" s="16"/>
      <c r="G923" s="15"/>
      <c r="H923" s="15"/>
      <c r="I923" s="15"/>
      <c r="J923" s="15"/>
      <c r="K923" s="15"/>
      <c r="L923" s="15"/>
      <c r="M923" s="16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customFormat="false" ht="11.25" hidden="false" customHeight="true" outlineLevel="0" collapsed="false">
      <c r="A924" s="1"/>
      <c r="B924" s="1"/>
      <c r="C924" s="15"/>
      <c r="D924" s="15"/>
      <c r="E924" s="16"/>
      <c r="F924" s="16"/>
      <c r="G924" s="15"/>
      <c r="H924" s="15"/>
      <c r="I924" s="15"/>
      <c r="J924" s="15"/>
      <c r="K924" s="15"/>
      <c r="L924" s="15"/>
      <c r="M924" s="16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customFormat="false" ht="11.25" hidden="false" customHeight="true" outlineLevel="0" collapsed="false">
      <c r="A925" s="1"/>
      <c r="B925" s="1"/>
      <c r="C925" s="15"/>
      <c r="D925" s="15"/>
      <c r="E925" s="16"/>
      <c r="F925" s="16"/>
      <c r="G925" s="15"/>
      <c r="H925" s="15"/>
      <c r="I925" s="15"/>
      <c r="J925" s="15"/>
      <c r="K925" s="15"/>
      <c r="L925" s="15"/>
      <c r="M925" s="16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customFormat="false" ht="11.25" hidden="false" customHeight="true" outlineLevel="0" collapsed="false">
      <c r="A926" s="1"/>
      <c r="B926" s="1"/>
      <c r="C926" s="15"/>
      <c r="D926" s="15"/>
      <c r="E926" s="16"/>
      <c r="F926" s="16"/>
      <c r="G926" s="15"/>
      <c r="H926" s="15"/>
      <c r="I926" s="15"/>
      <c r="J926" s="15"/>
      <c r="K926" s="15"/>
      <c r="L926" s="15"/>
      <c r="M926" s="16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customFormat="false" ht="11.25" hidden="false" customHeight="true" outlineLevel="0" collapsed="false">
      <c r="A927" s="1"/>
      <c r="B927" s="1"/>
      <c r="C927" s="15"/>
      <c r="D927" s="15"/>
      <c r="E927" s="16"/>
      <c r="F927" s="16"/>
      <c r="G927" s="15"/>
      <c r="H927" s="15"/>
      <c r="I927" s="15"/>
      <c r="J927" s="15"/>
      <c r="K927" s="15"/>
      <c r="L927" s="15"/>
      <c r="M927" s="16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customFormat="false" ht="11.25" hidden="false" customHeight="true" outlineLevel="0" collapsed="false">
      <c r="A928" s="1"/>
      <c r="B928" s="1"/>
      <c r="C928" s="15"/>
      <c r="D928" s="15"/>
      <c r="E928" s="16"/>
      <c r="F928" s="16"/>
      <c r="G928" s="15"/>
      <c r="H928" s="15"/>
      <c r="I928" s="15"/>
      <c r="J928" s="15"/>
      <c r="K928" s="15"/>
      <c r="L928" s="15"/>
      <c r="M928" s="16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customFormat="false" ht="11.25" hidden="false" customHeight="true" outlineLevel="0" collapsed="false">
      <c r="A929" s="1"/>
      <c r="B929" s="1"/>
      <c r="C929" s="15"/>
      <c r="D929" s="15"/>
      <c r="E929" s="16"/>
      <c r="F929" s="16"/>
      <c r="G929" s="15"/>
      <c r="H929" s="15"/>
      <c r="I929" s="15"/>
      <c r="J929" s="15"/>
      <c r="K929" s="15"/>
      <c r="L929" s="15"/>
      <c r="M929" s="16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customFormat="false" ht="11.25" hidden="false" customHeight="true" outlineLevel="0" collapsed="false">
      <c r="A930" s="1"/>
      <c r="B930" s="1"/>
      <c r="C930" s="15"/>
      <c r="D930" s="15"/>
      <c r="E930" s="16"/>
      <c r="F930" s="16"/>
      <c r="G930" s="15"/>
      <c r="H930" s="15"/>
      <c r="I930" s="15"/>
      <c r="J930" s="15"/>
      <c r="K930" s="15"/>
      <c r="L930" s="15"/>
      <c r="M930" s="16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customFormat="false" ht="11.25" hidden="false" customHeight="true" outlineLevel="0" collapsed="false">
      <c r="A931" s="1"/>
      <c r="B931" s="1"/>
      <c r="C931" s="15"/>
      <c r="D931" s="15"/>
      <c r="E931" s="16"/>
      <c r="F931" s="16"/>
      <c r="G931" s="15"/>
      <c r="H931" s="15"/>
      <c r="I931" s="15"/>
      <c r="J931" s="15"/>
      <c r="K931" s="15"/>
      <c r="L931" s="15"/>
      <c r="M931" s="16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customFormat="false" ht="11.25" hidden="false" customHeight="true" outlineLevel="0" collapsed="false">
      <c r="A932" s="1"/>
      <c r="B932" s="1"/>
      <c r="C932" s="15"/>
      <c r="D932" s="15"/>
      <c r="E932" s="16"/>
      <c r="F932" s="16"/>
      <c r="G932" s="15"/>
      <c r="H932" s="15"/>
      <c r="I932" s="15"/>
      <c r="J932" s="15"/>
      <c r="K932" s="15"/>
      <c r="L932" s="15"/>
      <c r="M932" s="16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customFormat="false" ht="11.25" hidden="false" customHeight="true" outlineLevel="0" collapsed="false">
      <c r="A933" s="1"/>
      <c r="B933" s="1"/>
      <c r="C933" s="15"/>
      <c r="D933" s="15"/>
      <c r="E933" s="16"/>
      <c r="F933" s="16"/>
      <c r="G933" s="15"/>
      <c r="H933" s="15"/>
      <c r="I933" s="15"/>
      <c r="J933" s="15"/>
      <c r="K933" s="15"/>
      <c r="L933" s="15"/>
      <c r="M933" s="16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customFormat="false" ht="11.25" hidden="false" customHeight="true" outlineLevel="0" collapsed="false">
      <c r="A934" s="1"/>
      <c r="B934" s="1"/>
      <c r="C934" s="15"/>
      <c r="D934" s="15"/>
      <c r="E934" s="16"/>
      <c r="F934" s="16"/>
      <c r="G934" s="15"/>
      <c r="H934" s="15"/>
      <c r="I934" s="15"/>
      <c r="J934" s="15"/>
      <c r="K934" s="15"/>
      <c r="L934" s="15"/>
      <c r="M934" s="16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customFormat="false" ht="11.25" hidden="false" customHeight="true" outlineLevel="0" collapsed="false">
      <c r="A935" s="1"/>
      <c r="B935" s="1"/>
      <c r="C935" s="15"/>
      <c r="D935" s="15"/>
      <c r="E935" s="16"/>
      <c r="F935" s="16"/>
      <c r="G935" s="15"/>
      <c r="H935" s="15"/>
      <c r="I935" s="15"/>
      <c r="J935" s="15"/>
      <c r="K935" s="15"/>
      <c r="L935" s="15"/>
      <c r="M935" s="16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customFormat="false" ht="11.25" hidden="false" customHeight="true" outlineLevel="0" collapsed="false">
      <c r="A936" s="1"/>
      <c r="B936" s="1"/>
      <c r="C936" s="15"/>
      <c r="D936" s="15"/>
      <c r="E936" s="16"/>
      <c r="F936" s="16"/>
      <c r="G936" s="15"/>
      <c r="H936" s="15"/>
      <c r="I936" s="15"/>
      <c r="J936" s="15"/>
      <c r="K936" s="15"/>
      <c r="L936" s="15"/>
      <c r="M936" s="16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customFormat="false" ht="11.25" hidden="false" customHeight="true" outlineLevel="0" collapsed="false">
      <c r="A937" s="1"/>
      <c r="B937" s="1"/>
      <c r="C937" s="15"/>
      <c r="D937" s="15"/>
      <c r="E937" s="16"/>
      <c r="F937" s="16"/>
      <c r="G937" s="15"/>
      <c r="H937" s="15"/>
      <c r="I937" s="15"/>
      <c r="J937" s="15"/>
      <c r="K937" s="15"/>
      <c r="L937" s="15"/>
      <c r="M937" s="16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customFormat="false" ht="11.25" hidden="false" customHeight="true" outlineLevel="0" collapsed="false">
      <c r="A938" s="1"/>
      <c r="B938" s="1"/>
      <c r="C938" s="15"/>
      <c r="D938" s="15"/>
      <c r="E938" s="16"/>
      <c r="F938" s="16"/>
      <c r="G938" s="15"/>
      <c r="H938" s="15"/>
      <c r="I938" s="15"/>
      <c r="J938" s="15"/>
      <c r="K938" s="15"/>
      <c r="L938" s="15"/>
      <c r="M938" s="16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customFormat="false" ht="11.25" hidden="false" customHeight="true" outlineLevel="0" collapsed="false">
      <c r="A939" s="1"/>
      <c r="B939" s="1"/>
      <c r="C939" s="15"/>
      <c r="D939" s="15"/>
      <c r="E939" s="16"/>
      <c r="F939" s="16"/>
      <c r="G939" s="15"/>
      <c r="H939" s="15"/>
      <c r="I939" s="15"/>
      <c r="J939" s="15"/>
      <c r="K939" s="15"/>
      <c r="L939" s="15"/>
      <c r="M939" s="16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customFormat="false" ht="11.25" hidden="false" customHeight="true" outlineLevel="0" collapsed="false">
      <c r="A940" s="1"/>
      <c r="B940" s="1"/>
      <c r="C940" s="15"/>
      <c r="D940" s="15"/>
      <c r="E940" s="16"/>
      <c r="F940" s="16"/>
      <c r="G940" s="15"/>
      <c r="H940" s="15"/>
      <c r="I940" s="15"/>
      <c r="J940" s="15"/>
      <c r="K940" s="15"/>
      <c r="L940" s="15"/>
      <c r="M940" s="16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customFormat="false" ht="11.25" hidden="false" customHeight="true" outlineLevel="0" collapsed="false">
      <c r="A941" s="1"/>
      <c r="B941" s="1"/>
      <c r="C941" s="15"/>
      <c r="D941" s="15"/>
      <c r="E941" s="16"/>
      <c r="F941" s="16"/>
      <c r="G941" s="15"/>
      <c r="H941" s="15"/>
      <c r="I941" s="15"/>
      <c r="J941" s="15"/>
      <c r="K941" s="15"/>
      <c r="L941" s="15"/>
      <c r="M941" s="16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customFormat="false" ht="11.25" hidden="false" customHeight="true" outlineLevel="0" collapsed="false">
      <c r="A942" s="1"/>
      <c r="B942" s="1"/>
      <c r="C942" s="15"/>
      <c r="D942" s="15"/>
      <c r="E942" s="16"/>
      <c r="F942" s="16"/>
      <c r="G942" s="15"/>
      <c r="H942" s="15"/>
      <c r="I942" s="15"/>
      <c r="J942" s="15"/>
      <c r="K942" s="15"/>
      <c r="L942" s="15"/>
      <c r="M942" s="16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customFormat="false" ht="11.25" hidden="false" customHeight="true" outlineLevel="0" collapsed="false">
      <c r="A943" s="1"/>
      <c r="B943" s="1"/>
      <c r="C943" s="15"/>
      <c r="D943" s="15"/>
      <c r="E943" s="16"/>
      <c r="F943" s="16"/>
      <c r="G943" s="15"/>
      <c r="H943" s="15"/>
      <c r="I943" s="15"/>
      <c r="J943" s="15"/>
      <c r="K943" s="15"/>
      <c r="L943" s="15"/>
      <c r="M943" s="16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customFormat="false" ht="11.25" hidden="false" customHeight="true" outlineLevel="0" collapsed="false">
      <c r="A944" s="1"/>
      <c r="B944" s="1"/>
      <c r="C944" s="15"/>
      <c r="D944" s="15"/>
      <c r="E944" s="16"/>
      <c r="F944" s="16"/>
      <c r="G944" s="15"/>
      <c r="H944" s="15"/>
      <c r="I944" s="15"/>
      <c r="J944" s="15"/>
      <c r="K944" s="15"/>
      <c r="L944" s="15"/>
      <c r="M944" s="16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customFormat="false" ht="11.25" hidden="false" customHeight="true" outlineLevel="0" collapsed="false">
      <c r="A945" s="1"/>
      <c r="B945" s="1"/>
      <c r="C945" s="15"/>
      <c r="D945" s="15"/>
      <c r="E945" s="16"/>
      <c r="F945" s="16"/>
      <c r="G945" s="15"/>
      <c r="H945" s="15"/>
      <c r="I945" s="15"/>
      <c r="J945" s="15"/>
      <c r="K945" s="15"/>
      <c r="L945" s="15"/>
      <c r="M945" s="16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customFormat="false" ht="11.25" hidden="false" customHeight="true" outlineLevel="0" collapsed="false">
      <c r="A946" s="1"/>
      <c r="B946" s="1"/>
      <c r="C946" s="15"/>
      <c r="D946" s="15"/>
      <c r="E946" s="16"/>
      <c r="F946" s="16"/>
      <c r="G946" s="15"/>
      <c r="H946" s="15"/>
      <c r="I946" s="15"/>
      <c r="J946" s="15"/>
      <c r="K946" s="15"/>
      <c r="L946" s="15"/>
      <c r="M946" s="16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customFormat="false" ht="11.25" hidden="false" customHeight="true" outlineLevel="0" collapsed="false">
      <c r="A947" s="1"/>
      <c r="B947" s="1"/>
      <c r="C947" s="15"/>
      <c r="D947" s="15"/>
      <c r="E947" s="16"/>
      <c r="F947" s="16"/>
      <c r="G947" s="15"/>
      <c r="H947" s="15"/>
      <c r="I947" s="15"/>
      <c r="J947" s="15"/>
      <c r="K947" s="15"/>
      <c r="L947" s="15"/>
      <c r="M947" s="16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customFormat="false" ht="11.25" hidden="false" customHeight="true" outlineLevel="0" collapsed="false">
      <c r="A948" s="1"/>
      <c r="B948" s="1"/>
      <c r="C948" s="15"/>
      <c r="D948" s="15"/>
      <c r="E948" s="16"/>
      <c r="F948" s="16"/>
      <c r="G948" s="15"/>
      <c r="H948" s="15"/>
      <c r="I948" s="15"/>
      <c r="J948" s="15"/>
      <c r="K948" s="15"/>
      <c r="L948" s="15"/>
      <c r="M948" s="16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customFormat="false" ht="11.25" hidden="false" customHeight="true" outlineLevel="0" collapsed="false">
      <c r="A949" s="1"/>
      <c r="B949" s="1"/>
      <c r="C949" s="15"/>
      <c r="D949" s="15"/>
      <c r="E949" s="16"/>
      <c r="F949" s="16"/>
      <c r="G949" s="15"/>
      <c r="H949" s="15"/>
      <c r="I949" s="15"/>
      <c r="J949" s="15"/>
      <c r="K949" s="15"/>
      <c r="L949" s="15"/>
      <c r="M949" s="16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customFormat="false" ht="11.25" hidden="false" customHeight="true" outlineLevel="0" collapsed="false">
      <c r="A950" s="1"/>
      <c r="B950" s="1"/>
      <c r="C950" s="15"/>
      <c r="D950" s="15"/>
      <c r="E950" s="16"/>
      <c r="F950" s="16"/>
      <c r="G950" s="15"/>
      <c r="H950" s="15"/>
      <c r="I950" s="15"/>
      <c r="J950" s="15"/>
      <c r="K950" s="15"/>
      <c r="L950" s="15"/>
      <c r="M950" s="16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customFormat="false" ht="11.25" hidden="false" customHeight="true" outlineLevel="0" collapsed="false">
      <c r="A951" s="1"/>
      <c r="B951" s="1"/>
      <c r="C951" s="15"/>
      <c r="D951" s="15"/>
      <c r="E951" s="16"/>
      <c r="F951" s="16"/>
      <c r="G951" s="15"/>
      <c r="H951" s="15"/>
      <c r="I951" s="15"/>
      <c r="J951" s="15"/>
      <c r="K951" s="15"/>
      <c r="L951" s="15"/>
      <c r="M951" s="16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customFormat="false" ht="11.25" hidden="false" customHeight="true" outlineLevel="0" collapsed="false">
      <c r="A952" s="1"/>
      <c r="B952" s="1"/>
      <c r="C952" s="15"/>
      <c r="D952" s="15"/>
      <c r="E952" s="16"/>
      <c r="F952" s="16"/>
      <c r="G952" s="15"/>
      <c r="H952" s="15"/>
      <c r="I952" s="15"/>
      <c r="J952" s="15"/>
      <c r="K952" s="15"/>
      <c r="L952" s="15"/>
      <c r="M952" s="16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customFormat="false" ht="11.25" hidden="false" customHeight="true" outlineLevel="0" collapsed="false">
      <c r="A953" s="1"/>
      <c r="B953" s="1"/>
      <c r="C953" s="15"/>
      <c r="D953" s="15"/>
      <c r="E953" s="16"/>
      <c r="F953" s="16"/>
      <c r="G953" s="15"/>
      <c r="H953" s="15"/>
      <c r="I953" s="15"/>
      <c r="J953" s="15"/>
      <c r="K953" s="15"/>
      <c r="L953" s="15"/>
      <c r="M953" s="16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customFormat="false" ht="11.25" hidden="false" customHeight="true" outlineLevel="0" collapsed="false">
      <c r="A954" s="1"/>
      <c r="B954" s="1"/>
      <c r="C954" s="15"/>
      <c r="D954" s="15"/>
      <c r="E954" s="16"/>
      <c r="F954" s="16"/>
      <c r="G954" s="15"/>
      <c r="H954" s="15"/>
      <c r="I954" s="15"/>
      <c r="J954" s="15"/>
      <c r="K954" s="15"/>
      <c r="L954" s="15"/>
      <c r="M954" s="16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customFormat="false" ht="11.25" hidden="false" customHeight="true" outlineLevel="0" collapsed="false">
      <c r="A955" s="1"/>
      <c r="B955" s="1"/>
      <c r="C955" s="15"/>
      <c r="D955" s="15"/>
      <c r="E955" s="16"/>
      <c r="F955" s="16"/>
      <c r="G955" s="15"/>
      <c r="H955" s="15"/>
      <c r="I955" s="15"/>
      <c r="J955" s="15"/>
      <c r="K955" s="15"/>
      <c r="L955" s="15"/>
      <c r="M955" s="16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customFormat="false" ht="11.25" hidden="false" customHeight="true" outlineLevel="0" collapsed="false">
      <c r="A956" s="1"/>
      <c r="B956" s="1"/>
      <c r="C956" s="15"/>
      <c r="D956" s="15"/>
      <c r="E956" s="16"/>
      <c r="F956" s="16"/>
      <c r="G956" s="15"/>
      <c r="H956" s="15"/>
      <c r="I956" s="15"/>
      <c r="J956" s="15"/>
      <c r="K956" s="15"/>
      <c r="L956" s="15"/>
      <c r="M956" s="16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customFormat="false" ht="11.25" hidden="false" customHeight="true" outlineLevel="0" collapsed="false">
      <c r="A957" s="1"/>
      <c r="B957" s="1"/>
      <c r="C957" s="15"/>
      <c r="D957" s="15"/>
      <c r="E957" s="16"/>
      <c r="F957" s="16"/>
      <c r="G957" s="15"/>
      <c r="H957" s="15"/>
      <c r="I957" s="15"/>
      <c r="J957" s="15"/>
      <c r="K957" s="15"/>
      <c r="L957" s="15"/>
      <c r="M957" s="16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customFormat="false" ht="11.25" hidden="false" customHeight="true" outlineLevel="0" collapsed="false">
      <c r="A958" s="1"/>
      <c r="B958" s="1"/>
      <c r="C958" s="15"/>
      <c r="D958" s="15"/>
      <c r="E958" s="16"/>
      <c r="F958" s="16"/>
      <c r="G958" s="15"/>
      <c r="H958" s="15"/>
      <c r="I958" s="15"/>
      <c r="J958" s="15"/>
      <c r="K958" s="15"/>
      <c r="L958" s="15"/>
      <c r="M958" s="16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customFormat="false" ht="11.25" hidden="false" customHeight="true" outlineLevel="0" collapsed="false">
      <c r="A959" s="1"/>
      <c r="B959" s="1"/>
      <c r="C959" s="15"/>
      <c r="D959" s="15"/>
      <c r="E959" s="16"/>
      <c r="F959" s="16"/>
      <c r="G959" s="15"/>
      <c r="H959" s="15"/>
      <c r="I959" s="15"/>
      <c r="J959" s="15"/>
      <c r="K959" s="15"/>
      <c r="L959" s="15"/>
      <c r="M959" s="16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customFormat="false" ht="11.25" hidden="false" customHeight="true" outlineLevel="0" collapsed="false">
      <c r="A960" s="1"/>
      <c r="B960" s="1"/>
      <c r="C960" s="15"/>
      <c r="D960" s="15"/>
      <c r="E960" s="16"/>
      <c r="F960" s="16"/>
      <c r="G960" s="15"/>
      <c r="H960" s="15"/>
      <c r="I960" s="15"/>
      <c r="J960" s="15"/>
      <c r="K960" s="15"/>
      <c r="L960" s="15"/>
      <c r="M960" s="16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customFormat="false" ht="11.25" hidden="false" customHeight="true" outlineLevel="0" collapsed="false">
      <c r="A961" s="1"/>
      <c r="B961" s="1"/>
      <c r="C961" s="15"/>
      <c r="D961" s="15"/>
      <c r="E961" s="16"/>
      <c r="F961" s="16"/>
      <c r="G961" s="15"/>
      <c r="H961" s="15"/>
      <c r="I961" s="15"/>
      <c r="J961" s="15"/>
      <c r="K961" s="15"/>
      <c r="L961" s="15"/>
      <c r="M961" s="16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customFormat="false" ht="11.25" hidden="false" customHeight="true" outlineLevel="0" collapsed="false">
      <c r="A962" s="1"/>
      <c r="B962" s="1"/>
      <c r="C962" s="15"/>
      <c r="D962" s="15"/>
      <c r="E962" s="16"/>
      <c r="F962" s="16"/>
      <c r="G962" s="15"/>
      <c r="H962" s="15"/>
      <c r="I962" s="15"/>
      <c r="J962" s="15"/>
      <c r="K962" s="15"/>
      <c r="L962" s="15"/>
      <c r="M962" s="16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customFormat="false" ht="11.25" hidden="false" customHeight="true" outlineLevel="0" collapsed="false">
      <c r="A963" s="1"/>
      <c r="B963" s="1"/>
      <c r="C963" s="15"/>
      <c r="D963" s="15"/>
      <c r="E963" s="16"/>
      <c r="F963" s="16"/>
      <c r="G963" s="15"/>
      <c r="H963" s="15"/>
      <c r="I963" s="15"/>
      <c r="J963" s="15"/>
      <c r="K963" s="15"/>
      <c r="L963" s="15"/>
      <c r="M963" s="16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customFormat="false" ht="11.25" hidden="false" customHeight="true" outlineLevel="0" collapsed="false">
      <c r="A964" s="1"/>
      <c r="B964" s="1"/>
      <c r="C964" s="15"/>
      <c r="D964" s="15"/>
      <c r="E964" s="16"/>
      <c r="F964" s="16"/>
      <c r="G964" s="15"/>
      <c r="H964" s="15"/>
      <c r="I964" s="15"/>
      <c r="J964" s="15"/>
      <c r="K964" s="15"/>
      <c r="L964" s="15"/>
      <c r="M964" s="16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customFormat="false" ht="11.25" hidden="false" customHeight="true" outlineLevel="0" collapsed="false">
      <c r="A965" s="1"/>
      <c r="B965" s="1"/>
      <c r="C965" s="15"/>
      <c r="D965" s="15"/>
      <c r="E965" s="16"/>
      <c r="F965" s="16"/>
      <c r="G965" s="15"/>
      <c r="H965" s="15"/>
      <c r="I965" s="15"/>
      <c r="J965" s="15"/>
      <c r="K965" s="15"/>
      <c r="L965" s="15"/>
      <c r="M965" s="16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customFormat="false" ht="11.25" hidden="false" customHeight="true" outlineLevel="0" collapsed="false">
      <c r="A966" s="1"/>
      <c r="B966" s="1"/>
      <c r="C966" s="15"/>
      <c r="D966" s="15"/>
      <c r="E966" s="16"/>
      <c r="F966" s="16"/>
      <c r="G966" s="15"/>
      <c r="H966" s="15"/>
      <c r="I966" s="15"/>
      <c r="J966" s="15"/>
      <c r="K966" s="15"/>
      <c r="L966" s="15"/>
      <c r="M966" s="16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customFormat="false" ht="11.25" hidden="false" customHeight="true" outlineLevel="0" collapsed="false">
      <c r="A967" s="1"/>
      <c r="B967" s="1"/>
      <c r="C967" s="15"/>
      <c r="D967" s="15"/>
      <c r="E967" s="16"/>
      <c r="F967" s="16"/>
      <c r="G967" s="15"/>
      <c r="H967" s="15"/>
      <c r="I967" s="15"/>
      <c r="J967" s="15"/>
      <c r="K967" s="15"/>
      <c r="L967" s="15"/>
      <c r="M967" s="16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customFormat="false" ht="11.25" hidden="false" customHeight="true" outlineLevel="0" collapsed="false">
      <c r="A968" s="1"/>
      <c r="B968" s="1"/>
      <c r="C968" s="15"/>
      <c r="D968" s="15"/>
      <c r="E968" s="16"/>
      <c r="F968" s="16"/>
      <c r="G968" s="15"/>
      <c r="H968" s="15"/>
      <c r="I968" s="15"/>
      <c r="J968" s="15"/>
      <c r="K968" s="15"/>
      <c r="L968" s="15"/>
      <c r="M968" s="16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customFormat="false" ht="11.25" hidden="false" customHeight="true" outlineLevel="0" collapsed="false">
      <c r="A969" s="1"/>
      <c r="B969" s="1"/>
      <c r="C969" s="15"/>
      <c r="D969" s="15"/>
      <c r="E969" s="16"/>
      <c r="F969" s="16"/>
      <c r="G969" s="15"/>
      <c r="H969" s="15"/>
      <c r="I969" s="15"/>
      <c r="J969" s="15"/>
      <c r="K969" s="15"/>
      <c r="L969" s="15"/>
      <c r="M969" s="16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customFormat="false" ht="11.25" hidden="false" customHeight="true" outlineLevel="0" collapsed="false">
      <c r="A970" s="1"/>
      <c r="B970" s="1"/>
      <c r="C970" s="15"/>
      <c r="D970" s="15"/>
      <c r="E970" s="16"/>
      <c r="F970" s="16"/>
      <c r="G970" s="15"/>
      <c r="H970" s="15"/>
      <c r="I970" s="15"/>
      <c r="J970" s="15"/>
      <c r="K970" s="15"/>
      <c r="L970" s="15"/>
      <c r="M970" s="16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customFormat="false" ht="11.25" hidden="false" customHeight="true" outlineLevel="0" collapsed="false">
      <c r="A971" s="1"/>
      <c r="B971" s="1"/>
      <c r="C971" s="15"/>
      <c r="D971" s="15"/>
      <c r="E971" s="16"/>
      <c r="F971" s="16"/>
      <c r="G971" s="15"/>
      <c r="H971" s="15"/>
      <c r="I971" s="15"/>
      <c r="J971" s="15"/>
      <c r="K971" s="15"/>
      <c r="L971" s="15"/>
      <c r="M971" s="16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customFormat="false" ht="11.25" hidden="false" customHeight="true" outlineLevel="0" collapsed="false">
      <c r="A972" s="1"/>
      <c r="B972" s="1"/>
      <c r="C972" s="15"/>
      <c r="D972" s="15"/>
      <c r="E972" s="16"/>
      <c r="F972" s="16"/>
      <c r="G972" s="15"/>
      <c r="H972" s="15"/>
      <c r="I972" s="15"/>
      <c r="J972" s="15"/>
      <c r="K972" s="15"/>
      <c r="L972" s="15"/>
      <c r="M972" s="16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customFormat="false" ht="11.25" hidden="false" customHeight="true" outlineLevel="0" collapsed="false">
      <c r="A973" s="1"/>
      <c r="B973" s="1"/>
      <c r="C973" s="15"/>
      <c r="D973" s="15"/>
      <c r="E973" s="16"/>
      <c r="F973" s="16"/>
      <c r="G973" s="15"/>
      <c r="H973" s="15"/>
      <c r="I973" s="15"/>
      <c r="J973" s="15"/>
      <c r="K973" s="15"/>
      <c r="L973" s="15"/>
      <c r="M973" s="16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customFormat="false" ht="11.25" hidden="false" customHeight="true" outlineLevel="0" collapsed="false">
      <c r="A974" s="1"/>
      <c r="B974" s="1"/>
      <c r="C974" s="15"/>
      <c r="D974" s="15"/>
      <c r="E974" s="16"/>
      <c r="F974" s="16"/>
      <c r="G974" s="15"/>
      <c r="H974" s="15"/>
      <c r="I974" s="15"/>
      <c r="J974" s="15"/>
      <c r="K974" s="15"/>
      <c r="L974" s="15"/>
      <c r="M974" s="16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customFormat="false" ht="11.25" hidden="false" customHeight="true" outlineLevel="0" collapsed="false">
      <c r="A975" s="1"/>
      <c r="B975" s="1"/>
      <c r="C975" s="15"/>
      <c r="D975" s="15"/>
      <c r="E975" s="16"/>
      <c r="F975" s="16"/>
      <c r="G975" s="15"/>
      <c r="H975" s="15"/>
      <c r="I975" s="15"/>
      <c r="J975" s="15"/>
      <c r="K975" s="15"/>
      <c r="L975" s="15"/>
      <c r="M975" s="16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customFormat="false" ht="11.25" hidden="false" customHeight="true" outlineLevel="0" collapsed="false">
      <c r="A976" s="1"/>
      <c r="B976" s="1"/>
      <c r="C976" s="15"/>
      <c r="D976" s="15"/>
      <c r="E976" s="16"/>
      <c r="F976" s="16"/>
      <c r="G976" s="15"/>
      <c r="H976" s="15"/>
      <c r="I976" s="15"/>
      <c r="J976" s="15"/>
      <c r="K976" s="15"/>
      <c r="L976" s="15"/>
      <c r="M976" s="16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customFormat="false" ht="11.25" hidden="false" customHeight="true" outlineLevel="0" collapsed="false">
      <c r="A977" s="1"/>
      <c r="B977" s="1"/>
      <c r="C977" s="15"/>
      <c r="D977" s="15"/>
      <c r="E977" s="16"/>
      <c r="F977" s="16"/>
      <c r="G977" s="15"/>
      <c r="H977" s="15"/>
      <c r="I977" s="15"/>
      <c r="J977" s="15"/>
      <c r="K977" s="15"/>
      <c r="L977" s="15"/>
      <c r="M977" s="16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customFormat="false" ht="11.25" hidden="false" customHeight="true" outlineLevel="0" collapsed="false">
      <c r="A978" s="1"/>
      <c r="B978" s="1"/>
      <c r="C978" s="15"/>
      <c r="D978" s="15"/>
      <c r="E978" s="16"/>
      <c r="F978" s="16"/>
      <c r="G978" s="15"/>
      <c r="H978" s="15"/>
      <c r="I978" s="15"/>
      <c r="J978" s="15"/>
      <c r="K978" s="15"/>
      <c r="L978" s="15"/>
      <c r="M978" s="16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customFormat="false" ht="11.25" hidden="false" customHeight="true" outlineLevel="0" collapsed="false">
      <c r="A979" s="1"/>
      <c r="B979" s="1"/>
      <c r="C979" s="15"/>
      <c r="D979" s="15"/>
      <c r="E979" s="16"/>
      <c r="F979" s="16"/>
      <c r="G979" s="15"/>
      <c r="H979" s="15"/>
      <c r="I979" s="15"/>
      <c r="J979" s="15"/>
      <c r="K979" s="15"/>
      <c r="L979" s="15"/>
      <c r="M979" s="16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customFormat="false" ht="11.25" hidden="false" customHeight="true" outlineLevel="0" collapsed="false">
      <c r="A980" s="1"/>
      <c r="B980" s="1"/>
      <c r="C980" s="15"/>
      <c r="D980" s="15"/>
      <c r="E980" s="16"/>
      <c r="F980" s="16"/>
      <c r="G980" s="15"/>
      <c r="H980" s="15"/>
      <c r="I980" s="15"/>
      <c r="J980" s="15"/>
      <c r="K980" s="15"/>
      <c r="L980" s="15"/>
      <c r="M980" s="16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customFormat="false" ht="11.25" hidden="false" customHeight="true" outlineLevel="0" collapsed="false">
      <c r="A981" s="1"/>
      <c r="B981" s="1"/>
      <c r="C981" s="15"/>
      <c r="D981" s="15"/>
      <c r="E981" s="16"/>
      <c r="F981" s="16"/>
      <c r="G981" s="15"/>
      <c r="H981" s="15"/>
      <c r="I981" s="15"/>
      <c r="J981" s="15"/>
      <c r="K981" s="15"/>
      <c r="L981" s="15"/>
      <c r="M981" s="16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customFormat="false" ht="11.25" hidden="false" customHeight="true" outlineLevel="0" collapsed="false">
      <c r="A982" s="1"/>
      <c r="B982" s="1"/>
      <c r="C982" s="15"/>
      <c r="D982" s="15"/>
      <c r="E982" s="16"/>
      <c r="F982" s="16"/>
      <c r="G982" s="15"/>
      <c r="H982" s="15"/>
      <c r="I982" s="15"/>
      <c r="J982" s="15"/>
      <c r="K982" s="15"/>
      <c r="L982" s="15"/>
      <c r="M982" s="16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customFormat="false" ht="11.25" hidden="false" customHeight="true" outlineLevel="0" collapsed="false">
      <c r="A983" s="1"/>
      <c r="B983" s="1"/>
      <c r="C983" s="15"/>
      <c r="D983" s="15"/>
      <c r="E983" s="16"/>
      <c r="F983" s="16"/>
      <c r="G983" s="15"/>
      <c r="H983" s="15"/>
      <c r="I983" s="15"/>
      <c r="J983" s="15"/>
      <c r="K983" s="15"/>
      <c r="L983" s="15"/>
      <c r="M983" s="16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customFormat="false" ht="11.25" hidden="false" customHeight="true" outlineLevel="0" collapsed="false">
      <c r="A984" s="1"/>
      <c r="B984" s="1"/>
      <c r="C984" s="15"/>
      <c r="D984" s="15"/>
      <c r="E984" s="16"/>
      <c r="F984" s="16"/>
      <c r="G984" s="15"/>
      <c r="H984" s="15"/>
      <c r="I984" s="15"/>
      <c r="J984" s="15"/>
      <c r="K984" s="15"/>
      <c r="L984" s="15"/>
      <c r="M984" s="16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customFormat="false" ht="11.25" hidden="false" customHeight="true" outlineLevel="0" collapsed="false">
      <c r="A985" s="1"/>
      <c r="B985" s="1"/>
      <c r="C985" s="15"/>
      <c r="D985" s="15"/>
      <c r="E985" s="16"/>
      <c r="F985" s="16"/>
      <c r="G985" s="15"/>
      <c r="H985" s="15"/>
      <c r="I985" s="15"/>
      <c r="J985" s="15"/>
      <c r="K985" s="15"/>
      <c r="L985" s="15"/>
      <c r="M985" s="16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customFormat="false" ht="11.25" hidden="false" customHeight="true" outlineLevel="0" collapsed="false">
      <c r="A986" s="1"/>
      <c r="B986" s="1"/>
      <c r="C986" s="15"/>
      <c r="D986" s="15"/>
      <c r="E986" s="16"/>
      <c r="F986" s="16"/>
      <c r="G986" s="15"/>
      <c r="H986" s="15"/>
      <c r="I986" s="15"/>
      <c r="J986" s="15"/>
      <c r="K986" s="15"/>
      <c r="L986" s="15"/>
      <c r="M986" s="16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customFormat="false" ht="11.25" hidden="false" customHeight="true" outlineLevel="0" collapsed="false">
      <c r="A987" s="1"/>
      <c r="B987" s="1"/>
      <c r="C987" s="15"/>
      <c r="D987" s="15"/>
      <c r="E987" s="16"/>
      <c r="F987" s="16"/>
      <c r="G987" s="15"/>
      <c r="H987" s="15"/>
      <c r="I987" s="15"/>
      <c r="J987" s="15"/>
      <c r="K987" s="15"/>
      <c r="L987" s="15"/>
      <c r="M987" s="16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customFormat="false" ht="11.25" hidden="false" customHeight="true" outlineLevel="0" collapsed="false">
      <c r="A988" s="1"/>
      <c r="B988" s="1"/>
      <c r="C988" s="15"/>
      <c r="D988" s="15"/>
      <c r="E988" s="16"/>
      <c r="F988" s="16"/>
      <c r="G988" s="15"/>
      <c r="H988" s="15"/>
      <c r="I988" s="15"/>
      <c r="J988" s="15"/>
      <c r="K988" s="15"/>
      <c r="L988" s="15"/>
      <c r="M988" s="16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customFormat="false" ht="11.25" hidden="false" customHeight="true" outlineLevel="0" collapsed="false">
      <c r="A989" s="1"/>
      <c r="B989" s="1"/>
      <c r="C989" s="15"/>
      <c r="D989" s="15"/>
      <c r="E989" s="16"/>
      <c r="F989" s="16"/>
      <c r="G989" s="15"/>
      <c r="H989" s="15"/>
      <c r="I989" s="15"/>
      <c r="J989" s="15"/>
      <c r="K989" s="15"/>
      <c r="L989" s="15"/>
      <c r="M989" s="16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customFormat="false" ht="11.25" hidden="false" customHeight="true" outlineLevel="0" collapsed="false">
      <c r="A990" s="1"/>
      <c r="B990" s="1"/>
      <c r="C990" s="15"/>
      <c r="D990" s="15"/>
      <c r="E990" s="16"/>
      <c r="F990" s="16"/>
      <c r="G990" s="15"/>
      <c r="H990" s="15"/>
      <c r="I990" s="15"/>
      <c r="J990" s="15"/>
      <c r="K990" s="15"/>
      <c r="L990" s="15"/>
      <c r="M990" s="16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customFormat="false" ht="11.25" hidden="false" customHeight="true" outlineLevel="0" collapsed="false">
      <c r="A991" s="1"/>
      <c r="B991" s="1"/>
      <c r="C991" s="15"/>
      <c r="D991" s="15"/>
      <c r="E991" s="16"/>
      <c r="F991" s="16"/>
      <c r="G991" s="15"/>
      <c r="H991" s="15"/>
      <c r="I991" s="15"/>
      <c r="J991" s="15"/>
      <c r="K991" s="15"/>
      <c r="L991" s="15"/>
      <c r="M991" s="16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customFormat="false" ht="11.25" hidden="false" customHeight="true" outlineLevel="0" collapsed="false">
      <c r="A992" s="1"/>
      <c r="B992" s="1"/>
      <c r="C992" s="15"/>
      <c r="D992" s="15"/>
      <c r="E992" s="16"/>
      <c r="F992" s="16"/>
      <c r="G992" s="15"/>
      <c r="H992" s="15"/>
      <c r="I992" s="15"/>
      <c r="J992" s="15"/>
      <c r="K992" s="15"/>
      <c r="L992" s="15"/>
      <c r="M992" s="16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customFormat="false" ht="11.25" hidden="false" customHeight="true" outlineLevel="0" collapsed="false">
      <c r="A993" s="1"/>
      <c r="B993" s="1"/>
      <c r="C993" s="15"/>
      <c r="D993" s="15"/>
      <c r="E993" s="16"/>
      <c r="F993" s="16"/>
      <c r="G993" s="15"/>
      <c r="H993" s="15"/>
      <c r="I993" s="15"/>
      <c r="J993" s="15"/>
      <c r="K993" s="15"/>
      <c r="L993" s="15"/>
      <c r="M993" s="16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customFormat="false" ht="11.25" hidden="false" customHeight="true" outlineLevel="0" collapsed="false">
      <c r="A994" s="1"/>
      <c r="B994" s="1"/>
      <c r="C994" s="15"/>
      <c r="D994" s="15"/>
      <c r="E994" s="16"/>
      <c r="F994" s="16"/>
      <c r="G994" s="15"/>
      <c r="H994" s="15"/>
      <c r="I994" s="15"/>
      <c r="J994" s="15"/>
      <c r="K994" s="15"/>
      <c r="L994" s="15"/>
      <c r="M994" s="16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customFormat="false" ht="11.25" hidden="false" customHeight="true" outlineLevel="0" collapsed="false">
      <c r="A995" s="1"/>
      <c r="B995" s="1"/>
      <c r="C995" s="15"/>
      <c r="D995" s="15"/>
      <c r="E995" s="16"/>
      <c r="F995" s="16"/>
      <c r="G995" s="15"/>
      <c r="H995" s="15"/>
      <c r="I995" s="15"/>
      <c r="J995" s="15"/>
      <c r="K995" s="15"/>
      <c r="L995" s="15"/>
      <c r="M995" s="16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customFormat="false" ht="11.25" hidden="false" customHeight="true" outlineLevel="0" collapsed="false">
      <c r="A996" s="1"/>
      <c r="B996" s="1"/>
      <c r="C996" s="15"/>
      <c r="D996" s="15"/>
      <c r="E996" s="16"/>
      <c r="F996" s="16"/>
      <c r="G996" s="15"/>
      <c r="H996" s="15"/>
      <c r="I996" s="15"/>
      <c r="J996" s="15"/>
      <c r="K996" s="15"/>
      <c r="L996" s="15"/>
      <c r="M996" s="16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customFormat="false" ht="11.25" hidden="false" customHeight="true" outlineLevel="0" collapsed="false">
      <c r="A997" s="1"/>
      <c r="B997" s="1"/>
      <c r="C997" s="15"/>
      <c r="D997" s="15"/>
      <c r="E997" s="16"/>
      <c r="F997" s="16"/>
      <c r="G997" s="15"/>
      <c r="H997" s="15"/>
      <c r="I997" s="15"/>
      <c r="J997" s="15"/>
      <c r="K997" s="15"/>
      <c r="L997" s="15"/>
      <c r="M997" s="16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customFormat="false" ht="11.25" hidden="false" customHeight="true" outlineLevel="0" collapsed="false">
      <c r="A998" s="1"/>
      <c r="B998" s="1"/>
      <c r="C998" s="15"/>
      <c r="D998" s="15"/>
      <c r="E998" s="16"/>
      <c r="F998" s="16"/>
      <c r="G998" s="15"/>
      <c r="H998" s="15"/>
      <c r="I998" s="15"/>
      <c r="J998" s="15"/>
      <c r="K998" s="15"/>
      <c r="L998" s="15"/>
      <c r="M998" s="16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customFormat="false" ht="11.25" hidden="false" customHeight="true" outlineLevel="0" collapsed="false">
      <c r="A999" s="1"/>
      <c r="B999" s="1"/>
      <c r="C999" s="15"/>
      <c r="D999" s="15"/>
      <c r="E999" s="16"/>
      <c r="F999" s="16"/>
      <c r="G999" s="15"/>
      <c r="H999" s="15"/>
      <c r="I999" s="15"/>
      <c r="J999" s="15"/>
      <c r="K999" s="15"/>
      <c r="L999" s="15"/>
      <c r="M999" s="16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customFormat="false" ht="11.25" hidden="false" customHeight="true" outlineLevel="0" collapsed="false">
      <c r="A1000" s="1"/>
      <c r="B1000" s="1"/>
      <c r="C1000" s="15"/>
      <c r="D1000" s="15"/>
      <c r="E1000" s="16"/>
      <c r="F1000" s="16"/>
      <c r="G1000" s="15"/>
      <c r="H1000" s="15"/>
      <c r="I1000" s="15"/>
      <c r="J1000" s="15"/>
      <c r="K1000" s="15"/>
      <c r="L1000" s="15"/>
      <c r="M1000" s="16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false" showRowColHeaders="true" showZeros="true" rightToLeft="false" tabSelected="false" showOutlineSymbols="true" defaultGridColor="true" view="normal" topLeftCell="D232" colorId="64" zoomScale="100" zoomScaleNormal="100" zoomScalePageLayoutView="100" workbookViewId="0">
      <selection pane="topLeft" activeCell="N243" activeCellId="0" sqref="N243"/>
    </sheetView>
  </sheetViews>
  <sheetFormatPr defaultColWidth="14.4296875"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1.71"/>
    <col collapsed="false" customWidth="true" hidden="false" outlineLevel="0" max="5" min="3" style="0" width="14.85"/>
    <col collapsed="false" customWidth="true" hidden="false" outlineLevel="0" max="6" min="6" style="0" width="5.57"/>
    <col collapsed="false" customWidth="true" hidden="false" outlineLevel="0" max="9" min="7" style="0" width="9.14"/>
    <col collapsed="false" customWidth="true" hidden="false" outlineLevel="0" max="10" min="10" style="0" width="12.71"/>
    <col collapsed="false" customWidth="true" hidden="false" outlineLevel="0" max="11" min="11" style="0" width="10.14"/>
    <col collapsed="false" customWidth="true" hidden="false" outlineLevel="0" max="16" min="12" style="0" width="9.14"/>
    <col collapsed="false" customWidth="true" hidden="false" outlineLevel="0" max="17" min="17" style="0" width="12.28"/>
    <col collapsed="false" customWidth="true" hidden="false" outlineLevel="0" max="26" min="18" style="0" width="8.71"/>
  </cols>
  <sheetData>
    <row r="1" customFormat="false" ht="15" hidden="false" customHeight="false" outlineLevel="0" collapsed="false">
      <c r="B1" s="17"/>
      <c r="C1" s="17"/>
      <c r="D1" s="17"/>
      <c r="E1" s="17"/>
      <c r="F1" s="17"/>
      <c r="G1" s="18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customFormat="false" ht="15" hidden="false" customHeight="false" outlineLevel="0" collapsed="false">
      <c r="B2" s="17"/>
      <c r="C2" s="17"/>
      <c r="D2" s="19" t="s">
        <v>3</v>
      </c>
      <c r="E2" s="19"/>
      <c r="F2" s="20"/>
      <c r="G2" s="18"/>
      <c r="H2" s="19" t="s">
        <v>46</v>
      </c>
      <c r="I2" s="19" t="s">
        <v>47</v>
      </c>
      <c r="J2" s="19" t="s">
        <v>48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customFormat="false" ht="15" hidden="false" customHeight="false" outlineLevel="0" collapsed="false">
      <c r="B3" s="19" t="s">
        <v>49</v>
      </c>
      <c r="C3" s="19" t="s">
        <v>50</v>
      </c>
      <c r="D3" s="21" t="s">
        <v>49</v>
      </c>
      <c r="E3" s="21" t="s">
        <v>50</v>
      </c>
      <c r="F3" s="20"/>
      <c r="G3" s="22" t="s">
        <v>51</v>
      </c>
      <c r="H3" s="23" t="n">
        <f aca="false">MATCH(G3,Plant_Matriz_Setup!$A$1:$A$33)</f>
        <v>2</v>
      </c>
      <c r="I3" s="23" t="n">
        <f aca="false">MATCH(G4,Plant_Matriz_Setup!$A$1:$AF$1)</f>
        <v>19</v>
      </c>
      <c r="J3" s="24" t="str">
        <f aca="false">VLOOKUP(G3,Plant_Matriz_Setup!$A$1:$AF$33,I3)</f>
        <v>10:00.0000</v>
      </c>
      <c r="K3" s="25" t="str">
        <f aca="false">J3</f>
        <v>10:00.0000</v>
      </c>
      <c r="L3" s="26" t="str">
        <f aca="false">RIGHT(K3,8)</f>
        <v>:00.0000</v>
      </c>
      <c r="M3" s="27" t="n">
        <f aca="false">LEN(K3)</f>
        <v>10</v>
      </c>
      <c r="N3" s="27" t="n">
        <f aca="false">LEN(L3)</f>
        <v>8</v>
      </c>
      <c r="O3" s="27" t="n">
        <f aca="false">M3-N3</f>
        <v>2</v>
      </c>
      <c r="P3" s="28" t="str">
        <f aca="false">LEFT(K3,O3)</f>
        <v>10</v>
      </c>
      <c r="Q3" s="28" t="n">
        <f aca="false">IF(O3=0,0,VALUE(P3))</f>
        <v>10</v>
      </c>
      <c r="R3" s="17"/>
      <c r="S3" s="17"/>
      <c r="T3" s="17"/>
      <c r="U3" s="17"/>
      <c r="V3" s="17"/>
      <c r="W3" s="17"/>
      <c r="X3" s="17"/>
      <c r="Y3" s="17"/>
      <c r="Z3" s="17"/>
    </row>
    <row r="4" customFormat="false" ht="15" hidden="false" customHeight="false" outlineLevel="0" collapsed="false">
      <c r="A4" s="29" t="n">
        <f aca="false">LOOKUP(G4,pedidos!B2:B237,pedidos!E2:E237)</f>
        <v>220.5</v>
      </c>
      <c r="B4" s="23" t="n">
        <f aca="false">IFERROR(MATCH(G4,pedidos_Lamin!$B$2:$B$169,0),0)</f>
        <v>0</v>
      </c>
      <c r="C4" s="23" t="n">
        <f aca="false">IFERROR(MATCH(G4,pedidos_conv!$B$2:$B$69,0),0)</f>
        <v>4</v>
      </c>
      <c r="D4" s="23" t="n">
        <f aca="false">IF(B4=0,0,VLOOKUP(G4,pedidos!$B$2:$N$237,4))</f>
        <v>0</v>
      </c>
      <c r="E4" s="30" t="n">
        <f aca="false">IF(C4=0,0,VLOOKUP(G4,pedidos_conv!$B$2:$N$69,4))</f>
        <v>226.8</v>
      </c>
      <c r="F4" s="23" t="n">
        <f aca="false">IF(G4="N/D","   ",F3+1)</f>
        <v>1</v>
      </c>
      <c r="G4" s="31" t="s">
        <v>41</v>
      </c>
      <c r="H4" s="23" t="n">
        <f aca="false">MATCH(G4,Plant_Matriz_Setup!$A$1:$A$33)</f>
        <v>20</v>
      </c>
      <c r="I4" s="23" t="n">
        <f aca="false">MATCH(G5,Plant_Matriz_Setup!$A$1:$AF$1)</f>
        <v>23</v>
      </c>
      <c r="J4" s="24" t="str">
        <f aca="false">VLOOKUP(G4,Plant_Matriz_Setup!$A$1:$AF$33,I4)</f>
        <v>1:00.0000</v>
      </c>
      <c r="K4" s="25" t="str">
        <f aca="false">J4</f>
        <v>1:00.0000</v>
      </c>
      <c r="L4" s="26" t="str">
        <f aca="false">RIGHT(K4,8)</f>
        <v>:00.0000</v>
      </c>
      <c r="M4" s="27" t="n">
        <f aca="false">LEN(K4)</f>
        <v>9</v>
      </c>
      <c r="N4" s="27" t="n">
        <f aca="false">LEN(L4)</f>
        <v>8</v>
      </c>
      <c r="O4" s="27" t="n">
        <f aca="false">M4-N4</f>
        <v>1</v>
      </c>
      <c r="P4" s="28" t="str">
        <f aca="false">LEFT(K4,O4)</f>
        <v>1</v>
      </c>
      <c r="Q4" s="28" t="n">
        <f aca="false">IF(O4=0,0,VALUE(P4))</f>
        <v>1</v>
      </c>
      <c r="R4" s="17"/>
      <c r="S4" s="17"/>
      <c r="T4" s="17"/>
      <c r="U4" s="17"/>
      <c r="V4" s="17"/>
      <c r="W4" s="17"/>
      <c r="X4" s="17"/>
      <c r="Y4" s="17"/>
      <c r="Z4" s="17"/>
    </row>
    <row r="5" customFormat="false" ht="15" hidden="false" customHeight="false" outlineLevel="0" collapsed="false">
      <c r="B5" s="23" t="n">
        <f aca="false">IFERROR(MATCH(G5,pedidos_Lamin!$B$2:$B$169,0),0)</f>
        <v>0</v>
      </c>
      <c r="C5" s="23" t="n">
        <f aca="false">IFERROR(MATCH(G5,pedidos_conv!$B$2:$B$69,0),0)</f>
        <v>8</v>
      </c>
      <c r="D5" s="23" t="n">
        <f aca="false">IF(B5=0,0,VLOOKUP(G5,pedidos!$B$2:$N$237,4))</f>
        <v>0</v>
      </c>
      <c r="E5" s="30" t="n">
        <f aca="false">IF(C5=0,0,VLOOKUP(G5,pedidos_conv!$B$2:$N$69,4))</f>
        <v>239.4</v>
      </c>
      <c r="F5" s="23" t="n">
        <f aca="false">IF(G5="N/D","   ",F4+1)</f>
        <v>2</v>
      </c>
      <c r="G5" s="31" t="s">
        <v>45</v>
      </c>
      <c r="H5" s="23" t="n">
        <f aca="false">MATCH(G5,Plant_Matriz_Setup!$A$1:$A$33)</f>
        <v>24</v>
      </c>
      <c r="I5" s="23" t="n">
        <f aca="false">MATCH(G6,Plant_Matriz_Setup!$A$1:$AF$1)</f>
        <v>23</v>
      </c>
      <c r="J5" s="24" t="str">
        <f aca="false">VLOOKUP(G5,Plant_Matriz_Setup!$A$1:$AF$33,I5)</f>
        <v>0.0000</v>
      </c>
      <c r="K5" s="25" t="str">
        <f aca="false">J5</f>
        <v>0.0000</v>
      </c>
      <c r="L5" s="26" t="str">
        <f aca="false">RIGHT(K5,8)</f>
        <v>0.0000</v>
      </c>
      <c r="M5" s="27" t="n">
        <f aca="false">LEN(K5)</f>
        <v>6</v>
      </c>
      <c r="N5" s="27" t="n">
        <f aca="false">LEN(L5)</f>
        <v>6</v>
      </c>
      <c r="O5" s="27" t="n">
        <f aca="false">M5-N5</f>
        <v>0</v>
      </c>
      <c r="P5" s="28" t="str">
        <f aca="false">LEFT(K5,O5)</f>
        <v/>
      </c>
      <c r="Q5" s="28" t="n">
        <f aca="false">IF(O5=0,0,VALUE(P5))</f>
        <v>0</v>
      </c>
      <c r="R5" s="17"/>
      <c r="S5" s="17"/>
      <c r="T5" s="17"/>
      <c r="U5" s="17"/>
      <c r="V5" s="17"/>
      <c r="W5" s="17"/>
      <c r="X5" s="17"/>
      <c r="Y5" s="17"/>
      <c r="Z5" s="17"/>
    </row>
    <row r="6" customFormat="false" ht="15" hidden="false" customHeight="false" outlineLevel="0" collapsed="false">
      <c r="B6" s="23" t="n">
        <f aca="false">IFERROR(MATCH(G6,pedidos_Lamin!$B$2:$B$169,0),0)</f>
        <v>0</v>
      </c>
      <c r="C6" s="23" t="n">
        <f aca="false">IFERROR(MATCH(G6,pedidos_conv!$B$2:$B$69,0),0)</f>
        <v>8</v>
      </c>
      <c r="D6" s="23" t="n">
        <f aca="false">IF(B6=0,0,VLOOKUP(G6,pedidos!$B$2:$N$237,4))</f>
        <v>0</v>
      </c>
      <c r="E6" s="30" t="n">
        <f aca="false">IF(C6=0,0,VLOOKUP(G6,pedidos_conv!$B$2:$N$69,4))</f>
        <v>239.4</v>
      </c>
      <c r="F6" s="23" t="n">
        <f aca="false">IF(G6="N/D","   ",F5+1)</f>
        <v>3</v>
      </c>
      <c r="G6" s="31" t="s">
        <v>45</v>
      </c>
      <c r="H6" s="23" t="n">
        <f aca="false">MATCH(G6,Plant_Matriz_Setup!$A$1:$A$33)</f>
        <v>24</v>
      </c>
      <c r="I6" s="23" t="n">
        <f aca="false">MATCH(G7,Plant_Matriz_Setup!$A$1:$AF$1)</f>
        <v>21</v>
      </c>
      <c r="J6" s="24" t="str">
        <f aca="false">VLOOKUP(G6,Plant_Matriz_Setup!$A$1:$AF$33,I6)</f>
        <v>5:00.0000</v>
      </c>
      <c r="K6" s="25" t="str">
        <f aca="false">J6</f>
        <v>5:00.0000</v>
      </c>
      <c r="L6" s="26" t="str">
        <f aca="false">RIGHT(K6,8)</f>
        <v>:00.0000</v>
      </c>
      <c r="M6" s="27" t="n">
        <f aca="false">LEN(K6)</f>
        <v>9</v>
      </c>
      <c r="N6" s="27" t="n">
        <f aca="false">LEN(L6)</f>
        <v>8</v>
      </c>
      <c r="O6" s="27" t="n">
        <f aca="false">M6-N6</f>
        <v>1</v>
      </c>
      <c r="P6" s="28" t="str">
        <f aca="false">LEFT(K6,O6)</f>
        <v>5</v>
      </c>
      <c r="Q6" s="28" t="n">
        <f aca="false">IF(O6=0,0,VALUE(P6))</f>
        <v>5</v>
      </c>
      <c r="R6" s="17"/>
      <c r="S6" s="17"/>
      <c r="T6" s="17"/>
      <c r="U6" s="17"/>
      <c r="V6" s="17"/>
      <c r="W6" s="17"/>
      <c r="X6" s="17"/>
      <c r="Y6" s="17"/>
      <c r="Z6" s="17"/>
    </row>
    <row r="7" customFormat="false" ht="15" hidden="false" customHeight="false" outlineLevel="0" collapsed="false">
      <c r="B7" s="23" t="n">
        <f aca="false">IFERROR(MATCH(G7,pedidos_Lamin!$B$2:$B$169,0),0)</f>
        <v>0</v>
      </c>
      <c r="C7" s="23" t="n">
        <f aca="false">IFERROR(MATCH(G7,pedidos_conv!$B$2:$B$69,0),0)</f>
        <v>6</v>
      </c>
      <c r="D7" s="23" t="n">
        <f aca="false">IF(B7=0,0,VLOOKUP(G7,pedidos!$B$2:$N$237,4))</f>
        <v>0</v>
      </c>
      <c r="E7" s="30" t="n">
        <f aca="false">IF(C7=0,0,VLOOKUP(G7,pedidos_conv!$B$2:$N$69,4))</f>
        <v>220.5</v>
      </c>
      <c r="F7" s="23" t="n">
        <f aca="false">IF(G7="N/D","   ",F6+1)</f>
        <v>4</v>
      </c>
      <c r="G7" s="31" t="s">
        <v>43</v>
      </c>
      <c r="H7" s="23" t="n">
        <f aca="false">MATCH(G7,Plant_Matriz_Setup!$A$1:$A$33)</f>
        <v>22</v>
      </c>
      <c r="I7" s="23" t="n">
        <f aca="false">MATCH(G8,Plant_Matriz_Setup!$A$1:$AF$1)</f>
        <v>23</v>
      </c>
      <c r="J7" s="24" t="str">
        <f aca="false">VLOOKUP(G7,Plant_Matriz_Setup!$A$1:$AF$33,I7)</f>
        <v>5:00.0000</v>
      </c>
      <c r="K7" s="25" t="str">
        <f aca="false">J7</f>
        <v>5:00.0000</v>
      </c>
      <c r="L7" s="26" t="str">
        <f aca="false">RIGHT(K7,8)</f>
        <v>:00.0000</v>
      </c>
      <c r="M7" s="27" t="n">
        <f aca="false">LEN(K7)</f>
        <v>9</v>
      </c>
      <c r="N7" s="27" t="n">
        <f aca="false">LEN(L7)</f>
        <v>8</v>
      </c>
      <c r="O7" s="27" t="n">
        <f aca="false">M7-N7</f>
        <v>1</v>
      </c>
      <c r="P7" s="28" t="str">
        <f aca="false">LEFT(K7,O7)</f>
        <v>5</v>
      </c>
      <c r="Q7" s="28" t="n">
        <f aca="false">IF(O7=0,0,VALUE(P7))</f>
        <v>5</v>
      </c>
      <c r="R7" s="17"/>
      <c r="S7" s="17"/>
      <c r="T7" s="17"/>
      <c r="U7" s="17"/>
      <c r="V7" s="17"/>
      <c r="W7" s="17"/>
      <c r="X7" s="17"/>
      <c r="Y7" s="17"/>
      <c r="Z7" s="17"/>
    </row>
    <row r="8" customFormat="false" ht="15" hidden="false" customHeight="false" outlineLevel="0" collapsed="false">
      <c r="B8" s="23" t="n">
        <f aca="false">IFERROR(MATCH(G8,pedidos_Lamin!$B$2:$B$169,0),0)</f>
        <v>0</v>
      </c>
      <c r="C8" s="23" t="n">
        <f aca="false">IFERROR(MATCH(G8,pedidos_conv!$B$2:$B$69,0),0)</f>
        <v>8</v>
      </c>
      <c r="D8" s="23" t="n">
        <f aca="false">IF(B8=0,0,VLOOKUP(G8,pedidos!$B$2:$N$237,4))</f>
        <v>0</v>
      </c>
      <c r="E8" s="30" t="n">
        <f aca="false">IF(C8=0,0,VLOOKUP(G8,pedidos_conv!$B$2:$N$69,4))</f>
        <v>239.4</v>
      </c>
      <c r="F8" s="23" t="n">
        <f aca="false">IF(G8="N/D","   ",F7+1)</f>
        <v>5</v>
      </c>
      <c r="G8" s="31" t="s">
        <v>45</v>
      </c>
      <c r="H8" s="23" t="n">
        <f aca="false">MATCH(G8,Plant_Matriz_Setup!$A$1:$A$33)</f>
        <v>24</v>
      </c>
      <c r="I8" s="23" t="n">
        <f aca="false">MATCH(G9,Plant_Matriz_Setup!$A$1:$AF$1)</f>
        <v>16</v>
      </c>
      <c r="J8" s="24" t="str">
        <f aca="false">VLOOKUP(G8,Plant_Matriz_Setup!$A$1:$AF$33,I8)</f>
        <v>2:00.0000</v>
      </c>
      <c r="K8" s="25" t="str">
        <f aca="false">J8</f>
        <v>2:00.0000</v>
      </c>
      <c r="L8" s="26" t="str">
        <f aca="false">RIGHT(K8,8)</f>
        <v>:00.0000</v>
      </c>
      <c r="M8" s="27" t="n">
        <f aca="false">LEN(K8)</f>
        <v>9</v>
      </c>
      <c r="N8" s="27" t="n">
        <f aca="false">LEN(L8)</f>
        <v>8</v>
      </c>
      <c r="O8" s="27" t="n">
        <f aca="false">M8-N8</f>
        <v>1</v>
      </c>
      <c r="P8" s="28" t="str">
        <f aca="false">LEFT(K8,O8)</f>
        <v>2</v>
      </c>
      <c r="Q8" s="28" t="n">
        <f aca="false">IF(O8=0,0,VALUE(P8))</f>
        <v>2</v>
      </c>
      <c r="R8" s="17"/>
      <c r="S8" s="17"/>
      <c r="T8" s="17"/>
      <c r="U8" s="17"/>
      <c r="V8" s="17"/>
      <c r="W8" s="17"/>
      <c r="X8" s="17"/>
      <c r="Y8" s="17"/>
      <c r="Z8" s="17"/>
    </row>
    <row r="9" customFormat="false" ht="15" hidden="false" customHeight="false" outlineLevel="0" collapsed="false">
      <c r="B9" s="23" t="n">
        <f aca="false">IFERROR(MATCH(G9,pedidos_Lamin!$B$2:$B$169,0),0)</f>
        <v>0</v>
      </c>
      <c r="C9" s="23" t="n">
        <f aca="false">IFERROR(MATCH(G9,pedidos_conv!$B$2:$B$69,0),0)</f>
        <v>1</v>
      </c>
      <c r="D9" s="23" t="n">
        <f aca="false">IF(B9=0,0,VLOOKUP(G9,pedidos!$B$2:$N$237,4))</f>
        <v>0</v>
      </c>
      <c r="E9" s="30" t="n">
        <f aca="false">IF(C9=0,0,VLOOKUP(G9,pedidos_conv!$B$2:$N$69,4))</f>
        <v>226.8</v>
      </c>
      <c r="F9" s="23" t="n">
        <f aca="false">IF(G9="N/D","   ",F8+1)</f>
        <v>6</v>
      </c>
      <c r="G9" s="31" t="s">
        <v>37</v>
      </c>
      <c r="H9" s="23" t="n">
        <f aca="false">MATCH(G9,Plant_Matriz_Setup!$A$1:$A$33)</f>
        <v>17</v>
      </c>
      <c r="I9" s="23" t="n">
        <f aca="false">MATCH(G10,Plant_Matriz_Setup!$A$1:$AF$1)</f>
        <v>26</v>
      </c>
      <c r="J9" s="24" t="str">
        <f aca="false">VLOOKUP(G9,Plant_Matriz_Setup!$A$1:$AF$33,I9)</f>
        <v>20:00.0000</v>
      </c>
      <c r="K9" s="25" t="str">
        <f aca="false">J9</f>
        <v>20:00.0000</v>
      </c>
      <c r="L9" s="26" t="str">
        <f aca="false">RIGHT(K9,8)</f>
        <v>:00.0000</v>
      </c>
      <c r="M9" s="27" t="n">
        <f aca="false">LEN(K9)</f>
        <v>10</v>
      </c>
      <c r="N9" s="27" t="n">
        <f aca="false">LEN(L9)</f>
        <v>8</v>
      </c>
      <c r="O9" s="27" t="n">
        <f aca="false">M9-N9</f>
        <v>2</v>
      </c>
      <c r="P9" s="32" t="str">
        <f aca="false">LEFT(K9,O9)</f>
        <v>20</v>
      </c>
      <c r="Q9" s="28" t="n">
        <f aca="false">IF(O9=0,0,VALUE(P9))</f>
        <v>20</v>
      </c>
      <c r="R9" s="17"/>
      <c r="S9" s="17"/>
      <c r="T9" s="17"/>
      <c r="U9" s="17"/>
      <c r="V9" s="17"/>
      <c r="W9" s="17"/>
      <c r="X9" s="17"/>
      <c r="Y9" s="17"/>
      <c r="Z9" s="17"/>
    </row>
    <row r="10" customFormat="false" ht="15" hidden="false" customHeight="false" outlineLevel="0" collapsed="false">
      <c r="B10" s="23" t="n">
        <f aca="false">IFERROR(MATCH(G10,pedidos_Lamin!$B$2:$B$169,0),0)</f>
        <v>21</v>
      </c>
      <c r="C10" s="23" t="n">
        <f aca="false">IFERROR(MATCH(G10,pedidos_conv!$B$2:$B$69,0),0)</f>
        <v>0</v>
      </c>
      <c r="D10" s="30" t="n">
        <f aca="false">IF(B10=0,0,VLOOKUP(G10,pedidos!$B$2:$N$237,4))</f>
        <v>226.8</v>
      </c>
      <c r="E10" s="23" t="n">
        <f aca="false">IF(C10=0,0,VLOOKUP(G10,pedidos_conv!$B$2:$N$69,4))</f>
        <v>0</v>
      </c>
      <c r="F10" s="23" t="n">
        <f aca="false">IF(G10="N/D","   ",F9+1)</f>
        <v>7</v>
      </c>
      <c r="G10" s="31" t="s">
        <v>34</v>
      </c>
      <c r="H10" s="23" t="n">
        <f aca="false">MATCH(G10,Plant_Matriz_Setup!$A$1:$A$33)</f>
        <v>27</v>
      </c>
      <c r="I10" s="23" t="n">
        <f aca="false">MATCH(G11,Plant_Matriz_Setup!$A$1:$AF$1)</f>
        <v>20</v>
      </c>
      <c r="J10" s="24" t="str">
        <f aca="false">VLOOKUP(G10,Plant_Matriz_Setup!$A$1:$AF$33,I10)</f>
        <v>10:00.0000</v>
      </c>
      <c r="K10" s="25" t="str">
        <f aca="false">J10</f>
        <v>10:00.0000</v>
      </c>
      <c r="L10" s="26" t="str">
        <f aca="false">RIGHT(K10,8)</f>
        <v>:00.0000</v>
      </c>
      <c r="M10" s="27" t="n">
        <f aca="false">LEN(K10)</f>
        <v>10</v>
      </c>
      <c r="N10" s="27" t="n">
        <f aca="false">LEN(L10)</f>
        <v>8</v>
      </c>
      <c r="O10" s="27" t="n">
        <f aca="false">M10-N10</f>
        <v>2</v>
      </c>
      <c r="P10" s="32" t="str">
        <f aca="false">LEFT(K10,O10)</f>
        <v>10</v>
      </c>
      <c r="Q10" s="28" t="n">
        <f aca="false">IF(O10=0,0,VALUE(P10))</f>
        <v>10</v>
      </c>
      <c r="R10" s="17"/>
      <c r="S10" s="17"/>
      <c r="T10" s="17"/>
      <c r="U10" s="17"/>
      <c r="V10" s="17"/>
      <c r="W10" s="17"/>
      <c r="X10" s="17"/>
      <c r="Y10" s="17"/>
      <c r="Z10" s="17"/>
    </row>
    <row r="11" customFormat="false" ht="15" hidden="false" customHeight="false" outlineLevel="0" collapsed="false">
      <c r="B11" s="23" t="n">
        <f aca="false">IFERROR(MATCH(G11,pedidos_Lamin!$B$2:$B$169,0),0)</f>
        <v>0</v>
      </c>
      <c r="C11" s="23" t="n">
        <f aca="false">IFERROR(MATCH(G11,pedidos_conv!$B$2:$B$69,0),0)</f>
        <v>5</v>
      </c>
      <c r="D11" s="23" t="n">
        <f aca="false">IF(B11=0,0,VLOOKUP(G11,pedidos!$B$2:$N$237,4))</f>
        <v>0</v>
      </c>
      <c r="E11" s="30" t="n">
        <f aca="false">IF(C11=0,0,VLOOKUP(G11,pedidos_conv!$B$2:$N$69,4))</f>
        <v>220.5</v>
      </c>
      <c r="F11" s="23" t="n">
        <f aca="false">IF(G11="N/D","   ",F10+1)</f>
        <v>8</v>
      </c>
      <c r="G11" s="31" t="s">
        <v>42</v>
      </c>
      <c r="H11" s="23" t="n">
        <f aca="false">MATCH(G11,Plant_Matriz_Setup!$A$1:$A$33)</f>
        <v>21</v>
      </c>
      <c r="I11" s="23" t="n">
        <f aca="false">MATCH(G12,Plant_Matriz_Setup!$A$1:$AF$1)</f>
        <v>5</v>
      </c>
      <c r="J11" s="24" t="str">
        <f aca="false">VLOOKUP(G11,Plant_Matriz_Setup!$A$1:$AF$33,I11)</f>
        <v>10:00.0000</v>
      </c>
      <c r="K11" s="25" t="str">
        <f aca="false">J11</f>
        <v>10:00.0000</v>
      </c>
      <c r="L11" s="26" t="str">
        <f aca="false">RIGHT(K11,8)</f>
        <v>:00.0000</v>
      </c>
      <c r="M11" s="27" t="n">
        <f aca="false">LEN(K11)</f>
        <v>10</v>
      </c>
      <c r="N11" s="27" t="n">
        <f aca="false">LEN(L11)</f>
        <v>8</v>
      </c>
      <c r="O11" s="27" t="n">
        <f aca="false">M11-N11</f>
        <v>2</v>
      </c>
      <c r="P11" s="32" t="str">
        <f aca="false">LEFT(K11,O11)</f>
        <v>10</v>
      </c>
      <c r="Q11" s="28" t="n">
        <f aca="false">IF(O11=0,0,VALUE(P11))</f>
        <v>10</v>
      </c>
      <c r="R11" s="17"/>
      <c r="S11" s="17"/>
      <c r="T11" s="17"/>
      <c r="U11" s="17"/>
      <c r="V11" s="17"/>
      <c r="W11" s="17"/>
      <c r="X11" s="17"/>
      <c r="Y11" s="17"/>
      <c r="Z11" s="17"/>
    </row>
    <row r="12" customFormat="false" ht="15" hidden="false" customHeight="false" outlineLevel="0" collapsed="false">
      <c r="B12" s="23" t="n">
        <f aca="false">IFERROR(MATCH(G12,pedidos_Lamin!$B$2:$B$169,0),0)</f>
        <v>9</v>
      </c>
      <c r="C12" s="23" t="n">
        <f aca="false">IFERROR(MATCH(G12,pedidos_conv!$B$2:$B$69,0),0)</f>
        <v>0</v>
      </c>
      <c r="D12" s="30" t="n">
        <f aca="false">IF(B12=0,0,VLOOKUP(G12,pedidos!$B$2:$N$237,4))</f>
        <v>220.5</v>
      </c>
      <c r="E12" s="23" t="n">
        <f aca="false">IF(C12=0,0,VLOOKUP(G12,pedidos_conv!$B$2:$N$69,4))</f>
        <v>0</v>
      </c>
      <c r="F12" s="23" t="n">
        <f aca="false">IF(G12="N/D","   ",F11+1)</f>
        <v>9</v>
      </c>
      <c r="G12" s="31" t="s">
        <v>22</v>
      </c>
      <c r="H12" s="23" t="n">
        <f aca="false">MATCH(G12,Plant_Matriz_Setup!$A$1:$A$33)</f>
        <v>6</v>
      </c>
      <c r="I12" s="23" t="n">
        <f aca="false">MATCH(G13,Plant_Matriz_Setup!$A$1:$AF$1)</f>
        <v>4</v>
      </c>
      <c r="J12" s="24" t="str">
        <f aca="false">VLOOKUP(G12,Plant_Matriz_Setup!$A$1:$AF$33,I12)</f>
        <v>10:00.0000</v>
      </c>
      <c r="K12" s="25" t="str">
        <f aca="false">J12</f>
        <v>10:00.0000</v>
      </c>
      <c r="L12" s="26" t="str">
        <f aca="false">RIGHT(K12,8)</f>
        <v>:00.0000</v>
      </c>
      <c r="M12" s="27" t="n">
        <f aca="false">LEN(K12)</f>
        <v>10</v>
      </c>
      <c r="N12" s="27" t="n">
        <f aca="false">LEN(L12)</f>
        <v>8</v>
      </c>
      <c r="O12" s="27" t="n">
        <f aca="false">M12-N12</f>
        <v>2</v>
      </c>
      <c r="P12" s="32" t="str">
        <f aca="false">LEFT(K12,O12)</f>
        <v>10</v>
      </c>
      <c r="Q12" s="28" t="n">
        <f aca="false">IF(O12=0,0,VALUE(P12))</f>
        <v>10</v>
      </c>
      <c r="R12" s="17"/>
      <c r="S12" s="17"/>
      <c r="T12" s="17"/>
      <c r="U12" s="17"/>
      <c r="V12" s="17"/>
      <c r="W12" s="17"/>
      <c r="X12" s="17"/>
      <c r="Y12" s="17"/>
      <c r="Z12" s="17"/>
    </row>
    <row r="13" customFormat="false" ht="15" hidden="false" customHeight="false" outlineLevel="0" collapsed="false">
      <c r="B13" s="23" t="n">
        <f aca="false">IFERROR(MATCH(G13,pedidos_Lamin!$B$2:$B$169,0),0)</f>
        <v>8</v>
      </c>
      <c r="C13" s="23" t="n">
        <f aca="false">IFERROR(MATCH(G13,pedidos_conv!$B$2:$B$69,0),0)</f>
        <v>0</v>
      </c>
      <c r="D13" s="23" t="n">
        <f aca="false">IF(B13=0,0,VLOOKUP(G13,pedidos!$B$2:$N$237,4))</f>
        <v>220.5</v>
      </c>
      <c r="E13" s="30" t="n">
        <f aca="false">IF(C13=0,0,VLOOKUP(G13,pedidos_conv!$B$2:$N$69,4))</f>
        <v>0</v>
      </c>
      <c r="F13" s="23" t="n">
        <f aca="false">IF(G13="N/D","   ",F12+1)</f>
        <v>10</v>
      </c>
      <c r="G13" s="31" t="s">
        <v>21</v>
      </c>
      <c r="H13" s="23" t="n">
        <f aca="false">MATCH(G13,Plant_Matriz_Setup!$A$1:$A$33)</f>
        <v>5</v>
      </c>
      <c r="I13" s="23" t="n">
        <f aca="false">MATCH(G14,Plant_Matriz_Setup!$A$1:$AF$1)</f>
        <v>3</v>
      </c>
      <c r="J13" s="24" t="str">
        <f aca="false">VLOOKUP(G13,Plant_Matriz_Setup!$A$1:$AF$33,I13)</f>
        <v>3:00.0000</v>
      </c>
      <c r="K13" s="25" t="str">
        <f aca="false">J13</f>
        <v>3:00.0000</v>
      </c>
      <c r="L13" s="26" t="str">
        <f aca="false">RIGHT(K13,8)</f>
        <v>:00.0000</v>
      </c>
      <c r="M13" s="27" t="n">
        <f aca="false">LEN(K13)</f>
        <v>9</v>
      </c>
      <c r="N13" s="27" t="n">
        <f aca="false">LEN(L13)</f>
        <v>8</v>
      </c>
      <c r="O13" s="27" t="n">
        <f aca="false">M13-N13</f>
        <v>1</v>
      </c>
      <c r="P13" s="32" t="str">
        <f aca="false">LEFT(K13,O13)</f>
        <v>3</v>
      </c>
      <c r="Q13" s="28" t="n">
        <f aca="false">IF(O13=0,0,VALUE(P13))</f>
        <v>3</v>
      </c>
      <c r="R13" s="17"/>
      <c r="S13" s="17"/>
      <c r="T13" s="17"/>
      <c r="U13" s="17"/>
      <c r="V13" s="17"/>
      <c r="W13" s="17"/>
      <c r="X13" s="17"/>
      <c r="Y13" s="17"/>
      <c r="Z13" s="17"/>
    </row>
    <row r="14" customFormat="false" ht="15" hidden="false" customHeight="false" outlineLevel="0" collapsed="false">
      <c r="B14" s="23" t="n">
        <f aca="false">IFERROR(MATCH(G14,pedidos_Lamin!$B$2:$B$169,0),0)</f>
        <v>7</v>
      </c>
      <c r="C14" s="23" t="n">
        <f aca="false">IFERROR(MATCH(G14,pedidos_conv!$B$2:$B$69,0),0)</f>
        <v>0</v>
      </c>
      <c r="D14" s="30" t="n">
        <f aca="false">IF(B14=0,0,VLOOKUP(G14,pedidos!$B$2:$N$237,4))</f>
        <v>220.5</v>
      </c>
      <c r="E14" s="23" t="n">
        <f aca="false">IF(C14=0,0,VLOOKUP(G14,pedidos_conv!$B$2:$N$69,4))</f>
        <v>0</v>
      </c>
      <c r="F14" s="23" t="n">
        <f aca="false">IF(G14="N/D","   ",F13+1)</f>
        <v>11</v>
      </c>
      <c r="G14" s="31" t="s">
        <v>20</v>
      </c>
      <c r="H14" s="23" t="n">
        <f aca="false">MATCH(G14,Plant_Matriz_Setup!$A$1:$A$33)</f>
        <v>4</v>
      </c>
      <c r="I14" s="23" t="n">
        <f aca="false">MATCH(G15,Plant_Matriz_Setup!$A$1:$AF$1)</f>
        <v>31</v>
      </c>
      <c r="J14" s="24" t="str">
        <f aca="false">VLOOKUP(G14,Plant_Matriz_Setup!$A$1:$AF$33,I14)</f>
        <v>10:00.0000</v>
      </c>
      <c r="K14" s="25" t="str">
        <f aca="false">J14</f>
        <v>10:00.0000</v>
      </c>
      <c r="L14" s="26" t="str">
        <f aca="false">RIGHT(K14,8)</f>
        <v>:00.0000</v>
      </c>
      <c r="M14" s="27" t="n">
        <f aca="false">LEN(K14)</f>
        <v>10</v>
      </c>
      <c r="N14" s="27" t="n">
        <f aca="false">LEN(L14)</f>
        <v>8</v>
      </c>
      <c r="O14" s="27" t="n">
        <f aca="false">M14-N14</f>
        <v>2</v>
      </c>
      <c r="P14" s="32" t="str">
        <f aca="false">LEFT(K14,O14)</f>
        <v>10</v>
      </c>
      <c r="Q14" s="28" t="n">
        <f aca="false">IF(O14=0,0,VALUE(P14))</f>
        <v>10</v>
      </c>
      <c r="R14" s="17"/>
      <c r="S14" s="17"/>
      <c r="T14" s="17"/>
      <c r="U14" s="17"/>
      <c r="V14" s="17"/>
      <c r="W14" s="17"/>
      <c r="X14" s="17"/>
      <c r="Y14" s="17"/>
      <c r="Z14" s="17"/>
    </row>
    <row r="15" customFormat="false" ht="15" hidden="false" customHeight="false" outlineLevel="0" collapsed="false">
      <c r="B15" s="23" t="n">
        <f aca="false">IFERROR(MATCH(G15,pedidos_Lamin!$B$2:$B$169,0),0)</f>
        <v>4</v>
      </c>
      <c r="C15" s="23" t="n">
        <f aca="false">IFERROR(MATCH(G15,pedidos_conv!$B$2:$B$69,0),0)</f>
        <v>0</v>
      </c>
      <c r="D15" s="30" t="n">
        <f aca="false">IF(B15=0,0,VLOOKUP(G15,pedidos!$B$2:$N$237,4))</f>
        <v>226.8</v>
      </c>
      <c r="E15" s="23" t="n">
        <f aca="false">IF(C15=0,0,VLOOKUP(G15,pedidos_conv!$B$2:$N$69,4))</f>
        <v>0</v>
      </c>
      <c r="F15" s="23" t="n">
        <f aca="false">IF(G15="N/D","   ",F14+1)</f>
        <v>12</v>
      </c>
      <c r="G15" s="31" t="s">
        <v>17</v>
      </c>
      <c r="H15" s="23" t="n">
        <f aca="false">MATCH(G15,Plant_Matriz_Setup!$A$1:$A$33)</f>
        <v>32</v>
      </c>
      <c r="I15" s="23" t="n">
        <f aca="false">MATCH(G16,Plant_Matriz_Setup!$A$1:$AF$1)</f>
        <v>17</v>
      </c>
      <c r="J15" s="23" t="str">
        <f aca="false">VLOOKUP(G15,Plant_Matriz_Setup!$A$1:$AF$33,I15)</f>
        <v>10:00.0000</v>
      </c>
      <c r="K15" s="25" t="str">
        <f aca="false">J15</f>
        <v>10:00.0000</v>
      </c>
      <c r="L15" s="26" t="str">
        <f aca="false">RIGHT(K15,8)</f>
        <v>:00.0000</v>
      </c>
      <c r="M15" s="27" t="n">
        <f aca="false">LEN(K15)</f>
        <v>10</v>
      </c>
      <c r="N15" s="27" t="n">
        <f aca="false">LEN(L15)</f>
        <v>8</v>
      </c>
      <c r="O15" s="27" t="n">
        <f aca="false">M15-N15</f>
        <v>2</v>
      </c>
      <c r="P15" s="32" t="str">
        <f aca="false">LEFT(K15,O15)</f>
        <v>10</v>
      </c>
      <c r="Q15" s="28" t="n">
        <f aca="false">IF(O15=0,0,VALUE(P15))</f>
        <v>10</v>
      </c>
      <c r="R15" s="17"/>
      <c r="S15" s="17"/>
      <c r="T15" s="17"/>
      <c r="U15" s="17"/>
      <c r="V15" s="17"/>
      <c r="W15" s="17"/>
      <c r="X15" s="17"/>
      <c r="Y15" s="17"/>
      <c r="Z15" s="17"/>
    </row>
    <row r="16" customFormat="false" ht="15" hidden="false" customHeight="false" outlineLevel="0" collapsed="false">
      <c r="B16" s="23" t="n">
        <f aca="false">IFERROR(MATCH(G16,pedidos_Lamin!$B$2:$B$169,0),0)</f>
        <v>0</v>
      </c>
      <c r="C16" s="23" t="n">
        <f aca="false">IFERROR(MATCH(G16,pedidos_conv!$B$2:$B$69,0),0)</f>
        <v>2</v>
      </c>
      <c r="D16" s="30" t="n">
        <f aca="false">IF(B16=0,0,VLOOKUP(G16,pedidos!$B$2:$N$237,4))</f>
        <v>0</v>
      </c>
      <c r="E16" s="23" t="n">
        <f aca="false">IF(C16=0,0,VLOOKUP(G16,pedidos_conv!$B$2:$N$69,4))</f>
        <v>220.5</v>
      </c>
      <c r="F16" s="23" t="n">
        <f aca="false">IF(G16="N/D","   ",F15+1)</f>
        <v>13</v>
      </c>
      <c r="G16" s="31" t="s">
        <v>39</v>
      </c>
      <c r="H16" s="23" t="n">
        <f aca="false">MATCH(G16,Plant_Matriz_Setup!$A$1:$A$33)</f>
        <v>18</v>
      </c>
      <c r="I16" s="23" t="n">
        <f aca="false">MATCH(G17,Plant_Matriz_Setup!$A$1:$AF$1)</f>
        <v>31</v>
      </c>
      <c r="J16" s="23" t="str">
        <f aca="false">VLOOKUP(G16,Plant_Matriz_Setup!$A$1:$AF$33,I16)</f>
        <v>20:00.0000</v>
      </c>
      <c r="K16" s="25" t="str">
        <f aca="false">J16</f>
        <v>20:00.0000</v>
      </c>
      <c r="L16" s="26" t="str">
        <f aca="false">RIGHT(K16,8)</f>
        <v>:00.0000</v>
      </c>
      <c r="M16" s="27" t="n">
        <f aca="false">LEN(K16)</f>
        <v>10</v>
      </c>
      <c r="N16" s="27" t="n">
        <f aca="false">LEN(L16)</f>
        <v>8</v>
      </c>
      <c r="O16" s="27" t="n">
        <f aca="false">M16-N16</f>
        <v>2</v>
      </c>
      <c r="P16" s="32" t="str">
        <f aca="false">LEFT(K16,O16)</f>
        <v>20</v>
      </c>
      <c r="Q16" s="28" t="n">
        <f aca="false">IF(O16=0,0,VALUE(P16))</f>
        <v>20</v>
      </c>
      <c r="R16" s="17"/>
      <c r="S16" s="17"/>
      <c r="T16" s="17"/>
      <c r="U16" s="17"/>
      <c r="V16" s="17"/>
      <c r="W16" s="17"/>
      <c r="X16" s="17"/>
      <c r="Y16" s="17"/>
      <c r="Z16" s="17"/>
    </row>
    <row r="17" customFormat="false" ht="15" hidden="false" customHeight="false" outlineLevel="0" collapsed="false">
      <c r="B17" s="23" t="n">
        <f aca="false">IFERROR(MATCH(G17,pedidos_Lamin!$B$2:$B$169,0),0)</f>
        <v>4</v>
      </c>
      <c r="C17" s="23" t="n">
        <f aca="false">IFERROR(MATCH(G17,pedidos_conv!$B$2:$B$69,0),0)</f>
        <v>0</v>
      </c>
      <c r="D17" s="23" t="n">
        <f aca="false">IF(B17=0,0,VLOOKUP(G17,pedidos!$B$2:$N$237,4))</f>
        <v>226.8</v>
      </c>
      <c r="E17" s="30" t="n">
        <f aca="false">IF(C17=0,0,VLOOKUP(G17,pedidos_conv!$B$2:$N$69,4))</f>
        <v>0</v>
      </c>
      <c r="F17" s="23" t="n">
        <f aca="false">IF(G17="N/D","   ",F16+1)</f>
        <v>14</v>
      </c>
      <c r="G17" s="31" t="s">
        <v>17</v>
      </c>
      <c r="H17" s="23" t="n">
        <f aca="false">MATCH(G17,Plant_Matriz_Setup!$A$1:$A$33)</f>
        <v>32</v>
      </c>
      <c r="I17" s="23" t="n">
        <f aca="false">MATCH(G18,Plant_Matriz_Setup!$A$1:$AF$1)</f>
        <v>4</v>
      </c>
      <c r="J17" s="23" t="str">
        <f aca="false">VLOOKUP(G17,Plant_Matriz_Setup!$A$1:$AF$33,I17)</f>
        <v>5:00.0000</v>
      </c>
      <c r="K17" s="25" t="str">
        <f aca="false">J17</f>
        <v>5:00.0000</v>
      </c>
      <c r="L17" s="26" t="str">
        <f aca="false">RIGHT(K17,8)</f>
        <v>:00.0000</v>
      </c>
      <c r="M17" s="27" t="n">
        <f aca="false">LEN(K17)</f>
        <v>9</v>
      </c>
      <c r="N17" s="27" t="n">
        <f aca="false">LEN(L17)</f>
        <v>8</v>
      </c>
      <c r="O17" s="27" t="n">
        <f aca="false">M17-N17</f>
        <v>1</v>
      </c>
      <c r="P17" s="32" t="str">
        <f aca="false">LEFT(K17,O17)</f>
        <v>5</v>
      </c>
      <c r="Q17" s="28" t="n">
        <f aca="false">IF(O17=0,0,VALUE(P17))</f>
        <v>5</v>
      </c>
      <c r="R17" s="17"/>
      <c r="S17" s="17"/>
      <c r="T17" s="17"/>
      <c r="U17" s="17"/>
      <c r="V17" s="17"/>
      <c r="W17" s="17"/>
      <c r="X17" s="17"/>
      <c r="Y17" s="17"/>
      <c r="Z17" s="17"/>
    </row>
    <row r="18" customFormat="false" ht="15" hidden="false" customHeight="false" outlineLevel="0" collapsed="false">
      <c r="B18" s="23" t="n">
        <f aca="false">IFERROR(MATCH(G18,pedidos_Lamin!$B$2:$B$169,0),0)</f>
        <v>8</v>
      </c>
      <c r="C18" s="23" t="n">
        <f aca="false">IFERROR(MATCH(G18,pedidos_conv!$B$2:$B$69,0),0)</f>
        <v>0</v>
      </c>
      <c r="D18" s="30" t="n">
        <f aca="false">IF(B18=0,0,VLOOKUP(G18,pedidos!$B$2:$N$237,4))</f>
        <v>220.5</v>
      </c>
      <c r="E18" s="23" t="n">
        <f aca="false">IF(C18=0,0,VLOOKUP(G18,pedidos_conv!$B$2:$N$69,4))</f>
        <v>0</v>
      </c>
      <c r="F18" s="23" t="n">
        <f aca="false">IF(G18="N/D","   ",F17+1)</f>
        <v>15</v>
      </c>
      <c r="G18" s="31" t="s">
        <v>21</v>
      </c>
      <c r="H18" s="23" t="n">
        <f aca="false">MATCH(G18,Plant_Matriz_Setup!$A$1:$A$33)</f>
        <v>5</v>
      </c>
      <c r="I18" s="23" t="n">
        <f aca="false">MATCH(G19,Plant_Matriz_Setup!$A$1:$AF$1)</f>
        <v>31</v>
      </c>
      <c r="J18" s="24" t="str">
        <f aca="false">VLOOKUP(G18,Plant_Matriz_Setup!$A$1:$AF$33,I18)</f>
        <v>10:00.0000</v>
      </c>
      <c r="K18" s="25" t="str">
        <f aca="false">J18</f>
        <v>10:00.0000</v>
      </c>
      <c r="L18" s="26" t="str">
        <f aca="false">RIGHT(K18,8)</f>
        <v>:00.0000</v>
      </c>
      <c r="M18" s="27" t="n">
        <f aca="false">LEN(K18)</f>
        <v>10</v>
      </c>
      <c r="N18" s="27" t="n">
        <f aca="false">LEN(L18)</f>
        <v>8</v>
      </c>
      <c r="O18" s="27" t="n">
        <f aca="false">M18-N18</f>
        <v>2</v>
      </c>
      <c r="P18" s="32" t="str">
        <f aca="false">LEFT(K18,O18)</f>
        <v>10</v>
      </c>
      <c r="Q18" s="28" t="n">
        <f aca="false">IF(O18=0,0,VALUE(P18))</f>
        <v>10</v>
      </c>
      <c r="R18" s="17"/>
      <c r="S18" s="17"/>
      <c r="T18" s="17"/>
      <c r="U18" s="17"/>
      <c r="V18" s="17"/>
      <c r="W18" s="17"/>
      <c r="X18" s="17"/>
      <c r="Y18" s="17"/>
      <c r="Z18" s="17"/>
    </row>
    <row r="19" customFormat="false" ht="15" hidden="false" customHeight="false" outlineLevel="0" collapsed="false">
      <c r="B19" s="23" t="n">
        <f aca="false">IFERROR(MATCH(G19,pedidos_Lamin!$B$2:$B$169,0),0)</f>
        <v>4</v>
      </c>
      <c r="C19" s="23" t="n">
        <f aca="false">IFERROR(MATCH(G19,pedidos_conv!$B$2:$B$69,0),0)</f>
        <v>0</v>
      </c>
      <c r="D19" s="23" t="n">
        <f aca="false">IF(B19=0,0,VLOOKUP(G19,pedidos!$B$2:$N$237,4))</f>
        <v>226.8</v>
      </c>
      <c r="E19" s="30" t="n">
        <f aca="false">IF(C19=0,0,VLOOKUP(G19,pedidos_conv!$B$2:$N$69,4))</f>
        <v>0</v>
      </c>
      <c r="F19" s="23" t="n">
        <f aca="false">IF(G19="N/D","   ",F18+1)</f>
        <v>16</v>
      </c>
      <c r="G19" s="31" t="s">
        <v>17</v>
      </c>
      <c r="H19" s="23" t="n">
        <f aca="false">MATCH(G19,Plant_Matriz_Setup!$A$1:$A$33)</f>
        <v>32</v>
      </c>
      <c r="I19" s="23" t="n">
        <f aca="false">MATCH(G20,Plant_Matriz_Setup!$A$1:$AF$1)</f>
        <v>4</v>
      </c>
      <c r="J19" s="24" t="str">
        <f aca="false">VLOOKUP(G19,Plant_Matriz_Setup!$A$1:$AF$33,I19)</f>
        <v>5:00.0000</v>
      </c>
      <c r="K19" s="25" t="str">
        <f aca="false">J19</f>
        <v>5:00.0000</v>
      </c>
      <c r="L19" s="26" t="str">
        <f aca="false">RIGHT(K19,8)</f>
        <v>:00.0000</v>
      </c>
      <c r="M19" s="27" t="n">
        <f aca="false">LEN(K19)</f>
        <v>9</v>
      </c>
      <c r="N19" s="27" t="n">
        <f aca="false">LEN(L19)</f>
        <v>8</v>
      </c>
      <c r="O19" s="27" t="n">
        <f aca="false">M19-N19</f>
        <v>1</v>
      </c>
      <c r="P19" s="32" t="str">
        <f aca="false">LEFT(K19,O19)</f>
        <v>5</v>
      </c>
      <c r="Q19" s="28" t="n">
        <f aca="false">IF(O19=0,0,VALUE(P19))</f>
        <v>5</v>
      </c>
      <c r="R19" s="17"/>
      <c r="S19" s="17"/>
      <c r="T19" s="17"/>
      <c r="U19" s="17"/>
      <c r="V19" s="17"/>
      <c r="W19" s="17"/>
      <c r="X19" s="17"/>
      <c r="Y19" s="17"/>
      <c r="Z19" s="17"/>
    </row>
    <row r="20" customFormat="false" ht="15" hidden="false" customHeight="false" outlineLevel="0" collapsed="false">
      <c r="B20" s="23" t="n">
        <f aca="false">IFERROR(MATCH(G20,pedidos_Lamin!$B$2:$B$169,0),0)</f>
        <v>8</v>
      </c>
      <c r="C20" s="23" t="n">
        <f aca="false">IFERROR(MATCH(G20,pedidos_conv!$B$2:$B$69,0),0)</f>
        <v>0</v>
      </c>
      <c r="D20" s="30" t="n">
        <f aca="false">IF(B20=0,0,VLOOKUP(G20,pedidos!$B$2:$N$237,4))</f>
        <v>220.5</v>
      </c>
      <c r="E20" s="23" t="n">
        <f aca="false">IF(C20=0,0,VLOOKUP(G20,pedidos_conv!$B$2:$N$69,4))</f>
        <v>0</v>
      </c>
      <c r="F20" s="23" t="n">
        <f aca="false">IF(G20="N/D","   ",F19+1)</f>
        <v>17</v>
      </c>
      <c r="G20" s="31" t="s">
        <v>21</v>
      </c>
      <c r="H20" s="23" t="n">
        <f aca="false">MATCH(G20,Plant_Matriz_Setup!$A$1:$A$33)</f>
        <v>5</v>
      </c>
      <c r="I20" s="23" t="n">
        <f aca="false">MATCH(G21,Plant_Matriz_Setup!$A$1:$AF$1)</f>
        <v>5</v>
      </c>
      <c r="J20" s="23" t="str">
        <f aca="false">VLOOKUP(G20,Plant_Matriz_Setup!$A$1:$AF$33,I20)</f>
        <v>10:00.0000</v>
      </c>
      <c r="K20" s="25" t="str">
        <f aca="false">J20</f>
        <v>10:00.0000</v>
      </c>
      <c r="L20" s="26" t="str">
        <f aca="false">RIGHT(K20,8)</f>
        <v>:00.0000</v>
      </c>
      <c r="M20" s="27" t="n">
        <f aca="false">LEN(K20)</f>
        <v>10</v>
      </c>
      <c r="N20" s="27" t="n">
        <f aca="false">LEN(L20)</f>
        <v>8</v>
      </c>
      <c r="O20" s="27" t="n">
        <f aca="false">M20-N20</f>
        <v>2</v>
      </c>
      <c r="P20" s="32" t="str">
        <f aca="false">LEFT(K20,O20)</f>
        <v>10</v>
      </c>
      <c r="Q20" s="28" t="n">
        <f aca="false">IF(O20=0,0,VALUE(P20))</f>
        <v>10</v>
      </c>
      <c r="R20" s="17"/>
      <c r="S20" s="17"/>
      <c r="T20" s="17"/>
      <c r="U20" s="17"/>
      <c r="V20" s="17"/>
      <c r="W20" s="17"/>
      <c r="X20" s="17"/>
      <c r="Y20" s="17"/>
      <c r="Z20" s="17"/>
    </row>
    <row r="21" customFormat="false" ht="15.75" hidden="false" customHeight="true" outlineLevel="0" collapsed="false">
      <c r="B21" s="23" t="n">
        <f aca="false">IFERROR(MATCH(G21,pedidos_Lamin!$B$2:$B$169,0),0)</f>
        <v>9</v>
      </c>
      <c r="C21" s="23" t="n">
        <f aca="false">IFERROR(MATCH(G21,pedidos_conv!$B$2:$B$69,0),0)</f>
        <v>0</v>
      </c>
      <c r="D21" s="30" t="n">
        <f aca="false">IF(B21=0,0,VLOOKUP(G21,pedidos!$B$2:$N$237,4))</f>
        <v>220.5</v>
      </c>
      <c r="E21" s="23" t="n">
        <f aca="false">IF(C21=0,0,VLOOKUP(G21,pedidos_conv!$B$2:$N$69,4))</f>
        <v>0</v>
      </c>
      <c r="F21" s="23" t="n">
        <f aca="false">IF(G21="N/D","   ",F20+1)</f>
        <v>18</v>
      </c>
      <c r="G21" s="31" t="s">
        <v>22</v>
      </c>
      <c r="H21" s="23" t="n">
        <f aca="false">MATCH(G21,Plant_Matriz_Setup!$A$1:$A$33)</f>
        <v>6</v>
      </c>
      <c r="I21" s="23" t="n">
        <f aca="false">MATCH(G22,Plant_Matriz_Setup!$A$1:$AF$1)</f>
        <v>12</v>
      </c>
      <c r="J21" s="24" t="str">
        <f aca="false">VLOOKUP(G21,Plant_Matriz_Setup!$A$1:$AF$33,I21)</f>
        <v>10:00.0000</v>
      </c>
      <c r="K21" s="25" t="str">
        <f aca="false">J21</f>
        <v>10:00.0000</v>
      </c>
      <c r="L21" s="26" t="str">
        <f aca="false">RIGHT(K21,8)</f>
        <v>:00.0000</v>
      </c>
      <c r="M21" s="27" t="n">
        <f aca="false">LEN(K21)</f>
        <v>10</v>
      </c>
      <c r="N21" s="27" t="n">
        <f aca="false">LEN(L21)</f>
        <v>8</v>
      </c>
      <c r="O21" s="27" t="n">
        <f aca="false">M21-N21</f>
        <v>2</v>
      </c>
      <c r="P21" s="32" t="str">
        <f aca="false">LEFT(K21,O21)</f>
        <v>10</v>
      </c>
      <c r="Q21" s="28" t="n">
        <f aca="false">IF(O21=0,0,VALUE(P21))</f>
        <v>10</v>
      </c>
      <c r="R21" s="17"/>
      <c r="S21" s="17"/>
      <c r="T21" s="17"/>
      <c r="U21" s="17"/>
      <c r="V21" s="17"/>
      <c r="W21" s="17"/>
      <c r="X21" s="17"/>
      <c r="Y21" s="17"/>
      <c r="Z21" s="17"/>
    </row>
    <row r="22" customFormat="false" ht="15.75" hidden="false" customHeight="true" outlineLevel="0" collapsed="false">
      <c r="B22" s="23" t="n">
        <f aca="false">IFERROR(MATCH(G22,pedidos_Lamin!$B$2:$B$169,0),0)</f>
        <v>16</v>
      </c>
      <c r="C22" s="23" t="n">
        <f aca="false">IFERROR(MATCH(G22,pedidos_conv!$B$2:$B$69,0),0)</f>
        <v>0</v>
      </c>
      <c r="D22" s="30" t="n">
        <f aca="false">IF(B22=0,0,VLOOKUP(G22,pedidos!$B$2:$N$237,4))</f>
        <v>220.5</v>
      </c>
      <c r="E22" s="23" t="n">
        <f aca="false">IF(C22=0,0,VLOOKUP(G22,pedidos_conv!$B$2:$N$69,4))</f>
        <v>0</v>
      </c>
      <c r="F22" s="23" t="n">
        <f aca="false">IF(G22="N/D","   ",F21+1)</f>
        <v>19</v>
      </c>
      <c r="G22" s="31" t="s">
        <v>29</v>
      </c>
      <c r="H22" s="23" t="n">
        <f aca="false">MATCH(G22,Plant_Matriz_Setup!$A$1:$A$33)</f>
        <v>13</v>
      </c>
      <c r="I22" s="23" t="n">
        <f aca="false">MATCH(G23,Plant_Matriz_Setup!$A$1:$AF$1)</f>
        <v>3</v>
      </c>
      <c r="J22" s="24" t="str">
        <f aca="false">VLOOKUP(G22,Plant_Matriz_Setup!$A$1:$AF$33,I22)</f>
        <v>5:00.0000</v>
      </c>
      <c r="K22" s="25" t="str">
        <f aca="false">J22</f>
        <v>5:00.0000</v>
      </c>
      <c r="L22" s="26" t="str">
        <f aca="false">RIGHT(K22,8)</f>
        <v>:00.0000</v>
      </c>
      <c r="M22" s="27" t="n">
        <f aca="false">LEN(K22)</f>
        <v>9</v>
      </c>
      <c r="N22" s="27" t="n">
        <f aca="false">LEN(L22)</f>
        <v>8</v>
      </c>
      <c r="O22" s="27" t="n">
        <f aca="false">M22-N22</f>
        <v>1</v>
      </c>
      <c r="P22" s="32" t="str">
        <f aca="false">LEFT(K22,O22)</f>
        <v>5</v>
      </c>
      <c r="Q22" s="28" t="n">
        <f aca="false">IF(O22=0,0,VALUE(P22))</f>
        <v>5</v>
      </c>
      <c r="R22" s="17"/>
      <c r="S22" s="17"/>
      <c r="T22" s="17"/>
      <c r="U22" s="17"/>
      <c r="V22" s="17"/>
      <c r="W22" s="17"/>
      <c r="X22" s="17"/>
      <c r="Y22" s="17"/>
      <c r="Z22" s="17"/>
    </row>
    <row r="23" customFormat="false" ht="15.75" hidden="false" customHeight="true" outlineLevel="0" collapsed="false">
      <c r="B23" s="23" t="n">
        <f aca="false">IFERROR(MATCH(G23,pedidos_Lamin!$B$2:$B$169,0),0)</f>
        <v>7</v>
      </c>
      <c r="C23" s="23" t="n">
        <f aca="false">IFERROR(MATCH(G23,pedidos_conv!$B$2:$B$69,0),0)</f>
        <v>0</v>
      </c>
      <c r="D23" s="30" t="n">
        <f aca="false">IF(B23=0,0,VLOOKUP(G23,pedidos!$B$2:$N$237,4))</f>
        <v>220.5</v>
      </c>
      <c r="E23" s="23" t="n">
        <f aca="false">IF(C23=0,0,VLOOKUP(G23,pedidos_conv!$B$2:$N$69,4))</f>
        <v>0</v>
      </c>
      <c r="F23" s="23" t="n">
        <f aca="false">IF(G23="N/D","   ",F22+1)</f>
        <v>20</v>
      </c>
      <c r="G23" s="31" t="s">
        <v>20</v>
      </c>
      <c r="H23" s="23" t="n">
        <f aca="false">MATCH(G23,Plant_Matriz_Setup!$A$1:$A$33)</f>
        <v>4</v>
      </c>
      <c r="I23" s="23" t="n">
        <f aca="false">MATCH(G24,Plant_Matriz_Setup!$A$1:$AF$1)</f>
        <v>32</v>
      </c>
      <c r="J23" s="24" t="str">
        <f aca="false">VLOOKUP(G23,Plant_Matriz_Setup!$A$1:$AF$33,I23)</f>
        <v>10:00.0000</v>
      </c>
      <c r="K23" s="25" t="str">
        <f aca="false">J23</f>
        <v>10:00.0000</v>
      </c>
      <c r="L23" s="26" t="str">
        <f aca="false">RIGHT(K23,8)</f>
        <v>:00.0000</v>
      </c>
      <c r="M23" s="27" t="n">
        <f aca="false">LEN(K23)</f>
        <v>10</v>
      </c>
      <c r="N23" s="27" t="n">
        <f aca="false">LEN(L23)</f>
        <v>8</v>
      </c>
      <c r="O23" s="27" t="n">
        <f aca="false">M23-N23</f>
        <v>2</v>
      </c>
      <c r="P23" s="32" t="str">
        <f aca="false">LEFT(K23,O23)</f>
        <v>10</v>
      </c>
      <c r="Q23" s="28" t="n">
        <f aca="false">IF(O23=0,0,VALUE(P23))</f>
        <v>10</v>
      </c>
      <c r="R23" s="17"/>
      <c r="S23" s="17"/>
      <c r="T23" s="17"/>
      <c r="U23" s="17"/>
      <c r="V23" s="17"/>
      <c r="W23" s="17"/>
      <c r="X23" s="17"/>
      <c r="Y23" s="17"/>
      <c r="Z23" s="17"/>
    </row>
    <row r="24" customFormat="false" ht="15.75" hidden="false" customHeight="true" outlineLevel="0" collapsed="false">
      <c r="B24" s="23" t="n">
        <f aca="false">IFERROR(MATCH(G24,pedidos_Lamin!$B$2:$B$169,0),0)</f>
        <v>5</v>
      </c>
      <c r="C24" s="23" t="n">
        <f aca="false">IFERROR(MATCH(G24,pedidos_conv!$B$2:$B$69,0),0)</f>
        <v>0</v>
      </c>
      <c r="D24" s="30" t="n">
        <f aca="false">IF(B24=0,0,VLOOKUP(G24,pedidos!$B$2:$N$237,4))</f>
        <v>226.8</v>
      </c>
      <c r="E24" s="23" t="n">
        <f aca="false">IF(C24=0,0,VLOOKUP(G24,pedidos_conv!$B$2:$N$69,4))</f>
        <v>0</v>
      </c>
      <c r="F24" s="23" t="n">
        <f aca="false">IF(G24="N/D","   ",F23+1)</f>
        <v>21</v>
      </c>
      <c r="G24" s="31" t="s">
        <v>18</v>
      </c>
      <c r="H24" s="23" t="n">
        <f aca="false">MATCH(G24,Plant_Matriz_Setup!$A$1:$A$33)</f>
        <v>33</v>
      </c>
      <c r="I24" s="23" t="n">
        <f aca="false">MATCH(G25,Plant_Matriz_Setup!$A$1:$AF$1)</f>
        <v>12</v>
      </c>
      <c r="J24" s="24" t="str">
        <f aca="false">VLOOKUP(G24,Plant_Matriz_Setup!$A$1:$AF$33,I24)</f>
        <v>10:00.0000</v>
      </c>
      <c r="K24" s="25" t="str">
        <f aca="false">J24</f>
        <v>10:00.0000</v>
      </c>
      <c r="L24" s="26" t="str">
        <f aca="false">RIGHT(K24,8)</f>
        <v>:00.0000</v>
      </c>
      <c r="M24" s="27" t="n">
        <f aca="false">LEN(K24)</f>
        <v>10</v>
      </c>
      <c r="N24" s="27" t="n">
        <f aca="false">LEN(L24)</f>
        <v>8</v>
      </c>
      <c r="O24" s="27" t="n">
        <f aca="false">M24-N24</f>
        <v>2</v>
      </c>
      <c r="P24" s="32" t="str">
        <f aca="false">LEFT(K24,O24)</f>
        <v>10</v>
      </c>
      <c r="Q24" s="28" t="n">
        <f aca="false">IF(O24=0,0,VALUE(P24))</f>
        <v>10</v>
      </c>
      <c r="R24" s="17"/>
      <c r="S24" s="17"/>
      <c r="T24" s="17"/>
      <c r="U24" s="17"/>
      <c r="V24" s="17"/>
      <c r="W24" s="17"/>
      <c r="X24" s="17"/>
      <c r="Y24" s="17"/>
      <c r="Z24" s="17"/>
    </row>
    <row r="25" customFormat="false" ht="15.75" hidden="false" customHeight="true" outlineLevel="0" collapsed="false">
      <c r="B25" s="23" t="n">
        <f aca="false">IFERROR(MATCH(G25,pedidos_Lamin!$B$2:$B$169,0),0)</f>
        <v>16</v>
      </c>
      <c r="C25" s="23" t="n">
        <f aca="false">IFERROR(MATCH(G25,pedidos_conv!$B$2:$B$69,0),0)</f>
        <v>0</v>
      </c>
      <c r="D25" s="30" t="n">
        <f aca="false">IF(B25=0,0,VLOOKUP(G25,pedidos!$B$2:$N$237,4))</f>
        <v>220.5</v>
      </c>
      <c r="E25" s="23" t="n">
        <f aca="false">IF(C25=0,0,VLOOKUP(G25,pedidos_conv!$B$2:$N$69,4))</f>
        <v>0</v>
      </c>
      <c r="F25" s="23" t="n">
        <f aca="false">IF(G25="N/D","   ",F24+1)</f>
        <v>22</v>
      </c>
      <c r="G25" s="31" t="s">
        <v>29</v>
      </c>
      <c r="H25" s="23" t="n">
        <f aca="false">MATCH(G25,Plant_Matriz_Setup!$A$1:$A$33)</f>
        <v>13</v>
      </c>
      <c r="I25" s="23" t="n">
        <f aca="false">MATCH(G26,Plant_Matriz_Setup!$A$1:$AF$1)</f>
        <v>12</v>
      </c>
      <c r="J25" s="24" t="str">
        <f aca="false">VLOOKUP(G25,Plant_Matriz_Setup!$A$1:$AF$33,I25)</f>
        <v>0.0000</v>
      </c>
      <c r="K25" s="25" t="str">
        <f aca="false">J25</f>
        <v>0.0000</v>
      </c>
      <c r="L25" s="26" t="str">
        <f aca="false">RIGHT(K25,8)</f>
        <v>0.0000</v>
      </c>
      <c r="M25" s="27" t="n">
        <f aca="false">LEN(K25)</f>
        <v>6</v>
      </c>
      <c r="N25" s="27" t="n">
        <f aca="false">LEN(L25)</f>
        <v>6</v>
      </c>
      <c r="O25" s="27" t="n">
        <f aca="false">M25-N25</f>
        <v>0</v>
      </c>
      <c r="P25" s="32" t="str">
        <f aca="false">LEFT(K25,O25)</f>
        <v/>
      </c>
      <c r="Q25" s="28" t="n">
        <f aca="false">IF(O25=0,0,VALUE(P25))</f>
        <v>0</v>
      </c>
      <c r="R25" s="17"/>
      <c r="S25" s="17"/>
      <c r="T25" s="17"/>
      <c r="U25" s="17"/>
      <c r="V25" s="17"/>
      <c r="W25" s="17"/>
      <c r="X25" s="17"/>
      <c r="Y25" s="17"/>
      <c r="Z25" s="17"/>
    </row>
    <row r="26" customFormat="false" ht="15.75" hidden="false" customHeight="true" outlineLevel="0" collapsed="false">
      <c r="B26" s="23" t="n">
        <f aca="false">IFERROR(MATCH(G26,pedidos_Lamin!$B$2:$B$169,0),0)</f>
        <v>16</v>
      </c>
      <c r="C26" s="23" t="n">
        <f aca="false">IFERROR(MATCH(G26,pedidos_conv!$B$2:$B$69,0),0)</f>
        <v>0</v>
      </c>
      <c r="D26" s="30" t="n">
        <f aca="false">IF(B26=0,0,VLOOKUP(G26,pedidos!$B$2:$N$237,4))</f>
        <v>220.5</v>
      </c>
      <c r="E26" s="23" t="n">
        <f aca="false">IF(C26=0,0,VLOOKUP(G26,pedidos_conv!$B$2:$N$69,4))</f>
        <v>0</v>
      </c>
      <c r="F26" s="23" t="n">
        <f aca="false">IF(G26="N/D","   ",F25+1)</f>
        <v>23</v>
      </c>
      <c r="G26" s="31" t="s">
        <v>29</v>
      </c>
      <c r="H26" s="23" t="n">
        <f aca="false">MATCH(G26,Plant_Matriz_Setup!$A$1:$A$33)</f>
        <v>13</v>
      </c>
      <c r="I26" s="23" t="n">
        <f aca="false">MATCH(G27,Plant_Matriz_Setup!$A$1:$AF$1)</f>
        <v>31</v>
      </c>
      <c r="J26" s="23" t="str">
        <f aca="false">VLOOKUP(G26,Plant_Matriz_Setup!$A$1:$AF$33,I26)</f>
        <v>1:00.0000</v>
      </c>
      <c r="K26" s="25" t="str">
        <f aca="false">J26</f>
        <v>1:00.0000</v>
      </c>
      <c r="L26" s="26" t="str">
        <f aca="false">RIGHT(K26,8)</f>
        <v>:00.0000</v>
      </c>
      <c r="M26" s="27" t="n">
        <f aca="false">LEN(K26)</f>
        <v>9</v>
      </c>
      <c r="N26" s="27" t="n">
        <f aca="false">LEN(L26)</f>
        <v>8</v>
      </c>
      <c r="O26" s="27" t="n">
        <f aca="false">M26-N26</f>
        <v>1</v>
      </c>
      <c r="P26" s="32" t="str">
        <f aca="false">LEFT(K26,O26)</f>
        <v>1</v>
      </c>
      <c r="Q26" s="28" t="n">
        <f aca="false">IF(O26=0,0,VALUE(P26))</f>
        <v>1</v>
      </c>
      <c r="R26" s="17"/>
      <c r="S26" s="17"/>
      <c r="T26" s="17"/>
      <c r="U26" s="17"/>
      <c r="V26" s="17"/>
      <c r="W26" s="17"/>
      <c r="X26" s="17"/>
      <c r="Y26" s="17"/>
      <c r="Z26" s="17"/>
    </row>
    <row r="27" customFormat="false" ht="15.75" hidden="false" customHeight="true" outlineLevel="0" collapsed="false">
      <c r="B27" s="23" t="n">
        <f aca="false">IFERROR(MATCH(G27,pedidos_Lamin!$B$2:$B$169,0),0)</f>
        <v>4</v>
      </c>
      <c r="C27" s="23" t="n">
        <f aca="false">IFERROR(MATCH(G27,pedidos_conv!$B$2:$B$69,0),0)</f>
        <v>0</v>
      </c>
      <c r="D27" s="30" t="n">
        <f aca="false">IF(B27=0,0,VLOOKUP(G27,pedidos!$B$2:$N$237,4))</f>
        <v>226.8</v>
      </c>
      <c r="E27" s="23" t="n">
        <f aca="false">IF(C27=0,0,VLOOKUP(G27,pedidos_conv!$B$2:$N$69,4))</f>
        <v>0</v>
      </c>
      <c r="F27" s="23" t="n">
        <f aca="false">IF(G27="N/D","   ",F26+1)</f>
        <v>24</v>
      </c>
      <c r="G27" s="31" t="s">
        <v>17</v>
      </c>
      <c r="H27" s="23" t="n">
        <f aca="false">MATCH(G27,Plant_Matriz_Setup!$A$1:$A$33)</f>
        <v>32</v>
      </c>
      <c r="I27" s="23" t="n">
        <f aca="false">MATCH(G28,Plant_Matriz_Setup!$A$1:$AF$1)</f>
        <v>15</v>
      </c>
      <c r="J27" s="23" t="str">
        <f aca="false">VLOOKUP(G27,Plant_Matriz_Setup!$A$1:$AF$33,I27)</f>
        <v>3:00.0000</v>
      </c>
      <c r="K27" s="25" t="str">
        <f aca="false">J27</f>
        <v>3:00.0000</v>
      </c>
      <c r="L27" s="26" t="str">
        <f aca="false">RIGHT(K27,8)</f>
        <v>:00.0000</v>
      </c>
      <c r="M27" s="27" t="n">
        <f aca="false">LEN(K27)</f>
        <v>9</v>
      </c>
      <c r="N27" s="27" t="n">
        <f aca="false">LEN(L27)</f>
        <v>8</v>
      </c>
      <c r="O27" s="27" t="n">
        <f aca="false">M27-N27</f>
        <v>1</v>
      </c>
      <c r="P27" s="32" t="str">
        <f aca="false">LEFT(K27,O27)</f>
        <v>3</v>
      </c>
      <c r="Q27" s="28" t="n">
        <f aca="false">IF(O27=0,0,VALUE(P27))</f>
        <v>3</v>
      </c>
      <c r="R27" s="17"/>
      <c r="S27" s="17"/>
      <c r="T27" s="17"/>
      <c r="U27" s="17"/>
      <c r="V27" s="17"/>
      <c r="W27" s="17"/>
      <c r="X27" s="17"/>
      <c r="Y27" s="17"/>
      <c r="Z27" s="17"/>
    </row>
    <row r="28" customFormat="false" ht="15.75" hidden="false" customHeight="true" outlineLevel="0" collapsed="false">
      <c r="B28" s="23" t="n">
        <f aca="false">IFERROR(MATCH(G28,pedidos_Lamin!$B$2:$B$169,0),0)</f>
        <v>23</v>
      </c>
      <c r="C28" s="23" t="n">
        <f aca="false">IFERROR(MATCH(G28,pedidos_conv!$B$2:$B$69,0),0)</f>
        <v>0</v>
      </c>
      <c r="D28" s="30" t="n">
        <f aca="false">IF(B28=0,0,VLOOKUP(G28,pedidos!$B$2:$N$237,4))</f>
        <v>239.4</v>
      </c>
      <c r="E28" s="23" t="n">
        <f aca="false">IF(C28=0,0,VLOOKUP(G28,pedidos_conv!$B$2:$N$69,4))</f>
        <v>0</v>
      </c>
      <c r="F28" s="23" t="n">
        <f aca="false">IF(G28="N/D","   ",F27+1)</f>
        <v>25</v>
      </c>
      <c r="G28" s="31" t="s">
        <v>36</v>
      </c>
      <c r="H28" s="23" t="n">
        <f aca="false">MATCH(G28,Plant_Matriz_Setup!$A$1:$A$33)</f>
        <v>16</v>
      </c>
      <c r="I28" s="23" t="n">
        <f aca="false">MATCH(G29,Plant_Matriz_Setup!$A$1:$AF$1)</f>
        <v>28</v>
      </c>
      <c r="J28" s="23" t="str">
        <f aca="false">VLOOKUP(G28,Plant_Matriz_Setup!$A$1:$AF$33,I28)</f>
        <v>2:00.0000</v>
      </c>
      <c r="K28" s="25" t="str">
        <f aca="false">J28</f>
        <v>2:00.0000</v>
      </c>
      <c r="L28" s="26" t="str">
        <f aca="false">RIGHT(K28,8)</f>
        <v>:00.0000</v>
      </c>
      <c r="M28" s="27" t="n">
        <f aca="false">LEN(K28)</f>
        <v>9</v>
      </c>
      <c r="N28" s="27" t="n">
        <f aca="false">LEN(L28)</f>
        <v>8</v>
      </c>
      <c r="O28" s="27" t="n">
        <f aca="false">M28-N28</f>
        <v>1</v>
      </c>
      <c r="P28" s="32" t="str">
        <f aca="false">LEFT(K28,O28)</f>
        <v>2</v>
      </c>
      <c r="Q28" s="28" t="n">
        <f aca="false">IF(O28=0,0,VALUE(P28))</f>
        <v>2</v>
      </c>
      <c r="R28" s="17"/>
      <c r="S28" s="17"/>
      <c r="T28" s="17"/>
      <c r="U28" s="17"/>
      <c r="V28" s="17"/>
      <c r="W28" s="17"/>
      <c r="X28" s="17"/>
      <c r="Y28" s="17"/>
      <c r="Z28" s="17"/>
    </row>
    <row r="29" customFormat="false" ht="15.75" hidden="false" customHeight="true" outlineLevel="0" collapsed="false">
      <c r="B29" s="23" t="n">
        <f aca="false">IFERROR(MATCH(G29,pedidos_Lamin!$B$2:$B$169,0),0)</f>
        <v>1</v>
      </c>
      <c r="C29" s="23" t="n">
        <f aca="false">IFERROR(MATCH(G29,pedidos_conv!$B$2:$B$69,0),0)</f>
        <v>0</v>
      </c>
      <c r="D29" s="30" t="n">
        <f aca="false">IF(B29=0,0,VLOOKUP(G29,pedidos!$B$2:$N$237,4))</f>
        <v>226.8</v>
      </c>
      <c r="E29" s="23" t="n">
        <f aca="false">IF(C29=0,0,VLOOKUP(G29,pedidos_conv!$B$2:$N$69,4))</f>
        <v>0</v>
      </c>
      <c r="F29" s="23" t="n">
        <f aca="false">IF(G29="N/D","   ",F28+1)</f>
        <v>26</v>
      </c>
      <c r="G29" s="31" t="s">
        <v>13</v>
      </c>
      <c r="H29" s="23" t="n">
        <f aca="false">MATCH(G29,Plant_Matriz_Setup!$A$1:$A$33)</f>
        <v>29</v>
      </c>
      <c r="I29" s="23" t="n">
        <f aca="false">MATCH(G30,Plant_Matriz_Setup!$A$1:$AF$1)</f>
        <v>28</v>
      </c>
      <c r="J29" s="23" t="str">
        <f aca="false">VLOOKUP(G29,Plant_Matriz_Setup!$A$1:$AF$33,I29)</f>
        <v>0.0000</v>
      </c>
      <c r="K29" s="25" t="str">
        <f aca="false">J29</f>
        <v>0.0000</v>
      </c>
      <c r="L29" s="26" t="str">
        <f aca="false">RIGHT(K29,8)</f>
        <v>0.0000</v>
      </c>
      <c r="M29" s="27" t="n">
        <f aca="false">LEN(K29)</f>
        <v>6</v>
      </c>
      <c r="N29" s="27" t="n">
        <f aca="false">LEN(L29)</f>
        <v>6</v>
      </c>
      <c r="O29" s="27" t="n">
        <f aca="false">M29-N29</f>
        <v>0</v>
      </c>
      <c r="P29" s="32" t="str">
        <f aca="false">LEFT(K29,O29)</f>
        <v/>
      </c>
      <c r="Q29" s="28" t="n">
        <f aca="false">IF(O29=0,0,VALUE(P29))</f>
        <v>0</v>
      </c>
      <c r="R29" s="17"/>
      <c r="S29" s="17"/>
      <c r="T29" s="17"/>
      <c r="U29" s="17"/>
      <c r="V29" s="17"/>
      <c r="W29" s="17"/>
      <c r="X29" s="17"/>
      <c r="Y29" s="17"/>
      <c r="Z29" s="17"/>
    </row>
    <row r="30" customFormat="false" ht="15.75" hidden="false" customHeight="true" outlineLevel="0" collapsed="false">
      <c r="B30" s="23" t="n">
        <f aca="false">IFERROR(MATCH(G30,pedidos_Lamin!$B$2:$B$169,0),0)</f>
        <v>1</v>
      </c>
      <c r="C30" s="23" t="n">
        <f aca="false">IFERROR(MATCH(G30,pedidos_conv!$B$2:$B$69,0),0)</f>
        <v>0</v>
      </c>
      <c r="D30" s="30" t="n">
        <f aca="false">IF(B30=0,0,VLOOKUP(G30,pedidos!$B$2:$N$237,4))</f>
        <v>226.8</v>
      </c>
      <c r="E30" s="23" t="n">
        <f aca="false">IF(C30=0,0,VLOOKUP(G30,pedidos_conv!$B$2:$N$69,4))</f>
        <v>0</v>
      </c>
      <c r="F30" s="23" t="n">
        <f aca="false">IF(G30="N/D","   ",F29+1)</f>
        <v>27</v>
      </c>
      <c r="G30" s="31" t="s">
        <v>13</v>
      </c>
      <c r="H30" s="23" t="n">
        <f aca="false">MATCH(G30,Plant_Matriz_Setup!$A$1:$A$33)</f>
        <v>29</v>
      </c>
      <c r="I30" s="23" t="n">
        <f aca="false">MATCH(G31,Plant_Matriz_Setup!$A$1:$AF$1)</f>
        <v>30</v>
      </c>
      <c r="J30" s="23" t="str">
        <f aca="false">VLOOKUP(G30,Plant_Matriz_Setup!$A$1:$AF$33,I30)</f>
        <v>10:00.0000</v>
      </c>
      <c r="K30" s="25" t="str">
        <f aca="false">J30</f>
        <v>10:00.0000</v>
      </c>
      <c r="L30" s="26" t="str">
        <f aca="false">RIGHT(K30,8)</f>
        <v>:00.0000</v>
      </c>
      <c r="M30" s="27" t="n">
        <f aca="false">LEN(K30)</f>
        <v>10</v>
      </c>
      <c r="N30" s="27" t="n">
        <f aca="false">LEN(L30)</f>
        <v>8</v>
      </c>
      <c r="O30" s="27" t="n">
        <f aca="false">M30-N30</f>
        <v>2</v>
      </c>
      <c r="P30" s="32" t="str">
        <f aca="false">LEFT(K30,O30)</f>
        <v>10</v>
      </c>
      <c r="Q30" s="28" t="n">
        <f aca="false">IF(O30=0,0,VALUE(P30))</f>
        <v>10</v>
      </c>
      <c r="R30" s="17"/>
      <c r="S30" s="17"/>
      <c r="T30" s="17"/>
      <c r="U30" s="17"/>
      <c r="V30" s="17"/>
      <c r="W30" s="17"/>
      <c r="X30" s="17"/>
      <c r="Y30" s="17"/>
      <c r="Z30" s="17"/>
    </row>
    <row r="31" customFormat="false" ht="15.75" hidden="false" customHeight="true" outlineLevel="0" collapsed="false">
      <c r="B31" s="23" t="n">
        <f aca="false">IFERROR(MATCH(G31,pedidos_Lamin!$B$2:$B$169,0),0)</f>
        <v>3</v>
      </c>
      <c r="C31" s="23" t="n">
        <f aca="false">IFERROR(MATCH(G31,pedidos_conv!$B$2:$B$69,0),0)</f>
        <v>0</v>
      </c>
      <c r="D31" s="30" t="n">
        <f aca="false">IF(B31=0,0,VLOOKUP(G31,pedidos!$B$2:$N$237,4))</f>
        <v>226.8</v>
      </c>
      <c r="E31" s="23" t="n">
        <f aca="false">IF(C31=0,0,VLOOKUP(G31,pedidos_conv!$B$2:$N$69,4))</f>
        <v>0</v>
      </c>
      <c r="F31" s="23" t="n">
        <f aca="false">IF(G31="N/D","   ",F30+1)</f>
        <v>28</v>
      </c>
      <c r="G31" s="31" t="s">
        <v>16</v>
      </c>
      <c r="H31" s="23" t="n">
        <f aca="false">MATCH(G31,Plant_Matriz_Setup!$A$1:$A$33)</f>
        <v>31</v>
      </c>
      <c r="I31" s="23" t="n">
        <f aca="false">MATCH(G32,Plant_Matriz_Setup!$A$1:$AF$1)</f>
        <v>8</v>
      </c>
      <c r="J31" s="24" t="str">
        <f aca="false">VLOOKUP(G31,Plant_Matriz_Setup!$A$1:$AF$33,I31)</f>
        <v>1:00.0000</v>
      </c>
      <c r="K31" s="25" t="str">
        <f aca="false">J31</f>
        <v>1:00.0000</v>
      </c>
      <c r="L31" s="26" t="str">
        <f aca="false">RIGHT(K31,8)</f>
        <v>:00.0000</v>
      </c>
      <c r="M31" s="27" t="n">
        <f aca="false">LEN(K31)</f>
        <v>9</v>
      </c>
      <c r="N31" s="27" t="n">
        <f aca="false">LEN(L31)</f>
        <v>8</v>
      </c>
      <c r="O31" s="27" t="n">
        <f aca="false">M31-N31</f>
        <v>1</v>
      </c>
      <c r="P31" s="32" t="str">
        <f aca="false">LEFT(K31,O31)</f>
        <v>1</v>
      </c>
      <c r="Q31" s="28" t="n">
        <f aca="false">IF(O31=0,0,VALUE(P31))</f>
        <v>1</v>
      </c>
      <c r="R31" s="17"/>
      <c r="S31" s="17"/>
      <c r="T31" s="17"/>
      <c r="U31" s="17"/>
      <c r="V31" s="17"/>
      <c r="W31" s="17"/>
      <c r="X31" s="17"/>
      <c r="Y31" s="17"/>
      <c r="Z31" s="17"/>
    </row>
    <row r="32" customFormat="false" ht="15.75" hidden="false" customHeight="true" outlineLevel="0" collapsed="false">
      <c r="B32" s="23" t="n">
        <f aca="false">IFERROR(MATCH(G32,pedidos_Lamin!$B$2:$B$169,0),0)</f>
        <v>12</v>
      </c>
      <c r="C32" s="23" t="n">
        <f aca="false">IFERROR(MATCH(G32,pedidos_conv!$B$2:$B$69,0),0)</f>
        <v>0</v>
      </c>
      <c r="D32" s="30" t="n">
        <f aca="false">IF(B32=0,0,VLOOKUP(G32,pedidos!$B$2:$N$237,4))</f>
        <v>226.8</v>
      </c>
      <c r="E32" s="23" t="n">
        <f aca="false">IF(C32=0,0,VLOOKUP(G32,pedidos_conv!$B$2:$N$69,4))</f>
        <v>0</v>
      </c>
      <c r="F32" s="23" t="n">
        <f aca="false">IF(G32="N/D","   ",F31+1)</f>
        <v>29</v>
      </c>
      <c r="G32" s="31" t="s">
        <v>25</v>
      </c>
      <c r="H32" s="23" t="n">
        <f aca="false">MATCH(G32,Plant_Matriz_Setup!$A$1:$A$33)</f>
        <v>9</v>
      </c>
      <c r="I32" s="23" t="n">
        <f aca="false">MATCH(G33,Plant_Matriz_Setup!$A$1:$AF$1)</f>
        <v>11</v>
      </c>
      <c r="J32" s="24" t="str">
        <f aca="false">VLOOKUP(G32,Plant_Matriz_Setup!$A$1:$AF$33,I32)</f>
        <v>5:00.0000</v>
      </c>
      <c r="K32" s="25" t="str">
        <f aca="false">J32</f>
        <v>5:00.0000</v>
      </c>
      <c r="L32" s="26" t="str">
        <f aca="false">RIGHT(K32,8)</f>
        <v>:00.0000</v>
      </c>
      <c r="M32" s="27" t="n">
        <f aca="false">LEN(K32)</f>
        <v>9</v>
      </c>
      <c r="N32" s="27" t="n">
        <f aca="false">LEN(L32)</f>
        <v>8</v>
      </c>
      <c r="O32" s="27" t="n">
        <f aca="false">M32-N32</f>
        <v>1</v>
      </c>
      <c r="P32" s="32" t="str">
        <f aca="false">LEFT(K32,O32)</f>
        <v>5</v>
      </c>
      <c r="Q32" s="28" t="n">
        <f aca="false">IF(O32=0,0,VALUE(P32))</f>
        <v>5</v>
      </c>
      <c r="R32" s="17"/>
      <c r="S32" s="17"/>
      <c r="T32" s="17"/>
      <c r="U32" s="17"/>
      <c r="V32" s="17"/>
      <c r="W32" s="17"/>
      <c r="X32" s="17"/>
      <c r="Y32" s="17"/>
      <c r="Z32" s="17"/>
    </row>
    <row r="33" customFormat="false" ht="15.75" hidden="false" customHeight="true" outlineLevel="0" collapsed="false">
      <c r="B33" s="23" t="n">
        <f aca="false">IFERROR(MATCH(G33,pedidos_Lamin!$B$2:$B$169,0),0)</f>
        <v>15</v>
      </c>
      <c r="C33" s="23" t="n">
        <f aca="false">IFERROR(MATCH(G33,pedidos_conv!$B$2:$B$69,0),0)</f>
        <v>0</v>
      </c>
      <c r="D33" s="30" t="n">
        <f aca="false">IF(B33=0,0,VLOOKUP(G33,pedidos!$B$2:$N$237,4))</f>
        <v>226.8</v>
      </c>
      <c r="E33" s="23" t="n">
        <f aca="false">IF(C33=0,0,VLOOKUP(G33,pedidos_conv!$B$2:$N$69,4))</f>
        <v>0</v>
      </c>
      <c r="F33" s="23" t="n">
        <f aca="false">IF(G33="N/D","   ",F32+1)</f>
        <v>30</v>
      </c>
      <c r="G33" s="31" t="s">
        <v>28</v>
      </c>
      <c r="H33" s="23" t="n">
        <f aca="false">MATCH(G33,Plant_Matriz_Setup!$A$1:$A$33)</f>
        <v>12</v>
      </c>
      <c r="I33" s="23" t="n">
        <f aca="false">MATCH(G34,Plant_Matriz_Setup!$A$1:$AF$1)</f>
        <v>9</v>
      </c>
      <c r="J33" s="24" t="str">
        <f aca="false">VLOOKUP(G33,Plant_Matriz_Setup!$A$1:$AF$33,I33)</f>
        <v>5:00.0000</v>
      </c>
      <c r="K33" s="25" t="str">
        <f aca="false">J33</f>
        <v>5:00.0000</v>
      </c>
      <c r="L33" s="26" t="str">
        <f aca="false">RIGHT(K33,8)</f>
        <v>:00.0000</v>
      </c>
      <c r="M33" s="27" t="n">
        <f aca="false">LEN(K33)</f>
        <v>9</v>
      </c>
      <c r="N33" s="27" t="n">
        <f aca="false">LEN(L33)</f>
        <v>8</v>
      </c>
      <c r="O33" s="27" t="n">
        <f aca="false">M33-N33</f>
        <v>1</v>
      </c>
      <c r="P33" s="32" t="str">
        <f aca="false">LEFT(K33,O33)</f>
        <v>5</v>
      </c>
      <c r="Q33" s="28" t="n">
        <f aca="false">IF(O33=0,0,VALUE(P33))</f>
        <v>5</v>
      </c>
      <c r="R33" s="17"/>
      <c r="S33" s="17"/>
      <c r="T33" s="17"/>
      <c r="U33" s="17"/>
      <c r="V33" s="17"/>
      <c r="W33" s="17"/>
      <c r="X33" s="17"/>
      <c r="Y33" s="17"/>
      <c r="Z33" s="17"/>
    </row>
    <row r="34" customFormat="false" ht="15.75" hidden="false" customHeight="true" outlineLevel="0" collapsed="false">
      <c r="B34" s="23" t="n">
        <f aca="false">IFERROR(MATCH(G34,pedidos_Lamin!$B$2:$B$169,0),0)</f>
        <v>13</v>
      </c>
      <c r="C34" s="23" t="n">
        <f aca="false">IFERROR(MATCH(G34,pedidos_conv!$B$2:$B$69,0),0)</f>
        <v>0</v>
      </c>
      <c r="D34" s="30" t="n">
        <f aca="false">IF(B34=0,0,VLOOKUP(G34,pedidos!$B$2:$N$237,4))</f>
        <v>226.8</v>
      </c>
      <c r="E34" s="23" t="n">
        <f aca="false">IF(C34=0,0,VLOOKUP(G34,pedidos_conv!$B$2:$N$69,4))</f>
        <v>0</v>
      </c>
      <c r="F34" s="23" t="n">
        <f aca="false">IF(G34="N/D","   ",F33+1)</f>
        <v>31</v>
      </c>
      <c r="G34" s="31" t="s">
        <v>26</v>
      </c>
      <c r="H34" s="23" t="n">
        <f aca="false">MATCH(G34,Plant_Matriz_Setup!$A$1:$A$33)</f>
        <v>10</v>
      </c>
      <c r="I34" s="23" t="n">
        <f aca="false">MATCH(G35,Plant_Matriz_Setup!$A$1:$AF$1)</f>
        <v>8</v>
      </c>
      <c r="J34" s="24" t="str">
        <f aca="false">VLOOKUP(G34,Plant_Matriz_Setup!$A$1:$AF$33,I34)</f>
        <v>1:00.0000</v>
      </c>
      <c r="K34" s="25" t="str">
        <f aca="false">J34</f>
        <v>1:00.0000</v>
      </c>
      <c r="L34" s="26" t="str">
        <f aca="false">RIGHT(K34,8)</f>
        <v>:00.0000</v>
      </c>
      <c r="M34" s="27" t="n">
        <f aca="false">LEN(K34)</f>
        <v>9</v>
      </c>
      <c r="N34" s="27" t="n">
        <f aca="false">LEN(L34)</f>
        <v>8</v>
      </c>
      <c r="O34" s="27" t="n">
        <f aca="false">M34-N34</f>
        <v>1</v>
      </c>
      <c r="P34" s="32" t="str">
        <f aca="false">LEFT(K34,O34)</f>
        <v>1</v>
      </c>
      <c r="Q34" s="28" t="n">
        <f aca="false">IF(O34=0,0,VALUE(P34))</f>
        <v>1</v>
      </c>
      <c r="R34" s="17"/>
      <c r="S34" s="17"/>
      <c r="T34" s="17"/>
      <c r="U34" s="17"/>
      <c r="V34" s="17"/>
      <c r="W34" s="17"/>
      <c r="X34" s="17"/>
      <c r="Y34" s="17"/>
      <c r="Z34" s="17"/>
    </row>
    <row r="35" customFormat="false" ht="15.75" hidden="false" customHeight="true" outlineLevel="0" collapsed="false">
      <c r="B35" s="23" t="n">
        <f aca="false">IFERROR(MATCH(G35,pedidos_Lamin!$B$2:$B$169,0),0)</f>
        <v>12</v>
      </c>
      <c r="C35" s="23" t="n">
        <f aca="false">IFERROR(MATCH(G35,pedidos_conv!$B$2:$B$69,0),0)</f>
        <v>0</v>
      </c>
      <c r="D35" s="30" t="n">
        <f aca="false">IF(B35=0,0,VLOOKUP(G35,pedidos!$B$2:$N$237,4))</f>
        <v>226.8</v>
      </c>
      <c r="E35" s="23" t="n">
        <f aca="false">IF(C35=0,0,VLOOKUP(G35,pedidos_conv!$B$2:$N$69,4))</f>
        <v>0</v>
      </c>
      <c r="F35" s="23" t="n">
        <f aca="false">IF(G35="N/D","   ",F34+1)</f>
        <v>32</v>
      </c>
      <c r="G35" s="31" t="s">
        <v>25</v>
      </c>
      <c r="H35" s="23" t="n">
        <f aca="false">MATCH(G35,Plant_Matriz_Setup!$A$1:$A$33)</f>
        <v>9</v>
      </c>
      <c r="I35" s="23" t="n">
        <f aca="false">MATCH(G36,Plant_Matriz_Setup!$A$1:$AF$1)</f>
        <v>9</v>
      </c>
      <c r="J35" s="24" t="str">
        <f aca="false">VLOOKUP(G35,Plant_Matriz_Setup!$A$1:$AF$33,I35)</f>
        <v>1:00.0000</v>
      </c>
      <c r="K35" s="25" t="str">
        <f aca="false">J35</f>
        <v>1:00.0000</v>
      </c>
      <c r="L35" s="26" t="str">
        <f aca="false">RIGHT(K35,8)</f>
        <v>:00.0000</v>
      </c>
      <c r="M35" s="27" t="n">
        <f aca="false">LEN(K35)</f>
        <v>9</v>
      </c>
      <c r="N35" s="27" t="n">
        <f aca="false">LEN(L35)</f>
        <v>8</v>
      </c>
      <c r="O35" s="27" t="n">
        <f aca="false">M35-N35</f>
        <v>1</v>
      </c>
      <c r="P35" s="32" t="str">
        <f aca="false">LEFT(K35,O35)</f>
        <v>1</v>
      </c>
      <c r="Q35" s="28" t="n">
        <f aca="false">IF(O35=0,0,VALUE(P35))</f>
        <v>1</v>
      </c>
      <c r="R35" s="17"/>
      <c r="S35" s="17"/>
      <c r="T35" s="17"/>
      <c r="U35" s="17"/>
      <c r="V35" s="17"/>
      <c r="W35" s="17"/>
      <c r="X35" s="17"/>
      <c r="Y35" s="17"/>
      <c r="Z35" s="17"/>
    </row>
    <row r="36" customFormat="false" ht="15.75" hidden="false" customHeight="true" outlineLevel="0" collapsed="false">
      <c r="B36" s="23" t="n">
        <f aca="false">IFERROR(MATCH(G36,pedidos_Lamin!$B$2:$B$169,0),0)</f>
        <v>13</v>
      </c>
      <c r="C36" s="23" t="n">
        <f aca="false">IFERROR(MATCH(G36,pedidos_conv!$B$2:$B$69,0),0)</f>
        <v>0</v>
      </c>
      <c r="D36" s="30" t="n">
        <f aca="false">IF(B36=0,0,VLOOKUP(G36,pedidos!$B$2:$N$237,4))</f>
        <v>226.8</v>
      </c>
      <c r="E36" s="23" t="n">
        <f aca="false">IF(C36=0,0,VLOOKUP(G36,pedidos_conv!$B$2:$N$69,4))</f>
        <v>0</v>
      </c>
      <c r="F36" s="23" t="n">
        <f aca="false">IF(G36="N/D","   ",F35+1)</f>
        <v>33</v>
      </c>
      <c r="G36" s="31" t="s">
        <v>26</v>
      </c>
      <c r="H36" s="23" t="n">
        <f aca="false">MATCH(G36,Plant_Matriz_Setup!$A$1:$A$33)</f>
        <v>10</v>
      </c>
      <c r="I36" s="23" t="n">
        <f aca="false">MATCH(G37,Plant_Matriz_Setup!$A$1:$AF$1)</f>
        <v>8</v>
      </c>
      <c r="J36" s="24" t="str">
        <f aca="false">VLOOKUP(G36,Plant_Matriz_Setup!$A$1:$AF$33,I36)</f>
        <v>1:00.0000</v>
      </c>
      <c r="K36" s="25" t="str">
        <f aca="false">J36</f>
        <v>1:00.0000</v>
      </c>
      <c r="L36" s="26" t="str">
        <f aca="false">RIGHT(K36,8)</f>
        <v>:00.0000</v>
      </c>
      <c r="M36" s="27" t="n">
        <f aca="false">LEN(K36)</f>
        <v>9</v>
      </c>
      <c r="N36" s="27" t="n">
        <f aca="false">LEN(L36)</f>
        <v>8</v>
      </c>
      <c r="O36" s="27" t="n">
        <f aca="false">M36-N36</f>
        <v>1</v>
      </c>
      <c r="P36" s="32" t="str">
        <f aca="false">LEFT(K36,O36)</f>
        <v>1</v>
      </c>
      <c r="Q36" s="28" t="n">
        <f aca="false">IF(O36=0,0,VALUE(P36))</f>
        <v>1</v>
      </c>
      <c r="R36" s="17"/>
      <c r="S36" s="17"/>
      <c r="T36" s="17"/>
      <c r="U36" s="17"/>
      <c r="V36" s="17"/>
      <c r="W36" s="17"/>
      <c r="X36" s="17"/>
      <c r="Y36" s="17"/>
      <c r="Z36" s="17"/>
    </row>
    <row r="37" customFormat="false" ht="15.75" hidden="false" customHeight="true" outlineLevel="0" collapsed="false">
      <c r="B37" s="23" t="n">
        <f aca="false">IFERROR(MATCH(G37,pedidos_Lamin!$B$2:$B$169,0),0)</f>
        <v>12</v>
      </c>
      <c r="C37" s="23" t="n">
        <f aca="false">IFERROR(MATCH(G37,pedidos_conv!$B$2:$B$69,0),0)</f>
        <v>0</v>
      </c>
      <c r="D37" s="30" t="n">
        <f aca="false">IF(B37=0,0,VLOOKUP(G37,pedidos!$B$2:$N$237,4))</f>
        <v>226.8</v>
      </c>
      <c r="E37" s="23" t="n">
        <f aca="false">IF(C37=0,0,VLOOKUP(G37,pedidos_conv!$B$2:$N$69,4))</f>
        <v>0</v>
      </c>
      <c r="F37" s="23" t="n">
        <f aca="false">IF(G37="N/D","   ",F36+1)</f>
        <v>34</v>
      </c>
      <c r="G37" s="31" t="s">
        <v>25</v>
      </c>
      <c r="H37" s="23" t="n">
        <f aca="false">MATCH(G37,Plant_Matriz_Setup!$A$1:$A$33)</f>
        <v>9</v>
      </c>
      <c r="I37" s="23" t="n">
        <f aca="false">MATCH(G38,Plant_Matriz_Setup!$A$1:$AF$1)</f>
        <v>9</v>
      </c>
      <c r="J37" s="24" t="str">
        <f aca="false">VLOOKUP(G37,Plant_Matriz_Setup!$A$1:$AF$33,I37)</f>
        <v>1:00.0000</v>
      </c>
      <c r="K37" s="25" t="str">
        <f aca="false">J37</f>
        <v>1:00.0000</v>
      </c>
      <c r="L37" s="26" t="str">
        <f aca="false">RIGHT(K37,8)</f>
        <v>:00.0000</v>
      </c>
      <c r="M37" s="27" t="n">
        <f aca="false">LEN(K37)</f>
        <v>9</v>
      </c>
      <c r="N37" s="27" t="n">
        <f aca="false">LEN(L37)</f>
        <v>8</v>
      </c>
      <c r="O37" s="27" t="n">
        <f aca="false">M37-N37</f>
        <v>1</v>
      </c>
      <c r="P37" s="32" t="str">
        <f aca="false">LEFT(K37,O37)</f>
        <v>1</v>
      </c>
      <c r="Q37" s="28" t="n">
        <f aca="false">IF(O37=0,0,VALUE(P37))</f>
        <v>1</v>
      </c>
      <c r="R37" s="17"/>
      <c r="S37" s="17"/>
      <c r="T37" s="17"/>
      <c r="U37" s="17"/>
      <c r="V37" s="17"/>
      <c r="W37" s="17"/>
      <c r="X37" s="17"/>
      <c r="Y37" s="17"/>
      <c r="Z37" s="17"/>
    </row>
    <row r="38" customFormat="false" ht="15.75" hidden="false" customHeight="true" outlineLevel="0" collapsed="false">
      <c r="B38" s="23" t="n">
        <f aca="false">IFERROR(MATCH(G38,pedidos_Lamin!$B$2:$B$169,0),0)</f>
        <v>13</v>
      </c>
      <c r="C38" s="23" t="n">
        <f aca="false">IFERROR(MATCH(G38,pedidos_conv!$B$2:$B$69,0),0)</f>
        <v>0</v>
      </c>
      <c r="D38" s="30" t="n">
        <f aca="false">IF(B38=0,0,VLOOKUP(G38,pedidos!$B$2:$N$237,4))</f>
        <v>226.8</v>
      </c>
      <c r="E38" s="23" t="n">
        <f aca="false">IF(C38=0,0,VLOOKUP(G38,pedidos_conv!$B$2:$N$69,4))</f>
        <v>0</v>
      </c>
      <c r="F38" s="23" t="n">
        <f aca="false">IF(G38="N/D","   ",F37+1)</f>
        <v>35</v>
      </c>
      <c r="G38" s="31" t="s">
        <v>26</v>
      </c>
      <c r="H38" s="23" t="n">
        <f aca="false">MATCH(G38,Plant_Matriz_Setup!$A$1:$A$33)</f>
        <v>10</v>
      </c>
      <c r="I38" s="23" t="n">
        <f aca="false">MATCH(G39,Plant_Matriz_Setup!$A$1:$AF$1)</f>
        <v>15</v>
      </c>
      <c r="J38" s="24" t="str">
        <f aca="false">VLOOKUP(G38,Plant_Matriz_Setup!$A$1:$AF$33,I38)</f>
        <v>1:00.0000</v>
      </c>
      <c r="K38" s="25" t="str">
        <f aca="false">J38</f>
        <v>1:00.0000</v>
      </c>
      <c r="L38" s="26" t="str">
        <f aca="false">RIGHT(K38,8)</f>
        <v>:00.0000</v>
      </c>
      <c r="M38" s="27" t="n">
        <f aca="false">LEN(K38)</f>
        <v>9</v>
      </c>
      <c r="N38" s="27" t="n">
        <f aca="false">LEN(L38)</f>
        <v>8</v>
      </c>
      <c r="O38" s="27" t="n">
        <f aca="false">M38-N38</f>
        <v>1</v>
      </c>
      <c r="P38" s="32" t="str">
        <f aca="false">LEFT(K38,O38)</f>
        <v>1</v>
      </c>
      <c r="Q38" s="28" t="n">
        <f aca="false">IF(O38=0,0,VALUE(P38))</f>
        <v>1</v>
      </c>
      <c r="R38" s="17"/>
      <c r="S38" s="17"/>
      <c r="T38" s="17"/>
      <c r="U38" s="17"/>
      <c r="V38" s="17"/>
      <c r="W38" s="17"/>
      <c r="X38" s="17"/>
      <c r="Y38" s="17"/>
      <c r="Z38" s="17"/>
    </row>
    <row r="39" customFormat="false" ht="15.75" hidden="false" customHeight="true" outlineLevel="0" collapsed="false">
      <c r="B39" s="23" t="n">
        <f aca="false">IFERROR(MATCH(G39,pedidos_Lamin!$B$2:$B$169,0),0)</f>
        <v>23</v>
      </c>
      <c r="C39" s="23" t="n">
        <f aca="false">IFERROR(MATCH(G39,pedidos_conv!$B$2:$B$69,0),0)</f>
        <v>0</v>
      </c>
      <c r="D39" s="30" t="n">
        <f aca="false">IF(B39=0,0,VLOOKUP(G39,pedidos!$B$2:$N$237,4))</f>
        <v>239.4</v>
      </c>
      <c r="E39" s="23" t="n">
        <f aca="false">IF(C39=0,0,VLOOKUP(G39,pedidos_conv!$B$2:$N$69,4))</f>
        <v>0</v>
      </c>
      <c r="F39" s="23" t="n">
        <f aca="false">IF(G39="N/D","   ",F38+1)</f>
        <v>36</v>
      </c>
      <c r="G39" s="31" t="s">
        <v>36</v>
      </c>
      <c r="H39" s="23" t="n">
        <f aca="false">MATCH(G39,Plant_Matriz_Setup!$A$1:$A$33)</f>
        <v>16</v>
      </c>
      <c r="I39" s="23" t="n">
        <f aca="false">MATCH(G40,Plant_Matriz_Setup!$A$1:$AF$1)</f>
        <v>26</v>
      </c>
      <c r="J39" s="24" t="str">
        <f aca="false">VLOOKUP(G39,Plant_Matriz_Setup!$A$1:$AF$33,I39)</f>
        <v>10:00.0000</v>
      </c>
      <c r="K39" s="25" t="str">
        <f aca="false">J39</f>
        <v>10:00.0000</v>
      </c>
      <c r="L39" s="26" t="str">
        <f aca="false">RIGHT(K39,8)</f>
        <v>:00.0000</v>
      </c>
      <c r="M39" s="27" t="n">
        <f aca="false">LEN(K39)</f>
        <v>10</v>
      </c>
      <c r="N39" s="27" t="n">
        <f aca="false">LEN(L39)</f>
        <v>8</v>
      </c>
      <c r="O39" s="27" t="n">
        <f aca="false">M39-N39</f>
        <v>2</v>
      </c>
      <c r="P39" s="32" t="str">
        <f aca="false">LEFT(K39,O39)</f>
        <v>10</v>
      </c>
      <c r="Q39" s="28" t="n">
        <f aca="false">IF(O39=0,0,VALUE(P39))</f>
        <v>10</v>
      </c>
      <c r="R39" s="17"/>
      <c r="S39" s="17"/>
      <c r="T39" s="17"/>
      <c r="U39" s="17"/>
      <c r="V39" s="17"/>
      <c r="W39" s="17"/>
      <c r="X39" s="17"/>
      <c r="Y39" s="17"/>
      <c r="Z39" s="17"/>
    </row>
    <row r="40" customFormat="false" ht="15.75" hidden="false" customHeight="true" outlineLevel="0" collapsed="false">
      <c r="B40" s="23" t="n">
        <f aca="false">IFERROR(MATCH(G40,pedidos_Lamin!$B$2:$B$169,0),0)</f>
        <v>21</v>
      </c>
      <c r="C40" s="23" t="n">
        <f aca="false">IFERROR(MATCH(G40,pedidos_conv!$B$2:$B$69,0),0)</f>
        <v>0</v>
      </c>
      <c r="D40" s="30" t="n">
        <f aca="false">IF(B40=0,0,VLOOKUP(G40,pedidos!$B$2:$N$237,4))</f>
        <v>226.8</v>
      </c>
      <c r="E40" s="23" t="n">
        <f aca="false">IF(C40=0,0,VLOOKUP(G40,pedidos_conv!$B$2:$N$69,4))</f>
        <v>0</v>
      </c>
      <c r="F40" s="23" t="n">
        <f aca="false">IF(G40="N/D","   ",F39+1)</f>
        <v>37</v>
      </c>
      <c r="G40" s="31" t="s">
        <v>34</v>
      </c>
      <c r="H40" s="23" t="n">
        <f aca="false">MATCH(G40,Plant_Matriz_Setup!$A$1:$A$33)</f>
        <v>27</v>
      </c>
      <c r="I40" s="23" t="n">
        <f aca="false">MATCH(G41,Plant_Matriz_Setup!$A$1:$AF$1)</f>
        <v>11</v>
      </c>
      <c r="J40" s="24" t="str">
        <f aca="false">VLOOKUP(G40,Plant_Matriz_Setup!$A$1:$AF$33,I40)</f>
        <v>10:00.0000</v>
      </c>
      <c r="K40" s="25" t="str">
        <f aca="false">J40</f>
        <v>10:00.0000</v>
      </c>
      <c r="L40" s="26" t="str">
        <f aca="false">RIGHT(K40,8)</f>
        <v>:00.0000</v>
      </c>
      <c r="M40" s="27" t="n">
        <f aca="false">LEN(K40)</f>
        <v>10</v>
      </c>
      <c r="N40" s="27" t="n">
        <f aca="false">LEN(L40)</f>
        <v>8</v>
      </c>
      <c r="O40" s="27" t="n">
        <f aca="false">M40-N40</f>
        <v>2</v>
      </c>
      <c r="P40" s="32" t="str">
        <f aca="false">LEFT(K40,O40)</f>
        <v>10</v>
      </c>
      <c r="Q40" s="28" t="n">
        <f aca="false">IF(O40=0,0,VALUE(P40))</f>
        <v>10</v>
      </c>
      <c r="R40" s="17"/>
      <c r="S40" s="17"/>
      <c r="T40" s="17"/>
      <c r="U40" s="17"/>
      <c r="V40" s="17"/>
      <c r="W40" s="17"/>
      <c r="X40" s="17"/>
      <c r="Y40" s="17"/>
      <c r="Z40" s="17"/>
    </row>
    <row r="41" customFormat="false" ht="15.75" hidden="false" customHeight="true" outlineLevel="0" collapsed="false">
      <c r="B41" s="23" t="n">
        <f aca="false">IFERROR(MATCH(G41,pedidos_Lamin!$B$2:$B$169,0),0)</f>
        <v>15</v>
      </c>
      <c r="C41" s="23" t="n">
        <f aca="false">IFERROR(MATCH(G41,pedidos_conv!$B$2:$B$69,0),0)</f>
        <v>0</v>
      </c>
      <c r="D41" s="30" t="n">
        <f aca="false">IF(B41=0,0,VLOOKUP(G41,pedidos!$B$2:$N$237,4))</f>
        <v>226.8</v>
      </c>
      <c r="E41" s="23" t="n">
        <f aca="false">IF(C41=0,0,VLOOKUP(G41,pedidos_conv!$B$2:$N$69,4))</f>
        <v>0</v>
      </c>
      <c r="F41" s="23" t="n">
        <f aca="false">IF(G41="N/D","   ",F40+1)</f>
        <v>38</v>
      </c>
      <c r="G41" s="31" t="s">
        <v>28</v>
      </c>
      <c r="H41" s="23" t="n">
        <f aca="false">MATCH(G41,Plant_Matriz_Setup!$A$1:$A$33)</f>
        <v>12</v>
      </c>
      <c r="I41" s="23" t="n">
        <f aca="false">MATCH(G42,Plant_Matriz_Setup!$A$1:$AF$1)</f>
        <v>13</v>
      </c>
      <c r="J41" s="24" t="str">
        <f aca="false">VLOOKUP(G41,Plant_Matriz_Setup!$A$1:$AF$33,I41)</f>
        <v>5:00.0000</v>
      </c>
      <c r="K41" s="25" t="str">
        <f aca="false">J41</f>
        <v>5:00.0000</v>
      </c>
      <c r="L41" s="26" t="str">
        <f aca="false">RIGHT(K41,8)</f>
        <v>:00.0000</v>
      </c>
      <c r="M41" s="27" t="n">
        <f aca="false">LEN(K41)</f>
        <v>9</v>
      </c>
      <c r="N41" s="27" t="n">
        <f aca="false">LEN(L41)</f>
        <v>8</v>
      </c>
      <c r="O41" s="27" t="n">
        <f aca="false">M41-N41</f>
        <v>1</v>
      </c>
      <c r="P41" s="32" t="str">
        <f aca="false">LEFT(K41,O41)</f>
        <v>5</v>
      </c>
      <c r="Q41" s="28" t="n">
        <f aca="false">IF(O41=0,0,VALUE(P41))</f>
        <v>5</v>
      </c>
      <c r="R41" s="17"/>
      <c r="S41" s="17"/>
      <c r="T41" s="17"/>
      <c r="U41" s="17"/>
      <c r="V41" s="17"/>
      <c r="W41" s="17"/>
      <c r="X41" s="17"/>
      <c r="Y41" s="17"/>
      <c r="Z41" s="17"/>
    </row>
    <row r="42" customFormat="false" ht="15.75" hidden="false" customHeight="true" outlineLevel="0" collapsed="false">
      <c r="B42" s="23" t="n">
        <f aca="false">IFERROR(MATCH(G42,pedidos_Lamin!$B$2:$B$169,0),0)</f>
        <v>17</v>
      </c>
      <c r="C42" s="23" t="n">
        <f aca="false">IFERROR(MATCH(G42,pedidos_conv!$B$2:$B$69,0),0)</f>
        <v>0</v>
      </c>
      <c r="D42" s="30" t="n">
        <f aca="false">IF(B42=0,0,VLOOKUP(G42,pedidos!$B$2:$N$237,4))</f>
        <v>226.8</v>
      </c>
      <c r="E42" s="23" t="n">
        <f aca="false">IF(C42=0,0,VLOOKUP(G42,pedidos_conv!$B$2:$N$69,4))</f>
        <v>0</v>
      </c>
      <c r="F42" s="23" t="n">
        <f aca="false">IF(G42="N/D","   ",F41+1)</f>
        <v>39</v>
      </c>
      <c r="G42" s="31" t="s">
        <v>30</v>
      </c>
      <c r="H42" s="23" t="n">
        <f aca="false">MATCH(G42,Plant_Matriz_Setup!$A$1:$A$33)</f>
        <v>14</v>
      </c>
      <c r="I42" s="23" t="n">
        <f aca="false">MATCH(G43,Plant_Matriz_Setup!$A$1:$AF$1)</f>
        <v>11</v>
      </c>
      <c r="J42" s="24" t="str">
        <f aca="false">VLOOKUP(G42,Plant_Matriz_Setup!$A$1:$AF$33,I42)</f>
        <v>1:00.0000</v>
      </c>
      <c r="K42" s="25" t="str">
        <f aca="false">J42</f>
        <v>1:00.0000</v>
      </c>
      <c r="L42" s="26" t="str">
        <f aca="false">RIGHT(K42,8)</f>
        <v>:00.0000</v>
      </c>
      <c r="M42" s="27" t="n">
        <f aca="false">LEN(K42)</f>
        <v>9</v>
      </c>
      <c r="N42" s="27" t="n">
        <f aca="false">LEN(L42)</f>
        <v>8</v>
      </c>
      <c r="O42" s="27" t="n">
        <f aca="false">M42-N42</f>
        <v>1</v>
      </c>
      <c r="P42" s="32" t="str">
        <f aca="false">LEFT(K42,O42)</f>
        <v>1</v>
      </c>
      <c r="Q42" s="28" t="n">
        <f aca="false">IF(O42=0,0,VALUE(P42))</f>
        <v>1</v>
      </c>
      <c r="R42" s="17"/>
      <c r="S42" s="17"/>
      <c r="T42" s="17"/>
      <c r="U42" s="17"/>
      <c r="V42" s="17"/>
      <c r="W42" s="17"/>
      <c r="X42" s="17"/>
      <c r="Y42" s="17"/>
      <c r="Z42" s="17"/>
    </row>
    <row r="43" customFormat="false" ht="15.75" hidden="false" customHeight="true" outlineLevel="0" collapsed="false">
      <c r="B43" s="23" t="n">
        <f aca="false">IFERROR(MATCH(G43,pedidos_Lamin!$B$2:$B$169,0),0)</f>
        <v>15</v>
      </c>
      <c r="C43" s="23" t="n">
        <f aca="false">IFERROR(MATCH(G43,pedidos_conv!$B$2:$B$69,0),0)</f>
        <v>0</v>
      </c>
      <c r="D43" s="30" t="n">
        <f aca="false">IF(B43=0,0,VLOOKUP(G43,pedidos!$B$2:$N$237,4))</f>
        <v>226.8</v>
      </c>
      <c r="E43" s="23" t="n">
        <f aca="false">IF(C43=0,0,VLOOKUP(G43,pedidos_conv!$B$2:$N$69,4))</f>
        <v>0</v>
      </c>
      <c r="F43" s="23" t="n">
        <f aca="false">IF(G43="N/D","   ",F42+1)</f>
        <v>40</v>
      </c>
      <c r="G43" s="31" t="s">
        <v>28</v>
      </c>
      <c r="H43" s="23" t="n">
        <f aca="false">MATCH(G43,Plant_Matriz_Setup!$A$1:$A$33)</f>
        <v>12</v>
      </c>
      <c r="I43" s="23" t="n">
        <f aca="false">MATCH(G44,Plant_Matriz_Setup!$A$1:$AF$1)</f>
        <v>10</v>
      </c>
      <c r="J43" s="24" t="str">
        <f aca="false">VLOOKUP(G43,Plant_Matriz_Setup!$A$1:$AF$33,I43)</f>
        <v>10:00.0000</v>
      </c>
      <c r="K43" s="25" t="str">
        <f aca="false">J43</f>
        <v>10:00.0000</v>
      </c>
      <c r="L43" s="26" t="str">
        <f aca="false">RIGHT(K43,8)</f>
        <v>:00.0000</v>
      </c>
      <c r="M43" s="27" t="n">
        <f aca="false">LEN(K43)</f>
        <v>10</v>
      </c>
      <c r="N43" s="27" t="n">
        <f aca="false">LEN(L43)</f>
        <v>8</v>
      </c>
      <c r="O43" s="27" t="n">
        <f aca="false">M43-N43</f>
        <v>2</v>
      </c>
      <c r="P43" s="32" t="str">
        <f aca="false">LEFT(K43,O43)</f>
        <v>10</v>
      </c>
      <c r="Q43" s="28" t="n">
        <f aca="false">IF(O43=0,0,VALUE(P43))</f>
        <v>10</v>
      </c>
      <c r="R43" s="17"/>
      <c r="S43" s="17"/>
      <c r="T43" s="17"/>
      <c r="U43" s="17"/>
      <c r="V43" s="17"/>
      <c r="W43" s="17"/>
      <c r="X43" s="17"/>
      <c r="Y43" s="17"/>
      <c r="Z43" s="17"/>
    </row>
    <row r="44" customFormat="false" ht="15.75" hidden="false" customHeight="true" outlineLevel="0" collapsed="false">
      <c r="B44" s="23" t="n">
        <f aca="false">IFERROR(MATCH(G44,pedidos_Lamin!$B$2:$B$169,0),0)</f>
        <v>14</v>
      </c>
      <c r="C44" s="23" t="n">
        <f aca="false">IFERROR(MATCH(G44,pedidos_conv!$B$2:$B$69,0),0)</f>
        <v>0</v>
      </c>
      <c r="D44" s="30" t="n">
        <f aca="false">IF(B44=0,0,VLOOKUP(G44,pedidos!$B$2:$N$237,4))</f>
        <v>226.8</v>
      </c>
      <c r="E44" s="23" t="n">
        <f aca="false">IF(C44=0,0,VLOOKUP(G44,pedidos_conv!$B$2:$N$69,4))</f>
        <v>0</v>
      </c>
      <c r="F44" s="23" t="n">
        <f aca="false">IF(G44="N/D","   ",F43+1)</f>
        <v>41</v>
      </c>
      <c r="G44" s="31" t="s">
        <v>27</v>
      </c>
      <c r="H44" s="23" t="n">
        <f aca="false">MATCH(G44,Plant_Matriz_Setup!$A$1:$A$33)</f>
        <v>11</v>
      </c>
      <c r="I44" s="23" t="n">
        <f aca="false">MATCH(G45,Plant_Matriz_Setup!$A$1:$AF$1)</f>
        <v>8</v>
      </c>
      <c r="J44" s="24" t="str">
        <f aca="false">VLOOKUP(G44,Plant_Matriz_Setup!$A$1:$AF$33,I44)</f>
        <v>2:00.0000</v>
      </c>
      <c r="K44" s="25" t="str">
        <f aca="false">J44</f>
        <v>2:00.0000</v>
      </c>
      <c r="L44" s="26" t="str">
        <f aca="false">RIGHT(K44,8)</f>
        <v>:00.0000</v>
      </c>
      <c r="M44" s="27" t="n">
        <f aca="false">LEN(K44)</f>
        <v>9</v>
      </c>
      <c r="N44" s="27" t="n">
        <f aca="false">LEN(L44)</f>
        <v>8</v>
      </c>
      <c r="O44" s="27" t="n">
        <f aca="false">M44-N44</f>
        <v>1</v>
      </c>
      <c r="P44" s="32" t="str">
        <f aca="false">LEFT(K44,O44)</f>
        <v>2</v>
      </c>
      <c r="Q44" s="28" t="n">
        <f aca="false">IF(O44=0,0,VALUE(P44))</f>
        <v>2</v>
      </c>
      <c r="R44" s="17"/>
      <c r="S44" s="17"/>
      <c r="T44" s="17"/>
      <c r="U44" s="17"/>
      <c r="V44" s="17"/>
      <c r="W44" s="17"/>
      <c r="X44" s="17"/>
      <c r="Y44" s="17"/>
      <c r="Z44" s="17"/>
    </row>
    <row r="45" customFormat="false" ht="15.75" hidden="false" customHeight="true" outlineLevel="0" collapsed="false">
      <c r="B45" s="23" t="n">
        <f aca="false">IFERROR(MATCH(G45,pedidos_Lamin!$B$2:$B$169,0),0)</f>
        <v>12</v>
      </c>
      <c r="C45" s="23" t="n">
        <f aca="false">IFERROR(MATCH(G45,pedidos_conv!$B$2:$B$69,0),0)</f>
        <v>0</v>
      </c>
      <c r="D45" s="30" t="n">
        <f aca="false">IF(B45=0,0,VLOOKUP(G45,pedidos!$B$2:$N$237,4))</f>
        <v>226.8</v>
      </c>
      <c r="E45" s="23" t="n">
        <f aca="false">IF(C45=0,0,VLOOKUP(G45,pedidos_conv!$B$2:$N$69,4))</f>
        <v>0</v>
      </c>
      <c r="F45" s="23" t="n">
        <f aca="false">IF(G45="N/D","   ",F44+1)</f>
        <v>42</v>
      </c>
      <c r="G45" s="31" t="s">
        <v>25</v>
      </c>
      <c r="H45" s="23" t="n">
        <f aca="false">MATCH(G45,Plant_Matriz_Setup!$A$1:$A$33)</f>
        <v>9</v>
      </c>
      <c r="I45" s="23" t="n">
        <f aca="false">MATCH(G46,Plant_Matriz_Setup!$A$1:$AF$1)</f>
        <v>15</v>
      </c>
      <c r="J45" s="24" t="str">
        <f aca="false">VLOOKUP(G45,Plant_Matriz_Setup!$A$1:$AF$33,I45)</f>
        <v>1:00.0000</v>
      </c>
      <c r="K45" s="25" t="str">
        <f aca="false">J45</f>
        <v>1:00.0000</v>
      </c>
      <c r="L45" s="26" t="str">
        <f aca="false">RIGHT(K45,8)</f>
        <v>:00.0000</v>
      </c>
      <c r="M45" s="27" t="n">
        <f aca="false">LEN(K45)</f>
        <v>9</v>
      </c>
      <c r="N45" s="27" t="n">
        <f aca="false">LEN(L45)</f>
        <v>8</v>
      </c>
      <c r="O45" s="27" t="n">
        <f aca="false">M45-N45</f>
        <v>1</v>
      </c>
      <c r="P45" s="32" t="str">
        <f aca="false">LEFT(K45,O45)</f>
        <v>1</v>
      </c>
      <c r="Q45" s="28" t="n">
        <f aca="false">IF(O45=0,0,VALUE(P45))</f>
        <v>1</v>
      </c>
      <c r="R45" s="17"/>
      <c r="S45" s="17"/>
      <c r="T45" s="17"/>
      <c r="U45" s="17"/>
      <c r="V45" s="17"/>
      <c r="W45" s="17"/>
      <c r="X45" s="17"/>
      <c r="Y45" s="17"/>
      <c r="Z45" s="17"/>
    </row>
    <row r="46" customFormat="false" ht="15.75" hidden="false" customHeight="true" outlineLevel="0" collapsed="false">
      <c r="B46" s="23" t="n">
        <f aca="false">IFERROR(MATCH(G46,pedidos_Lamin!$B$2:$B$169,0),0)</f>
        <v>23</v>
      </c>
      <c r="C46" s="23" t="n">
        <f aca="false">IFERROR(MATCH(G46,pedidos_conv!$B$2:$B$69,0),0)</f>
        <v>0</v>
      </c>
      <c r="D46" s="30" t="n">
        <f aca="false">IF(B46=0,0,VLOOKUP(G46,pedidos!$B$2:$N$237,4))</f>
        <v>239.4</v>
      </c>
      <c r="E46" s="23" t="n">
        <f aca="false">IF(C46=0,0,VLOOKUP(G46,pedidos_conv!$B$2:$N$69,4))</f>
        <v>0</v>
      </c>
      <c r="F46" s="23" t="n">
        <f aca="false">IF(G46="N/D","   ",F45+1)</f>
        <v>43</v>
      </c>
      <c r="G46" s="31" t="s">
        <v>36</v>
      </c>
      <c r="H46" s="23" t="n">
        <f aca="false">MATCH(G46,Plant_Matriz_Setup!$A$1:$A$33)</f>
        <v>16</v>
      </c>
      <c r="I46" s="23" t="n">
        <f aca="false">MATCH(G47,Plant_Matriz_Setup!$A$1:$AF$1)</f>
        <v>30</v>
      </c>
      <c r="J46" s="23" t="str">
        <f aca="false">VLOOKUP(G46,Plant_Matriz_Setup!$A$1:$AF$33,I46)</f>
        <v>10:00.0000</v>
      </c>
      <c r="K46" s="25" t="str">
        <f aca="false">J46</f>
        <v>10:00.0000</v>
      </c>
      <c r="L46" s="26" t="str">
        <f aca="false">RIGHT(K46,8)</f>
        <v>:00.0000</v>
      </c>
      <c r="M46" s="27" t="n">
        <f aca="false">LEN(K46)</f>
        <v>10</v>
      </c>
      <c r="N46" s="27" t="n">
        <f aca="false">LEN(L46)</f>
        <v>8</v>
      </c>
      <c r="O46" s="27" t="n">
        <f aca="false">M46-N46</f>
        <v>2</v>
      </c>
      <c r="P46" s="32" t="str">
        <f aca="false">LEFT(K46,O46)</f>
        <v>10</v>
      </c>
      <c r="Q46" s="28" t="n">
        <f aca="false">IF(O46=0,0,VALUE(P46))</f>
        <v>10</v>
      </c>
      <c r="R46" s="17"/>
      <c r="S46" s="17"/>
      <c r="T46" s="17"/>
      <c r="U46" s="17"/>
      <c r="V46" s="17"/>
      <c r="W46" s="17"/>
      <c r="X46" s="17"/>
      <c r="Y46" s="17"/>
      <c r="Z46" s="17"/>
    </row>
    <row r="47" customFormat="false" ht="15.75" hidden="false" customHeight="true" outlineLevel="0" collapsed="false">
      <c r="B47" s="23" t="n">
        <f aca="false">IFERROR(MATCH(G47,pedidos_Lamin!$B$2:$B$169,0),0)</f>
        <v>3</v>
      </c>
      <c r="C47" s="23" t="n">
        <f aca="false">IFERROR(MATCH(G47,pedidos_conv!$B$2:$B$69,0),0)</f>
        <v>0</v>
      </c>
      <c r="D47" s="30" t="n">
        <f aca="false">IF(B47=0,0,VLOOKUP(G47,pedidos!$B$2:$N$237,4))</f>
        <v>226.8</v>
      </c>
      <c r="E47" s="23" t="n">
        <f aca="false">IF(C47=0,0,VLOOKUP(G47,pedidos_conv!$B$2:$N$69,4))</f>
        <v>0</v>
      </c>
      <c r="F47" s="23" t="n">
        <f aca="false">IF(G47="N/D","   ",F46+1)</f>
        <v>44</v>
      </c>
      <c r="G47" s="31" t="s">
        <v>16</v>
      </c>
      <c r="H47" s="23" t="n">
        <f aca="false">MATCH(G47,Plant_Matriz_Setup!$A$1:$A$33)</f>
        <v>31</v>
      </c>
      <c r="I47" s="23" t="n">
        <f aca="false">MATCH(G48,Plant_Matriz_Setup!$A$1:$AF$1)</f>
        <v>30</v>
      </c>
      <c r="J47" s="23" t="str">
        <f aca="false">VLOOKUP(G47,Plant_Matriz_Setup!$A$1:$AF$33,I47)</f>
        <v>0.0000</v>
      </c>
      <c r="K47" s="25" t="str">
        <f aca="false">J47</f>
        <v>0.0000</v>
      </c>
      <c r="L47" s="26" t="str">
        <f aca="false">RIGHT(K47,8)</f>
        <v>0.0000</v>
      </c>
      <c r="M47" s="27" t="n">
        <f aca="false">LEN(K47)</f>
        <v>6</v>
      </c>
      <c r="N47" s="27" t="n">
        <f aca="false">LEN(L47)</f>
        <v>6</v>
      </c>
      <c r="O47" s="27" t="n">
        <f aca="false">M47-N47</f>
        <v>0</v>
      </c>
      <c r="P47" s="32" t="str">
        <f aca="false">LEFT(K47,O47)</f>
        <v/>
      </c>
      <c r="Q47" s="28" t="n">
        <f aca="false">IF(O47=0,0,VALUE(P47))</f>
        <v>0</v>
      </c>
      <c r="R47" s="17"/>
      <c r="S47" s="17"/>
      <c r="T47" s="17"/>
      <c r="U47" s="17"/>
      <c r="V47" s="17"/>
      <c r="W47" s="17"/>
      <c r="X47" s="17"/>
      <c r="Y47" s="17"/>
      <c r="Z47" s="17"/>
    </row>
    <row r="48" customFormat="false" ht="15.75" hidden="false" customHeight="true" outlineLevel="0" collapsed="false">
      <c r="B48" s="23" t="n">
        <f aca="false">IFERROR(MATCH(G48,pedidos_Lamin!$B$2:$B$169,0),0)</f>
        <v>3</v>
      </c>
      <c r="C48" s="23" t="n">
        <f aca="false">IFERROR(MATCH(G48,pedidos_conv!$B$2:$B$69,0),0)</f>
        <v>0</v>
      </c>
      <c r="D48" s="30" t="n">
        <f aca="false">IF(B48=0,0,VLOOKUP(G48,pedidos!$B$2:$N$237,4))</f>
        <v>226.8</v>
      </c>
      <c r="E48" s="23" t="n">
        <f aca="false">IF(C48=0,0,VLOOKUP(G48,pedidos_conv!$B$2:$N$69,4))</f>
        <v>0</v>
      </c>
      <c r="F48" s="23" t="n">
        <f aca="false">IF(G48="N/D","   ",F47+1)</f>
        <v>45</v>
      </c>
      <c r="G48" s="31" t="s">
        <v>16</v>
      </c>
      <c r="H48" s="23" t="n">
        <f aca="false">MATCH(G48,Plant_Matriz_Setup!$A$1:$A$33)</f>
        <v>31</v>
      </c>
      <c r="I48" s="23" t="n">
        <f aca="false">MATCH(G49,Plant_Matriz_Setup!$A$1:$AF$1)</f>
        <v>30</v>
      </c>
      <c r="J48" s="24" t="str">
        <f aca="false">VLOOKUP(G48,Plant_Matriz_Setup!$A$1:$AF$33,I48)</f>
        <v>0.0000</v>
      </c>
      <c r="K48" s="25" t="str">
        <f aca="false">J48</f>
        <v>0.0000</v>
      </c>
      <c r="L48" s="26" t="str">
        <f aca="false">RIGHT(K48,8)</f>
        <v>0.0000</v>
      </c>
      <c r="M48" s="27" t="n">
        <f aca="false">LEN(K48)</f>
        <v>6</v>
      </c>
      <c r="N48" s="27" t="n">
        <f aca="false">LEN(L48)</f>
        <v>6</v>
      </c>
      <c r="O48" s="27" t="n">
        <f aca="false">M48-N48</f>
        <v>0</v>
      </c>
      <c r="P48" s="32" t="str">
        <f aca="false">LEFT(K48,O48)</f>
        <v/>
      </c>
      <c r="Q48" s="28" t="n">
        <f aca="false">IF(O48=0,0,VALUE(P48))</f>
        <v>0</v>
      </c>
      <c r="R48" s="17"/>
      <c r="S48" s="17"/>
      <c r="T48" s="17"/>
      <c r="U48" s="17"/>
      <c r="V48" s="17"/>
      <c r="W48" s="17"/>
      <c r="X48" s="17"/>
      <c r="Y48" s="17"/>
      <c r="Z48" s="17"/>
    </row>
    <row r="49" customFormat="false" ht="15.75" hidden="false" customHeight="true" outlineLevel="0" collapsed="false">
      <c r="B49" s="23" t="n">
        <f aca="false">IFERROR(MATCH(G49,pedidos_Lamin!$B$2:$B$169,0),0)</f>
        <v>3</v>
      </c>
      <c r="C49" s="23" t="n">
        <f aca="false">IFERROR(MATCH(G49,pedidos_conv!$B$2:$B$69,0),0)</f>
        <v>0</v>
      </c>
      <c r="D49" s="30" t="n">
        <f aca="false">IF(B49=0,0,VLOOKUP(G49,pedidos!$B$2:$N$237,4))</f>
        <v>226.8</v>
      </c>
      <c r="E49" s="23" t="n">
        <f aca="false">IF(C49=0,0,VLOOKUP(G49,pedidos_conv!$B$2:$N$69,4))</f>
        <v>0</v>
      </c>
      <c r="F49" s="23" t="n">
        <f aca="false">IF(G49="N/D","   ",F48+1)</f>
        <v>46</v>
      </c>
      <c r="G49" s="31" t="s">
        <v>16</v>
      </c>
      <c r="H49" s="23" t="n">
        <f aca="false">MATCH(G49,Plant_Matriz_Setup!$A$1:$A$33)</f>
        <v>31</v>
      </c>
      <c r="I49" s="23" t="n">
        <f aca="false">MATCH(G50,Plant_Matriz_Setup!$A$1:$AF$1)</f>
        <v>15</v>
      </c>
      <c r="J49" s="24" t="str">
        <f aca="false">VLOOKUP(G49,Plant_Matriz_Setup!$A$1:$AF$33,I49)</f>
        <v>10:00.0000</v>
      </c>
      <c r="K49" s="25" t="str">
        <f aca="false">J49</f>
        <v>10:00.0000</v>
      </c>
      <c r="L49" s="26" t="str">
        <f aca="false">RIGHT(K49,8)</f>
        <v>:00.0000</v>
      </c>
      <c r="M49" s="27" t="n">
        <f aca="false">LEN(K49)</f>
        <v>10</v>
      </c>
      <c r="N49" s="27" t="n">
        <f aca="false">LEN(L49)</f>
        <v>8</v>
      </c>
      <c r="O49" s="27" t="n">
        <f aca="false">M49-N49</f>
        <v>2</v>
      </c>
      <c r="P49" s="32" t="str">
        <f aca="false">LEFT(K49,O49)</f>
        <v>10</v>
      </c>
      <c r="Q49" s="28" t="n">
        <f aca="false">IF(O49=0,0,VALUE(P49))</f>
        <v>10</v>
      </c>
      <c r="R49" s="17"/>
      <c r="S49" s="17"/>
      <c r="T49" s="17"/>
      <c r="U49" s="17"/>
      <c r="V49" s="17"/>
      <c r="W49" s="17"/>
      <c r="X49" s="17"/>
      <c r="Y49" s="17"/>
      <c r="Z49" s="17"/>
    </row>
    <row r="50" customFormat="false" ht="15.75" hidden="false" customHeight="true" outlineLevel="0" collapsed="false">
      <c r="B50" s="23" t="n">
        <f aca="false">IFERROR(MATCH(G50,pedidos_Lamin!$B$2:$B$169,0),0)</f>
        <v>23</v>
      </c>
      <c r="C50" s="23" t="n">
        <f aca="false">IFERROR(MATCH(G50,pedidos_conv!$B$2:$B$69,0),0)</f>
        <v>0</v>
      </c>
      <c r="D50" s="30" t="n">
        <f aca="false">IF(B50=0,0,VLOOKUP(G50,pedidos!$B$2:$N$237,4))</f>
        <v>239.4</v>
      </c>
      <c r="E50" s="23" t="n">
        <f aca="false">IF(C50=0,0,VLOOKUP(G50,pedidos_conv!$B$2:$N$69,4))</f>
        <v>0</v>
      </c>
      <c r="F50" s="23" t="n">
        <f aca="false">IF(G50="N/D","   ",F49+1)</f>
        <v>47</v>
      </c>
      <c r="G50" s="31" t="s">
        <v>36</v>
      </c>
      <c r="H50" s="23" t="n">
        <f aca="false">MATCH(G50,Plant_Matriz_Setup!$A$1:$A$33)</f>
        <v>16</v>
      </c>
      <c r="I50" s="23" t="n">
        <f aca="false">MATCH(G51,Plant_Matriz_Setup!$A$1:$AF$1)</f>
        <v>17</v>
      </c>
      <c r="J50" s="24" t="str">
        <f aca="false">VLOOKUP(G50,Plant_Matriz_Setup!$A$1:$AF$33,I50)</f>
        <v>5:00.0000</v>
      </c>
      <c r="K50" s="25" t="str">
        <f aca="false">J50</f>
        <v>5:00.0000</v>
      </c>
      <c r="L50" s="26" t="str">
        <f aca="false">RIGHT(K50,8)</f>
        <v>:00.0000</v>
      </c>
      <c r="M50" s="27" t="n">
        <f aca="false">LEN(K50)</f>
        <v>9</v>
      </c>
      <c r="N50" s="27" t="n">
        <f aca="false">LEN(L50)</f>
        <v>8</v>
      </c>
      <c r="O50" s="27" t="n">
        <f aca="false">M50-N50</f>
        <v>1</v>
      </c>
      <c r="P50" s="32" t="str">
        <f aca="false">LEFT(K50,O50)</f>
        <v>5</v>
      </c>
      <c r="Q50" s="28" t="n">
        <f aca="false">IF(O50=0,0,VALUE(P50))</f>
        <v>5</v>
      </c>
      <c r="R50" s="17"/>
      <c r="S50" s="17"/>
      <c r="T50" s="17"/>
      <c r="U50" s="17"/>
      <c r="V50" s="17"/>
      <c r="W50" s="17"/>
      <c r="X50" s="17"/>
      <c r="Y50" s="17"/>
      <c r="Z50" s="17"/>
    </row>
    <row r="51" customFormat="false" ht="15.75" hidden="false" customHeight="true" outlineLevel="0" collapsed="false">
      <c r="B51" s="23" t="n">
        <f aca="false">IFERROR(MATCH(G51,pedidos_Lamin!$B$2:$B$169,0),0)</f>
        <v>0</v>
      </c>
      <c r="C51" s="23" t="n">
        <f aca="false">IFERROR(MATCH(G51,pedidos_conv!$B$2:$B$69,0),0)</f>
        <v>2</v>
      </c>
      <c r="D51" s="23" t="n">
        <f aca="false">IF(B51=0,0,VLOOKUP(G51,pedidos!$B$2:$N$237,4))</f>
        <v>0</v>
      </c>
      <c r="E51" s="30" t="n">
        <f aca="false">IF(C51=0,0,VLOOKUP(G51,pedidos_conv!$B$2:$N$69,4))</f>
        <v>220.5</v>
      </c>
      <c r="F51" s="23" t="n">
        <f aca="false">IF(G51="N/D","   ",F50+1)</f>
        <v>48</v>
      </c>
      <c r="G51" s="31" t="s">
        <v>39</v>
      </c>
      <c r="H51" s="23" t="n">
        <f aca="false">MATCH(G51,Plant_Matriz_Setup!$A$1:$A$33)</f>
        <v>18</v>
      </c>
      <c r="I51" s="23" t="n">
        <f aca="false">MATCH(G52,Plant_Matriz_Setup!$A$1:$AF$1)</f>
        <v>27</v>
      </c>
      <c r="J51" s="24" t="str">
        <f aca="false">VLOOKUP(G51,Plant_Matriz_Setup!$A$1:$AF$33,I51)</f>
        <v>1:00.0000</v>
      </c>
      <c r="K51" s="25" t="str">
        <f aca="false">J51</f>
        <v>1:00.0000</v>
      </c>
      <c r="L51" s="26" t="str">
        <f aca="false">RIGHT(K51,8)</f>
        <v>:00.0000</v>
      </c>
      <c r="M51" s="27" t="n">
        <f aca="false">LEN(K51)</f>
        <v>9</v>
      </c>
      <c r="N51" s="27" t="n">
        <f aca="false">LEN(L51)</f>
        <v>8</v>
      </c>
      <c r="O51" s="27" t="n">
        <f aca="false">M51-N51</f>
        <v>1</v>
      </c>
      <c r="P51" s="32" t="str">
        <f aca="false">LEFT(K51,O51)</f>
        <v>1</v>
      </c>
      <c r="Q51" s="28" t="n">
        <f aca="false">IF(O51=0,0,VALUE(P51))</f>
        <v>1</v>
      </c>
      <c r="R51" s="17"/>
      <c r="S51" s="17"/>
      <c r="T51" s="17"/>
      <c r="U51" s="17"/>
      <c r="V51" s="17"/>
      <c r="W51" s="17"/>
      <c r="X51" s="17"/>
      <c r="Y51" s="17"/>
      <c r="Z51" s="17"/>
    </row>
    <row r="52" customFormat="false" ht="15.75" hidden="false" customHeight="true" outlineLevel="0" collapsed="false">
      <c r="B52" s="23" t="n">
        <f aca="false">IFERROR(MATCH(G52,pedidos_Lamin!$B$2:$B$169,0),0)</f>
        <v>22</v>
      </c>
      <c r="C52" s="23" t="n">
        <f aca="false">IFERROR(MATCH(G52,pedidos_conv!$B$2:$B$69,0),0)</f>
        <v>0</v>
      </c>
      <c r="D52" s="23" t="n">
        <f aca="false">IF(B52=0,0,VLOOKUP(G52,pedidos!$B$2:$N$237,4))</f>
        <v>226.8</v>
      </c>
      <c r="E52" s="30" t="n">
        <f aca="false">IF(C52=0,0,VLOOKUP(G52,pedidos_conv!$B$2:$N$69,4))</f>
        <v>0</v>
      </c>
      <c r="F52" s="23" t="n">
        <f aca="false">IF(G52="N/D","   ",F51+1)</f>
        <v>49</v>
      </c>
      <c r="G52" s="31" t="s">
        <v>35</v>
      </c>
      <c r="H52" s="23" t="n">
        <f aca="false">MATCH(G52,Plant_Matriz_Setup!$A$1:$A$33)</f>
        <v>28</v>
      </c>
      <c r="I52" s="23" t="n">
        <f aca="false">MATCH(G53,Plant_Matriz_Setup!$A$1:$AF$1)</f>
        <v>16</v>
      </c>
      <c r="J52" s="24" t="str">
        <f aca="false">VLOOKUP(G52,Plant_Matriz_Setup!$A$1:$AF$33,I52)</f>
        <v>5:00.0000</v>
      </c>
      <c r="K52" s="25" t="str">
        <f aca="false">J52</f>
        <v>5:00.0000</v>
      </c>
      <c r="L52" s="26" t="str">
        <f aca="false">RIGHT(K52,8)</f>
        <v>:00.0000</v>
      </c>
      <c r="M52" s="27" t="n">
        <f aca="false">LEN(K52)</f>
        <v>9</v>
      </c>
      <c r="N52" s="27" t="n">
        <f aca="false">LEN(L52)</f>
        <v>8</v>
      </c>
      <c r="O52" s="27" t="n">
        <f aca="false">M52-N52</f>
        <v>1</v>
      </c>
      <c r="P52" s="32" t="str">
        <f aca="false">LEFT(K52,O52)</f>
        <v>5</v>
      </c>
      <c r="Q52" s="28" t="n">
        <f aca="false">IF(O52=0,0,VALUE(P52))</f>
        <v>5</v>
      </c>
      <c r="R52" s="17"/>
      <c r="S52" s="17"/>
      <c r="T52" s="17"/>
      <c r="U52" s="17"/>
      <c r="V52" s="17"/>
      <c r="W52" s="17"/>
      <c r="X52" s="17"/>
      <c r="Y52" s="17"/>
      <c r="Z52" s="17"/>
    </row>
    <row r="53" customFormat="false" ht="15.75" hidden="false" customHeight="true" outlineLevel="0" collapsed="false">
      <c r="B53" s="23" t="n">
        <f aca="false">IFERROR(MATCH(G53,pedidos_Lamin!$B$2:$B$169,0),0)</f>
        <v>0</v>
      </c>
      <c r="C53" s="23" t="n">
        <f aca="false">IFERROR(MATCH(G53,pedidos_conv!$B$2:$B$69,0),0)</f>
        <v>1</v>
      </c>
      <c r="D53" s="23" t="n">
        <f aca="false">IF(B53=0,0,VLOOKUP(G53,pedidos!$B$2:$N$237,4))</f>
        <v>0</v>
      </c>
      <c r="E53" s="30" t="n">
        <f aca="false">IF(C53=0,0,VLOOKUP(G53,pedidos_conv!$B$2:$N$69,4))</f>
        <v>226.8</v>
      </c>
      <c r="F53" s="23" t="n">
        <f aca="false">IF(G53="N/D","   ",F52+1)</f>
        <v>50</v>
      </c>
      <c r="G53" s="31" t="s">
        <v>37</v>
      </c>
      <c r="H53" s="23" t="n">
        <f aca="false">MATCH(G53,Plant_Matriz_Setup!$A$1:$A$33)</f>
        <v>17</v>
      </c>
      <c r="I53" s="23" t="n">
        <f aca="false">MATCH(G54,Plant_Matriz_Setup!$A$1:$AF$1)</f>
        <v>13</v>
      </c>
      <c r="J53" s="24" t="str">
        <f aca="false">VLOOKUP(G53,Plant_Matriz_Setup!$A$1:$AF$33,I53)</f>
        <v>1:00.0000</v>
      </c>
      <c r="K53" s="25" t="str">
        <f aca="false">J53</f>
        <v>1:00.0000</v>
      </c>
      <c r="L53" s="26" t="str">
        <f aca="false">RIGHT(K53,8)</f>
        <v>:00.0000</v>
      </c>
      <c r="M53" s="27" t="n">
        <f aca="false">LEN(K53)</f>
        <v>9</v>
      </c>
      <c r="N53" s="27" t="n">
        <f aca="false">LEN(L53)</f>
        <v>8</v>
      </c>
      <c r="O53" s="27" t="n">
        <f aca="false">M53-N53</f>
        <v>1</v>
      </c>
      <c r="P53" s="32" t="str">
        <f aca="false">LEFT(K53,O53)</f>
        <v>1</v>
      </c>
      <c r="Q53" s="28" t="n">
        <f aca="false">IF(O53=0,0,VALUE(P53))</f>
        <v>1</v>
      </c>
      <c r="R53" s="17"/>
      <c r="S53" s="17"/>
      <c r="T53" s="17"/>
      <c r="U53" s="17"/>
      <c r="V53" s="17"/>
      <c r="W53" s="17"/>
      <c r="X53" s="17"/>
      <c r="Y53" s="17"/>
      <c r="Z53" s="17"/>
    </row>
    <row r="54" customFormat="false" ht="15.75" hidden="false" customHeight="true" outlineLevel="0" collapsed="false">
      <c r="B54" s="23" t="n">
        <f aca="false">IFERROR(MATCH(G54,pedidos_Lamin!$B$2:$B$169,0),0)</f>
        <v>17</v>
      </c>
      <c r="C54" s="23" t="n">
        <f aca="false">IFERROR(MATCH(G54,pedidos_conv!$B$2:$B$69,0),0)</f>
        <v>0</v>
      </c>
      <c r="D54" s="30" t="n">
        <f aca="false">IF(B54=0,0,VLOOKUP(G54,pedidos!$B$2:$N$237,4))</f>
        <v>226.8</v>
      </c>
      <c r="E54" s="23" t="n">
        <f aca="false">IF(C54=0,0,VLOOKUP(G54,pedidos_conv!$B$2:$N$69,4))</f>
        <v>0</v>
      </c>
      <c r="F54" s="23" t="n">
        <f aca="false">IF(G54="N/D","   ",F53+1)</f>
        <v>51</v>
      </c>
      <c r="G54" s="31" t="s">
        <v>30</v>
      </c>
      <c r="H54" s="23" t="n">
        <f aca="false">MATCH(G54,Plant_Matriz_Setup!$A$1:$A$33)</f>
        <v>14</v>
      </c>
      <c r="I54" s="23" t="n">
        <f aca="false">MATCH(G55,Plant_Matriz_Setup!$A$1:$AF$1)</f>
        <v>18</v>
      </c>
      <c r="J54" s="24" t="str">
        <f aca="false">VLOOKUP(G54,Plant_Matriz_Setup!$A$1:$AF$33,I54)</f>
        <v>1:00.0000</v>
      </c>
      <c r="K54" s="25" t="str">
        <f aca="false">J54</f>
        <v>1:00.0000</v>
      </c>
      <c r="L54" s="26" t="str">
        <f aca="false">RIGHT(K54,8)</f>
        <v>:00.0000</v>
      </c>
      <c r="M54" s="27" t="n">
        <f aca="false">LEN(K54)</f>
        <v>9</v>
      </c>
      <c r="N54" s="27" t="n">
        <f aca="false">LEN(L54)</f>
        <v>8</v>
      </c>
      <c r="O54" s="27" t="n">
        <f aca="false">M54-N54</f>
        <v>1</v>
      </c>
      <c r="P54" s="32" t="str">
        <f aca="false">LEFT(K54,O54)</f>
        <v>1</v>
      </c>
      <c r="Q54" s="28" t="n">
        <f aca="false">IF(O54=0,0,VALUE(P54))</f>
        <v>1</v>
      </c>
      <c r="R54" s="17"/>
      <c r="S54" s="17"/>
      <c r="T54" s="17"/>
      <c r="U54" s="17"/>
      <c r="V54" s="17"/>
      <c r="W54" s="17"/>
      <c r="X54" s="17"/>
      <c r="Y54" s="17"/>
      <c r="Z54" s="17"/>
    </row>
    <row r="55" customFormat="false" ht="15.75" hidden="false" customHeight="true" outlineLevel="0" collapsed="false">
      <c r="B55" s="23" t="n">
        <f aca="false">IFERROR(MATCH(G55,pedidos_Lamin!$B$2:$B$169,0),0)</f>
        <v>0</v>
      </c>
      <c r="C55" s="23" t="n">
        <f aca="false">IFERROR(MATCH(G55,pedidos_conv!$B$2:$B$69,0),0)</f>
        <v>3</v>
      </c>
      <c r="D55" s="30" t="n">
        <f aca="false">IF(B55=0,0,VLOOKUP(G55,pedidos!$B$2:$N$237,4))</f>
        <v>0</v>
      </c>
      <c r="E55" s="23" t="n">
        <f aca="false">IF(C55=0,0,VLOOKUP(G55,pedidos_conv!$B$2:$N$69,4))</f>
        <v>226.8</v>
      </c>
      <c r="F55" s="23" t="n">
        <f aca="false">IF(G55="N/D","   ",F54+1)</f>
        <v>52</v>
      </c>
      <c r="G55" s="31" t="s">
        <v>40</v>
      </c>
      <c r="H55" s="23" t="n">
        <f aca="false">MATCH(G55,Plant_Matriz_Setup!$A$1:$A$33)</f>
        <v>19</v>
      </c>
      <c r="I55" s="23" t="n">
        <f aca="false">MATCH(G56,Plant_Matriz_Setup!$A$1:$AF$1)</f>
        <v>8</v>
      </c>
      <c r="J55" s="24" t="str">
        <f aca="false">VLOOKUP(G55,Plant_Matriz_Setup!$A$1:$AF$33,I55)</f>
        <v>5:00.0000</v>
      </c>
      <c r="K55" s="25" t="str">
        <f aca="false">J55</f>
        <v>5:00.0000</v>
      </c>
      <c r="L55" s="26" t="str">
        <f aca="false">RIGHT(K55,8)</f>
        <v>:00.0000</v>
      </c>
      <c r="M55" s="27" t="n">
        <f aca="false">LEN(K55)</f>
        <v>9</v>
      </c>
      <c r="N55" s="27" t="n">
        <f aca="false">LEN(L55)</f>
        <v>8</v>
      </c>
      <c r="O55" s="27" t="n">
        <f aca="false">M55-N55</f>
        <v>1</v>
      </c>
      <c r="P55" s="32" t="str">
        <f aca="false">LEFT(K55,O55)</f>
        <v>5</v>
      </c>
      <c r="Q55" s="28" t="n">
        <f aca="false">IF(O55=0,0,VALUE(P55))</f>
        <v>5</v>
      </c>
      <c r="R55" s="17"/>
      <c r="S55" s="17"/>
      <c r="T55" s="17"/>
      <c r="U55" s="17"/>
      <c r="V55" s="17"/>
      <c r="W55" s="17"/>
      <c r="X55" s="17"/>
      <c r="Y55" s="17"/>
      <c r="Z55" s="17"/>
    </row>
    <row r="56" customFormat="false" ht="15.75" hidden="false" customHeight="true" outlineLevel="0" collapsed="false">
      <c r="B56" s="23" t="n">
        <f aca="false">IFERROR(MATCH(G56,pedidos_Lamin!$B$2:$B$169,0),0)</f>
        <v>12</v>
      </c>
      <c r="C56" s="23" t="n">
        <f aca="false">IFERROR(MATCH(G56,pedidos_conv!$B$2:$B$69,0),0)</f>
        <v>0</v>
      </c>
      <c r="D56" s="30" t="n">
        <f aca="false">IF(B56=0,0,VLOOKUP(G56,pedidos!$B$2:$N$237,4))</f>
        <v>226.8</v>
      </c>
      <c r="E56" s="23" t="n">
        <f aca="false">IF(C56=0,0,VLOOKUP(G56,pedidos_conv!$B$2:$N$69,4))</f>
        <v>0</v>
      </c>
      <c r="F56" s="23" t="n">
        <f aca="false">IF(G56="N/D","   ",F55+1)</f>
        <v>53</v>
      </c>
      <c r="G56" s="31" t="s">
        <v>25</v>
      </c>
      <c r="H56" s="23" t="n">
        <f aca="false">MATCH(G56,Plant_Matriz_Setup!$A$1:$A$33)</f>
        <v>9</v>
      </c>
      <c r="I56" s="23" t="n">
        <f aca="false">MATCH(G57,Plant_Matriz_Setup!$A$1:$AF$1)</f>
        <v>19</v>
      </c>
      <c r="J56" s="24" t="str">
        <f aca="false">VLOOKUP(G56,Plant_Matriz_Setup!$A$1:$AF$33,I56)</f>
        <v>10:00.0000</v>
      </c>
      <c r="K56" s="25" t="str">
        <f aca="false">J56</f>
        <v>10:00.0000</v>
      </c>
      <c r="L56" s="26" t="str">
        <f aca="false">RIGHT(K56,8)</f>
        <v>:00.0000</v>
      </c>
      <c r="M56" s="27" t="n">
        <f aca="false">LEN(K56)</f>
        <v>10</v>
      </c>
      <c r="N56" s="27" t="n">
        <f aca="false">LEN(L56)</f>
        <v>8</v>
      </c>
      <c r="O56" s="27" t="n">
        <f aca="false">M56-N56</f>
        <v>2</v>
      </c>
      <c r="P56" s="32" t="str">
        <f aca="false">LEFT(K56,O56)</f>
        <v>10</v>
      </c>
      <c r="Q56" s="28" t="n">
        <f aca="false">IF(O56=0,0,VALUE(P56))</f>
        <v>10</v>
      </c>
      <c r="R56" s="17"/>
      <c r="S56" s="17"/>
      <c r="T56" s="17"/>
      <c r="U56" s="17"/>
      <c r="V56" s="17"/>
      <c r="W56" s="17"/>
      <c r="X56" s="17"/>
      <c r="Y56" s="17"/>
      <c r="Z56" s="17"/>
    </row>
    <row r="57" customFormat="false" ht="15.75" hidden="false" customHeight="true" outlineLevel="0" collapsed="false">
      <c r="B57" s="23" t="n">
        <f aca="false">IFERROR(MATCH(G57,pedidos_Lamin!$B$2:$B$169,0),0)</f>
        <v>0</v>
      </c>
      <c r="C57" s="23" t="n">
        <f aca="false">IFERROR(MATCH(G57,pedidos_conv!$B$2:$B$69,0),0)</f>
        <v>4</v>
      </c>
      <c r="D57" s="23" t="n">
        <f aca="false">IF(B57=0,0,VLOOKUP(G57,pedidos!$B$2:$N$237,4))</f>
        <v>0</v>
      </c>
      <c r="E57" s="30" t="n">
        <f aca="false">IF(C57=0,0,VLOOKUP(G57,pedidos_conv!$B$2:$N$69,4))</f>
        <v>226.8</v>
      </c>
      <c r="F57" s="23" t="n">
        <f aca="false">IF(G57="N/D","   ",F56+1)</f>
        <v>54</v>
      </c>
      <c r="G57" s="31" t="s">
        <v>41</v>
      </c>
      <c r="H57" s="23" t="n">
        <f aca="false">MATCH(G57,Plant_Matriz_Setup!$A$1:$A$33)</f>
        <v>20</v>
      </c>
      <c r="I57" s="23" t="n">
        <f aca="false">MATCH(G58,Plant_Matriz_Setup!$A$1:$AF$1)</f>
        <v>11</v>
      </c>
      <c r="J57" s="24" t="str">
        <f aca="false">VLOOKUP(G57,Plant_Matriz_Setup!$A$1:$AF$33,I57)</f>
        <v>20:00.0000</v>
      </c>
      <c r="K57" s="25" t="str">
        <f aca="false">J57</f>
        <v>20:00.0000</v>
      </c>
      <c r="L57" s="26" t="str">
        <f aca="false">RIGHT(K57,8)</f>
        <v>:00.0000</v>
      </c>
      <c r="M57" s="27" t="n">
        <f aca="false">LEN(K57)</f>
        <v>10</v>
      </c>
      <c r="N57" s="27" t="n">
        <f aca="false">LEN(L57)</f>
        <v>8</v>
      </c>
      <c r="O57" s="27" t="n">
        <f aca="false">M57-N57</f>
        <v>2</v>
      </c>
      <c r="P57" s="32" t="str">
        <f aca="false">LEFT(K57,O57)</f>
        <v>20</v>
      </c>
      <c r="Q57" s="28" t="n">
        <f aca="false">IF(O57=0,0,VALUE(P57))</f>
        <v>20</v>
      </c>
      <c r="R57" s="17"/>
      <c r="S57" s="17"/>
      <c r="T57" s="17"/>
      <c r="U57" s="17"/>
      <c r="V57" s="17"/>
      <c r="W57" s="17"/>
      <c r="X57" s="17"/>
      <c r="Y57" s="17"/>
      <c r="Z57" s="17"/>
    </row>
    <row r="58" customFormat="false" ht="15.75" hidden="false" customHeight="true" outlineLevel="0" collapsed="false">
      <c r="B58" s="23" t="n">
        <f aca="false">IFERROR(MATCH(G58,pedidos_Lamin!$B$2:$B$169,0),0)</f>
        <v>15</v>
      </c>
      <c r="C58" s="23" t="n">
        <f aca="false">IFERROR(MATCH(G58,pedidos_conv!$B$2:$B$69,0),0)</f>
        <v>0</v>
      </c>
      <c r="D58" s="30" t="n">
        <f aca="false">IF(B58=0,0,VLOOKUP(G58,pedidos!$B$2:$N$237,4))</f>
        <v>226.8</v>
      </c>
      <c r="E58" s="23" t="n">
        <f aca="false">IF(C58=0,0,VLOOKUP(G58,pedidos_conv!$B$2:$N$69,4))</f>
        <v>0</v>
      </c>
      <c r="F58" s="23" t="n">
        <f aca="false">IF(G58="N/D","   ",F57+1)</f>
        <v>55</v>
      </c>
      <c r="G58" s="31" t="s">
        <v>28</v>
      </c>
      <c r="H58" s="23" t="n">
        <f aca="false">MATCH(G58,Plant_Matriz_Setup!$A$1:$A$33)</f>
        <v>12</v>
      </c>
      <c r="I58" s="23" t="n">
        <f aca="false">MATCH(G59,Plant_Matriz_Setup!$A$1:$AF$1)</f>
        <v>8</v>
      </c>
      <c r="J58" s="24" t="str">
        <f aca="false">VLOOKUP(G58,Plant_Matriz_Setup!$A$1:$AF$33,I58)</f>
        <v>5:00.0000</v>
      </c>
      <c r="K58" s="25" t="str">
        <f aca="false">J58</f>
        <v>5:00.0000</v>
      </c>
      <c r="L58" s="26" t="str">
        <f aca="false">RIGHT(K58,8)</f>
        <v>:00.0000</v>
      </c>
      <c r="M58" s="27" t="n">
        <f aca="false">LEN(K58)</f>
        <v>9</v>
      </c>
      <c r="N58" s="27" t="n">
        <f aca="false">LEN(L58)</f>
        <v>8</v>
      </c>
      <c r="O58" s="27" t="n">
        <f aca="false">M58-N58</f>
        <v>1</v>
      </c>
      <c r="P58" s="32" t="str">
        <f aca="false">LEFT(K58,O58)</f>
        <v>5</v>
      </c>
      <c r="Q58" s="28" t="n">
        <f aca="false">IF(O58=0,0,VALUE(P58))</f>
        <v>5</v>
      </c>
      <c r="R58" s="17"/>
      <c r="S58" s="17"/>
      <c r="T58" s="17"/>
      <c r="U58" s="17"/>
      <c r="V58" s="17"/>
      <c r="W58" s="17"/>
      <c r="X58" s="17"/>
      <c r="Y58" s="17"/>
      <c r="Z58" s="17"/>
    </row>
    <row r="59" customFormat="false" ht="15.75" hidden="false" customHeight="true" outlineLevel="0" collapsed="false">
      <c r="B59" s="23" t="n">
        <f aca="false">IFERROR(MATCH(G59,pedidos_Lamin!$B$2:$B$169,0),0)</f>
        <v>12</v>
      </c>
      <c r="C59" s="23" t="n">
        <f aca="false">IFERROR(MATCH(G59,pedidos_conv!$B$2:$B$69,0),0)</f>
        <v>0</v>
      </c>
      <c r="D59" s="30" t="n">
        <f aca="false">IF(B59=0,0,VLOOKUP(G59,pedidos!$B$2:$N$237,4))</f>
        <v>226.8</v>
      </c>
      <c r="E59" s="23" t="n">
        <f aca="false">IF(C59=0,0,VLOOKUP(G59,pedidos_conv!$B$2:$N$69,4))</f>
        <v>0</v>
      </c>
      <c r="F59" s="23" t="n">
        <f aca="false">IF(G59="N/D","   ",F58+1)</f>
        <v>56</v>
      </c>
      <c r="G59" s="31" t="s">
        <v>25</v>
      </c>
      <c r="H59" s="23" t="n">
        <f aca="false">MATCH(G59,Plant_Matriz_Setup!$A$1:$A$33)</f>
        <v>9</v>
      </c>
      <c r="I59" s="23" t="n">
        <f aca="false">MATCH(G60,Plant_Matriz_Setup!$A$1:$AF$1)</f>
        <v>19</v>
      </c>
      <c r="J59" s="24" t="str">
        <f aca="false">VLOOKUP(G59,Plant_Matriz_Setup!$A$1:$AF$33,I59)</f>
        <v>10:00.0000</v>
      </c>
      <c r="K59" s="25" t="str">
        <f aca="false">J59</f>
        <v>10:00.0000</v>
      </c>
      <c r="L59" s="26" t="str">
        <f aca="false">RIGHT(K59,8)</f>
        <v>:00.0000</v>
      </c>
      <c r="M59" s="27" t="n">
        <f aca="false">LEN(K59)</f>
        <v>10</v>
      </c>
      <c r="N59" s="27" t="n">
        <f aca="false">LEN(L59)</f>
        <v>8</v>
      </c>
      <c r="O59" s="27" t="n">
        <f aca="false">M59-N59</f>
        <v>2</v>
      </c>
      <c r="P59" s="32" t="str">
        <f aca="false">LEFT(K59,O59)</f>
        <v>10</v>
      </c>
      <c r="Q59" s="28" t="n">
        <f aca="false">IF(O59=0,0,VALUE(P59))</f>
        <v>10</v>
      </c>
      <c r="R59" s="17"/>
      <c r="S59" s="17"/>
      <c r="T59" s="17"/>
      <c r="U59" s="17"/>
      <c r="V59" s="17"/>
      <c r="W59" s="17"/>
      <c r="X59" s="17"/>
      <c r="Y59" s="17"/>
      <c r="Z59" s="17"/>
    </row>
    <row r="60" customFormat="false" ht="15.75" hidden="false" customHeight="true" outlineLevel="0" collapsed="false">
      <c r="B60" s="23" t="n">
        <f aca="false">IFERROR(MATCH(G60,pedidos_Lamin!$B$2:$B$169,0),0)</f>
        <v>0</v>
      </c>
      <c r="C60" s="23" t="n">
        <f aca="false">IFERROR(MATCH(G60,pedidos_conv!$B$2:$B$69,0),0)</f>
        <v>4</v>
      </c>
      <c r="D60" s="23" t="n">
        <f aca="false">IF(B60=0,0,VLOOKUP(G60,pedidos!$B$2:$N$237,4))</f>
        <v>0</v>
      </c>
      <c r="E60" s="30" t="n">
        <f aca="false">IF(C60=0,0,VLOOKUP(G60,pedidos_conv!$B$2:$N$69,4))</f>
        <v>226.8</v>
      </c>
      <c r="F60" s="23" t="n">
        <f aca="false">IF(G60="N/D","   ",F59+1)</f>
        <v>57</v>
      </c>
      <c r="G60" s="31" t="s">
        <v>41</v>
      </c>
      <c r="H60" s="23" t="n">
        <f aca="false">MATCH(G60,Plant_Matriz_Setup!$A$1:$A$33)</f>
        <v>20</v>
      </c>
      <c r="I60" s="23" t="n">
        <f aca="false">MATCH(G61,Plant_Matriz_Setup!$A$1:$AF$1)</f>
        <v>27</v>
      </c>
      <c r="J60" s="24" t="str">
        <f aca="false">VLOOKUP(G60,Plant_Matriz_Setup!$A$1:$AF$33,I60)</f>
        <v>1:00.0000</v>
      </c>
      <c r="K60" s="25" t="str">
        <f aca="false">J60</f>
        <v>1:00.0000</v>
      </c>
      <c r="L60" s="26" t="str">
        <f aca="false">RIGHT(K60,8)</f>
        <v>:00.0000</v>
      </c>
      <c r="M60" s="27" t="n">
        <f aca="false">LEN(K60)</f>
        <v>9</v>
      </c>
      <c r="N60" s="27" t="n">
        <f aca="false">LEN(L60)</f>
        <v>8</v>
      </c>
      <c r="O60" s="27" t="n">
        <f aca="false">M60-N60</f>
        <v>1</v>
      </c>
      <c r="P60" s="32" t="str">
        <f aca="false">LEFT(K60,O60)</f>
        <v>1</v>
      </c>
      <c r="Q60" s="28" t="n">
        <f aca="false">IF(O60=0,0,VALUE(P60))</f>
        <v>1</v>
      </c>
      <c r="R60" s="17"/>
      <c r="S60" s="17"/>
      <c r="T60" s="17"/>
      <c r="U60" s="17"/>
      <c r="V60" s="17"/>
      <c r="W60" s="17"/>
      <c r="X60" s="17"/>
      <c r="Y60" s="17"/>
      <c r="Z60" s="17"/>
    </row>
    <row r="61" customFormat="false" ht="15.75" hidden="false" customHeight="true" outlineLevel="0" collapsed="false">
      <c r="B61" s="23" t="n">
        <f aca="false">IFERROR(MATCH(G61,pedidos_Lamin!$B$2:$B$169,0),0)</f>
        <v>22</v>
      </c>
      <c r="C61" s="23" t="n">
        <f aca="false">IFERROR(MATCH(G61,pedidos_conv!$B$2:$B$69,0),0)</f>
        <v>0</v>
      </c>
      <c r="D61" s="30" t="n">
        <f aca="false">IF(B61=0,0,VLOOKUP(G61,pedidos!$B$2:$N$237,4))</f>
        <v>226.8</v>
      </c>
      <c r="E61" s="23" t="n">
        <f aca="false">IF(C61=0,0,VLOOKUP(G61,pedidos_conv!$B$2:$N$69,4))</f>
        <v>0</v>
      </c>
      <c r="F61" s="23" t="n">
        <f aca="false">IF(G61="N/D","   ",F60+1)</f>
        <v>58</v>
      </c>
      <c r="G61" s="31" t="s">
        <v>35</v>
      </c>
      <c r="H61" s="23" t="n">
        <f aca="false">MATCH(G61,Plant_Matriz_Setup!$A$1:$A$33)</f>
        <v>28</v>
      </c>
      <c r="I61" s="23" t="n">
        <f aca="false">MATCH(G62,Plant_Matriz_Setup!$A$1:$AF$1)</f>
        <v>15</v>
      </c>
      <c r="J61" s="24" t="str">
        <f aca="false">VLOOKUP(G61,Plant_Matriz_Setup!$A$1:$AF$33,I61)</f>
        <v>5:00.0000</v>
      </c>
      <c r="K61" s="25" t="str">
        <f aca="false">J61</f>
        <v>5:00.0000</v>
      </c>
      <c r="L61" s="26" t="str">
        <f aca="false">RIGHT(K61,8)</f>
        <v>:00.0000</v>
      </c>
      <c r="M61" s="27" t="n">
        <f aca="false">LEN(K61)</f>
        <v>9</v>
      </c>
      <c r="N61" s="27" t="n">
        <f aca="false">LEN(L61)</f>
        <v>8</v>
      </c>
      <c r="O61" s="27" t="n">
        <f aca="false">M61-N61</f>
        <v>1</v>
      </c>
      <c r="P61" s="32" t="str">
        <f aca="false">LEFT(K61,O61)</f>
        <v>5</v>
      </c>
      <c r="Q61" s="28" t="n">
        <f aca="false">IF(O61=0,0,VALUE(P61))</f>
        <v>5</v>
      </c>
      <c r="R61" s="17"/>
      <c r="S61" s="17"/>
      <c r="T61" s="17"/>
      <c r="U61" s="17"/>
      <c r="V61" s="17"/>
      <c r="W61" s="17"/>
      <c r="X61" s="17"/>
      <c r="Y61" s="17"/>
      <c r="Z61" s="17"/>
    </row>
    <row r="62" customFormat="false" ht="15.75" hidden="false" customHeight="true" outlineLevel="0" collapsed="false">
      <c r="B62" s="23" t="n">
        <f aca="false">IFERROR(MATCH(G62,pedidos_Lamin!$B$2:$B$169,0),0)</f>
        <v>23</v>
      </c>
      <c r="C62" s="23" t="n">
        <f aca="false">IFERROR(MATCH(G62,pedidos_conv!$B$2:$B$69,0),0)</f>
        <v>0</v>
      </c>
      <c r="D62" s="23" t="n">
        <f aca="false">IF(B62=0,0,VLOOKUP(G62,pedidos!$B$2:$N$237,4))</f>
        <v>239.4</v>
      </c>
      <c r="E62" s="30" t="n">
        <f aca="false">IF(C62=0,0,VLOOKUP(G62,pedidos_conv!$B$2:$N$69,4))</f>
        <v>0</v>
      </c>
      <c r="F62" s="23" t="n">
        <f aca="false">IF(G62="N/D","   ",F61+1)</f>
        <v>59</v>
      </c>
      <c r="G62" s="31" t="s">
        <v>36</v>
      </c>
      <c r="H62" s="23" t="n">
        <f aca="false">MATCH(G62,Plant_Matriz_Setup!$A$1:$A$33)</f>
        <v>16</v>
      </c>
      <c r="I62" s="23" t="n">
        <f aca="false">MATCH(G63,Plant_Matriz_Setup!$A$1:$AF$1)</f>
        <v>16</v>
      </c>
      <c r="J62" s="24" t="str">
        <f aca="false">VLOOKUP(G62,Plant_Matriz_Setup!$A$1:$AF$33,I62)</f>
        <v>3:00.0000</v>
      </c>
      <c r="K62" s="25" t="str">
        <f aca="false">J62</f>
        <v>3:00.0000</v>
      </c>
      <c r="L62" s="26" t="str">
        <f aca="false">RIGHT(K62,8)</f>
        <v>:00.0000</v>
      </c>
      <c r="M62" s="27" t="n">
        <f aca="false">LEN(K62)</f>
        <v>9</v>
      </c>
      <c r="N62" s="27" t="n">
        <f aca="false">LEN(L62)</f>
        <v>8</v>
      </c>
      <c r="O62" s="27" t="n">
        <f aca="false">M62-N62</f>
        <v>1</v>
      </c>
      <c r="P62" s="32" t="str">
        <f aca="false">LEFT(K62,O62)</f>
        <v>3</v>
      </c>
      <c r="Q62" s="28" t="n">
        <f aca="false">IF(O62=0,0,VALUE(P62))</f>
        <v>3</v>
      </c>
      <c r="R62" s="17"/>
      <c r="S62" s="17"/>
      <c r="T62" s="17"/>
      <c r="U62" s="17"/>
      <c r="V62" s="17"/>
      <c r="W62" s="17"/>
      <c r="X62" s="17"/>
      <c r="Y62" s="17"/>
      <c r="Z62" s="17"/>
    </row>
    <row r="63" customFormat="false" ht="15.75" hidden="false" customHeight="true" outlineLevel="0" collapsed="false">
      <c r="B63" s="23" t="n">
        <f aca="false">IFERROR(MATCH(G63,pedidos_Lamin!$B$2:$B$169,0),0)</f>
        <v>0</v>
      </c>
      <c r="C63" s="23" t="n">
        <f aca="false">IFERROR(MATCH(G63,pedidos_conv!$B$2:$B$69,0),0)</f>
        <v>1</v>
      </c>
      <c r="D63" s="30" t="n">
        <f aca="false">IF(B63=0,0,VLOOKUP(G63,pedidos!$B$2:$N$237,4))</f>
        <v>0</v>
      </c>
      <c r="E63" s="23" t="n">
        <f aca="false">IF(C63=0,0,VLOOKUP(G63,pedidos_conv!$B$2:$N$69,4))</f>
        <v>226.8</v>
      </c>
      <c r="F63" s="23" t="n">
        <f aca="false">IF(G63="N/D","   ",F62+1)</f>
        <v>60</v>
      </c>
      <c r="G63" s="31" t="s">
        <v>37</v>
      </c>
      <c r="H63" s="23" t="n">
        <f aca="false">MATCH(G63,Plant_Matriz_Setup!$A$1:$A$33)</f>
        <v>17</v>
      </c>
      <c r="I63" s="23" t="n">
        <f aca="false">MATCH(G64,Plant_Matriz_Setup!$A$1:$AF$1)</f>
        <v>15</v>
      </c>
      <c r="J63" s="24" t="str">
        <f aca="false">VLOOKUP(G63,Plant_Matriz_Setup!$A$1:$AF$33,I63)</f>
        <v>3:00.0000</v>
      </c>
      <c r="K63" s="25" t="str">
        <f aca="false">J63</f>
        <v>3:00.0000</v>
      </c>
      <c r="L63" s="26" t="str">
        <f aca="false">RIGHT(K63,8)</f>
        <v>:00.0000</v>
      </c>
      <c r="M63" s="27" t="n">
        <f aca="false">LEN(K63)</f>
        <v>9</v>
      </c>
      <c r="N63" s="27" t="n">
        <f aca="false">LEN(L63)</f>
        <v>8</v>
      </c>
      <c r="O63" s="27" t="n">
        <f aca="false">M63-N63</f>
        <v>1</v>
      </c>
      <c r="P63" s="32" t="str">
        <f aca="false">LEFT(K63,O63)</f>
        <v>3</v>
      </c>
      <c r="Q63" s="28" t="n">
        <f aca="false">IF(O63=0,0,VALUE(P63))</f>
        <v>3</v>
      </c>
      <c r="R63" s="17"/>
      <c r="S63" s="17"/>
      <c r="T63" s="17"/>
      <c r="U63" s="17"/>
      <c r="V63" s="17"/>
      <c r="W63" s="17"/>
      <c r="X63" s="17"/>
      <c r="Y63" s="17"/>
      <c r="Z63" s="17"/>
    </row>
    <row r="64" customFormat="false" ht="15.75" hidden="false" customHeight="true" outlineLevel="0" collapsed="false">
      <c r="B64" s="23" t="n">
        <f aca="false">IFERROR(MATCH(G64,pedidos_Lamin!$B$2:$B$169,0),0)</f>
        <v>23</v>
      </c>
      <c r="C64" s="23" t="n">
        <f aca="false">IFERROR(MATCH(G64,pedidos_conv!$B$2:$B$69,0),0)</f>
        <v>0</v>
      </c>
      <c r="D64" s="23" t="n">
        <f aca="false">IF(B64=0,0,VLOOKUP(G64,pedidos!$B$2:$N$237,4))</f>
        <v>239.4</v>
      </c>
      <c r="E64" s="30" t="n">
        <f aca="false">IF(C64=0,0,VLOOKUP(G64,pedidos_conv!$B$2:$N$69,4))</f>
        <v>0</v>
      </c>
      <c r="F64" s="23" t="n">
        <f aca="false">IF(G64="N/D","   ",F63+1)</f>
        <v>61</v>
      </c>
      <c r="G64" s="31" t="s">
        <v>36</v>
      </c>
      <c r="H64" s="23" t="n">
        <f aca="false">MATCH(G64,Plant_Matriz_Setup!$A$1:$A$33)</f>
        <v>16</v>
      </c>
      <c r="I64" s="23" t="n">
        <f aca="false">MATCH(G65,Plant_Matriz_Setup!$A$1:$AF$1)</f>
        <v>20</v>
      </c>
      <c r="J64" s="24" t="str">
        <f aca="false">VLOOKUP(G64,Plant_Matriz_Setup!$A$1:$AF$33,I64)</f>
        <v>5:00.0000</v>
      </c>
      <c r="K64" s="25" t="str">
        <f aca="false">J64</f>
        <v>5:00.0000</v>
      </c>
      <c r="L64" s="26" t="str">
        <f aca="false">RIGHT(K64,8)</f>
        <v>:00.0000</v>
      </c>
      <c r="M64" s="27" t="n">
        <f aca="false">LEN(K64)</f>
        <v>9</v>
      </c>
      <c r="N64" s="27" t="n">
        <f aca="false">LEN(L64)</f>
        <v>8</v>
      </c>
      <c r="O64" s="27" t="n">
        <f aca="false">M64-N64</f>
        <v>1</v>
      </c>
      <c r="P64" s="32" t="str">
        <f aca="false">LEFT(K64,O64)</f>
        <v>5</v>
      </c>
      <c r="Q64" s="28" t="n">
        <f aca="false">IF(O64=0,0,VALUE(P64))</f>
        <v>5</v>
      </c>
      <c r="R64" s="17"/>
      <c r="S64" s="17"/>
      <c r="T64" s="17"/>
      <c r="U64" s="17"/>
      <c r="V64" s="17"/>
      <c r="W64" s="17"/>
      <c r="X64" s="17"/>
      <c r="Y64" s="17"/>
      <c r="Z64" s="17"/>
    </row>
    <row r="65" customFormat="false" ht="15.75" hidden="false" customHeight="true" outlineLevel="0" collapsed="false">
      <c r="B65" s="23" t="n">
        <f aca="false">IFERROR(MATCH(G65,pedidos_Lamin!$B$2:$B$169,0),0)</f>
        <v>0</v>
      </c>
      <c r="C65" s="23" t="n">
        <f aca="false">IFERROR(MATCH(G65,pedidos_conv!$B$2:$B$69,0),0)</f>
        <v>5</v>
      </c>
      <c r="D65" s="23" t="n">
        <f aca="false">IF(B65=0,0,VLOOKUP(G65,pedidos!$B$2:$N$237,4))</f>
        <v>0</v>
      </c>
      <c r="E65" s="30" t="n">
        <f aca="false">IF(C65=0,0,VLOOKUP(G65,pedidos_conv!$B$2:$N$69,4))</f>
        <v>220.5</v>
      </c>
      <c r="F65" s="23" t="n">
        <f aca="false">IF(G65="N/D","   ",F64+1)</f>
        <v>62</v>
      </c>
      <c r="G65" s="31" t="s">
        <v>42</v>
      </c>
      <c r="H65" s="23" t="n">
        <f aca="false">MATCH(G65,Plant_Matriz_Setup!$A$1:$A$33)</f>
        <v>21</v>
      </c>
      <c r="I65" s="23" t="n">
        <f aca="false">MATCH(G66,Plant_Matriz_Setup!$A$1:$AF$1)</f>
        <v>13</v>
      </c>
      <c r="J65" s="24" t="str">
        <f aca="false">VLOOKUP(G65,Plant_Matriz_Setup!$A$1:$AF$33,I65)</f>
        <v>3:00.0000</v>
      </c>
      <c r="K65" s="25" t="str">
        <f aca="false">J65</f>
        <v>3:00.0000</v>
      </c>
      <c r="L65" s="26" t="str">
        <f aca="false">RIGHT(K65,8)</f>
        <v>:00.0000</v>
      </c>
      <c r="M65" s="27" t="n">
        <f aca="false">LEN(K65)</f>
        <v>9</v>
      </c>
      <c r="N65" s="27" t="n">
        <f aca="false">LEN(L65)</f>
        <v>8</v>
      </c>
      <c r="O65" s="27" t="n">
        <f aca="false">M65-N65</f>
        <v>1</v>
      </c>
      <c r="P65" s="32" t="str">
        <f aca="false">LEFT(K65,O65)</f>
        <v>3</v>
      </c>
      <c r="Q65" s="28" t="n">
        <f aca="false">IF(O65=0,0,VALUE(P65))</f>
        <v>3</v>
      </c>
      <c r="R65" s="17"/>
      <c r="S65" s="17"/>
      <c r="T65" s="17"/>
      <c r="U65" s="17"/>
      <c r="V65" s="17"/>
      <c r="W65" s="17"/>
      <c r="X65" s="17"/>
      <c r="Y65" s="17"/>
      <c r="Z65" s="17"/>
    </row>
    <row r="66" customFormat="false" ht="15.75" hidden="false" customHeight="true" outlineLevel="0" collapsed="false">
      <c r="B66" s="23" t="n">
        <f aca="false">IFERROR(MATCH(G66,pedidos_Lamin!$B$2:$B$169,0),0)</f>
        <v>17</v>
      </c>
      <c r="C66" s="23" t="n">
        <f aca="false">IFERROR(MATCH(G66,pedidos_conv!$B$2:$B$69,0),0)</f>
        <v>0</v>
      </c>
      <c r="D66" s="30" t="n">
        <f aca="false">IF(B66=0,0,VLOOKUP(G66,pedidos!$B$2:$N$237,4))</f>
        <v>226.8</v>
      </c>
      <c r="E66" s="23" t="n">
        <f aca="false">IF(C66=0,0,VLOOKUP(G66,pedidos_conv!$B$2:$N$69,4))</f>
        <v>0</v>
      </c>
      <c r="F66" s="23" t="n">
        <f aca="false">IF(G66="N/D","   ",F65+1)</f>
        <v>63</v>
      </c>
      <c r="G66" s="31" t="s">
        <v>30</v>
      </c>
      <c r="H66" s="23" t="n">
        <f aca="false">MATCH(G66,Plant_Matriz_Setup!$A$1:$A$33)</f>
        <v>14</v>
      </c>
      <c r="I66" s="23" t="n">
        <f aca="false">MATCH(G67,Plant_Matriz_Setup!$A$1:$AF$1)</f>
        <v>20</v>
      </c>
      <c r="J66" s="24" t="str">
        <f aca="false">VLOOKUP(G66,Plant_Matriz_Setup!$A$1:$AF$33,I66)</f>
        <v>10:00.0000</v>
      </c>
      <c r="K66" s="25" t="str">
        <f aca="false">J66</f>
        <v>10:00.0000</v>
      </c>
      <c r="L66" s="26" t="str">
        <f aca="false">RIGHT(K66,8)</f>
        <v>:00.0000</v>
      </c>
      <c r="M66" s="27" t="n">
        <f aca="false">LEN(K66)</f>
        <v>10</v>
      </c>
      <c r="N66" s="27" t="n">
        <f aca="false">LEN(L66)</f>
        <v>8</v>
      </c>
      <c r="O66" s="27" t="n">
        <f aca="false">M66-N66</f>
        <v>2</v>
      </c>
      <c r="P66" s="32" t="str">
        <f aca="false">LEFT(K66,O66)</f>
        <v>10</v>
      </c>
      <c r="Q66" s="28" t="n">
        <f aca="false">IF(O66=0,0,VALUE(P66))</f>
        <v>10</v>
      </c>
      <c r="R66" s="17"/>
      <c r="S66" s="17"/>
      <c r="T66" s="17"/>
      <c r="U66" s="17"/>
      <c r="V66" s="17"/>
      <c r="W66" s="17"/>
      <c r="X66" s="17"/>
      <c r="Y66" s="17"/>
      <c r="Z66" s="17"/>
    </row>
    <row r="67" customFormat="false" ht="15.75" hidden="false" customHeight="true" outlineLevel="0" collapsed="false">
      <c r="B67" s="23" t="n">
        <f aca="false">IFERROR(MATCH(G67,pedidos_Lamin!$B$2:$B$169,0),0)</f>
        <v>0</v>
      </c>
      <c r="C67" s="23" t="n">
        <f aca="false">IFERROR(MATCH(G67,pedidos_conv!$B$2:$B$69,0),0)</f>
        <v>5</v>
      </c>
      <c r="D67" s="23" t="n">
        <f aca="false">IF(B67=0,0,VLOOKUP(G67,pedidos!$B$2:$N$237,4))</f>
        <v>0</v>
      </c>
      <c r="E67" s="30" t="n">
        <f aca="false">IF(C67=0,0,VLOOKUP(G67,pedidos_conv!$B$2:$N$69,4))</f>
        <v>220.5</v>
      </c>
      <c r="F67" s="23" t="n">
        <f aca="false">IF(G67="N/D","   ",F66+1)</f>
        <v>64</v>
      </c>
      <c r="G67" s="31" t="s">
        <v>42</v>
      </c>
      <c r="H67" s="23" t="n">
        <f aca="false">MATCH(G67,Plant_Matriz_Setup!$A$1:$A$33)</f>
        <v>21</v>
      </c>
      <c r="I67" s="23" t="n">
        <f aca="false">MATCH(G68,Plant_Matriz_Setup!$A$1:$AF$1)</f>
        <v>22</v>
      </c>
      <c r="J67" s="24" t="str">
        <f aca="false">VLOOKUP(G67,Plant_Matriz_Setup!$A$1:$AF$33,I67)</f>
        <v>2:00.0000</v>
      </c>
      <c r="K67" s="25" t="str">
        <f aca="false">J67</f>
        <v>2:00.0000</v>
      </c>
      <c r="L67" s="26" t="str">
        <f aca="false">RIGHT(K67,8)</f>
        <v>:00.0000</v>
      </c>
      <c r="M67" s="27" t="n">
        <f aca="false">LEN(K67)</f>
        <v>9</v>
      </c>
      <c r="N67" s="27" t="n">
        <f aca="false">LEN(L67)</f>
        <v>8</v>
      </c>
      <c r="O67" s="27" t="n">
        <f aca="false">M67-N67</f>
        <v>1</v>
      </c>
      <c r="P67" s="32" t="str">
        <f aca="false">LEFT(K67,O67)</f>
        <v>2</v>
      </c>
      <c r="Q67" s="28" t="n">
        <f aca="false">IF(O67=0,0,VALUE(P67))</f>
        <v>2</v>
      </c>
      <c r="R67" s="17"/>
      <c r="S67" s="17"/>
      <c r="T67" s="17"/>
      <c r="U67" s="17"/>
      <c r="V67" s="17"/>
      <c r="W67" s="17"/>
      <c r="X67" s="17"/>
      <c r="Y67" s="17"/>
      <c r="Z67" s="17"/>
    </row>
    <row r="68" customFormat="false" ht="15.75" hidden="false" customHeight="true" outlineLevel="0" collapsed="false">
      <c r="B68" s="23" t="n">
        <f aca="false">IFERROR(MATCH(G68,pedidos_Lamin!$B$2:$B$169,0),0)</f>
        <v>0</v>
      </c>
      <c r="C68" s="23" t="n">
        <f aca="false">IFERROR(MATCH(G68,pedidos_conv!$B$2:$B$69,0),0)</f>
        <v>7</v>
      </c>
      <c r="D68" s="23" t="n">
        <f aca="false">IF(B68=0,0,VLOOKUP(G68,pedidos!$B$2:$N$237,4))</f>
        <v>0</v>
      </c>
      <c r="E68" s="30" t="n">
        <f aca="false">IF(C68=0,0,VLOOKUP(G68,pedidos_conv!$B$2:$N$69,4))</f>
        <v>245.7</v>
      </c>
      <c r="F68" s="23" t="n">
        <f aca="false">IF(G68="N/D","   ",F67+1)</f>
        <v>65</v>
      </c>
      <c r="G68" s="31" t="s">
        <v>44</v>
      </c>
      <c r="H68" s="23" t="n">
        <f aca="false">MATCH(G68,Plant_Matriz_Setup!$A$1:$A$33)</f>
        <v>23</v>
      </c>
      <c r="I68" s="23" t="n">
        <f aca="false">MATCH(G69,Plant_Matriz_Setup!$A$1:$AF$1)</f>
        <v>11</v>
      </c>
      <c r="J68" s="24" t="str">
        <f aca="false">VLOOKUP(G68,Plant_Matriz_Setup!$A$1:$AF$33,I68)</f>
        <v>1:00.0000</v>
      </c>
      <c r="K68" s="25" t="str">
        <f aca="false">J68</f>
        <v>1:00.0000</v>
      </c>
      <c r="L68" s="26" t="str">
        <f aca="false">RIGHT(K68,8)</f>
        <v>:00.0000</v>
      </c>
      <c r="M68" s="27" t="n">
        <f aca="false">LEN(K68)</f>
        <v>9</v>
      </c>
      <c r="N68" s="27" t="n">
        <f aca="false">LEN(L68)</f>
        <v>8</v>
      </c>
      <c r="O68" s="27" t="n">
        <f aca="false">M68-N68</f>
        <v>1</v>
      </c>
      <c r="P68" s="32" t="str">
        <f aca="false">LEFT(K68,O68)</f>
        <v>1</v>
      </c>
      <c r="Q68" s="28" t="n">
        <f aca="false">IF(O68=0,0,VALUE(P68))</f>
        <v>1</v>
      </c>
      <c r="R68" s="17"/>
      <c r="S68" s="17"/>
      <c r="T68" s="17"/>
      <c r="U68" s="17"/>
      <c r="V68" s="17"/>
      <c r="W68" s="17"/>
      <c r="X68" s="17"/>
      <c r="Y68" s="17"/>
      <c r="Z68" s="17"/>
    </row>
    <row r="69" customFormat="false" ht="15.75" hidden="false" customHeight="true" outlineLevel="0" collapsed="false">
      <c r="B69" s="23" t="n">
        <f aca="false">IFERROR(MATCH(G69,pedidos_Lamin!$B$2:$B$169,0),0)</f>
        <v>15</v>
      </c>
      <c r="C69" s="23" t="n">
        <f aca="false">IFERROR(MATCH(G69,pedidos_conv!$B$2:$B$69,0),0)</f>
        <v>0</v>
      </c>
      <c r="D69" s="23" t="n">
        <f aca="false">IF(B69=0,0,VLOOKUP(G69,pedidos!$B$2:$N$237,4))</f>
        <v>226.8</v>
      </c>
      <c r="E69" s="30" t="n">
        <f aca="false">IF(C69=0,0,VLOOKUP(G69,pedidos_conv!$B$2:$N$69,4))</f>
        <v>0</v>
      </c>
      <c r="F69" s="23" t="n">
        <f aca="false">IF(G69="N/D","   ",F68+1)</f>
        <v>66</v>
      </c>
      <c r="G69" s="31" t="s">
        <v>28</v>
      </c>
      <c r="H69" s="23" t="n">
        <f aca="false">MATCH(G69,Plant_Matriz_Setup!$A$1:$A$33)</f>
        <v>12</v>
      </c>
      <c r="I69" s="23" t="n">
        <f aca="false">MATCH(G70,Plant_Matriz_Setup!$A$1:$AF$1)</f>
        <v>20</v>
      </c>
      <c r="J69" s="24" t="str">
        <f aca="false">VLOOKUP(G69,Plant_Matriz_Setup!$A$1:$AF$33,I69)</f>
        <v>10:00.0000</v>
      </c>
      <c r="K69" s="25" t="str">
        <f aca="false">J69</f>
        <v>10:00.0000</v>
      </c>
      <c r="L69" s="26" t="str">
        <f aca="false">RIGHT(K69,8)</f>
        <v>:00.0000</v>
      </c>
      <c r="M69" s="27" t="n">
        <f aca="false">LEN(K69)</f>
        <v>10</v>
      </c>
      <c r="N69" s="27" t="n">
        <f aca="false">LEN(L69)</f>
        <v>8</v>
      </c>
      <c r="O69" s="27" t="n">
        <f aca="false">M69-N69</f>
        <v>2</v>
      </c>
      <c r="P69" s="32" t="str">
        <f aca="false">LEFT(K69,O69)</f>
        <v>10</v>
      </c>
      <c r="Q69" s="28" t="n">
        <f aca="false">IF(O69=0,0,VALUE(P69))</f>
        <v>10</v>
      </c>
      <c r="R69" s="17"/>
      <c r="S69" s="17"/>
      <c r="T69" s="17"/>
      <c r="U69" s="17"/>
      <c r="V69" s="17"/>
      <c r="W69" s="17"/>
      <c r="X69" s="17"/>
      <c r="Y69" s="17"/>
      <c r="Z69" s="17"/>
    </row>
    <row r="70" customFormat="false" ht="15.75" hidden="false" customHeight="true" outlineLevel="0" collapsed="false">
      <c r="B70" s="23" t="n">
        <f aca="false">IFERROR(MATCH(G70,pedidos_Lamin!$B$2:$B$169,0),0)</f>
        <v>0</v>
      </c>
      <c r="C70" s="23" t="n">
        <f aca="false">IFERROR(MATCH(G70,pedidos_conv!$B$2:$B$69,0),0)</f>
        <v>5</v>
      </c>
      <c r="D70" s="30" t="n">
        <f aca="false">IF(B70=0,0,VLOOKUP(G70,pedidos!$B$2:$N$237,4))</f>
        <v>0</v>
      </c>
      <c r="E70" s="23" t="n">
        <f aca="false">IF(C70=0,0,VLOOKUP(G70,pedidos_conv!$B$2:$N$69,4))</f>
        <v>220.5</v>
      </c>
      <c r="F70" s="23" t="n">
        <f aca="false">IF(G70="N/D","   ",F69+1)</f>
        <v>67</v>
      </c>
      <c r="G70" s="31" t="s">
        <v>42</v>
      </c>
      <c r="H70" s="23" t="n">
        <f aca="false">MATCH(G70,Plant_Matriz_Setup!$A$1:$A$33)</f>
        <v>21</v>
      </c>
      <c r="I70" s="23" t="n">
        <f aca="false">MATCH(G71,Plant_Matriz_Setup!$A$1:$AF$1)</f>
        <v>21</v>
      </c>
      <c r="J70" s="24" t="str">
        <f aca="false">VLOOKUP(G70,Plant_Matriz_Setup!$A$1:$AF$33,I70)</f>
        <v>1:00.0000</v>
      </c>
      <c r="K70" s="25" t="str">
        <f aca="false">J70</f>
        <v>1:00.0000</v>
      </c>
      <c r="L70" s="26" t="str">
        <f aca="false">RIGHT(K70,8)</f>
        <v>:00.0000</v>
      </c>
      <c r="M70" s="27" t="n">
        <f aca="false">LEN(K70)</f>
        <v>9</v>
      </c>
      <c r="N70" s="27" t="n">
        <f aca="false">LEN(L70)</f>
        <v>8</v>
      </c>
      <c r="O70" s="27" t="n">
        <f aca="false">M70-N70</f>
        <v>1</v>
      </c>
      <c r="P70" s="32" t="str">
        <f aca="false">LEFT(K70,O70)</f>
        <v>1</v>
      </c>
      <c r="Q70" s="28" t="n">
        <f aca="false">IF(O70=0,0,VALUE(P70))</f>
        <v>1</v>
      </c>
      <c r="R70" s="17"/>
      <c r="S70" s="17"/>
      <c r="T70" s="17"/>
      <c r="U70" s="17"/>
      <c r="V70" s="17"/>
      <c r="W70" s="17"/>
      <c r="X70" s="17"/>
      <c r="Y70" s="17"/>
      <c r="Z70" s="17"/>
    </row>
    <row r="71" customFormat="false" ht="15.75" hidden="false" customHeight="true" outlineLevel="0" collapsed="false">
      <c r="B71" s="23" t="n">
        <f aca="false">IFERROR(MATCH(G71,pedidos_Lamin!$B$2:$B$169,0),0)</f>
        <v>0</v>
      </c>
      <c r="C71" s="23" t="n">
        <f aca="false">IFERROR(MATCH(G71,pedidos_conv!$B$2:$B$69,0),0)</f>
        <v>6</v>
      </c>
      <c r="D71" s="23" t="n">
        <f aca="false">IF(B71=0,0,VLOOKUP(G71,pedidos!$B$2:$N$237,4))</f>
        <v>0</v>
      </c>
      <c r="E71" s="30" t="n">
        <f aca="false">IF(C71=0,0,VLOOKUP(G71,pedidos_conv!$B$2:$N$69,4))</f>
        <v>220.5</v>
      </c>
      <c r="F71" s="23" t="n">
        <f aca="false">IF(G71="N/D","   ",F70+1)</f>
        <v>68</v>
      </c>
      <c r="G71" s="31" t="s">
        <v>43</v>
      </c>
      <c r="H71" s="23" t="n">
        <f aca="false">MATCH(G71,Plant_Matriz_Setup!$A$1:$A$33)</f>
        <v>22</v>
      </c>
      <c r="I71" s="23" t="n">
        <f aca="false">MATCH(G72,Plant_Matriz_Setup!$A$1:$AF$1)</f>
        <v>30</v>
      </c>
      <c r="J71" s="24" t="str">
        <f aca="false">VLOOKUP(G71,Plant_Matriz_Setup!$A$1:$AF$33,I71)</f>
        <v>10:00.0000</v>
      </c>
      <c r="K71" s="25" t="str">
        <f aca="false">J71</f>
        <v>10:00.0000</v>
      </c>
      <c r="L71" s="26" t="str">
        <f aca="false">RIGHT(K71,8)</f>
        <v>:00.0000</v>
      </c>
      <c r="M71" s="27" t="n">
        <f aca="false">LEN(K71)</f>
        <v>10</v>
      </c>
      <c r="N71" s="27" t="n">
        <f aca="false">LEN(L71)</f>
        <v>8</v>
      </c>
      <c r="O71" s="27" t="n">
        <f aca="false">M71-N71</f>
        <v>2</v>
      </c>
      <c r="P71" s="32" t="str">
        <f aca="false">LEFT(K71,O71)</f>
        <v>10</v>
      </c>
      <c r="Q71" s="28" t="n">
        <f aca="false">IF(O71=0,0,VALUE(P71))</f>
        <v>10</v>
      </c>
      <c r="R71" s="17"/>
      <c r="S71" s="17"/>
      <c r="T71" s="17"/>
      <c r="U71" s="17"/>
      <c r="V71" s="17"/>
      <c r="W71" s="17"/>
      <c r="X71" s="17"/>
      <c r="Y71" s="17"/>
      <c r="Z71" s="17"/>
    </row>
    <row r="72" customFormat="false" ht="15.75" hidden="false" customHeight="true" outlineLevel="0" collapsed="false">
      <c r="B72" s="23" t="n">
        <f aca="false">IFERROR(MATCH(G72,pedidos_Lamin!$B$2:$B$169,0),0)</f>
        <v>3</v>
      </c>
      <c r="C72" s="23" t="n">
        <f aca="false">IFERROR(MATCH(G72,pedidos_conv!$B$2:$B$69,0),0)</f>
        <v>0</v>
      </c>
      <c r="D72" s="30" t="n">
        <f aca="false">IF(B72=0,0,VLOOKUP(G72,pedidos!$B$2:$N$237,4))</f>
        <v>226.8</v>
      </c>
      <c r="E72" s="23" t="n">
        <f aca="false">IF(C72=0,0,VLOOKUP(G72,pedidos_conv!$B$2:$N$69,4))</f>
        <v>0</v>
      </c>
      <c r="F72" s="23" t="n">
        <f aca="false">IF(G72="N/D","   ",F71+1)</f>
        <v>69</v>
      </c>
      <c r="G72" s="31" t="s">
        <v>16</v>
      </c>
      <c r="H72" s="23" t="n">
        <f aca="false">MATCH(G72,Plant_Matriz_Setup!$A$1:$A$33)</f>
        <v>31</v>
      </c>
      <c r="I72" s="23" t="n">
        <f aca="false">MATCH(G73,Plant_Matriz_Setup!$A$1:$AF$1)</f>
        <v>22</v>
      </c>
      <c r="J72" s="24" t="str">
        <f aca="false">VLOOKUP(G72,Plant_Matriz_Setup!$A$1:$AF$33,I72)</f>
        <v>10:00.0000</v>
      </c>
      <c r="K72" s="25" t="str">
        <f aca="false">J72</f>
        <v>10:00.0000</v>
      </c>
      <c r="L72" s="26" t="str">
        <f aca="false">RIGHT(K72,8)</f>
        <v>:00.0000</v>
      </c>
      <c r="M72" s="27" t="n">
        <f aca="false">LEN(K72)</f>
        <v>10</v>
      </c>
      <c r="N72" s="27" t="n">
        <f aca="false">LEN(L72)</f>
        <v>8</v>
      </c>
      <c r="O72" s="27" t="n">
        <f aca="false">M72-N72</f>
        <v>2</v>
      </c>
      <c r="P72" s="32" t="str">
        <f aca="false">LEFT(K72,O72)</f>
        <v>10</v>
      </c>
      <c r="Q72" s="28" t="n">
        <f aca="false">IF(O72=0,0,VALUE(P72))</f>
        <v>10</v>
      </c>
      <c r="R72" s="17"/>
      <c r="S72" s="17"/>
      <c r="T72" s="17"/>
      <c r="U72" s="17"/>
      <c r="V72" s="17"/>
      <c r="W72" s="17"/>
      <c r="X72" s="17"/>
      <c r="Y72" s="17"/>
      <c r="Z72" s="17"/>
    </row>
    <row r="73" customFormat="false" ht="15.75" hidden="false" customHeight="true" outlineLevel="0" collapsed="false">
      <c r="B73" s="23" t="n">
        <f aca="false">IFERROR(MATCH(G73,pedidos_Lamin!$B$2:$B$169,0),0)</f>
        <v>0</v>
      </c>
      <c r="C73" s="23" t="n">
        <f aca="false">IFERROR(MATCH(G73,pedidos_conv!$B$2:$B$69,0),0)</f>
        <v>7</v>
      </c>
      <c r="D73" s="30" t="n">
        <f aca="false">IF(B73=0,0,VLOOKUP(G73,pedidos!$B$2:$N$237,4))</f>
        <v>0</v>
      </c>
      <c r="E73" s="23" t="n">
        <f aca="false">IF(C73=0,0,VLOOKUP(G73,pedidos_conv!$B$2:$N$69,4))</f>
        <v>245.7</v>
      </c>
      <c r="F73" s="23" t="n">
        <f aca="false">IF(G73="N/D","   ",F72+1)</f>
        <v>70</v>
      </c>
      <c r="G73" s="31" t="s">
        <v>44</v>
      </c>
      <c r="H73" s="23" t="n">
        <f aca="false">MATCH(G73,Plant_Matriz_Setup!$A$1:$A$33)</f>
        <v>23</v>
      </c>
      <c r="I73" s="23" t="n">
        <f aca="false">MATCH(G74,Plant_Matriz_Setup!$A$1:$AF$1)</f>
        <v>20</v>
      </c>
      <c r="J73" s="24" t="str">
        <f aca="false">VLOOKUP(G73,Plant_Matriz_Setup!$A$1:$AF$33,I73)</f>
        <v>2:00.0000</v>
      </c>
      <c r="K73" s="25" t="str">
        <f aca="false">J73</f>
        <v>2:00.0000</v>
      </c>
      <c r="L73" s="26" t="str">
        <f aca="false">RIGHT(K73,8)</f>
        <v>:00.0000</v>
      </c>
      <c r="M73" s="27" t="n">
        <f aca="false">LEN(K73)</f>
        <v>9</v>
      </c>
      <c r="N73" s="27" t="n">
        <f aca="false">LEN(L73)</f>
        <v>8</v>
      </c>
      <c r="O73" s="27" t="n">
        <f aca="false">M73-N73</f>
        <v>1</v>
      </c>
      <c r="P73" s="32" t="str">
        <f aca="false">LEFT(K73,O73)</f>
        <v>2</v>
      </c>
      <c r="Q73" s="28" t="n">
        <f aca="false">IF(O73=0,0,VALUE(P73))</f>
        <v>2</v>
      </c>
      <c r="R73" s="17"/>
      <c r="S73" s="17"/>
      <c r="T73" s="17"/>
      <c r="U73" s="17"/>
      <c r="V73" s="17"/>
      <c r="W73" s="17"/>
      <c r="X73" s="17"/>
      <c r="Y73" s="17"/>
      <c r="Z73" s="17"/>
    </row>
    <row r="74" customFormat="false" ht="15.75" hidden="false" customHeight="true" outlineLevel="0" collapsed="false">
      <c r="B74" s="23" t="n">
        <f aca="false">IFERROR(MATCH(G74,pedidos_Lamin!$B$2:$B$169,0),0)</f>
        <v>0</v>
      </c>
      <c r="C74" s="23" t="n">
        <f aca="false">IFERROR(MATCH(G74,pedidos_conv!$B$2:$B$69,0),0)</f>
        <v>5</v>
      </c>
      <c r="D74" s="23" t="n">
        <f aca="false">IF(B74=0,0,VLOOKUP(G74,pedidos!$B$2:$N$237,4))</f>
        <v>0</v>
      </c>
      <c r="E74" s="30" t="n">
        <f aca="false">IF(C74=0,0,VLOOKUP(G74,pedidos_conv!$B$2:$N$69,4))</f>
        <v>220.5</v>
      </c>
      <c r="F74" s="23" t="n">
        <f aca="false">IF(G74="N/D","   ",F73+1)</f>
        <v>71</v>
      </c>
      <c r="G74" s="31" t="s">
        <v>42</v>
      </c>
      <c r="H74" s="23" t="n">
        <f aca="false">MATCH(G74,Plant_Matriz_Setup!$A$1:$A$33)</f>
        <v>21</v>
      </c>
      <c r="I74" s="23" t="n">
        <f aca="false">MATCH(G75,Plant_Matriz_Setup!$A$1:$AF$1)</f>
        <v>26</v>
      </c>
      <c r="J74" s="24" t="str">
        <f aca="false">VLOOKUP(G74,Plant_Matriz_Setup!$A$1:$AF$33,I74)</f>
        <v>2:00.0000</v>
      </c>
      <c r="K74" s="25" t="str">
        <f aca="false">J74</f>
        <v>2:00.0000</v>
      </c>
      <c r="L74" s="26" t="str">
        <f aca="false">RIGHT(K74,8)</f>
        <v>:00.0000</v>
      </c>
      <c r="M74" s="27" t="n">
        <f aca="false">LEN(K74)</f>
        <v>9</v>
      </c>
      <c r="N74" s="27" t="n">
        <f aca="false">LEN(L74)</f>
        <v>8</v>
      </c>
      <c r="O74" s="27" t="n">
        <f aca="false">M74-N74</f>
        <v>1</v>
      </c>
      <c r="P74" s="32" t="str">
        <f aca="false">LEFT(K74,O74)</f>
        <v>2</v>
      </c>
      <c r="Q74" s="28" t="n">
        <f aca="false">IF(O74=0,0,VALUE(P74))</f>
        <v>2</v>
      </c>
      <c r="R74" s="17"/>
      <c r="S74" s="17"/>
      <c r="T74" s="17"/>
      <c r="U74" s="17"/>
      <c r="V74" s="17"/>
      <c r="W74" s="17"/>
      <c r="X74" s="17"/>
      <c r="Y74" s="17"/>
      <c r="Z74" s="17"/>
    </row>
    <row r="75" customFormat="false" ht="15.75" hidden="false" customHeight="true" outlineLevel="0" collapsed="false">
      <c r="B75" s="23" t="n">
        <f aca="false">IFERROR(MATCH(G75,pedidos_Lamin!$B$2:$B$169,0),0)</f>
        <v>21</v>
      </c>
      <c r="C75" s="23" t="n">
        <f aca="false">IFERROR(MATCH(G75,pedidos_conv!$B$2:$B$69,0),0)</f>
        <v>0</v>
      </c>
      <c r="D75" s="30" t="n">
        <f aca="false">IF(B75=0,0,VLOOKUP(G75,pedidos!$B$2:$N$237,4))</f>
        <v>226.8</v>
      </c>
      <c r="E75" s="23" t="n">
        <f aca="false">IF(C75=0,0,VLOOKUP(G75,pedidos_conv!$B$2:$N$69,4))</f>
        <v>0</v>
      </c>
      <c r="F75" s="23" t="n">
        <f aca="false">IF(G75="N/D","   ",F74+1)</f>
        <v>72</v>
      </c>
      <c r="G75" s="31" t="s">
        <v>34</v>
      </c>
      <c r="H75" s="23" t="n">
        <f aca="false">MATCH(G75,Plant_Matriz_Setup!$A$1:$A$33)</f>
        <v>27</v>
      </c>
      <c r="I75" s="23" t="n">
        <f aca="false">MATCH(G76,Plant_Matriz_Setup!$A$1:$AF$1)</f>
        <v>23</v>
      </c>
      <c r="J75" s="24" t="str">
        <f aca="false">VLOOKUP(G75,Plant_Matriz_Setup!$A$1:$AF$33,I75)</f>
        <v>5:00.0000</v>
      </c>
      <c r="K75" s="25" t="str">
        <f aca="false">J75</f>
        <v>5:00.0000</v>
      </c>
      <c r="L75" s="26" t="str">
        <f aca="false">RIGHT(K75,8)</f>
        <v>:00.0000</v>
      </c>
      <c r="M75" s="27" t="n">
        <f aca="false">LEN(K75)</f>
        <v>9</v>
      </c>
      <c r="N75" s="27" t="n">
        <f aca="false">LEN(L75)</f>
        <v>8</v>
      </c>
      <c r="O75" s="27" t="n">
        <f aca="false">M75-N75</f>
        <v>1</v>
      </c>
      <c r="P75" s="32" t="str">
        <f aca="false">LEFT(K75,O75)</f>
        <v>5</v>
      </c>
      <c r="Q75" s="28" t="n">
        <f aca="false">IF(O75=0,0,VALUE(P75))</f>
        <v>5</v>
      </c>
      <c r="R75" s="17"/>
      <c r="S75" s="17"/>
      <c r="T75" s="17"/>
      <c r="U75" s="17"/>
      <c r="V75" s="17"/>
      <c r="W75" s="17"/>
      <c r="X75" s="17"/>
      <c r="Y75" s="17"/>
      <c r="Z75" s="17"/>
    </row>
    <row r="76" customFormat="false" ht="15.75" hidden="false" customHeight="true" outlineLevel="0" collapsed="false">
      <c r="B76" s="23" t="n">
        <f aca="false">IFERROR(MATCH(G76,pedidos_Lamin!$B$2:$B$169,0),0)</f>
        <v>0</v>
      </c>
      <c r="C76" s="23" t="n">
        <f aca="false">IFERROR(MATCH(G76,pedidos_conv!$B$2:$B$69,0),0)</f>
        <v>8</v>
      </c>
      <c r="D76" s="23" t="n">
        <f aca="false">IF(B76=0,0,VLOOKUP(G76,pedidos!$B$2:$N$237,4))</f>
        <v>0</v>
      </c>
      <c r="E76" s="30" t="n">
        <f aca="false">IF(C76=0,0,VLOOKUP(G76,pedidos_conv!$B$2:$N$69,4))</f>
        <v>239.4</v>
      </c>
      <c r="F76" s="23" t="n">
        <f aca="false">IF(G76="N/D","   ",F75+1)</f>
        <v>73</v>
      </c>
      <c r="G76" s="31" t="s">
        <v>45</v>
      </c>
      <c r="H76" s="23" t="n">
        <f aca="false">MATCH(G76,Plant_Matriz_Setup!$A$1:$A$33)</f>
        <v>24</v>
      </c>
      <c r="I76" s="23" t="n">
        <f aca="false">MATCH(G77,Plant_Matriz_Setup!$A$1:$AF$1)</f>
        <v>10</v>
      </c>
      <c r="J76" s="24" t="str">
        <f aca="false">VLOOKUP(G76,Plant_Matriz_Setup!$A$1:$AF$33,I76)</f>
        <v>2:00.0000</v>
      </c>
      <c r="K76" s="25" t="str">
        <f aca="false">J76</f>
        <v>2:00.0000</v>
      </c>
      <c r="L76" s="26" t="str">
        <f aca="false">RIGHT(K76,8)</f>
        <v>:00.0000</v>
      </c>
      <c r="M76" s="27" t="n">
        <f aca="false">LEN(K76)</f>
        <v>9</v>
      </c>
      <c r="N76" s="27" t="n">
        <f aca="false">LEN(L76)</f>
        <v>8</v>
      </c>
      <c r="O76" s="27" t="n">
        <f aca="false">M76-N76</f>
        <v>1</v>
      </c>
      <c r="P76" s="32" t="str">
        <f aca="false">LEFT(K76,O76)</f>
        <v>2</v>
      </c>
      <c r="Q76" s="28" t="n">
        <f aca="false">IF(O76=0,0,VALUE(P76))</f>
        <v>2</v>
      </c>
      <c r="R76" s="17"/>
      <c r="S76" s="17"/>
      <c r="T76" s="17"/>
      <c r="U76" s="17"/>
      <c r="V76" s="17"/>
      <c r="W76" s="17"/>
      <c r="X76" s="17"/>
      <c r="Y76" s="17"/>
      <c r="Z76" s="17"/>
    </row>
    <row r="77" customFormat="false" ht="15.75" hidden="false" customHeight="true" outlineLevel="0" collapsed="false">
      <c r="B77" s="23" t="n">
        <f aca="false">IFERROR(MATCH(G77,pedidos_Lamin!$B$2:$B$169,0),0)</f>
        <v>14</v>
      </c>
      <c r="C77" s="23" t="n">
        <f aca="false">IFERROR(MATCH(G77,pedidos_conv!$B$2:$B$69,0),0)</f>
        <v>0</v>
      </c>
      <c r="D77" s="30" t="n">
        <f aca="false">IF(B77=0,0,VLOOKUP(G77,pedidos!$B$2:$N$237,4))</f>
        <v>226.8</v>
      </c>
      <c r="E77" s="23" t="n">
        <f aca="false">IF(C77=0,0,VLOOKUP(G77,pedidos_conv!$B$2:$N$69,4))</f>
        <v>0</v>
      </c>
      <c r="F77" s="23" t="n">
        <f aca="false">IF(G77="N/D","   ",F76+1)</f>
        <v>74</v>
      </c>
      <c r="G77" s="31" t="s">
        <v>27</v>
      </c>
      <c r="H77" s="23" t="n">
        <f aca="false">MATCH(G77,Plant_Matriz_Setup!$A$1:$A$33)</f>
        <v>11</v>
      </c>
      <c r="I77" s="23" t="n">
        <f aca="false">MATCH(G78,Plant_Matriz_Setup!$A$1:$AF$1)</f>
        <v>23</v>
      </c>
      <c r="J77" s="23" t="str">
        <f aca="false">VLOOKUP(G77,Plant_Matriz_Setup!$A$1:$AF$33,I77)</f>
        <v>5:00.0000</v>
      </c>
      <c r="K77" s="25" t="str">
        <f aca="false">J77</f>
        <v>5:00.0000</v>
      </c>
      <c r="L77" s="26" t="str">
        <f aca="false">RIGHT(K77,8)</f>
        <v>:00.0000</v>
      </c>
      <c r="M77" s="27" t="n">
        <f aca="false">LEN(K77)</f>
        <v>9</v>
      </c>
      <c r="N77" s="27" t="n">
        <f aca="false">LEN(L77)</f>
        <v>8</v>
      </c>
      <c r="O77" s="27" t="n">
        <f aca="false">M77-N77</f>
        <v>1</v>
      </c>
      <c r="P77" s="32" t="str">
        <f aca="false">LEFT(K77,O77)</f>
        <v>5</v>
      </c>
      <c r="Q77" s="28" t="n">
        <f aca="false">IF(O77=0,0,VALUE(P77))</f>
        <v>5</v>
      </c>
      <c r="R77" s="17"/>
      <c r="S77" s="17"/>
      <c r="T77" s="17"/>
      <c r="U77" s="17"/>
      <c r="V77" s="17"/>
      <c r="W77" s="17"/>
      <c r="X77" s="17"/>
      <c r="Y77" s="17"/>
      <c r="Z77" s="17"/>
    </row>
    <row r="78" customFormat="false" ht="15.75" hidden="false" customHeight="true" outlineLevel="0" collapsed="false">
      <c r="B78" s="23" t="n">
        <f aca="false">IFERROR(MATCH(G78,pedidos_Lamin!$B$2:$B$169,0),0)</f>
        <v>0</v>
      </c>
      <c r="C78" s="23" t="n">
        <f aca="false">IFERROR(MATCH(G78,pedidos_conv!$B$2:$B$69,0),0)</f>
        <v>8</v>
      </c>
      <c r="D78" s="30" t="n">
        <f aca="false">IF(B78=0,0,VLOOKUP(G78,pedidos!$B$2:$N$237,4))</f>
        <v>0</v>
      </c>
      <c r="E78" s="23" t="n">
        <f aca="false">IF(C78=0,0,VLOOKUP(G78,pedidos_conv!$B$2:$N$69,4))</f>
        <v>239.4</v>
      </c>
      <c r="F78" s="23" t="n">
        <f aca="false">IF(G78="N/D","   ",F77+1)</f>
        <v>75</v>
      </c>
      <c r="G78" s="31" t="s">
        <v>45</v>
      </c>
      <c r="H78" s="23" t="n">
        <f aca="false">MATCH(G78,Plant_Matriz_Setup!$A$1:$A$33)</f>
        <v>24</v>
      </c>
      <c r="I78" s="23" t="n">
        <f aca="false">MATCH(G79,Plant_Matriz_Setup!$A$1:$AF$1)</f>
        <v>9</v>
      </c>
      <c r="J78" s="23" t="str">
        <f aca="false">VLOOKUP(G78,Plant_Matriz_Setup!$A$1:$AF$33,I78)</f>
        <v>1:00.0000</v>
      </c>
      <c r="K78" s="25" t="str">
        <f aca="false">J78</f>
        <v>1:00.0000</v>
      </c>
      <c r="L78" s="26" t="str">
        <f aca="false">RIGHT(K78,8)</f>
        <v>:00.0000</v>
      </c>
      <c r="M78" s="27" t="n">
        <f aca="false">LEN(K78)</f>
        <v>9</v>
      </c>
      <c r="N78" s="27" t="n">
        <f aca="false">LEN(L78)</f>
        <v>8</v>
      </c>
      <c r="O78" s="27" t="n">
        <f aca="false">M78-N78</f>
        <v>1</v>
      </c>
      <c r="P78" s="32" t="str">
        <f aca="false">LEFT(K78,O78)</f>
        <v>1</v>
      </c>
      <c r="Q78" s="28" t="n">
        <f aca="false">IF(O78=0,0,VALUE(P78))</f>
        <v>1</v>
      </c>
      <c r="R78" s="17"/>
      <c r="S78" s="17"/>
      <c r="T78" s="17"/>
      <c r="U78" s="17"/>
      <c r="V78" s="17"/>
      <c r="W78" s="17"/>
      <c r="X78" s="17"/>
      <c r="Y78" s="17"/>
      <c r="Z78" s="17"/>
    </row>
    <row r="79" customFormat="false" ht="15.75" hidden="false" customHeight="true" outlineLevel="0" collapsed="false">
      <c r="B79" s="23" t="n">
        <f aca="false">IFERROR(MATCH(G79,pedidos_Lamin!$B$2:$B$169,0),0)</f>
        <v>13</v>
      </c>
      <c r="C79" s="23" t="n">
        <f aca="false">IFERROR(MATCH(G79,pedidos_conv!$B$2:$B$69,0),0)</f>
        <v>0</v>
      </c>
      <c r="D79" s="30" t="n">
        <f aca="false">IF(B79=0,0,VLOOKUP(G79,pedidos!$B$2:$N$237,4))</f>
        <v>226.8</v>
      </c>
      <c r="E79" s="23" t="n">
        <f aca="false">IF(C79=0,0,VLOOKUP(G79,pedidos_conv!$B$2:$N$69,4))</f>
        <v>0</v>
      </c>
      <c r="F79" s="23" t="n">
        <f aca="false">IF(G79="N/D","   ",F78+1)</f>
        <v>76</v>
      </c>
      <c r="G79" s="31" t="s">
        <v>26</v>
      </c>
      <c r="H79" s="23" t="n">
        <f aca="false">MATCH(G79,Plant_Matriz_Setup!$A$1:$A$33)</f>
        <v>10</v>
      </c>
      <c r="I79" s="23" t="n">
        <f aca="false">MATCH(G80,Plant_Matriz_Setup!$A$1:$AF$1)</f>
        <v>28</v>
      </c>
      <c r="J79" s="24" t="str">
        <f aca="false">VLOOKUP(G79,Plant_Matriz_Setup!$A$1:$AF$33,I79)</f>
        <v>2:00.0000</v>
      </c>
      <c r="K79" s="25" t="str">
        <f aca="false">J79</f>
        <v>2:00.0000</v>
      </c>
      <c r="L79" s="26" t="str">
        <f aca="false">RIGHT(K79,8)</f>
        <v>:00.0000</v>
      </c>
      <c r="M79" s="27" t="n">
        <f aca="false">LEN(K79)</f>
        <v>9</v>
      </c>
      <c r="N79" s="27" t="n">
        <f aca="false">LEN(L79)</f>
        <v>8</v>
      </c>
      <c r="O79" s="27" t="n">
        <f aca="false">M79-N79</f>
        <v>1</v>
      </c>
      <c r="P79" s="32" t="str">
        <f aca="false">LEFT(K79,O79)</f>
        <v>2</v>
      </c>
      <c r="Q79" s="28" t="n">
        <f aca="false">IF(O79=0,0,VALUE(P79))</f>
        <v>2</v>
      </c>
      <c r="R79" s="17"/>
      <c r="S79" s="17"/>
      <c r="T79" s="17"/>
      <c r="U79" s="17"/>
      <c r="V79" s="17"/>
      <c r="W79" s="17"/>
      <c r="X79" s="17"/>
      <c r="Y79" s="17"/>
      <c r="Z79" s="17"/>
    </row>
    <row r="80" customFormat="false" ht="15.75" hidden="false" customHeight="true" outlineLevel="0" collapsed="false">
      <c r="B80" s="23" t="n">
        <f aca="false">IFERROR(MATCH(G80,pedidos_Lamin!$B$2:$B$169,0),0)</f>
        <v>1</v>
      </c>
      <c r="C80" s="23" t="n">
        <f aca="false">IFERROR(MATCH(G80,pedidos_conv!$B$2:$B$69,0),0)</f>
        <v>0</v>
      </c>
      <c r="D80" s="30" t="n">
        <f aca="false">IF(B80=0,0,VLOOKUP(G80,pedidos!$B$2:$N$237,4))</f>
        <v>226.8</v>
      </c>
      <c r="E80" s="23" t="n">
        <f aca="false">IF(C80=0,0,VLOOKUP(G80,pedidos_conv!$B$2:$N$69,4))</f>
        <v>0</v>
      </c>
      <c r="F80" s="23" t="n">
        <f aca="false">IF(G80="N/D","   ",F79+1)</f>
        <v>77</v>
      </c>
      <c r="G80" s="31" t="s">
        <v>13</v>
      </c>
      <c r="H80" s="23" t="n">
        <f aca="false">MATCH(G80,Plant_Matriz_Setup!$A$1:$A$33)</f>
        <v>29</v>
      </c>
      <c r="I80" s="23" t="n">
        <f aca="false">MATCH(G81,Plant_Matriz_Setup!$A$1:$AF$1)</f>
        <v>24</v>
      </c>
      <c r="J80" s="24" t="str">
        <f aca="false">VLOOKUP(G80,Plant_Matriz_Setup!$A$1:$AF$33,I80)</f>
        <v>5:00.0000</v>
      </c>
      <c r="K80" s="25" t="str">
        <f aca="false">J80</f>
        <v>5:00.0000</v>
      </c>
      <c r="L80" s="26" t="str">
        <f aca="false">RIGHT(K80,8)</f>
        <v>:00.0000</v>
      </c>
      <c r="M80" s="27" t="n">
        <f aca="false">LEN(K80)</f>
        <v>9</v>
      </c>
      <c r="N80" s="27" t="n">
        <f aca="false">LEN(L80)</f>
        <v>8</v>
      </c>
      <c r="O80" s="27" t="n">
        <f aca="false">M80-N80</f>
        <v>1</v>
      </c>
      <c r="P80" s="32" t="str">
        <f aca="false">LEFT(K80,O80)</f>
        <v>5</v>
      </c>
      <c r="Q80" s="28" t="n">
        <f aca="false">IF(O80=0,0,VALUE(P80))</f>
        <v>5</v>
      </c>
      <c r="R80" s="17"/>
      <c r="S80" s="17"/>
      <c r="T80" s="17"/>
      <c r="U80" s="17"/>
      <c r="V80" s="17"/>
      <c r="W80" s="17"/>
      <c r="X80" s="17"/>
      <c r="Y80" s="17"/>
      <c r="Z80" s="17"/>
    </row>
    <row r="81" customFormat="false" ht="15.75" hidden="false" customHeight="true" outlineLevel="0" collapsed="false">
      <c r="B81" s="23" t="n">
        <f aca="false">IFERROR(MATCH(G81,pedidos_Lamin!$B$2:$B$169,0),0)</f>
        <v>19</v>
      </c>
      <c r="C81" s="23" t="n">
        <f aca="false">IFERROR(MATCH(G81,pedidos_conv!$B$2:$B$69,0),0)</f>
        <v>0</v>
      </c>
      <c r="D81" s="30" t="n">
        <f aca="false">IF(B81=0,0,VLOOKUP(G81,pedidos!$B$2:$N$237,4))</f>
        <v>226.8</v>
      </c>
      <c r="E81" s="23" t="n">
        <f aca="false">IF(C81=0,0,VLOOKUP(G81,pedidos_conv!$B$2:$N$69,4))</f>
        <v>0</v>
      </c>
      <c r="F81" s="23" t="n">
        <f aca="false">IF(G81="N/D","   ",F80+1)</f>
        <v>78</v>
      </c>
      <c r="G81" s="31" t="s">
        <v>32</v>
      </c>
      <c r="H81" s="23" t="n">
        <f aca="false">MATCH(G81,Plant_Matriz_Setup!$A$1:$A$33)</f>
        <v>25</v>
      </c>
      <c r="I81" s="23" t="n">
        <f aca="false">MATCH(G82,Plant_Matriz_Setup!$A$1:$AF$1)</f>
        <v>20</v>
      </c>
      <c r="J81" s="24" t="str">
        <f aca="false">VLOOKUP(G81,Plant_Matriz_Setup!$A$1:$AF$33,I81)</f>
        <v>5:00.0000</v>
      </c>
      <c r="K81" s="25" t="str">
        <f aca="false">J81</f>
        <v>5:00.0000</v>
      </c>
      <c r="L81" s="26" t="str">
        <f aca="false">RIGHT(K81,8)</f>
        <v>:00.0000</v>
      </c>
      <c r="M81" s="27" t="n">
        <f aca="false">LEN(K81)</f>
        <v>9</v>
      </c>
      <c r="N81" s="27" t="n">
        <f aca="false">LEN(L81)</f>
        <v>8</v>
      </c>
      <c r="O81" s="27" t="n">
        <f aca="false">M81-N81</f>
        <v>1</v>
      </c>
      <c r="P81" s="32" t="str">
        <f aca="false">LEFT(K81,O81)</f>
        <v>5</v>
      </c>
      <c r="Q81" s="28" t="n">
        <f aca="false">IF(O81=0,0,VALUE(P81))</f>
        <v>5</v>
      </c>
      <c r="R81" s="17"/>
      <c r="S81" s="17"/>
      <c r="T81" s="17"/>
      <c r="U81" s="17"/>
      <c r="V81" s="17"/>
      <c r="W81" s="17"/>
      <c r="X81" s="17"/>
      <c r="Y81" s="17"/>
      <c r="Z81" s="17"/>
    </row>
    <row r="82" customFormat="false" ht="15.75" hidden="false" customHeight="true" outlineLevel="0" collapsed="false">
      <c r="B82" s="23" t="n">
        <f aca="false">IFERROR(MATCH(G82,pedidos_Lamin!$B$2:$B$169,0),0)</f>
        <v>0</v>
      </c>
      <c r="C82" s="23" t="n">
        <f aca="false">IFERROR(MATCH(G82,pedidos_conv!$B$2:$B$69,0),0)</f>
        <v>5</v>
      </c>
      <c r="D82" s="30" t="n">
        <f aca="false">IF(B82=0,0,VLOOKUP(G82,pedidos!$B$2:$N$237,4))</f>
        <v>0</v>
      </c>
      <c r="E82" s="23" t="n">
        <f aca="false">IF(C82=0,0,VLOOKUP(G82,pedidos_conv!$B$2:$N$69,4))</f>
        <v>220.5</v>
      </c>
      <c r="F82" s="23" t="n">
        <f aca="false">IF(G82="N/D","   ",F81+1)</f>
        <v>79</v>
      </c>
      <c r="G82" s="31" t="s">
        <v>42</v>
      </c>
      <c r="H82" s="23" t="n">
        <f aca="false">MATCH(G82,Plant_Matriz_Setup!$A$1:$A$33)</f>
        <v>21</v>
      </c>
      <c r="I82" s="23" t="n">
        <f aca="false">MATCH(G83,Plant_Matriz_Setup!$A$1:$AF$1)</f>
        <v>25</v>
      </c>
      <c r="J82" s="24" t="str">
        <f aca="false">VLOOKUP(G82,Plant_Matriz_Setup!$A$1:$AF$33,I82)</f>
        <v>2:00.0000</v>
      </c>
      <c r="K82" s="25" t="str">
        <f aca="false">J82</f>
        <v>2:00.0000</v>
      </c>
      <c r="L82" s="26" t="str">
        <f aca="false">RIGHT(K82,8)</f>
        <v>:00.0000</v>
      </c>
      <c r="M82" s="27" t="n">
        <f aca="false">LEN(K82)</f>
        <v>9</v>
      </c>
      <c r="N82" s="27" t="n">
        <f aca="false">LEN(L82)</f>
        <v>8</v>
      </c>
      <c r="O82" s="27" t="n">
        <f aca="false">M82-N82</f>
        <v>1</v>
      </c>
      <c r="P82" s="32" t="str">
        <f aca="false">LEFT(K82,O82)</f>
        <v>2</v>
      </c>
      <c r="Q82" s="28" t="n">
        <f aca="false">IF(O82=0,0,VALUE(P82))</f>
        <v>2</v>
      </c>
      <c r="R82" s="17"/>
      <c r="S82" s="17"/>
      <c r="T82" s="17"/>
      <c r="U82" s="17"/>
      <c r="V82" s="17"/>
      <c r="W82" s="17"/>
      <c r="X82" s="17"/>
      <c r="Y82" s="17"/>
      <c r="Z82" s="17"/>
    </row>
    <row r="83" customFormat="false" ht="15.75" hidden="false" customHeight="true" outlineLevel="0" collapsed="false">
      <c r="B83" s="23" t="n">
        <f aca="false">IFERROR(MATCH(G83,pedidos_Lamin!$B$2:$B$169,0),0)</f>
        <v>20</v>
      </c>
      <c r="C83" s="23" t="n">
        <f aca="false">IFERROR(MATCH(G83,pedidos_conv!$B$2:$B$69,0),0)</f>
        <v>0</v>
      </c>
      <c r="D83" s="30" t="n">
        <f aca="false">IF(B83=0,0,VLOOKUP(G83,pedidos!$B$2:$N$237,4))</f>
        <v>226.8</v>
      </c>
      <c r="E83" s="23" t="n">
        <f aca="false">IF(C83=0,0,VLOOKUP(G83,pedidos_conv!$B$2:$N$69,4))</f>
        <v>0</v>
      </c>
      <c r="F83" s="23" t="n">
        <f aca="false">IF(G83="N/D","   ",F82+1)</f>
        <v>80</v>
      </c>
      <c r="G83" s="31" t="s">
        <v>33</v>
      </c>
      <c r="H83" s="23" t="n">
        <f aca="false">MATCH(G83,Plant_Matriz_Setup!$A$1:$A$33)</f>
        <v>26</v>
      </c>
      <c r="I83" s="23" t="n">
        <f aca="false">MATCH(G84,Plant_Matriz_Setup!$A$1:$AF$1)</f>
        <v>19</v>
      </c>
      <c r="J83" s="24" t="str">
        <f aca="false">VLOOKUP(G83,Plant_Matriz_Setup!$A$1:$AF$33,I83)</f>
        <v>10:00.0000</v>
      </c>
      <c r="K83" s="25" t="str">
        <f aca="false">J83</f>
        <v>10:00.0000</v>
      </c>
      <c r="L83" s="26" t="str">
        <f aca="false">RIGHT(K83,8)</f>
        <v>:00.0000</v>
      </c>
      <c r="M83" s="27" t="n">
        <f aca="false">LEN(K83)</f>
        <v>10</v>
      </c>
      <c r="N83" s="27" t="n">
        <f aca="false">LEN(L83)</f>
        <v>8</v>
      </c>
      <c r="O83" s="27" t="n">
        <f aca="false">M83-N83</f>
        <v>2</v>
      </c>
      <c r="P83" s="32" t="str">
        <f aca="false">LEFT(K83,O83)</f>
        <v>10</v>
      </c>
      <c r="Q83" s="28" t="n">
        <f aca="false">IF(O83=0,0,VALUE(P83))</f>
        <v>10</v>
      </c>
      <c r="R83" s="17"/>
      <c r="S83" s="17"/>
      <c r="T83" s="17"/>
      <c r="U83" s="17"/>
      <c r="V83" s="17"/>
      <c r="W83" s="17"/>
      <c r="X83" s="17"/>
      <c r="Y83" s="17"/>
      <c r="Z83" s="17"/>
    </row>
    <row r="84" customFormat="false" ht="15.75" hidden="false" customHeight="true" outlineLevel="0" collapsed="false">
      <c r="B84" s="23" t="n">
        <f aca="false">IFERROR(MATCH(G84,pedidos_Lamin!$B$2:$B$169,0),0)</f>
        <v>0</v>
      </c>
      <c r="C84" s="23" t="n">
        <f aca="false">IFERROR(MATCH(G84,pedidos_conv!$B$2:$B$69,0),0)</f>
        <v>4</v>
      </c>
      <c r="D84" s="30" t="n">
        <f aca="false">IF(B84=0,0,VLOOKUP(G84,pedidos!$B$2:$N$237,4))</f>
        <v>0</v>
      </c>
      <c r="E84" s="23" t="n">
        <f aca="false">IF(C84=0,0,VLOOKUP(G84,pedidos_conv!$B$2:$N$69,4))</f>
        <v>226.8</v>
      </c>
      <c r="F84" s="23" t="n">
        <f aca="false">IF(G84="N/D","   ",F83+1)</f>
        <v>81</v>
      </c>
      <c r="G84" s="31" t="s">
        <v>41</v>
      </c>
      <c r="H84" s="23" t="n">
        <f aca="false">MATCH(G84,Plant_Matriz_Setup!$A$1:$A$33)</f>
        <v>20</v>
      </c>
      <c r="I84" s="23" t="n">
        <f aca="false">MATCH(G85,Plant_Matriz_Setup!$A$1:$AF$1)</f>
        <v>18</v>
      </c>
      <c r="J84" s="24" t="str">
        <f aca="false">VLOOKUP(G84,Plant_Matriz_Setup!$A$1:$AF$33,I84)</f>
        <v>10:00.0000</v>
      </c>
      <c r="K84" s="25" t="str">
        <f aca="false">J84</f>
        <v>10:00.0000</v>
      </c>
      <c r="L84" s="26" t="str">
        <f aca="false">RIGHT(K84,8)</f>
        <v>:00.0000</v>
      </c>
      <c r="M84" s="27" t="n">
        <f aca="false">LEN(K84)</f>
        <v>10</v>
      </c>
      <c r="N84" s="27" t="n">
        <f aca="false">LEN(L84)</f>
        <v>8</v>
      </c>
      <c r="O84" s="27" t="n">
        <f aca="false">M84-N84</f>
        <v>2</v>
      </c>
      <c r="P84" s="32" t="str">
        <f aca="false">LEFT(K84,O84)</f>
        <v>10</v>
      </c>
      <c r="Q84" s="28" t="n">
        <f aca="false">IF(O84=0,0,VALUE(P84))</f>
        <v>10</v>
      </c>
      <c r="R84" s="17"/>
      <c r="S84" s="17"/>
      <c r="T84" s="17"/>
      <c r="U84" s="17"/>
      <c r="V84" s="17"/>
      <c r="W84" s="17"/>
      <c r="X84" s="17"/>
      <c r="Y84" s="17"/>
      <c r="Z84" s="17"/>
    </row>
    <row r="85" customFormat="false" ht="15.75" hidden="false" customHeight="true" outlineLevel="0" collapsed="false">
      <c r="B85" s="23" t="n">
        <f aca="false">IFERROR(MATCH(G85,pedidos_Lamin!$B$2:$B$169,0),0)</f>
        <v>0</v>
      </c>
      <c r="C85" s="23" t="n">
        <f aca="false">IFERROR(MATCH(G85,pedidos_conv!$B$2:$B$69,0),0)</f>
        <v>3</v>
      </c>
      <c r="D85" s="30" t="n">
        <f aca="false">IF(B85=0,0,VLOOKUP(G85,pedidos!$B$2:$N$237,4))</f>
        <v>0</v>
      </c>
      <c r="E85" s="23" t="n">
        <f aca="false">IF(C85=0,0,VLOOKUP(G85,pedidos_conv!$B$2:$N$69,4))</f>
        <v>226.8</v>
      </c>
      <c r="F85" s="23" t="n">
        <f aca="false">IF(G85="N/D","   ",F84+1)</f>
        <v>82</v>
      </c>
      <c r="G85" s="31" t="s">
        <v>40</v>
      </c>
      <c r="H85" s="23" t="n">
        <f aca="false">MATCH(G85,Plant_Matriz_Setup!$A$1:$A$33)</f>
        <v>19</v>
      </c>
      <c r="I85" s="23" t="n">
        <f aca="false">MATCH(G86,Plant_Matriz_Setup!$A$1:$AF$1)</f>
        <v>6</v>
      </c>
      <c r="J85" s="24" t="str">
        <f aca="false">VLOOKUP(G85,Plant_Matriz_Setup!$A$1:$AF$33,I85)</f>
        <v>5:00.0000</v>
      </c>
      <c r="K85" s="25" t="str">
        <f aca="false">J85</f>
        <v>5:00.0000</v>
      </c>
      <c r="L85" s="26" t="str">
        <f aca="false">RIGHT(K85,8)</f>
        <v>:00.0000</v>
      </c>
      <c r="M85" s="27" t="n">
        <f aca="false">LEN(K85)</f>
        <v>9</v>
      </c>
      <c r="N85" s="27" t="n">
        <f aca="false">LEN(L85)</f>
        <v>8</v>
      </c>
      <c r="O85" s="27" t="n">
        <f aca="false">M85-N85</f>
        <v>1</v>
      </c>
      <c r="P85" s="32" t="str">
        <f aca="false">LEFT(K85,O85)</f>
        <v>5</v>
      </c>
      <c r="Q85" s="28" t="n">
        <f aca="false">IF(O85=0,0,VALUE(P85))</f>
        <v>5</v>
      </c>
      <c r="R85" s="17"/>
      <c r="S85" s="17"/>
      <c r="T85" s="17"/>
      <c r="U85" s="17"/>
      <c r="V85" s="17"/>
      <c r="W85" s="17"/>
      <c r="X85" s="17"/>
      <c r="Y85" s="17"/>
      <c r="Z85" s="17"/>
    </row>
    <row r="86" customFormat="false" ht="15.75" hidden="false" customHeight="true" outlineLevel="0" collapsed="false">
      <c r="B86" s="23" t="n">
        <f aca="false">IFERROR(MATCH(G86,pedidos_Lamin!$B$2:$B$169,0),0)</f>
        <v>10</v>
      </c>
      <c r="C86" s="23" t="n">
        <f aca="false">IFERROR(MATCH(G86,pedidos_conv!$B$2:$B$69,0),0)</f>
        <v>0</v>
      </c>
      <c r="D86" s="30" t="n">
        <f aca="false">IF(B86=0,0,VLOOKUP(G86,pedidos!$B$2:$N$237,4))</f>
        <v>239.4</v>
      </c>
      <c r="E86" s="23" t="n">
        <f aca="false">IF(C86=0,0,VLOOKUP(G86,pedidos_conv!$B$2:$N$69,4))</f>
        <v>0</v>
      </c>
      <c r="F86" s="23" t="n">
        <f aca="false">IF(G86="N/D","   ",F85+1)</f>
        <v>83</v>
      </c>
      <c r="G86" s="31" t="s">
        <v>23</v>
      </c>
      <c r="H86" s="23" t="n">
        <f aca="false">MATCH(G86,Plant_Matriz_Setup!$A$1:$A$33)</f>
        <v>7</v>
      </c>
      <c r="I86" s="23" t="n">
        <f aca="false">MATCH(G87,Plant_Matriz_Setup!$A$1:$AF$1)</f>
        <v>17</v>
      </c>
      <c r="J86" s="24" t="str">
        <f aca="false">VLOOKUP(G86,Plant_Matriz_Setup!$A$1:$AF$33,I86)</f>
        <v>10:00.0000</v>
      </c>
      <c r="K86" s="25" t="str">
        <f aca="false">J86</f>
        <v>10:00.0000</v>
      </c>
      <c r="L86" s="26" t="str">
        <f aca="false">RIGHT(K86,8)</f>
        <v>:00.0000</v>
      </c>
      <c r="M86" s="27" t="n">
        <f aca="false">LEN(K86)</f>
        <v>10</v>
      </c>
      <c r="N86" s="27" t="n">
        <f aca="false">LEN(L86)</f>
        <v>8</v>
      </c>
      <c r="O86" s="27" t="n">
        <f aca="false">M86-N86</f>
        <v>2</v>
      </c>
      <c r="P86" s="32" t="str">
        <f aca="false">LEFT(K86,O86)</f>
        <v>10</v>
      </c>
      <c r="Q86" s="28" t="n">
        <f aca="false">IF(O86=0,0,VALUE(P86))</f>
        <v>10</v>
      </c>
      <c r="R86" s="17"/>
      <c r="S86" s="17"/>
      <c r="T86" s="17"/>
      <c r="U86" s="17"/>
      <c r="V86" s="17"/>
      <c r="W86" s="17"/>
      <c r="X86" s="17"/>
      <c r="Y86" s="17"/>
      <c r="Z86" s="17"/>
    </row>
    <row r="87" customFormat="false" ht="15.75" hidden="false" customHeight="true" outlineLevel="0" collapsed="false">
      <c r="B87" s="23" t="n">
        <f aca="false">IFERROR(MATCH(G87,pedidos_Lamin!$B$2:$B$169,0),0)</f>
        <v>0</v>
      </c>
      <c r="C87" s="23" t="n">
        <f aca="false">IFERROR(MATCH(G87,pedidos_conv!$B$2:$B$69,0),0)</f>
        <v>2</v>
      </c>
      <c r="D87" s="30" t="n">
        <f aca="false">IF(B87=0,0,VLOOKUP(G87,pedidos!$B$2:$N$237,4))</f>
        <v>0</v>
      </c>
      <c r="E87" s="23" t="n">
        <f aca="false">IF(C87=0,0,VLOOKUP(G87,pedidos_conv!$B$2:$N$69,4))</f>
        <v>220.5</v>
      </c>
      <c r="F87" s="23" t="n">
        <f aca="false">IF(G87="N/D","   ",F86+1)</f>
        <v>84</v>
      </c>
      <c r="G87" s="31" t="s">
        <v>39</v>
      </c>
      <c r="H87" s="23" t="n">
        <f aca="false">MATCH(G87,Plant_Matriz_Setup!$A$1:$A$33)</f>
        <v>18</v>
      </c>
      <c r="I87" s="23" t="n">
        <f aca="false">MATCH(G88,Plant_Matriz_Setup!$A$1:$AF$1)</f>
        <v>7</v>
      </c>
      <c r="J87" s="24" t="str">
        <f aca="false">VLOOKUP(G87,Plant_Matriz_Setup!$A$1:$AF$33,I87)</f>
        <v>1:00.0000</v>
      </c>
      <c r="K87" s="25" t="str">
        <f aca="false">J87</f>
        <v>1:00.0000</v>
      </c>
      <c r="L87" s="26" t="str">
        <f aca="false">RIGHT(K87,8)</f>
        <v>:00.0000</v>
      </c>
      <c r="M87" s="27" t="n">
        <f aca="false">LEN(K87)</f>
        <v>9</v>
      </c>
      <c r="N87" s="27" t="n">
        <f aca="false">LEN(L87)</f>
        <v>8</v>
      </c>
      <c r="O87" s="27" t="n">
        <f aca="false">M87-N87</f>
        <v>1</v>
      </c>
      <c r="P87" s="32" t="str">
        <f aca="false">LEFT(K87,O87)</f>
        <v>1</v>
      </c>
      <c r="Q87" s="28" t="n">
        <f aca="false">IF(O87=0,0,VALUE(P87))</f>
        <v>1</v>
      </c>
      <c r="R87" s="17"/>
      <c r="S87" s="17"/>
      <c r="T87" s="17"/>
      <c r="U87" s="17"/>
      <c r="V87" s="17"/>
      <c r="W87" s="17"/>
      <c r="X87" s="17"/>
      <c r="Y87" s="17"/>
      <c r="Z87" s="17"/>
    </row>
    <row r="88" customFormat="false" ht="15.75" hidden="false" customHeight="true" outlineLevel="0" collapsed="false">
      <c r="B88" s="23" t="n">
        <f aca="false">IFERROR(MATCH(G88,pedidos_Lamin!$B$2:$B$169,0),0)</f>
        <v>11</v>
      </c>
      <c r="C88" s="23" t="n">
        <f aca="false">IFERROR(MATCH(G88,pedidos_conv!$B$2:$B$69,0),0)</f>
        <v>0</v>
      </c>
      <c r="D88" s="23" t="n">
        <f aca="false">IF(B88=0,0,VLOOKUP(G88,pedidos!$B$2:$N$237,4))</f>
        <v>239.4</v>
      </c>
      <c r="E88" s="30" t="n">
        <f aca="false">IF(C88=0,0,VLOOKUP(G88,pedidos_conv!$B$2:$N$69,4))</f>
        <v>0</v>
      </c>
      <c r="F88" s="23" t="n">
        <f aca="false">IF(G88="N/D","   ",F87+1)</f>
        <v>85</v>
      </c>
      <c r="G88" s="31" t="s">
        <v>24</v>
      </c>
      <c r="H88" s="23" t="n">
        <f aca="false">MATCH(G88,Plant_Matriz_Setup!$A$1:$A$33)</f>
        <v>8</v>
      </c>
      <c r="I88" s="23" t="n">
        <f aca="false">MATCH(G89,Plant_Matriz_Setup!$A$1:$AF$1)</f>
        <v>21</v>
      </c>
      <c r="J88" s="24" t="str">
        <f aca="false">VLOOKUP(G88,Plant_Matriz_Setup!$A$1:$AF$33,I88)</f>
        <v>1:00.0000</v>
      </c>
      <c r="K88" s="25" t="str">
        <f aca="false">J88</f>
        <v>1:00.0000</v>
      </c>
      <c r="L88" s="26" t="str">
        <f aca="false">RIGHT(K88,8)</f>
        <v>:00.0000</v>
      </c>
      <c r="M88" s="27" t="n">
        <f aca="false">LEN(K88)</f>
        <v>9</v>
      </c>
      <c r="N88" s="27" t="n">
        <f aca="false">LEN(L88)</f>
        <v>8</v>
      </c>
      <c r="O88" s="27" t="n">
        <f aca="false">M88-N88</f>
        <v>1</v>
      </c>
      <c r="P88" s="32" t="str">
        <f aca="false">LEFT(K88,O88)</f>
        <v>1</v>
      </c>
      <c r="Q88" s="28" t="n">
        <f aca="false">IF(O88=0,0,VALUE(P88))</f>
        <v>1</v>
      </c>
      <c r="R88" s="17"/>
      <c r="S88" s="17"/>
      <c r="T88" s="17"/>
      <c r="U88" s="17"/>
      <c r="V88" s="17"/>
      <c r="W88" s="17"/>
      <c r="X88" s="17"/>
      <c r="Y88" s="17"/>
      <c r="Z88" s="17"/>
    </row>
    <row r="89" customFormat="false" ht="15.75" hidden="false" customHeight="true" outlineLevel="0" collapsed="false">
      <c r="B89" s="23" t="n">
        <f aca="false">IFERROR(MATCH(G89,pedidos_Lamin!$B$2:$B$169,0),0)</f>
        <v>0</v>
      </c>
      <c r="C89" s="23" t="n">
        <f aca="false">IFERROR(MATCH(G89,pedidos_conv!$B$2:$B$69,0),0)</f>
        <v>6</v>
      </c>
      <c r="D89" s="30" t="n">
        <f aca="false">IF(B89=0,0,VLOOKUP(G89,pedidos!$B$2:$N$237,4))</f>
        <v>0</v>
      </c>
      <c r="E89" s="23" t="n">
        <f aca="false">IF(C89=0,0,VLOOKUP(G89,pedidos_conv!$B$2:$N$69,4))</f>
        <v>220.5</v>
      </c>
      <c r="F89" s="23" t="n">
        <f aca="false">IF(G89="N/D","   ",F88+1)</f>
        <v>86</v>
      </c>
      <c r="G89" s="31" t="s">
        <v>43</v>
      </c>
      <c r="H89" s="23" t="n">
        <f aca="false">MATCH(G89,Plant_Matriz_Setup!$A$1:$A$33)</f>
        <v>22</v>
      </c>
      <c r="I89" s="23" t="n">
        <f aca="false">MATCH(G90,Plant_Matriz_Setup!$A$1:$AF$1)</f>
        <v>14</v>
      </c>
      <c r="J89" s="24" t="str">
        <f aca="false">VLOOKUP(G89,Plant_Matriz_Setup!$A$1:$AF$33,I89)</f>
        <v>5:00.0000</v>
      </c>
      <c r="K89" s="25" t="str">
        <f aca="false">J89</f>
        <v>5:00.0000</v>
      </c>
      <c r="L89" s="26" t="str">
        <f aca="false">RIGHT(K89,8)</f>
        <v>:00.0000</v>
      </c>
      <c r="M89" s="27" t="n">
        <f aca="false">LEN(K89)</f>
        <v>9</v>
      </c>
      <c r="N89" s="27" t="n">
        <f aca="false">LEN(L89)</f>
        <v>8</v>
      </c>
      <c r="O89" s="27" t="n">
        <f aca="false">M89-N89</f>
        <v>1</v>
      </c>
      <c r="P89" s="32" t="str">
        <f aca="false">LEFT(K89,O89)</f>
        <v>5</v>
      </c>
      <c r="Q89" s="28" t="n">
        <f aca="false">IF(O89=0,0,VALUE(P89))</f>
        <v>5</v>
      </c>
      <c r="R89" s="17"/>
      <c r="S89" s="17"/>
      <c r="T89" s="17"/>
      <c r="U89" s="17"/>
      <c r="V89" s="17"/>
      <c r="W89" s="17"/>
      <c r="X89" s="17"/>
      <c r="Y89" s="17"/>
      <c r="Z89" s="17"/>
    </row>
    <row r="90" customFormat="false" ht="15.75" hidden="false" customHeight="true" outlineLevel="0" collapsed="false">
      <c r="B90" s="23" t="n">
        <f aca="false">IFERROR(MATCH(G90,pedidos_Lamin!$B$2:$B$169,0),0)</f>
        <v>18</v>
      </c>
      <c r="C90" s="23" t="n">
        <f aca="false">IFERROR(MATCH(G90,pedidos_conv!$B$2:$B$69,0),0)</f>
        <v>0</v>
      </c>
      <c r="D90" s="30" t="n">
        <f aca="false">IF(B90=0,0,VLOOKUP(G90,pedidos!$B$2:$N$237,4))</f>
        <v>239.4</v>
      </c>
      <c r="E90" s="23" t="n">
        <f aca="false">IF(C90=0,0,VLOOKUP(G90,pedidos_conv!$B$2:$N$69,4))</f>
        <v>0</v>
      </c>
      <c r="F90" s="23" t="n">
        <f aca="false">IF(G90="N/D","   ",F89+1)</f>
        <v>87</v>
      </c>
      <c r="G90" s="31" t="s">
        <v>31</v>
      </c>
      <c r="H90" s="23" t="n">
        <f aca="false">MATCH(G90,Plant_Matriz_Setup!$A$1:$A$33)</f>
        <v>15</v>
      </c>
      <c r="I90" s="23" t="n">
        <f aca="false">MATCH(G91,Plant_Matriz_Setup!$A$1:$AF$1)</f>
        <v>24</v>
      </c>
      <c r="J90" s="24" t="str">
        <f aca="false">VLOOKUP(G90,Plant_Matriz_Setup!$A$1:$AF$33,I90)</f>
        <v>3:00.0000</v>
      </c>
      <c r="K90" s="25" t="str">
        <f aca="false">J90</f>
        <v>3:00.0000</v>
      </c>
      <c r="L90" s="26" t="str">
        <f aca="false">RIGHT(K90,8)</f>
        <v>:00.0000</v>
      </c>
      <c r="M90" s="27" t="n">
        <f aca="false">LEN(K90)</f>
        <v>9</v>
      </c>
      <c r="N90" s="27" t="n">
        <f aca="false">LEN(L90)</f>
        <v>8</v>
      </c>
      <c r="O90" s="27" t="n">
        <f aca="false">M90-N90</f>
        <v>1</v>
      </c>
      <c r="P90" s="32" t="str">
        <f aca="false">LEFT(K90,O90)</f>
        <v>3</v>
      </c>
      <c r="Q90" s="28" t="n">
        <f aca="false">IF(O90=0,0,VALUE(P90))</f>
        <v>3</v>
      </c>
      <c r="R90" s="17"/>
      <c r="S90" s="17"/>
      <c r="T90" s="17"/>
      <c r="U90" s="17"/>
      <c r="V90" s="17"/>
      <c r="W90" s="17"/>
      <c r="X90" s="17"/>
      <c r="Y90" s="17"/>
      <c r="Z90" s="17"/>
    </row>
    <row r="91" customFormat="false" ht="15.75" hidden="false" customHeight="true" outlineLevel="0" collapsed="false">
      <c r="B91" s="23" t="n">
        <f aca="false">IFERROR(MATCH(G91,pedidos_Lamin!$B$2:$B$169,0),0)</f>
        <v>19</v>
      </c>
      <c r="C91" s="23" t="n">
        <f aca="false">IFERROR(MATCH(G91,pedidos_conv!$B$2:$B$69,0),0)</f>
        <v>0</v>
      </c>
      <c r="D91" s="30" t="n">
        <f aca="false">IF(B91=0,0,VLOOKUP(G91,pedidos!$B$2:$N$237,4))</f>
        <v>226.8</v>
      </c>
      <c r="E91" s="23" t="n">
        <f aca="false">IF(C91=0,0,VLOOKUP(G91,pedidos_conv!$B$2:$N$69,4))</f>
        <v>0</v>
      </c>
      <c r="F91" s="23" t="n">
        <f aca="false">IF(G91="N/D","   ",F90+1)</f>
        <v>88</v>
      </c>
      <c r="G91" s="31" t="s">
        <v>32</v>
      </c>
      <c r="H91" s="23" t="n">
        <f aca="false">MATCH(G91,Plant_Matriz_Setup!$A$1:$A$33)</f>
        <v>25</v>
      </c>
      <c r="I91" s="23" t="n">
        <f aca="false">MATCH(G92,Plant_Matriz_Setup!$A$1:$AF$1)</f>
        <v>25</v>
      </c>
      <c r="J91" s="24" t="str">
        <f aca="false">VLOOKUP(G91,Plant_Matriz_Setup!$A$1:$AF$33,I91)</f>
        <v>5:00.0000</v>
      </c>
      <c r="K91" s="25" t="str">
        <f aca="false">J91</f>
        <v>5:00.0000</v>
      </c>
      <c r="L91" s="26" t="str">
        <f aca="false">RIGHT(K91,8)</f>
        <v>:00.0000</v>
      </c>
      <c r="M91" s="27" t="n">
        <f aca="false">LEN(K91)</f>
        <v>9</v>
      </c>
      <c r="N91" s="27" t="n">
        <f aca="false">LEN(L91)</f>
        <v>8</v>
      </c>
      <c r="O91" s="27" t="n">
        <f aca="false">M91-N91</f>
        <v>1</v>
      </c>
      <c r="P91" s="32" t="str">
        <f aca="false">LEFT(K91,O91)</f>
        <v>5</v>
      </c>
      <c r="Q91" s="28" t="n">
        <f aca="false">IF(O91=0,0,VALUE(P91))</f>
        <v>5</v>
      </c>
      <c r="R91" s="17"/>
      <c r="S91" s="17"/>
      <c r="T91" s="17"/>
      <c r="U91" s="17"/>
      <c r="V91" s="17"/>
      <c r="W91" s="17"/>
      <c r="X91" s="17"/>
      <c r="Y91" s="17"/>
      <c r="Z91" s="17"/>
    </row>
    <row r="92" customFormat="false" ht="15.75" hidden="false" customHeight="true" outlineLevel="0" collapsed="false">
      <c r="B92" s="23" t="n">
        <f aca="false">IFERROR(MATCH(G92,pedidos_Lamin!$B$2:$B$169,0),0)</f>
        <v>20</v>
      </c>
      <c r="C92" s="23" t="n">
        <f aca="false">IFERROR(MATCH(G92,pedidos_conv!$B$2:$B$69,0),0)</f>
        <v>0</v>
      </c>
      <c r="D92" s="30" t="n">
        <f aca="false">IF(B92=0,0,VLOOKUP(G92,pedidos!$B$2:$N$237,4))</f>
        <v>226.8</v>
      </c>
      <c r="E92" s="23" t="n">
        <f aca="false">IF(C92=0,0,VLOOKUP(G92,pedidos_conv!$B$2:$N$69,4))</f>
        <v>0</v>
      </c>
      <c r="F92" s="23" t="n">
        <f aca="false">IF(G92="N/D","   ",F91+1)</f>
        <v>89</v>
      </c>
      <c r="G92" s="31" t="s">
        <v>33</v>
      </c>
      <c r="H92" s="23" t="n">
        <f aca="false">MATCH(G92,Plant_Matriz_Setup!$A$1:$A$33)</f>
        <v>26</v>
      </c>
      <c r="I92" s="23" t="n">
        <f aca="false">MATCH(G93,Plant_Matriz_Setup!$A$1:$AF$1)</f>
        <v>14</v>
      </c>
      <c r="J92" s="24" t="str">
        <f aca="false">VLOOKUP(G92,Plant_Matriz_Setup!$A$1:$AF$33,I92)</f>
        <v>2:00.0000</v>
      </c>
      <c r="K92" s="25" t="str">
        <f aca="false">J92</f>
        <v>2:00.0000</v>
      </c>
      <c r="L92" s="26" t="str">
        <f aca="false">RIGHT(K92,8)</f>
        <v>:00.0000</v>
      </c>
      <c r="M92" s="27" t="n">
        <f aca="false">LEN(K92)</f>
        <v>9</v>
      </c>
      <c r="N92" s="27" t="n">
        <f aca="false">LEN(L92)</f>
        <v>8</v>
      </c>
      <c r="O92" s="27" t="n">
        <f aca="false">M92-N92</f>
        <v>1</v>
      </c>
      <c r="P92" s="32" t="str">
        <f aca="false">LEFT(K92,O92)</f>
        <v>2</v>
      </c>
      <c r="Q92" s="28" t="n">
        <f aca="false">IF(O92=0,0,VALUE(P92))</f>
        <v>2</v>
      </c>
      <c r="R92" s="17"/>
      <c r="S92" s="17"/>
      <c r="T92" s="17"/>
      <c r="U92" s="17"/>
      <c r="V92" s="17"/>
      <c r="W92" s="17"/>
      <c r="X92" s="17"/>
      <c r="Y92" s="17"/>
      <c r="Z92" s="17"/>
    </row>
    <row r="93" customFormat="false" ht="15.75" hidden="false" customHeight="true" outlineLevel="0" collapsed="false">
      <c r="B93" s="23" t="n">
        <f aca="false">IFERROR(MATCH(G93,pedidos_Lamin!$B$2:$B$169,0),0)</f>
        <v>18</v>
      </c>
      <c r="C93" s="23" t="n">
        <f aca="false">IFERROR(MATCH(G93,pedidos_conv!$B$2:$B$69,0),0)</f>
        <v>0</v>
      </c>
      <c r="D93" s="30" t="n">
        <f aca="false">IF(B93=0,0,VLOOKUP(G93,pedidos!$B$2:$N$237,4))</f>
        <v>239.4</v>
      </c>
      <c r="E93" s="23" t="n">
        <f aca="false">IF(C93=0,0,VLOOKUP(G93,pedidos_conv!$B$2:$N$69,4))</f>
        <v>0</v>
      </c>
      <c r="F93" s="23" t="n">
        <f aca="false">IF(G93="N/D","   ",F92+1)</f>
        <v>90</v>
      </c>
      <c r="G93" s="31" t="s">
        <v>31</v>
      </c>
      <c r="H93" s="23" t="n">
        <f aca="false">MATCH(G93,Plant_Matriz_Setup!$A$1:$A$33)</f>
        <v>15</v>
      </c>
      <c r="I93" s="23" t="n">
        <f aca="false">MATCH(G94,Plant_Matriz_Setup!$A$1:$AF$1)</f>
        <v>14</v>
      </c>
      <c r="J93" s="24" t="str">
        <f aca="false">VLOOKUP(G93,Plant_Matriz_Setup!$A$1:$AF$33,I93)</f>
        <v>0.0000</v>
      </c>
      <c r="K93" s="25" t="str">
        <f aca="false">J93</f>
        <v>0.0000</v>
      </c>
      <c r="L93" s="26" t="str">
        <f aca="false">RIGHT(K93,8)</f>
        <v>0.0000</v>
      </c>
      <c r="M93" s="27" t="n">
        <f aca="false">LEN(K93)</f>
        <v>6</v>
      </c>
      <c r="N93" s="27" t="n">
        <f aca="false">LEN(L93)</f>
        <v>6</v>
      </c>
      <c r="O93" s="27" t="n">
        <f aca="false">M93-N93</f>
        <v>0</v>
      </c>
      <c r="P93" s="32" t="str">
        <f aca="false">LEFT(K93,O93)</f>
        <v/>
      </c>
      <c r="Q93" s="28" t="n">
        <f aca="false">IF(O93=0,0,VALUE(P93))</f>
        <v>0</v>
      </c>
      <c r="R93" s="17"/>
      <c r="S93" s="17"/>
      <c r="T93" s="17"/>
      <c r="U93" s="17"/>
      <c r="V93" s="17"/>
      <c r="W93" s="17"/>
      <c r="X93" s="17"/>
      <c r="Y93" s="17"/>
      <c r="Z93" s="17"/>
    </row>
    <row r="94" customFormat="false" ht="15.75" hidden="false" customHeight="true" outlineLevel="0" collapsed="false">
      <c r="B94" s="23" t="n">
        <f aca="false">IFERROR(MATCH(G94,pedidos_Lamin!$B$2:$B$169,0),0)</f>
        <v>18</v>
      </c>
      <c r="C94" s="23" t="n">
        <f aca="false">IFERROR(MATCH(G94,pedidos_conv!$B$2:$B$69,0),0)</f>
        <v>0</v>
      </c>
      <c r="D94" s="30" t="n">
        <f aca="false">IF(B94=0,0,VLOOKUP(G94,pedidos!$B$2:$N$237,4))</f>
        <v>239.4</v>
      </c>
      <c r="E94" s="23" t="n">
        <f aca="false">IF(C94=0,0,VLOOKUP(G94,pedidos_conv!$B$2:$N$69,4))</f>
        <v>0</v>
      </c>
      <c r="F94" s="23" t="n">
        <f aca="false">IF(G94="N/D","   ",F93+1)</f>
        <v>91</v>
      </c>
      <c r="G94" s="31" t="s">
        <v>31</v>
      </c>
      <c r="H94" s="23" t="n">
        <f aca="false">MATCH(G94,Plant_Matriz_Setup!$A$1:$A$33)</f>
        <v>15</v>
      </c>
      <c r="I94" s="23" t="n">
        <f aca="false">MATCH(G95,Plant_Matriz_Setup!$A$1:$AF$1)</f>
        <v>6</v>
      </c>
      <c r="J94" s="24" t="str">
        <f aca="false">VLOOKUP(G94,Plant_Matriz_Setup!$A$1:$AF$33,I94)</f>
        <v>5:00.0000</v>
      </c>
      <c r="K94" s="25" t="str">
        <f aca="false">J94</f>
        <v>5:00.0000</v>
      </c>
      <c r="L94" s="26" t="str">
        <f aca="false">RIGHT(K94,8)</f>
        <v>:00.0000</v>
      </c>
      <c r="M94" s="27" t="n">
        <f aca="false">LEN(K94)</f>
        <v>9</v>
      </c>
      <c r="N94" s="27" t="n">
        <f aca="false">LEN(L94)</f>
        <v>8</v>
      </c>
      <c r="O94" s="27" t="n">
        <f aca="false">M94-N94</f>
        <v>1</v>
      </c>
      <c r="P94" s="32" t="str">
        <f aca="false">LEFT(K94,O94)</f>
        <v>5</v>
      </c>
      <c r="Q94" s="28" t="n">
        <f aca="false">IF(O94=0,0,VALUE(P94))</f>
        <v>5</v>
      </c>
      <c r="R94" s="17"/>
      <c r="S94" s="17"/>
      <c r="T94" s="17"/>
      <c r="U94" s="17"/>
      <c r="V94" s="17"/>
      <c r="W94" s="17"/>
      <c r="X94" s="17"/>
      <c r="Y94" s="17"/>
      <c r="Z94" s="17"/>
    </row>
    <row r="95" customFormat="false" ht="15.75" hidden="false" customHeight="true" outlineLevel="0" collapsed="false">
      <c r="B95" s="23" t="n">
        <f aca="false">IFERROR(MATCH(G95,pedidos_Lamin!$B$2:$B$169,0),0)</f>
        <v>10</v>
      </c>
      <c r="C95" s="23" t="n">
        <f aca="false">IFERROR(MATCH(G95,pedidos_conv!$B$2:$B$69,0),0)</f>
        <v>0</v>
      </c>
      <c r="D95" s="30" t="n">
        <f aca="false">IF(B95=0,0,VLOOKUP(G95,pedidos!$B$2:$N$237,4))</f>
        <v>239.4</v>
      </c>
      <c r="E95" s="23" t="n">
        <f aca="false">IF(C95=0,0,VLOOKUP(G95,pedidos_conv!$B$2:$N$69,4))</f>
        <v>0</v>
      </c>
      <c r="F95" s="23" t="n">
        <f aca="false">IF(G95="N/D","   ",F94+1)</f>
        <v>92</v>
      </c>
      <c r="G95" s="31" t="s">
        <v>23</v>
      </c>
      <c r="H95" s="23" t="n">
        <f aca="false">MATCH(G95,Plant_Matriz_Setup!$A$1:$A$33)</f>
        <v>7</v>
      </c>
      <c r="I95" s="23" t="n">
        <f aca="false">MATCH(G96,Plant_Matriz_Setup!$A$1:$AF$1)</f>
        <v>25</v>
      </c>
      <c r="J95" s="24" t="str">
        <f aca="false">VLOOKUP(G95,Plant_Matriz_Setup!$A$1:$AF$33,I95)</f>
        <v>1:00.0000</v>
      </c>
      <c r="K95" s="25" t="str">
        <f aca="false">J95</f>
        <v>1:00.0000</v>
      </c>
      <c r="L95" s="26" t="str">
        <f aca="false">RIGHT(K95,8)</f>
        <v>:00.0000</v>
      </c>
      <c r="M95" s="27" t="n">
        <f aca="false">LEN(K95)</f>
        <v>9</v>
      </c>
      <c r="N95" s="27" t="n">
        <f aca="false">LEN(L95)</f>
        <v>8</v>
      </c>
      <c r="O95" s="27" t="n">
        <f aca="false">M95-N95</f>
        <v>1</v>
      </c>
      <c r="P95" s="32" t="str">
        <f aca="false">LEFT(K95,O95)</f>
        <v>1</v>
      </c>
      <c r="Q95" s="28" t="n">
        <f aca="false">IF(O95=0,0,VALUE(P95))</f>
        <v>1</v>
      </c>
      <c r="R95" s="17"/>
      <c r="S95" s="17"/>
      <c r="T95" s="17"/>
      <c r="U95" s="17"/>
      <c r="V95" s="17"/>
      <c r="W95" s="17"/>
      <c r="X95" s="17"/>
      <c r="Y95" s="17"/>
      <c r="Z95" s="17"/>
    </row>
    <row r="96" customFormat="false" ht="15.75" hidden="false" customHeight="true" outlineLevel="0" collapsed="false">
      <c r="B96" s="23" t="n">
        <f aca="false">IFERROR(MATCH(G96,pedidos_Lamin!$B$2:$B$169,0),0)</f>
        <v>20</v>
      </c>
      <c r="C96" s="23" t="n">
        <f aca="false">IFERROR(MATCH(G96,pedidos_conv!$B$2:$B$69,0),0)</f>
        <v>0</v>
      </c>
      <c r="D96" s="30" t="n">
        <f aca="false">IF(B96=0,0,VLOOKUP(G96,pedidos!$B$2:$N$237,4))</f>
        <v>226.8</v>
      </c>
      <c r="E96" s="23" t="n">
        <f aca="false">IF(C96=0,0,VLOOKUP(G96,pedidos_conv!$B$2:$N$69,4))</f>
        <v>0</v>
      </c>
      <c r="F96" s="23" t="n">
        <f aca="false">IF(G96="N/D","   ",F95+1)</f>
        <v>93</v>
      </c>
      <c r="G96" s="31" t="s">
        <v>33</v>
      </c>
      <c r="H96" s="23" t="n">
        <f aca="false">MATCH(G96,Plant_Matriz_Setup!$A$1:$A$33)</f>
        <v>26</v>
      </c>
      <c r="I96" s="23" t="n">
        <f aca="false">MATCH(G97,Plant_Matriz_Setup!$A$1:$AF$1)</f>
        <v>24</v>
      </c>
      <c r="J96" s="24" t="str">
        <f aca="false">VLOOKUP(G96,Plant_Matriz_Setup!$A$1:$AF$33,I96)</f>
        <v>1:00.0000</v>
      </c>
      <c r="K96" s="25" t="str">
        <f aca="false">J96</f>
        <v>1:00.0000</v>
      </c>
      <c r="L96" s="26" t="str">
        <f aca="false">RIGHT(K96,8)</f>
        <v>:00.0000</v>
      </c>
      <c r="M96" s="27" t="n">
        <f aca="false">LEN(K96)</f>
        <v>9</v>
      </c>
      <c r="N96" s="27" t="n">
        <f aca="false">LEN(L96)</f>
        <v>8</v>
      </c>
      <c r="O96" s="27" t="n">
        <f aca="false">M96-N96</f>
        <v>1</v>
      </c>
      <c r="P96" s="32" t="str">
        <f aca="false">LEFT(K96,O96)</f>
        <v>1</v>
      </c>
      <c r="Q96" s="28" t="n">
        <f aca="false">IF(O96=0,0,VALUE(P96))</f>
        <v>1</v>
      </c>
      <c r="R96" s="17"/>
      <c r="S96" s="17"/>
      <c r="T96" s="17"/>
      <c r="U96" s="17"/>
      <c r="V96" s="17"/>
      <c r="W96" s="17"/>
      <c r="X96" s="17"/>
      <c r="Y96" s="17"/>
      <c r="Z96" s="17"/>
    </row>
    <row r="97" customFormat="false" ht="15.75" hidden="false" customHeight="true" outlineLevel="0" collapsed="false">
      <c r="B97" s="23" t="n">
        <f aca="false">IFERROR(MATCH(G97,pedidos_Lamin!$B$2:$B$169,0),0)</f>
        <v>19</v>
      </c>
      <c r="C97" s="23" t="n">
        <f aca="false">IFERROR(MATCH(G97,pedidos_conv!$B$2:$B$69,0),0)</f>
        <v>0</v>
      </c>
      <c r="D97" s="30" t="n">
        <f aca="false">IF(B97=0,0,VLOOKUP(G97,pedidos!$B$2:$N$237,4))</f>
        <v>226.8</v>
      </c>
      <c r="E97" s="23" t="n">
        <f aca="false">IF(C97=0,0,VLOOKUP(G97,pedidos_conv!$B$2:$N$69,4))</f>
        <v>0</v>
      </c>
      <c r="F97" s="23" t="n">
        <f aca="false">IF(G97="N/D","   ",F96+1)</f>
        <v>94</v>
      </c>
      <c r="G97" s="31" t="s">
        <v>32</v>
      </c>
      <c r="H97" s="23" t="n">
        <f aca="false">MATCH(G97,Plant_Matriz_Setup!$A$1:$A$33)</f>
        <v>25</v>
      </c>
      <c r="I97" s="23" t="n">
        <f aca="false">MATCH(G98,Plant_Matriz_Setup!$A$1:$AF$1)</f>
        <v>6</v>
      </c>
      <c r="J97" s="24" t="str">
        <f aca="false">VLOOKUP(G97,Plant_Matriz_Setup!$A$1:$AF$33,I97)</f>
        <v>5:00.0000</v>
      </c>
      <c r="K97" s="25" t="str">
        <f aca="false">J97</f>
        <v>5:00.0000</v>
      </c>
      <c r="L97" s="26" t="str">
        <f aca="false">RIGHT(K97,8)</f>
        <v>:00.0000</v>
      </c>
      <c r="M97" s="27" t="n">
        <f aca="false">LEN(K97)</f>
        <v>9</v>
      </c>
      <c r="N97" s="27" t="n">
        <f aca="false">LEN(L97)</f>
        <v>8</v>
      </c>
      <c r="O97" s="27" t="n">
        <f aca="false">M97-N97</f>
        <v>1</v>
      </c>
      <c r="P97" s="32" t="str">
        <f aca="false">LEFT(K97,O97)</f>
        <v>5</v>
      </c>
      <c r="Q97" s="28" t="n">
        <f aca="false">IF(O97=0,0,VALUE(P97))</f>
        <v>5</v>
      </c>
      <c r="R97" s="17"/>
      <c r="S97" s="17"/>
      <c r="T97" s="17"/>
      <c r="U97" s="17"/>
      <c r="V97" s="17"/>
      <c r="W97" s="17"/>
      <c r="X97" s="17"/>
      <c r="Y97" s="17"/>
      <c r="Z97" s="17"/>
    </row>
    <row r="98" customFormat="false" ht="15.75" hidden="false" customHeight="true" outlineLevel="0" collapsed="false">
      <c r="B98" s="23" t="n">
        <f aca="false">IFERROR(MATCH(G98,pedidos_Lamin!$B$2:$B$169,0),0)</f>
        <v>10</v>
      </c>
      <c r="C98" s="23" t="n">
        <f aca="false">IFERROR(MATCH(G98,pedidos_conv!$B$2:$B$69,0),0)</f>
        <v>0</v>
      </c>
      <c r="D98" s="30" t="n">
        <f aca="false">IF(B98=0,0,VLOOKUP(G98,pedidos!$B$2:$N$237,4))</f>
        <v>239.4</v>
      </c>
      <c r="E98" s="23" t="n">
        <f aca="false">IF(C98=0,0,VLOOKUP(G98,pedidos_conv!$B$2:$N$69,4))</f>
        <v>0</v>
      </c>
      <c r="F98" s="23" t="n">
        <f aca="false">IF(G98="N/D","   ",F97+1)</f>
        <v>95</v>
      </c>
      <c r="G98" s="31" t="s">
        <v>23</v>
      </c>
      <c r="H98" s="23" t="n">
        <f aca="false">MATCH(G98,Plant_Matriz_Setup!$A$1:$A$33)</f>
        <v>7</v>
      </c>
      <c r="I98" s="23" t="n">
        <f aca="false">MATCH(G99,Plant_Matriz_Setup!$A$1:$AF$1)</f>
        <v>2</v>
      </c>
      <c r="J98" s="24" t="str">
        <f aca="false">VLOOKUP(G98,Plant_Matriz_Setup!$A$1:$AF$33,I98)</f>
        <v>5:00.0000</v>
      </c>
      <c r="K98" s="25" t="str">
        <f aca="false">J98</f>
        <v>5:00.0000</v>
      </c>
      <c r="L98" s="26" t="str">
        <f aca="false">RIGHT(K98,8)</f>
        <v>:00.0000</v>
      </c>
      <c r="M98" s="27" t="n">
        <f aca="false">LEN(K98)</f>
        <v>9</v>
      </c>
      <c r="N98" s="27" t="n">
        <f aca="false">LEN(L98)</f>
        <v>8</v>
      </c>
      <c r="O98" s="27" t="n">
        <f aca="false">M98-N98</f>
        <v>1</v>
      </c>
      <c r="P98" s="32" t="str">
        <f aca="false">LEFT(K98,O98)</f>
        <v>5</v>
      </c>
      <c r="Q98" s="28" t="n">
        <f aca="false">IF(O98=0,0,VALUE(P98))</f>
        <v>5</v>
      </c>
      <c r="R98" s="17"/>
      <c r="S98" s="17"/>
      <c r="T98" s="17"/>
      <c r="U98" s="17"/>
      <c r="V98" s="17"/>
      <c r="W98" s="17"/>
      <c r="X98" s="17"/>
      <c r="Y98" s="17"/>
      <c r="Z98" s="17"/>
    </row>
    <row r="99" customFormat="false" ht="15.75" hidden="false" customHeight="true" outlineLevel="0" collapsed="false">
      <c r="B99" s="23" t="n">
        <f aca="false">IFERROR(MATCH(G99,pedidos_Lamin!$B$2:$B$169,0),0)</f>
        <v>6</v>
      </c>
      <c r="C99" s="23" t="n">
        <f aca="false">IFERROR(MATCH(G99,pedidos_conv!$B$2:$B$69,0),0)</f>
        <v>0</v>
      </c>
      <c r="D99" s="30" t="n">
        <f aca="false">IF(B99=0,0,VLOOKUP(G99,pedidos!$B$2:$N$237,4))</f>
        <v>245.7</v>
      </c>
      <c r="E99" s="23" t="n">
        <f aca="false">IF(C99=0,0,VLOOKUP(G99,pedidos_conv!$B$2:$N$69,4))</f>
        <v>0</v>
      </c>
      <c r="F99" s="23" t="n">
        <f aca="false">IF(G99="N/D","   ",F98+1)</f>
        <v>96</v>
      </c>
      <c r="G99" s="31" t="s">
        <v>19</v>
      </c>
      <c r="H99" s="23" t="n">
        <f aca="false">MATCH(G99,Plant_Matriz_Setup!$A$1:$A$33)</f>
        <v>3</v>
      </c>
      <c r="I99" s="23" t="n">
        <f aca="false">MATCH(G100,Plant_Matriz_Setup!$A$1:$AF$1)</f>
        <v>2</v>
      </c>
      <c r="J99" s="24" t="str">
        <f aca="false">VLOOKUP(G99,Plant_Matriz_Setup!$A$1:$AF$33,I99)</f>
        <v>0.0000</v>
      </c>
      <c r="K99" s="25" t="str">
        <f aca="false">J99</f>
        <v>0.0000</v>
      </c>
      <c r="L99" s="26" t="str">
        <f aca="false">RIGHT(K99,8)</f>
        <v>0.0000</v>
      </c>
      <c r="M99" s="27" t="n">
        <f aca="false">LEN(K99)</f>
        <v>6</v>
      </c>
      <c r="N99" s="27" t="n">
        <f aca="false">LEN(L99)</f>
        <v>6</v>
      </c>
      <c r="O99" s="27" t="n">
        <f aca="false">M99-N99</f>
        <v>0</v>
      </c>
      <c r="P99" s="32" t="str">
        <f aca="false">LEFT(K99,O99)</f>
        <v/>
      </c>
      <c r="Q99" s="28" t="n">
        <f aca="false">IF(O99=0,0,VALUE(P99))</f>
        <v>0</v>
      </c>
      <c r="R99" s="17"/>
      <c r="S99" s="17"/>
      <c r="T99" s="17"/>
      <c r="U99" s="17"/>
      <c r="V99" s="17"/>
      <c r="W99" s="17"/>
      <c r="X99" s="17"/>
      <c r="Y99" s="17"/>
      <c r="Z99" s="17"/>
    </row>
    <row r="100" customFormat="false" ht="15.75" hidden="false" customHeight="true" outlineLevel="0" collapsed="false">
      <c r="B100" s="23" t="n">
        <f aca="false">IFERROR(MATCH(G100,pedidos_Lamin!$B$2:$B$169,0),0)</f>
        <v>6</v>
      </c>
      <c r="C100" s="23" t="n">
        <f aca="false">IFERROR(MATCH(G100,pedidos_conv!$B$2:$B$69,0),0)</f>
        <v>0</v>
      </c>
      <c r="D100" s="30" t="n">
        <f aca="false">IF(B100=0,0,VLOOKUP(G100,pedidos!$B$2:$N$237,4))</f>
        <v>245.7</v>
      </c>
      <c r="E100" s="23" t="n">
        <f aca="false">IF(C100=0,0,VLOOKUP(G100,pedidos_conv!$B$2:$N$69,4))</f>
        <v>0</v>
      </c>
      <c r="F100" s="23" t="n">
        <f aca="false">IF(G100="N/D","   ",F99+1)</f>
        <v>97</v>
      </c>
      <c r="G100" s="31" t="s">
        <v>19</v>
      </c>
      <c r="H100" s="23" t="n">
        <f aca="false">MATCH(G100,Plant_Matriz_Setup!$A$1:$A$33)</f>
        <v>3</v>
      </c>
      <c r="I100" s="23" t="n">
        <f aca="false">MATCH(G101,Plant_Matriz_Setup!$A$1:$AF$1)</f>
        <v>27</v>
      </c>
      <c r="J100" s="24" t="str">
        <f aca="false">VLOOKUP(G100,Plant_Matriz_Setup!$A$1:$AF$33,I100)</f>
        <v>1:00.0000</v>
      </c>
      <c r="K100" s="25" t="str">
        <f aca="false">J100</f>
        <v>1:00.0000</v>
      </c>
      <c r="L100" s="26" t="str">
        <f aca="false">RIGHT(K100,8)</f>
        <v>:00.0000</v>
      </c>
      <c r="M100" s="27" t="n">
        <f aca="false">LEN(K100)</f>
        <v>9</v>
      </c>
      <c r="N100" s="27" t="n">
        <f aca="false">LEN(L100)</f>
        <v>8</v>
      </c>
      <c r="O100" s="27" t="n">
        <f aca="false">M100-N100</f>
        <v>1</v>
      </c>
      <c r="P100" s="32" t="str">
        <f aca="false">LEFT(K100,O100)</f>
        <v>1</v>
      </c>
      <c r="Q100" s="28" t="n">
        <f aca="false">IF(O100=0,0,VALUE(P100))</f>
        <v>1</v>
      </c>
      <c r="R100" s="17"/>
      <c r="S100" s="17"/>
      <c r="T100" s="17"/>
      <c r="U100" s="17"/>
      <c r="V100" s="17"/>
      <c r="W100" s="17"/>
      <c r="X100" s="17"/>
      <c r="Y100" s="17"/>
      <c r="Z100" s="17"/>
    </row>
    <row r="101" customFormat="false" ht="15.75" hidden="false" customHeight="true" outlineLevel="0" collapsed="false">
      <c r="B101" s="23" t="n">
        <f aca="false">IFERROR(MATCH(G101,pedidos_Lamin!$B$2:$B$169,0),0)</f>
        <v>0</v>
      </c>
      <c r="C101" s="23" t="n">
        <f aca="false">IFERROR(MATCH(G101,pedidos_conv!$B$2:$B$69,0),0)</f>
        <v>0</v>
      </c>
      <c r="D101" s="30" t="n">
        <f aca="false">IF(B101=0,0,VLOOKUP(G101,pedidos!$B$2:$N$237,4))</f>
        <v>0</v>
      </c>
      <c r="E101" s="23" t="n">
        <f aca="false">IF(C101=0,0,VLOOKUP(G101,pedidos_conv!$B$2:$N$69,4))</f>
        <v>0</v>
      </c>
      <c r="F101" s="23" t="str">
        <f aca="false">IF(G101="N/D","   ",F100+1)</f>
        <v>   </v>
      </c>
      <c r="G101" s="31" t="s">
        <v>52</v>
      </c>
      <c r="H101" s="23" t="n">
        <f aca="false">MATCH(G101,Plant_Matriz_Setup!$A$1:$A$33)</f>
        <v>28</v>
      </c>
      <c r="I101" s="23" t="n">
        <f aca="false">MATCH(G102,Plant_Matriz_Setup!$A$1:$AF$1)</f>
        <v>27</v>
      </c>
      <c r="J101" s="24" t="str">
        <f aca="false">VLOOKUP(G101,Plant_Matriz_Setup!$A$1:$AF$33,I101)</f>
        <v>0.0000</v>
      </c>
      <c r="K101" s="25" t="str">
        <f aca="false">J101</f>
        <v>0.0000</v>
      </c>
      <c r="L101" s="26" t="str">
        <f aca="false">RIGHT(K101,8)</f>
        <v>0.0000</v>
      </c>
      <c r="M101" s="27" t="n">
        <f aca="false">LEN(K101)</f>
        <v>6</v>
      </c>
      <c r="N101" s="27" t="n">
        <f aca="false">LEN(L101)</f>
        <v>6</v>
      </c>
      <c r="O101" s="27" t="n">
        <f aca="false">M101-N101</f>
        <v>0</v>
      </c>
      <c r="P101" s="32" t="str">
        <f aca="false">LEFT(K101,O101)</f>
        <v/>
      </c>
      <c r="Q101" s="28" t="n">
        <f aca="false">IF(O101=0,0,VALUE(P101))</f>
        <v>0</v>
      </c>
      <c r="R101" s="17"/>
      <c r="S101" s="17"/>
      <c r="T101" s="17"/>
      <c r="U101" s="17"/>
      <c r="V101" s="17"/>
      <c r="W101" s="17"/>
      <c r="X101" s="17"/>
      <c r="Y101" s="17"/>
      <c r="Z101" s="17"/>
    </row>
    <row r="102" customFormat="false" ht="15.75" hidden="false" customHeight="true" outlineLevel="0" collapsed="false">
      <c r="B102" s="23" t="n">
        <f aca="false">IFERROR(MATCH(G102,pedidos_Lamin!$B$2:$B$169,0),0)</f>
        <v>0</v>
      </c>
      <c r="C102" s="23" t="n">
        <f aca="false">IFERROR(MATCH(G102,pedidos_conv!$B$2:$B$69,0),0)</f>
        <v>0</v>
      </c>
      <c r="D102" s="23" t="n">
        <f aca="false">IF(B102=0,0,VLOOKUP(G102,pedidos!$B$2:$N$237,4))</f>
        <v>0</v>
      </c>
      <c r="E102" s="23" t="n">
        <f aca="false">IF(C102=0,0,VLOOKUP(G102,pedidos_conv!$B$2:$N$69,4))</f>
        <v>0</v>
      </c>
      <c r="F102" s="23" t="str">
        <f aca="false">IF(G102="N/D","   ",F101+1)</f>
        <v>   </v>
      </c>
      <c r="G102" s="31" t="s">
        <v>52</v>
      </c>
      <c r="H102" s="23" t="n">
        <f aca="false">MATCH(G102,Plant_Matriz_Setup!$A$1:$A$33)</f>
        <v>28</v>
      </c>
      <c r="I102" s="23" t="n">
        <f aca="false">MATCH(G103,Plant_Matriz_Setup!$A$1:$AF$1)</f>
        <v>27</v>
      </c>
      <c r="J102" s="24" t="str">
        <f aca="false">VLOOKUP(G102,Plant_Matriz_Setup!$A$1:$AF$33,I102)</f>
        <v>0.0000</v>
      </c>
      <c r="K102" s="25" t="str">
        <f aca="false">J102</f>
        <v>0.0000</v>
      </c>
      <c r="L102" s="26" t="str">
        <f aca="false">RIGHT(K102,8)</f>
        <v>0.0000</v>
      </c>
      <c r="M102" s="27" t="n">
        <f aca="false">LEN(K102)</f>
        <v>6</v>
      </c>
      <c r="N102" s="27" t="n">
        <f aca="false">LEN(L102)</f>
        <v>6</v>
      </c>
      <c r="O102" s="27" t="n">
        <f aca="false">M102-N102</f>
        <v>0</v>
      </c>
      <c r="P102" s="32" t="str">
        <f aca="false">LEFT(K102,O102)</f>
        <v/>
      </c>
      <c r="Q102" s="28" t="n">
        <f aca="false">IF(O102=0,0,VALUE(P102))</f>
        <v>0</v>
      </c>
      <c r="R102" s="17"/>
      <c r="S102" s="17"/>
      <c r="T102" s="17"/>
      <c r="U102" s="17"/>
      <c r="V102" s="17"/>
      <c r="W102" s="17"/>
      <c r="X102" s="17"/>
      <c r="Y102" s="17"/>
      <c r="Z102" s="17"/>
    </row>
    <row r="103" customFormat="false" ht="15.75" hidden="false" customHeight="true" outlineLevel="0" collapsed="false">
      <c r="B103" s="23" t="n">
        <f aca="false">IFERROR(MATCH(G103,pedidos_Lamin!$B$2:$B$169,0),0)</f>
        <v>0</v>
      </c>
      <c r="C103" s="23" t="n">
        <f aca="false">IFERROR(MATCH(G103,pedidos_conv!$B$2:$B$69,0),0)</f>
        <v>0</v>
      </c>
      <c r="D103" s="23" t="n">
        <f aca="false">IF(B103=0,0,VLOOKUP(G103,pedidos!$B$2:$N$237,4))</f>
        <v>0</v>
      </c>
      <c r="E103" s="23" t="n">
        <f aca="false">IF(C103=0,0,VLOOKUP(G103,pedidos_conv!$B$2:$N$69,4))</f>
        <v>0</v>
      </c>
      <c r="F103" s="23" t="str">
        <f aca="false">IF(G103="N/D","   ",F102+1)</f>
        <v>   </v>
      </c>
      <c r="G103" s="31" t="s">
        <v>52</v>
      </c>
      <c r="H103" s="23" t="n">
        <f aca="false">MATCH(G103,Plant_Matriz_Setup!$A$1:$A$33)</f>
        <v>28</v>
      </c>
      <c r="I103" s="23" t="n">
        <f aca="false">MATCH(G104,Plant_Matriz_Setup!$A$1:$AF$1)</f>
        <v>27</v>
      </c>
      <c r="J103" s="24" t="str">
        <f aca="false">VLOOKUP(G103,Plant_Matriz_Setup!$A$1:$AF$33,I103)</f>
        <v>0.0000</v>
      </c>
      <c r="K103" s="25" t="str">
        <f aca="false">J103</f>
        <v>0.0000</v>
      </c>
      <c r="L103" s="26" t="str">
        <f aca="false">RIGHT(K103,8)</f>
        <v>0.0000</v>
      </c>
      <c r="M103" s="27" t="n">
        <f aca="false">LEN(K103)</f>
        <v>6</v>
      </c>
      <c r="N103" s="27" t="n">
        <f aca="false">LEN(L103)</f>
        <v>6</v>
      </c>
      <c r="O103" s="27" t="n">
        <f aca="false">M103-N103</f>
        <v>0</v>
      </c>
      <c r="P103" s="32" t="str">
        <f aca="false">LEFT(K103,O103)</f>
        <v/>
      </c>
      <c r="Q103" s="28" t="n">
        <f aca="false">IF(O103=0,0,VALUE(P103))</f>
        <v>0</v>
      </c>
      <c r="R103" s="17"/>
      <c r="S103" s="17"/>
      <c r="T103" s="17"/>
      <c r="U103" s="17"/>
      <c r="V103" s="17"/>
      <c r="W103" s="17"/>
      <c r="X103" s="17"/>
      <c r="Y103" s="17"/>
      <c r="Z103" s="17"/>
    </row>
    <row r="104" customFormat="false" ht="15.75" hidden="false" customHeight="true" outlineLevel="0" collapsed="false">
      <c r="B104" s="23" t="n">
        <f aca="false">IFERROR(MATCH(G104,pedidos_Lamin!$B$2:$B$169,0),0)</f>
        <v>0</v>
      </c>
      <c r="C104" s="23" t="n">
        <f aca="false">IFERROR(MATCH(G104,pedidos_conv!$B$2:$B$69,0),0)</f>
        <v>0</v>
      </c>
      <c r="D104" s="23" t="n">
        <f aca="false">IF(B104=0,0,VLOOKUP(G104,pedidos!$B$2:$N$237,4))</f>
        <v>0</v>
      </c>
      <c r="E104" s="23" t="n">
        <f aca="false">IF(C104=0,0,VLOOKUP(G104,pedidos_conv!$B$2:$N$69,4))</f>
        <v>0</v>
      </c>
      <c r="F104" s="23" t="str">
        <f aca="false">IF(G104="N/D","   ",F103+1)</f>
        <v>   </v>
      </c>
      <c r="G104" s="31" t="s">
        <v>52</v>
      </c>
      <c r="H104" s="23" t="n">
        <f aca="false">MATCH(G104,Plant_Matriz_Setup!$A$1:$A$33)</f>
        <v>28</v>
      </c>
      <c r="I104" s="23" t="n">
        <f aca="false">MATCH(G105,Plant_Matriz_Setup!$A$1:$AF$1)</f>
        <v>27</v>
      </c>
      <c r="J104" s="24" t="str">
        <f aca="false">VLOOKUP(G104,Plant_Matriz_Setup!$A$1:$AF$33,I104)</f>
        <v>0.0000</v>
      </c>
      <c r="K104" s="25" t="str">
        <f aca="false">J104</f>
        <v>0.0000</v>
      </c>
      <c r="L104" s="26" t="str">
        <f aca="false">RIGHT(K104,8)</f>
        <v>0.0000</v>
      </c>
      <c r="M104" s="27" t="n">
        <f aca="false">LEN(K104)</f>
        <v>6</v>
      </c>
      <c r="N104" s="27" t="n">
        <f aca="false">LEN(L104)</f>
        <v>6</v>
      </c>
      <c r="O104" s="27" t="n">
        <f aca="false">M104-N104</f>
        <v>0</v>
      </c>
      <c r="P104" s="32" t="str">
        <f aca="false">LEFT(K104,O104)</f>
        <v/>
      </c>
      <c r="Q104" s="28" t="n">
        <f aca="false">IF(O104=0,0,VALUE(P104))</f>
        <v>0</v>
      </c>
      <c r="R104" s="17"/>
      <c r="S104" s="17"/>
      <c r="T104" s="17"/>
      <c r="U104" s="17"/>
      <c r="V104" s="17"/>
      <c r="W104" s="17"/>
      <c r="X104" s="17"/>
      <c r="Y104" s="17"/>
      <c r="Z104" s="17"/>
    </row>
    <row r="105" customFormat="false" ht="15.75" hidden="false" customHeight="true" outlineLevel="0" collapsed="false">
      <c r="B105" s="23" t="n">
        <f aca="false">IFERROR(MATCH(G105,pedidos_Lamin!$B$2:$B$169,0),0)</f>
        <v>0</v>
      </c>
      <c r="C105" s="23" t="n">
        <f aca="false">IFERROR(MATCH(G105,pedidos_conv!$B$2:$B$69,0),0)</f>
        <v>0</v>
      </c>
      <c r="D105" s="23" t="n">
        <f aca="false">IF(B105=0,0,VLOOKUP(G105,pedidos!$B$2:$N$237,4))</f>
        <v>0</v>
      </c>
      <c r="E105" s="23" t="n">
        <f aca="false">IF(C105=0,0,VLOOKUP(G105,pedidos_conv!$B$2:$N$69,4))</f>
        <v>0</v>
      </c>
      <c r="F105" s="23" t="str">
        <f aca="false">IF(G105="N/D","   ",F104+1)</f>
        <v>   </v>
      </c>
      <c r="G105" s="31" t="s">
        <v>52</v>
      </c>
      <c r="H105" s="23" t="n">
        <f aca="false">MATCH(G105,Plant_Matriz_Setup!$A$1:$A$33)</f>
        <v>28</v>
      </c>
      <c r="I105" s="23" t="n">
        <f aca="false">MATCH(G106,Plant_Matriz_Setup!$A$1:$AF$1)</f>
        <v>27</v>
      </c>
      <c r="J105" s="24" t="str">
        <f aca="false">VLOOKUP(G105,Plant_Matriz_Setup!$A$1:$AF$33,I105)</f>
        <v>0.0000</v>
      </c>
      <c r="K105" s="25" t="str">
        <f aca="false">J105</f>
        <v>0.0000</v>
      </c>
      <c r="L105" s="26" t="str">
        <f aca="false">RIGHT(K105,8)</f>
        <v>0.0000</v>
      </c>
      <c r="M105" s="27" t="n">
        <f aca="false">LEN(K105)</f>
        <v>6</v>
      </c>
      <c r="N105" s="27" t="n">
        <f aca="false">LEN(L105)</f>
        <v>6</v>
      </c>
      <c r="O105" s="27" t="n">
        <f aca="false">M105-N105</f>
        <v>0</v>
      </c>
      <c r="P105" s="32" t="str">
        <f aca="false">LEFT(K105,O105)</f>
        <v/>
      </c>
      <c r="Q105" s="28" t="n">
        <f aca="false">IF(O105=0,0,VALUE(P105))</f>
        <v>0</v>
      </c>
      <c r="R105" s="17"/>
      <c r="S105" s="17"/>
      <c r="T105" s="17"/>
      <c r="U105" s="17"/>
      <c r="V105" s="17"/>
      <c r="W105" s="17"/>
      <c r="X105" s="17"/>
      <c r="Y105" s="17"/>
      <c r="Z105" s="17"/>
    </row>
    <row r="106" customFormat="false" ht="15.75" hidden="false" customHeight="true" outlineLevel="0" collapsed="false">
      <c r="B106" s="23" t="n">
        <f aca="false">IFERROR(MATCH(G106,pedidos_Lamin!$B$2:$B$169,0),0)</f>
        <v>0</v>
      </c>
      <c r="C106" s="23" t="n">
        <f aca="false">IFERROR(MATCH(G106,pedidos_conv!$B$2:$B$69,0),0)</f>
        <v>0</v>
      </c>
      <c r="D106" s="23" t="n">
        <f aca="false">IF(B106=0,0,VLOOKUP(G106,pedidos!$B$2:$N$237,4))</f>
        <v>0</v>
      </c>
      <c r="E106" s="23" t="n">
        <f aca="false">IF(C106=0,0,VLOOKUP(G106,pedidos_conv!$B$2:$N$69,4))</f>
        <v>0</v>
      </c>
      <c r="F106" s="23" t="str">
        <f aca="false">IF(G106="N/D","   ",F105+1)</f>
        <v>   </v>
      </c>
      <c r="G106" s="31" t="s">
        <v>52</v>
      </c>
      <c r="H106" s="23" t="n">
        <f aca="false">MATCH(G106,Plant_Matriz_Setup!$A$1:$A$33)</f>
        <v>28</v>
      </c>
      <c r="I106" s="23" t="n">
        <f aca="false">MATCH(G107,Plant_Matriz_Setup!$A$1:$AF$1)</f>
        <v>27</v>
      </c>
      <c r="J106" s="24" t="str">
        <f aca="false">VLOOKUP(G106,Plant_Matriz_Setup!$A$1:$AF$33,I106)</f>
        <v>0.0000</v>
      </c>
      <c r="K106" s="25" t="str">
        <f aca="false">J106</f>
        <v>0.0000</v>
      </c>
      <c r="L106" s="26" t="str">
        <f aca="false">RIGHT(K106,8)</f>
        <v>0.0000</v>
      </c>
      <c r="M106" s="27" t="n">
        <f aca="false">LEN(K106)</f>
        <v>6</v>
      </c>
      <c r="N106" s="27" t="n">
        <f aca="false">LEN(L106)</f>
        <v>6</v>
      </c>
      <c r="O106" s="27" t="n">
        <f aca="false">M106-N106</f>
        <v>0</v>
      </c>
      <c r="P106" s="32" t="str">
        <f aca="false">LEFT(K106,O106)</f>
        <v/>
      </c>
      <c r="Q106" s="28" t="n">
        <f aca="false">IF(O106=0,0,VALUE(P106))</f>
        <v>0</v>
      </c>
      <c r="R106" s="17"/>
      <c r="S106" s="17"/>
      <c r="T106" s="17"/>
      <c r="U106" s="17"/>
      <c r="V106" s="17"/>
      <c r="W106" s="17"/>
      <c r="X106" s="17"/>
      <c r="Y106" s="17"/>
      <c r="Z106" s="17"/>
    </row>
    <row r="107" customFormat="false" ht="15.75" hidden="false" customHeight="true" outlineLevel="0" collapsed="false">
      <c r="B107" s="23" t="n">
        <f aca="false">IFERROR(MATCH(G107,pedidos_Lamin!$B$2:$B$169,0),0)</f>
        <v>0</v>
      </c>
      <c r="C107" s="23" t="n">
        <f aca="false">IFERROR(MATCH(G107,pedidos_conv!$B$2:$B$69,0),0)</f>
        <v>0</v>
      </c>
      <c r="D107" s="23" t="n">
        <f aca="false">IF(B107=0,0,VLOOKUP(G107,pedidos!$B$2:$N$237,4))</f>
        <v>0</v>
      </c>
      <c r="E107" s="23" t="n">
        <f aca="false">IF(C107=0,0,VLOOKUP(G107,pedidos_conv!$B$2:$N$69,4))</f>
        <v>0</v>
      </c>
      <c r="F107" s="23" t="str">
        <f aca="false">IF(G107="N/D","   ",F106+1)</f>
        <v>   </v>
      </c>
      <c r="G107" s="31" t="s">
        <v>52</v>
      </c>
      <c r="H107" s="23" t="n">
        <f aca="false">MATCH(G107,Plant_Matriz_Setup!$A$1:$A$33)</f>
        <v>28</v>
      </c>
      <c r="I107" s="23" t="n">
        <f aca="false">MATCH(G108,Plant_Matriz_Setup!$A$1:$AF$1)</f>
        <v>27</v>
      </c>
      <c r="J107" s="24" t="str">
        <f aca="false">VLOOKUP(G107,Plant_Matriz_Setup!$A$1:$AF$33,I107)</f>
        <v>0.0000</v>
      </c>
      <c r="K107" s="25" t="str">
        <f aca="false">J107</f>
        <v>0.0000</v>
      </c>
      <c r="L107" s="26" t="str">
        <f aca="false">RIGHT(K107,8)</f>
        <v>0.0000</v>
      </c>
      <c r="M107" s="27" t="n">
        <f aca="false">LEN(K107)</f>
        <v>6</v>
      </c>
      <c r="N107" s="27" t="n">
        <f aca="false">LEN(L107)</f>
        <v>6</v>
      </c>
      <c r="O107" s="27" t="n">
        <f aca="false">M107-N107</f>
        <v>0</v>
      </c>
      <c r="P107" s="32" t="str">
        <f aca="false">LEFT(K107,O107)</f>
        <v/>
      </c>
      <c r="Q107" s="28" t="n">
        <f aca="false">IF(O107=0,0,VALUE(P107))</f>
        <v>0</v>
      </c>
      <c r="R107" s="17"/>
      <c r="S107" s="17"/>
      <c r="T107" s="17"/>
      <c r="U107" s="17"/>
      <c r="V107" s="17"/>
      <c r="W107" s="17"/>
      <c r="X107" s="17"/>
      <c r="Y107" s="17"/>
      <c r="Z107" s="17"/>
    </row>
    <row r="108" customFormat="false" ht="15.75" hidden="false" customHeight="true" outlineLevel="0" collapsed="false">
      <c r="B108" s="23" t="n">
        <f aca="false">IFERROR(MATCH(G108,pedidos_Lamin!$B$2:$B$169,0),0)</f>
        <v>0</v>
      </c>
      <c r="C108" s="23" t="n">
        <f aca="false">IFERROR(MATCH(G108,pedidos_conv!$B$2:$B$69,0),0)</f>
        <v>0</v>
      </c>
      <c r="D108" s="23" t="n">
        <f aca="false">IF(B108=0,0,VLOOKUP(G108,pedidos!$B$2:$N$237,4))</f>
        <v>0</v>
      </c>
      <c r="E108" s="23" t="n">
        <f aca="false">IF(C108=0,0,VLOOKUP(G108,pedidos_conv!$B$2:$N$69,4))</f>
        <v>0</v>
      </c>
      <c r="F108" s="23" t="str">
        <f aca="false">IF(G108="N/D","   ",F107+1)</f>
        <v>   </v>
      </c>
      <c r="G108" s="31" t="s">
        <v>52</v>
      </c>
      <c r="H108" s="23" t="n">
        <f aca="false">MATCH(G108,Plant_Matriz_Setup!$A$1:$A$33)</f>
        <v>28</v>
      </c>
      <c r="I108" s="23" t="n">
        <f aca="false">MATCH(G109,Plant_Matriz_Setup!$A$1:$AF$1)</f>
        <v>27</v>
      </c>
      <c r="J108" s="24" t="str">
        <f aca="false">VLOOKUP(G108,Plant_Matriz_Setup!$A$1:$AF$33,I108)</f>
        <v>0.0000</v>
      </c>
      <c r="K108" s="25" t="str">
        <f aca="false">J108</f>
        <v>0.0000</v>
      </c>
      <c r="L108" s="26" t="str">
        <f aca="false">RIGHT(K108,8)</f>
        <v>0.0000</v>
      </c>
      <c r="M108" s="27" t="n">
        <f aca="false">LEN(K108)</f>
        <v>6</v>
      </c>
      <c r="N108" s="27" t="n">
        <f aca="false">LEN(L108)</f>
        <v>6</v>
      </c>
      <c r="O108" s="27" t="n">
        <f aca="false">M108-N108</f>
        <v>0</v>
      </c>
      <c r="P108" s="32" t="str">
        <f aca="false">LEFT(K108,O108)</f>
        <v/>
      </c>
      <c r="Q108" s="28" t="n">
        <f aca="false">IF(O108=0,0,VALUE(P108))</f>
        <v>0</v>
      </c>
      <c r="R108" s="17"/>
      <c r="S108" s="17"/>
      <c r="T108" s="17"/>
      <c r="U108" s="17"/>
      <c r="V108" s="17"/>
      <c r="W108" s="17"/>
      <c r="X108" s="17"/>
      <c r="Y108" s="17"/>
      <c r="Z108" s="17"/>
    </row>
    <row r="109" customFormat="false" ht="15.75" hidden="false" customHeight="true" outlineLevel="0" collapsed="false">
      <c r="B109" s="23" t="n">
        <f aca="false">IFERROR(MATCH(G109,pedidos_Lamin!$B$2:$B$169,0),0)</f>
        <v>0</v>
      </c>
      <c r="C109" s="23" t="n">
        <f aca="false">IFERROR(MATCH(G109,pedidos_conv!$B$2:$B$69,0),0)</f>
        <v>0</v>
      </c>
      <c r="D109" s="23" t="n">
        <f aca="false">IF(B109=0,0,VLOOKUP(G109,pedidos!$B$2:$N$237,4))</f>
        <v>0</v>
      </c>
      <c r="E109" s="23" t="n">
        <f aca="false">IF(C109=0,0,VLOOKUP(G109,pedidos_conv!$B$2:$N$69,4))</f>
        <v>0</v>
      </c>
      <c r="F109" s="23" t="str">
        <f aca="false">IF(G109="N/D","   ",F108+1)</f>
        <v>   </v>
      </c>
      <c r="G109" s="31" t="s">
        <v>52</v>
      </c>
      <c r="H109" s="23" t="n">
        <f aca="false">MATCH(G109,Plant_Matriz_Setup!$A$1:$A$33)</f>
        <v>28</v>
      </c>
      <c r="I109" s="23" t="n">
        <f aca="false">MATCH(G110,Plant_Matriz_Setup!$A$1:$AF$1)</f>
        <v>27</v>
      </c>
      <c r="J109" s="24" t="str">
        <f aca="false">VLOOKUP(G109,Plant_Matriz_Setup!$A$1:$AF$33,I109)</f>
        <v>0.0000</v>
      </c>
      <c r="K109" s="25" t="str">
        <f aca="false">J109</f>
        <v>0.0000</v>
      </c>
      <c r="L109" s="26" t="str">
        <f aca="false">RIGHT(K109,8)</f>
        <v>0.0000</v>
      </c>
      <c r="M109" s="27" t="n">
        <f aca="false">LEN(K109)</f>
        <v>6</v>
      </c>
      <c r="N109" s="27" t="n">
        <f aca="false">LEN(L109)</f>
        <v>6</v>
      </c>
      <c r="O109" s="27" t="n">
        <f aca="false">M109-N109</f>
        <v>0</v>
      </c>
      <c r="P109" s="32" t="str">
        <f aca="false">LEFT(K109,O109)</f>
        <v/>
      </c>
      <c r="Q109" s="28" t="n">
        <f aca="false">IF(O109=0,0,VALUE(P109))</f>
        <v>0</v>
      </c>
      <c r="R109" s="17"/>
      <c r="S109" s="17"/>
      <c r="T109" s="17"/>
      <c r="U109" s="17"/>
      <c r="V109" s="17"/>
      <c r="W109" s="17"/>
      <c r="X109" s="17"/>
      <c r="Y109" s="17"/>
      <c r="Z109" s="17"/>
    </row>
    <row r="110" customFormat="false" ht="15.75" hidden="false" customHeight="true" outlineLevel="0" collapsed="false">
      <c r="B110" s="23" t="n">
        <f aca="false">IFERROR(MATCH(G110,pedidos_Lamin!$B$2:$B$169,0),0)</f>
        <v>0</v>
      </c>
      <c r="C110" s="23" t="n">
        <f aca="false">IFERROR(MATCH(G110,pedidos_conv!$B$2:$B$69,0),0)</f>
        <v>0</v>
      </c>
      <c r="D110" s="23" t="n">
        <f aca="false">IF(B110=0,0,VLOOKUP(G110,pedidos!$B$2:$N$237,4))</f>
        <v>0</v>
      </c>
      <c r="E110" s="23" t="n">
        <f aca="false">IF(C110=0,0,VLOOKUP(G110,pedidos_conv!$B$2:$N$69,4))</f>
        <v>0</v>
      </c>
      <c r="F110" s="23" t="str">
        <f aca="false">IF(G110="N/D","   ",F109+1)</f>
        <v>   </v>
      </c>
      <c r="G110" s="31" t="s">
        <v>52</v>
      </c>
      <c r="H110" s="23" t="n">
        <f aca="false">MATCH(G110,Plant_Matriz_Setup!$A$1:$A$33)</f>
        <v>28</v>
      </c>
      <c r="I110" s="23" t="n">
        <f aca="false">MATCH(G111,Plant_Matriz_Setup!$A$1:$AF$1)</f>
        <v>27</v>
      </c>
      <c r="J110" s="24" t="str">
        <f aca="false">VLOOKUP(G110,Plant_Matriz_Setup!$A$1:$AF$33,I110)</f>
        <v>0.0000</v>
      </c>
      <c r="K110" s="25" t="str">
        <f aca="false">J110</f>
        <v>0.0000</v>
      </c>
      <c r="L110" s="26" t="str">
        <f aca="false">RIGHT(K110,8)</f>
        <v>0.0000</v>
      </c>
      <c r="M110" s="27" t="n">
        <f aca="false">LEN(K110)</f>
        <v>6</v>
      </c>
      <c r="N110" s="27" t="n">
        <f aca="false">LEN(L110)</f>
        <v>6</v>
      </c>
      <c r="O110" s="27" t="n">
        <f aca="false">M110-N110</f>
        <v>0</v>
      </c>
      <c r="P110" s="32" t="str">
        <f aca="false">LEFT(K110,O110)</f>
        <v/>
      </c>
      <c r="Q110" s="28" t="n">
        <f aca="false">IF(O110=0,0,VALUE(P110))</f>
        <v>0</v>
      </c>
      <c r="R110" s="17"/>
      <c r="S110" s="17"/>
      <c r="T110" s="17"/>
      <c r="U110" s="17"/>
      <c r="V110" s="17"/>
      <c r="W110" s="17"/>
      <c r="X110" s="17"/>
      <c r="Y110" s="17"/>
      <c r="Z110" s="17"/>
    </row>
    <row r="111" customFormat="false" ht="15.75" hidden="false" customHeight="true" outlineLevel="0" collapsed="false">
      <c r="B111" s="23" t="n">
        <f aca="false">IFERROR(MATCH(G111,pedidos_Lamin!$B$2:$B$169,0),0)</f>
        <v>0</v>
      </c>
      <c r="C111" s="23" t="n">
        <f aca="false">IFERROR(MATCH(G111,pedidos_conv!$B$2:$B$69,0),0)</f>
        <v>0</v>
      </c>
      <c r="D111" s="23" t="n">
        <f aca="false">IF(B111=0,0,VLOOKUP(G111,pedidos!$B$2:$N$237,4))</f>
        <v>0</v>
      </c>
      <c r="E111" s="23" t="n">
        <f aca="false">IF(C111=0,0,VLOOKUP(G111,pedidos_conv!$B$2:$N$69,4))</f>
        <v>0</v>
      </c>
      <c r="F111" s="23" t="str">
        <f aca="false">IF(G111="N/D","   ",F110+1)</f>
        <v>   </v>
      </c>
      <c r="G111" s="31" t="s">
        <v>52</v>
      </c>
      <c r="H111" s="23" t="n">
        <f aca="false">MATCH(G111,Plant_Matriz_Setup!$A$1:$A$33)</f>
        <v>28</v>
      </c>
      <c r="I111" s="23" t="n">
        <f aca="false">MATCH(G112,Plant_Matriz_Setup!$A$1:$AF$1)</f>
        <v>27</v>
      </c>
      <c r="J111" s="24" t="str">
        <f aca="false">VLOOKUP(G111,Plant_Matriz_Setup!$A$1:$AF$33,I111)</f>
        <v>0.0000</v>
      </c>
      <c r="K111" s="25" t="str">
        <f aca="false">J111</f>
        <v>0.0000</v>
      </c>
      <c r="L111" s="26" t="str">
        <f aca="false">RIGHT(K111,8)</f>
        <v>0.0000</v>
      </c>
      <c r="M111" s="27" t="n">
        <f aca="false">LEN(K111)</f>
        <v>6</v>
      </c>
      <c r="N111" s="27" t="n">
        <f aca="false">LEN(L111)</f>
        <v>6</v>
      </c>
      <c r="O111" s="27" t="n">
        <f aca="false">M111-N111</f>
        <v>0</v>
      </c>
      <c r="P111" s="32" t="str">
        <f aca="false">LEFT(K111,O111)</f>
        <v/>
      </c>
      <c r="Q111" s="28" t="n">
        <f aca="false">IF(O111=0,0,VALUE(P111))</f>
        <v>0</v>
      </c>
      <c r="R111" s="17"/>
      <c r="S111" s="17"/>
      <c r="T111" s="17"/>
      <c r="U111" s="17"/>
      <c r="V111" s="17"/>
      <c r="W111" s="17"/>
      <c r="X111" s="17"/>
      <c r="Y111" s="17"/>
      <c r="Z111" s="17"/>
    </row>
    <row r="112" customFormat="false" ht="15.75" hidden="false" customHeight="true" outlineLevel="0" collapsed="false">
      <c r="B112" s="23" t="n">
        <f aca="false">IFERROR(MATCH(G112,pedidos_Lamin!$B$2:$B$169,0),0)</f>
        <v>0</v>
      </c>
      <c r="C112" s="23" t="n">
        <f aca="false">IFERROR(MATCH(G112,pedidos_conv!$B$2:$B$69,0),0)</f>
        <v>0</v>
      </c>
      <c r="D112" s="23" t="n">
        <f aca="false">IF(B112=0,0,VLOOKUP(G112,pedidos!$B$2:$N$237,4))</f>
        <v>0</v>
      </c>
      <c r="E112" s="23" t="n">
        <f aca="false">IF(C112=0,0,VLOOKUP(G112,pedidos_conv!$B$2:$N$69,4))</f>
        <v>0</v>
      </c>
      <c r="F112" s="23" t="str">
        <f aca="false">IF(G112="N/D","   ",F111+1)</f>
        <v>   </v>
      </c>
      <c r="G112" s="31" t="s">
        <v>52</v>
      </c>
      <c r="H112" s="23" t="n">
        <f aca="false">MATCH(G112,Plant_Matriz_Setup!$A$1:$A$33)</f>
        <v>28</v>
      </c>
      <c r="I112" s="23" t="n">
        <f aca="false">MATCH(G113,Plant_Matriz_Setup!$A$1:$AF$1)</f>
        <v>27</v>
      </c>
      <c r="J112" s="24" t="str">
        <f aca="false">VLOOKUP(G112,Plant_Matriz_Setup!$A$1:$AF$33,I112)</f>
        <v>0.0000</v>
      </c>
      <c r="K112" s="25" t="str">
        <f aca="false">J112</f>
        <v>0.0000</v>
      </c>
      <c r="L112" s="26" t="str">
        <f aca="false">RIGHT(K112,8)</f>
        <v>0.0000</v>
      </c>
      <c r="M112" s="27" t="n">
        <f aca="false">LEN(K112)</f>
        <v>6</v>
      </c>
      <c r="N112" s="27" t="n">
        <f aca="false">LEN(L112)</f>
        <v>6</v>
      </c>
      <c r="O112" s="27" t="n">
        <f aca="false">M112-N112</f>
        <v>0</v>
      </c>
      <c r="P112" s="32" t="str">
        <f aca="false">LEFT(K112,O112)</f>
        <v/>
      </c>
      <c r="Q112" s="28" t="n">
        <f aca="false">IF(O112=0,0,VALUE(P112))</f>
        <v>0</v>
      </c>
      <c r="R112" s="17"/>
      <c r="S112" s="17"/>
      <c r="T112" s="17"/>
      <c r="U112" s="17"/>
      <c r="V112" s="17"/>
      <c r="W112" s="17"/>
      <c r="X112" s="17"/>
      <c r="Y112" s="17"/>
      <c r="Z112" s="17"/>
    </row>
    <row r="113" customFormat="false" ht="15.75" hidden="false" customHeight="true" outlineLevel="0" collapsed="false">
      <c r="B113" s="23" t="n">
        <f aca="false">IFERROR(MATCH(G113,pedidos_Lamin!$B$2:$B$169,0),0)</f>
        <v>0</v>
      </c>
      <c r="C113" s="23" t="n">
        <f aca="false">IFERROR(MATCH(G113,pedidos_conv!$B$2:$B$69,0),0)</f>
        <v>0</v>
      </c>
      <c r="D113" s="23" t="n">
        <f aca="false">IF(B113=0,0,VLOOKUP(G113,pedidos!$B$2:$N$237,4))</f>
        <v>0</v>
      </c>
      <c r="E113" s="23" t="n">
        <f aca="false">IF(C113=0,0,VLOOKUP(G113,pedidos_conv!$B$2:$N$69,4))</f>
        <v>0</v>
      </c>
      <c r="F113" s="23" t="str">
        <f aca="false">IF(G113="N/D","   ",F112+1)</f>
        <v>   </v>
      </c>
      <c r="G113" s="31" t="s">
        <v>52</v>
      </c>
      <c r="H113" s="23" t="n">
        <f aca="false">MATCH(G113,Plant_Matriz_Setup!$A$1:$A$33)</f>
        <v>28</v>
      </c>
      <c r="I113" s="23" t="n">
        <f aca="false">MATCH(G114,Plant_Matriz_Setup!$A$1:$AF$1)</f>
        <v>27</v>
      </c>
      <c r="J113" s="24" t="str">
        <f aca="false">VLOOKUP(G113,Plant_Matriz_Setup!$A$1:$AF$33,I113)</f>
        <v>0.0000</v>
      </c>
      <c r="K113" s="25" t="str">
        <f aca="false">J113</f>
        <v>0.0000</v>
      </c>
      <c r="L113" s="26" t="str">
        <f aca="false">RIGHT(K113,8)</f>
        <v>0.0000</v>
      </c>
      <c r="M113" s="27" t="n">
        <f aca="false">LEN(K113)</f>
        <v>6</v>
      </c>
      <c r="N113" s="27" t="n">
        <f aca="false">LEN(L113)</f>
        <v>6</v>
      </c>
      <c r="O113" s="27" t="n">
        <f aca="false">M113-N113</f>
        <v>0</v>
      </c>
      <c r="P113" s="32" t="str">
        <f aca="false">LEFT(K113,O113)</f>
        <v/>
      </c>
      <c r="Q113" s="28" t="n">
        <f aca="false">IF(O113=0,0,VALUE(P113))</f>
        <v>0</v>
      </c>
      <c r="R113" s="17"/>
      <c r="S113" s="17"/>
      <c r="T113" s="17"/>
      <c r="U113" s="17"/>
      <c r="V113" s="17"/>
      <c r="W113" s="17"/>
      <c r="X113" s="17"/>
      <c r="Y113" s="17"/>
      <c r="Z113" s="17"/>
    </row>
    <row r="114" customFormat="false" ht="15.75" hidden="false" customHeight="true" outlineLevel="0" collapsed="false">
      <c r="B114" s="23" t="n">
        <f aca="false">IFERROR(MATCH(G114,pedidos_Lamin!$B$2:$B$169,0),0)</f>
        <v>0</v>
      </c>
      <c r="C114" s="23" t="n">
        <f aca="false">IFERROR(MATCH(G114,pedidos_conv!$B$2:$B$69,0),0)</f>
        <v>0</v>
      </c>
      <c r="D114" s="23" t="n">
        <f aca="false">IF(B114=0,0,VLOOKUP(G114,pedidos!$B$2:$N$237,4))</f>
        <v>0</v>
      </c>
      <c r="E114" s="23" t="n">
        <f aca="false">IF(C114=0,0,VLOOKUP(G114,pedidos_conv!$B$2:$N$69,4))</f>
        <v>0</v>
      </c>
      <c r="F114" s="23" t="str">
        <f aca="false">IF(G114="N/D","   ",F113+1)</f>
        <v>   </v>
      </c>
      <c r="G114" s="31" t="s">
        <v>52</v>
      </c>
      <c r="H114" s="23" t="n">
        <f aca="false">MATCH(G114,Plant_Matriz_Setup!$A$1:$A$33)</f>
        <v>28</v>
      </c>
      <c r="I114" s="23" t="n">
        <f aca="false">MATCH(G115,Plant_Matriz_Setup!$A$1:$AF$1)</f>
        <v>27</v>
      </c>
      <c r="J114" s="24" t="str">
        <f aca="false">VLOOKUP(G114,Plant_Matriz_Setup!$A$1:$AF$33,I114)</f>
        <v>0.0000</v>
      </c>
      <c r="K114" s="25" t="str">
        <f aca="false">J114</f>
        <v>0.0000</v>
      </c>
      <c r="L114" s="26" t="str">
        <f aca="false">RIGHT(K114,8)</f>
        <v>0.0000</v>
      </c>
      <c r="M114" s="27" t="n">
        <f aca="false">LEN(K114)</f>
        <v>6</v>
      </c>
      <c r="N114" s="27" t="n">
        <f aca="false">LEN(L114)</f>
        <v>6</v>
      </c>
      <c r="O114" s="27" t="n">
        <f aca="false">M114-N114</f>
        <v>0</v>
      </c>
      <c r="P114" s="32" t="str">
        <f aca="false">LEFT(K114,O114)</f>
        <v/>
      </c>
      <c r="Q114" s="28" t="n">
        <f aca="false">IF(O114=0,0,VALUE(P114))</f>
        <v>0</v>
      </c>
      <c r="R114" s="17"/>
      <c r="S114" s="17"/>
      <c r="T114" s="17"/>
      <c r="U114" s="17"/>
      <c r="V114" s="17"/>
      <c r="W114" s="17"/>
      <c r="X114" s="17"/>
      <c r="Y114" s="17"/>
      <c r="Z114" s="17"/>
    </row>
    <row r="115" customFormat="false" ht="15.75" hidden="false" customHeight="true" outlineLevel="0" collapsed="false">
      <c r="B115" s="23" t="n">
        <f aca="false">IFERROR(MATCH(G115,pedidos_Lamin!$B$2:$B$169,0),0)</f>
        <v>0</v>
      </c>
      <c r="C115" s="23" t="n">
        <f aca="false">IFERROR(MATCH(G115,pedidos_conv!$B$2:$B$69,0),0)</f>
        <v>0</v>
      </c>
      <c r="D115" s="23" t="n">
        <f aca="false">IF(B115=0,0,VLOOKUP(G115,pedidos!$B$2:$N$237,4))</f>
        <v>0</v>
      </c>
      <c r="E115" s="23" t="n">
        <f aca="false">IF(C115=0,0,VLOOKUP(G115,pedidos_conv!$B$2:$N$69,4))</f>
        <v>0</v>
      </c>
      <c r="F115" s="23" t="str">
        <f aca="false">IF(G115="N/D","   ",F114+1)</f>
        <v>   </v>
      </c>
      <c r="G115" s="31" t="s">
        <v>52</v>
      </c>
      <c r="H115" s="23" t="n">
        <f aca="false">MATCH(G115,Plant_Matriz_Setup!$A$1:$A$33)</f>
        <v>28</v>
      </c>
      <c r="I115" s="23" t="n">
        <f aca="false">MATCH(G116,Plant_Matriz_Setup!$A$1:$AF$1)</f>
        <v>27</v>
      </c>
      <c r="J115" s="24" t="str">
        <f aca="false">VLOOKUP(G115,Plant_Matriz_Setup!$A$1:$AF$33,I115)</f>
        <v>0.0000</v>
      </c>
      <c r="K115" s="25" t="str">
        <f aca="false">J115</f>
        <v>0.0000</v>
      </c>
      <c r="L115" s="26" t="str">
        <f aca="false">RIGHT(K115,8)</f>
        <v>0.0000</v>
      </c>
      <c r="M115" s="27" t="n">
        <f aca="false">LEN(K115)</f>
        <v>6</v>
      </c>
      <c r="N115" s="27" t="n">
        <f aca="false">LEN(L115)</f>
        <v>6</v>
      </c>
      <c r="O115" s="27" t="n">
        <f aca="false">M115-N115</f>
        <v>0</v>
      </c>
      <c r="P115" s="32" t="str">
        <f aca="false">LEFT(K115,O115)</f>
        <v/>
      </c>
      <c r="Q115" s="28" t="n">
        <f aca="false">IF(O115=0,0,VALUE(P115))</f>
        <v>0</v>
      </c>
      <c r="R115" s="17"/>
      <c r="S115" s="17"/>
      <c r="T115" s="17"/>
      <c r="U115" s="17"/>
      <c r="V115" s="17"/>
      <c r="W115" s="17"/>
      <c r="X115" s="17"/>
      <c r="Y115" s="17"/>
      <c r="Z115" s="17"/>
    </row>
    <row r="116" customFormat="false" ht="15.75" hidden="false" customHeight="true" outlineLevel="0" collapsed="false">
      <c r="B116" s="23" t="n">
        <f aca="false">IFERROR(MATCH(G116,pedidos_Lamin!$B$2:$B$169,0),0)</f>
        <v>0</v>
      </c>
      <c r="C116" s="23" t="n">
        <f aca="false">IFERROR(MATCH(G116,pedidos_conv!$B$2:$B$69,0),0)</f>
        <v>0</v>
      </c>
      <c r="D116" s="23" t="n">
        <f aca="false">IF(B116=0,0,VLOOKUP(G116,pedidos!$B$2:$N$237,4))</f>
        <v>0</v>
      </c>
      <c r="E116" s="23" t="n">
        <f aca="false">IF(C116=0,0,VLOOKUP(G116,pedidos_conv!$B$2:$N$69,4))</f>
        <v>0</v>
      </c>
      <c r="F116" s="23" t="str">
        <f aca="false">IF(G116="N/D","   ",F115+1)</f>
        <v>   </v>
      </c>
      <c r="G116" s="31" t="s">
        <v>52</v>
      </c>
      <c r="H116" s="23" t="n">
        <f aca="false">MATCH(G116,Plant_Matriz_Setup!$A$1:$A$33)</f>
        <v>28</v>
      </c>
      <c r="I116" s="23" t="n">
        <f aca="false">MATCH(G117,Plant_Matriz_Setup!$A$1:$AF$1)</f>
        <v>27</v>
      </c>
      <c r="J116" s="24" t="str">
        <f aca="false">VLOOKUP(G116,Plant_Matriz_Setup!$A$1:$AF$33,I116)</f>
        <v>0.0000</v>
      </c>
      <c r="K116" s="25" t="str">
        <f aca="false">J116</f>
        <v>0.0000</v>
      </c>
      <c r="L116" s="26" t="str">
        <f aca="false">RIGHT(K116,8)</f>
        <v>0.0000</v>
      </c>
      <c r="M116" s="27" t="n">
        <f aca="false">LEN(K116)</f>
        <v>6</v>
      </c>
      <c r="N116" s="27" t="n">
        <f aca="false">LEN(L116)</f>
        <v>6</v>
      </c>
      <c r="O116" s="27" t="n">
        <f aca="false">M116-N116</f>
        <v>0</v>
      </c>
      <c r="P116" s="32" t="str">
        <f aca="false">LEFT(K116,O116)</f>
        <v/>
      </c>
      <c r="Q116" s="28" t="n">
        <f aca="false">IF(O116=0,0,VALUE(P116))</f>
        <v>0</v>
      </c>
      <c r="R116" s="17"/>
      <c r="S116" s="17"/>
      <c r="T116" s="17"/>
      <c r="U116" s="17"/>
      <c r="V116" s="17"/>
      <c r="W116" s="17"/>
      <c r="X116" s="17"/>
      <c r="Y116" s="17"/>
      <c r="Z116" s="17"/>
    </row>
    <row r="117" customFormat="false" ht="15.75" hidden="false" customHeight="true" outlineLevel="0" collapsed="false">
      <c r="B117" s="23" t="n">
        <f aca="false">IFERROR(MATCH(G117,pedidos_Lamin!$B$2:$B$169,0),0)</f>
        <v>0</v>
      </c>
      <c r="C117" s="23" t="n">
        <f aca="false">IFERROR(MATCH(G117,pedidos_conv!$B$2:$B$69,0),0)</f>
        <v>0</v>
      </c>
      <c r="D117" s="23" t="n">
        <f aca="false">IF(B117=0,0,VLOOKUP(G117,pedidos!$B$2:$N$237,4))</f>
        <v>0</v>
      </c>
      <c r="E117" s="23" t="n">
        <f aca="false">IF(C117=0,0,VLOOKUP(G117,pedidos_conv!$B$2:$N$69,4))</f>
        <v>0</v>
      </c>
      <c r="F117" s="23" t="str">
        <f aca="false">IF(G117="N/D","   ",F116+1)</f>
        <v>   </v>
      </c>
      <c r="G117" s="31" t="s">
        <v>52</v>
      </c>
      <c r="H117" s="23" t="n">
        <f aca="false">MATCH(G117,Plant_Matriz_Setup!$A$1:$A$33)</f>
        <v>28</v>
      </c>
      <c r="I117" s="23" t="n">
        <f aca="false">MATCH(G118,Plant_Matriz_Setup!$A$1:$AF$1)</f>
        <v>27</v>
      </c>
      <c r="J117" s="24" t="str">
        <f aca="false">VLOOKUP(G117,Plant_Matriz_Setup!$A$1:$AF$33,I117)</f>
        <v>0.0000</v>
      </c>
      <c r="K117" s="25" t="str">
        <f aca="false">J117</f>
        <v>0.0000</v>
      </c>
      <c r="L117" s="26" t="str">
        <f aca="false">RIGHT(K117,8)</f>
        <v>0.0000</v>
      </c>
      <c r="M117" s="27" t="n">
        <f aca="false">LEN(K117)</f>
        <v>6</v>
      </c>
      <c r="N117" s="27" t="n">
        <f aca="false">LEN(L117)</f>
        <v>6</v>
      </c>
      <c r="O117" s="27" t="n">
        <f aca="false">M117-N117</f>
        <v>0</v>
      </c>
      <c r="P117" s="32" t="str">
        <f aca="false">LEFT(K117,O117)</f>
        <v/>
      </c>
      <c r="Q117" s="28" t="n">
        <f aca="false">IF(O117=0,0,VALUE(P117))</f>
        <v>0</v>
      </c>
      <c r="R117" s="17"/>
      <c r="S117" s="17"/>
      <c r="T117" s="17"/>
      <c r="U117" s="17"/>
      <c r="V117" s="17"/>
      <c r="W117" s="17"/>
      <c r="X117" s="17"/>
      <c r="Y117" s="17"/>
      <c r="Z117" s="17"/>
    </row>
    <row r="118" customFormat="false" ht="15.75" hidden="false" customHeight="true" outlineLevel="0" collapsed="false">
      <c r="B118" s="23" t="n">
        <f aca="false">IFERROR(MATCH(G118,pedidos_Lamin!$B$2:$B$169,0),0)</f>
        <v>0</v>
      </c>
      <c r="C118" s="23" t="n">
        <f aca="false">IFERROR(MATCH(G118,pedidos_conv!$B$2:$B$69,0),0)</f>
        <v>0</v>
      </c>
      <c r="D118" s="23" t="n">
        <f aca="false">IF(B118=0,0,VLOOKUP(G118,pedidos!$B$2:$N$237,4))</f>
        <v>0</v>
      </c>
      <c r="E118" s="23" t="n">
        <f aca="false">IF(C118=0,0,VLOOKUP(G118,pedidos_conv!$B$2:$N$69,4))</f>
        <v>0</v>
      </c>
      <c r="F118" s="23" t="str">
        <f aca="false">IF(G118="N/D","   ",F117+1)</f>
        <v>   </v>
      </c>
      <c r="G118" s="31" t="s">
        <v>52</v>
      </c>
      <c r="H118" s="23" t="n">
        <f aca="false">MATCH(G118,Plant_Matriz_Setup!$A$1:$A$33)</f>
        <v>28</v>
      </c>
      <c r="I118" s="23" t="n">
        <f aca="false">MATCH(G119,Plant_Matriz_Setup!$A$1:$AF$1)</f>
        <v>27</v>
      </c>
      <c r="J118" s="24" t="str">
        <f aca="false">VLOOKUP(G118,Plant_Matriz_Setup!$A$1:$AF$33,I118)</f>
        <v>0.0000</v>
      </c>
      <c r="K118" s="25" t="str">
        <f aca="false">J118</f>
        <v>0.0000</v>
      </c>
      <c r="L118" s="26" t="str">
        <f aca="false">RIGHT(K118,8)</f>
        <v>0.0000</v>
      </c>
      <c r="M118" s="27" t="n">
        <f aca="false">LEN(K118)</f>
        <v>6</v>
      </c>
      <c r="N118" s="27" t="n">
        <f aca="false">LEN(L118)</f>
        <v>6</v>
      </c>
      <c r="O118" s="27" t="n">
        <f aca="false">M118-N118</f>
        <v>0</v>
      </c>
      <c r="P118" s="32" t="str">
        <f aca="false">LEFT(K118,O118)</f>
        <v/>
      </c>
      <c r="Q118" s="28" t="n">
        <f aca="false">IF(O118=0,0,VALUE(P118))</f>
        <v>0</v>
      </c>
      <c r="R118" s="17"/>
      <c r="S118" s="17"/>
      <c r="T118" s="17"/>
      <c r="U118" s="17"/>
      <c r="V118" s="17"/>
      <c r="W118" s="17"/>
      <c r="X118" s="17"/>
      <c r="Y118" s="17"/>
      <c r="Z118" s="17"/>
    </row>
    <row r="119" customFormat="false" ht="15.75" hidden="false" customHeight="true" outlineLevel="0" collapsed="false">
      <c r="B119" s="23" t="n">
        <f aca="false">IFERROR(MATCH(G119,pedidos_Lamin!$B$2:$B$169,0),0)</f>
        <v>0</v>
      </c>
      <c r="C119" s="23" t="n">
        <f aca="false">IFERROR(MATCH(G119,pedidos_conv!$B$2:$B$69,0),0)</f>
        <v>0</v>
      </c>
      <c r="D119" s="23" t="n">
        <f aca="false">IF(B119=0,0,VLOOKUP(G119,pedidos!$B$2:$N$237,4))</f>
        <v>0</v>
      </c>
      <c r="E119" s="23" t="n">
        <f aca="false">IF(C119=0,0,VLOOKUP(G119,pedidos_conv!$B$2:$N$69,4))</f>
        <v>0</v>
      </c>
      <c r="F119" s="23" t="str">
        <f aca="false">IF(G119="N/D","   ",F118+1)</f>
        <v>   </v>
      </c>
      <c r="G119" s="31" t="s">
        <v>52</v>
      </c>
      <c r="H119" s="23" t="n">
        <f aca="false">MATCH(G119,Plant_Matriz_Setup!$A$1:$A$33)</f>
        <v>28</v>
      </c>
      <c r="I119" s="23" t="n">
        <f aca="false">MATCH(G120,Plant_Matriz_Setup!$A$1:$AF$1)</f>
        <v>27</v>
      </c>
      <c r="J119" s="24" t="str">
        <f aca="false">VLOOKUP(G119,Plant_Matriz_Setup!$A$1:$AF$33,I119)</f>
        <v>0.0000</v>
      </c>
      <c r="K119" s="25" t="str">
        <f aca="false">J119</f>
        <v>0.0000</v>
      </c>
      <c r="L119" s="26" t="str">
        <f aca="false">RIGHT(K119,8)</f>
        <v>0.0000</v>
      </c>
      <c r="M119" s="27" t="n">
        <f aca="false">LEN(K119)</f>
        <v>6</v>
      </c>
      <c r="N119" s="27" t="n">
        <f aca="false">LEN(L119)</f>
        <v>6</v>
      </c>
      <c r="O119" s="27" t="n">
        <f aca="false">M119-N119</f>
        <v>0</v>
      </c>
      <c r="P119" s="32" t="str">
        <f aca="false">LEFT(K119,O119)</f>
        <v/>
      </c>
      <c r="Q119" s="28" t="n">
        <f aca="false">IF(O119=0,0,VALUE(P119))</f>
        <v>0</v>
      </c>
      <c r="R119" s="17"/>
      <c r="S119" s="17"/>
      <c r="T119" s="17"/>
      <c r="U119" s="17"/>
      <c r="V119" s="17"/>
      <c r="W119" s="17"/>
      <c r="X119" s="17"/>
      <c r="Y119" s="17"/>
      <c r="Z119" s="17"/>
    </row>
    <row r="120" customFormat="false" ht="15.75" hidden="false" customHeight="true" outlineLevel="0" collapsed="false">
      <c r="B120" s="23" t="n">
        <f aca="false">IFERROR(MATCH(G120,pedidos_Lamin!$B$2:$B$169,0),0)</f>
        <v>0</v>
      </c>
      <c r="C120" s="23" t="n">
        <f aca="false">IFERROR(MATCH(G120,pedidos_conv!$B$2:$B$69,0),0)</f>
        <v>0</v>
      </c>
      <c r="D120" s="23" t="n">
        <f aca="false">IF(B120=0,0,VLOOKUP(G120,pedidos!$B$2:$N$237,4))</f>
        <v>0</v>
      </c>
      <c r="E120" s="23" t="n">
        <f aca="false">IF(C120=0,0,VLOOKUP(G120,pedidos_conv!$B$2:$N$69,4))</f>
        <v>0</v>
      </c>
      <c r="F120" s="23" t="str">
        <f aca="false">IF(G120="N/D","   ",F119+1)</f>
        <v>   </v>
      </c>
      <c r="G120" s="31" t="s">
        <v>52</v>
      </c>
      <c r="H120" s="23" t="n">
        <f aca="false">MATCH(G120,Plant_Matriz_Setup!$A$1:$A$33)</f>
        <v>28</v>
      </c>
      <c r="I120" s="23" t="n">
        <f aca="false">MATCH(G121,Plant_Matriz_Setup!$A$1:$AF$1)</f>
        <v>27</v>
      </c>
      <c r="J120" s="24" t="str">
        <f aca="false">VLOOKUP(G120,Plant_Matriz_Setup!$A$1:$AF$33,I120)</f>
        <v>0.0000</v>
      </c>
      <c r="K120" s="25" t="str">
        <f aca="false">J120</f>
        <v>0.0000</v>
      </c>
      <c r="L120" s="26" t="str">
        <f aca="false">RIGHT(K120,8)</f>
        <v>0.0000</v>
      </c>
      <c r="M120" s="27" t="n">
        <f aca="false">LEN(K120)</f>
        <v>6</v>
      </c>
      <c r="N120" s="27" t="n">
        <f aca="false">LEN(L120)</f>
        <v>6</v>
      </c>
      <c r="O120" s="27" t="n">
        <f aca="false">M120-N120</f>
        <v>0</v>
      </c>
      <c r="P120" s="32" t="str">
        <f aca="false">LEFT(K120,O120)</f>
        <v/>
      </c>
      <c r="Q120" s="28" t="n">
        <f aca="false">IF(O120=0,0,VALUE(P120))</f>
        <v>0</v>
      </c>
      <c r="R120" s="17"/>
      <c r="S120" s="17"/>
      <c r="T120" s="17"/>
      <c r="U120" s="17"/>
      <c r="V120" s="17"/>
      <c r="W120" s="17"/>
      <c r="X120" s="17"/>
      <c r="Y120" s="17"/>
      <c r="Z120" s="17"/>
    </row>
    <row r="121" customFormat="false" ht="15.75" hidden="false" customHeight="true" outlineLevel="0" collapsed="false">
      <c r="B121" s="23" t="n">
        <f aca="false">IFERROR(MATCH(G121,pedidos_Lamin!$B$2:$B$169,0),0)</f>
        <v>0</v>
      </c>
      <c r="C121" s="23" t="n">
        <f aca="false">IFERROR(MATCH(G121,pedidos_conv!$B$2:$B$69,0),0)</f>
        <v>0</v>
      </c>
      <c r="D121" s="23" t="n">
        <f aca="false">IF(B121=0,0,VLOOKUP(G121,pedidos!$B$2:$N$237,4))</f>
        <v>0</v>
      </c>
      <c r="E121" s="23" t="n">
        <f aca="false">IF(C121=0,0,VLOOKUP(G121,pedidos_conv!$B$2:$N$69,4))</f>
        <v>0</v>
      </c>
      <c r="F121" s="23" t="str">
        <f aca="false">IF(G121="N/D","   ",F120+1)</f>
        <v>   </v>
      </c>
      <c r="G121" s="31" t="s">
        <v>52</v>
      </c>
      <c r="H121" s="23" t="n">
        <f aca="false">MATCH(G121,Plant_Matriz_Setup!$A$1:$A$33)</f>
        <v>28</v>
      </c>
      <c r="I121" s="23" t="n">
        <f aca="false">MATCH(G122,Plant_Matriz_Setup!$A$1:$AF$1)</f>
        <v>27</v>
      </c>
      <c r="J121" s="24" t="str">
        <f aca="false">VLOOKUP(G121,Plant_Matriz_Setup!$A$1:$AF$33,I121)</f>
        <v>0.0000</v>
      </c>
      <c r="K121" s="25" t="str">
        <f aca="false">J121</f>
        <v>0.0000</v>
      </c>
      <c r="L121" s="26" t="str">
        <f aca="false">RIGHT(K121,8)</f>
        <v>0.0000</v>
      </c>
      <c r="M121" s="27" t="n">
        <f aca="false">LEN(K121)</f>
        <v>6</v>
      </c>
      <c r="N121" s="27" t="n">
        <f aca="false">LEN(L121)</f>
        <v>6</v>
      </c>
      <c r="O121" s="27" t="n">
        <f aca="false">M121-N121</f>
        <v>0</v>
      </c>
      <c r="P121" s="32" t="str">
        <f aca="false">LEFT(K121,O121)</f>
        <v/>
      </c>
      <c r="Q121" s="28" t="n">
        <f aca="false">IF(O121=0,0,VALUE(P121))</f>
        <v>0</v>
      </c>
      <c r="R121" s="17"/>
      <c r="S121" s="17"/>
      <c r="T121" s="17"/>
      <c r="U121" s="17"/>
      <c r="V121" s="17"/>
      <c r="W121" s="17"/>
      <c r="X121" s="17"/>
      <c r="Y121" s="17"/>
      <c r="Z121" s="17"/>
    </row>
    <row r="122" customFormat="false" ht="15.75" hidden="false" customHeight="true" outlineLevel="0" collapsed="false">
      <c r="B122" s="23" t="n">
        <f aca="false">IFERROR(MATCH(G122,pedidos_Lamin!$B$2:$B$169,0),0)</f>
        <v>0</v>
      </c>
      <c r="C122" s="23" t="n">
        <f aca="false">IFERROR(MATCH(G122,pedidos_conv!$B$2:$B$69,0),0)</f>
        <v>0</v>
      </c>
      <c r="D122" s="23" t="n">
        <f aca="false">IF(B122=0,0,VLOOKUP(G122,pedidos!$B$2:$N$237,4))</f>
        <v>0</v>
      </c>
      <c r="E122" s="23" t="n">
        <f aca="false">IF(C122=0,0,VLOOKUP(G122,pedidos_conv!$B$2:$N$69,4))</f>
        <v>0</v>
      </c>
      <c r="F122" s="23" t="str">
        <f aca="false">IF(G122="N/D","   ",F121+1)</f>
        <v>   </v>
      </c>
      <c r="G122" s="31" t="s">
        <v>52</v>
      </c>
      <c r="H122" s="23" t="n">
        <f aca="false">MATCH(G122,Plant_Matriz_Setup!$A$1:$A$33)</f>
        <v>28</v>
      </c>
      <c r="I122" s="23" t="n">
        <f aca="false">MATCH(G123,Plant_Matriz_Setup!$A$1:$AF$1)</f>
        <v>27</v>
      </c>
      <c r="J122" s="24" t="str">
        <f aca="false">VLOOKUP(G122,Plant_Matriz_Setup!$A$1:$AF$33,I122)</f>
        <v>0.0000</v>
      </c>
      <c r="K122" s="25" t="str">
        <f aca="false">J122</f>
        <v>0.0000</v>
      </c>
      <c r="L122" s="26" t="str">
        <f aca="false">RIGHT(K122,8)</f>
        <v>0.0000</v>
      </c>
      <c r="M122" s="27" t="n">
        <f aca="false">LEN(K122)</f>
        <v>6</v>
      </c>
      <c r="N122" s="27" t="n">
        <f aca="false">LEN(L122)</f>
        <v>6</v>
      </c>
      <c r="O122" s="27" t="n">
        <f aca="false">M122-N122</f>
        <v>0</v>
      </c>
      <c r="P122" s="32" t="str">
        <f aca="false">LEFT(K122,O122)</f>
        <v/>
      </c>
      <c r="Q122" s="28" t="n">
        <f aca="false">IF(O122=0,0,VALUE(P122))</f>
        <v>0</v>
      </c>
      <c r="R122" s="17"/>
      <c r="S122" s="17"/>
      <c r="T122" s="17"/>
      <c r="U122" s="17"/>
      <c r="V122" s="17"/>
      <c r="W122" s="17"/>
      <c r="X122" s="17"/>
      <c r="Y122" s="17"/>
      <c r="Z122" s="17"/>
    </row>
    <row r="123" customFormat="false" ht="15.75" hidden="false" customHeight="true" outlineLevel="0" collapsed="false">
      <c r="B123" s="23" t="n">
        <f aca="false">IFERROR(MATCH(G123,pedidos_Lamin!$B$2:$B$169,0),0)</f>
        <v>0</v>
      </c>
      <c r="C123" s="23" t="n">
        <f aca="false">IFERROR(MATCH(G123,pedidos_conv!$B$2:$B$69,0),0)</f>
        <v>0</v>
      </c>
      <c r="D123" s="23" t="n">
        <f aca="false">IF(B123=0,0,VLOOKUP(G123,pedidos!$B$2:$N$237,4))</f>
        <v>0</v>
      </c>
      <c r="E123" s="23" t="n">
        <f aca="false">IF(C123=0,0,VLOOKUP(G123,pedidos_conv!$B$2:$N$69,4))</f>
        <v>0</v>
      </c>
      <c r="F123" s="23" t="str">
        <f aca="false">IF(G123="N/D","   ",F122+1)</f>
        <v>   </v>
      </c>
      <c r="G123" s="31" t="s">
        <v>52</v>
      </c>
      <c r="H123" s="23" t="n">
        <f aca="false">MATCH(G123,Plant_Matriz_Setup!$A$1:$A$33)</f>
        <v>28</v>
      </c>
      <c r="I123" s="23" t="n">
        <f aca="false">MATCH(G124,Plant_Matriz_Setup!$A$1:$AF$1)</f>
        <v>27</v>
      </c>
      <c r="J123" s="24" t="str">
        <f aca="false">VLOOKUP(G123,Plant_Matriz_Setup!$A$1:$AF$33,I123)</f>
        <v>0.0000</v>
      </c>
      <c r="K123" s="25" t="str">
        <f aca="false">J123</f>
        <v>0.0000</v>
      </c>
      <c r="L123" s="26" t="str">
        <f aca="false">RIGHT(K123,8)</f>
        <v>0.0000</v>
      </c>
      <c r="M123" s="27" t="n">
        <f aca="false">LEN(K123)</f>
        <v>6</v>
      </c>
      <c r="N123" s="27" t="n">
        <f aca="false">LEN(L123)</f>
        <v>6</v>
      </c>
      <c r="O123" s="27" t="n">
        <f aca="false">M123-N123</f>
        <v>0</v>
      </c>
      <c r="P123" s="32" t="str">
        <f aca="false">LEFT(K123,O123)</f>
        <v/>
      </c>
      <c r="Q123" s="28" t="n">
        <f aca="false">IF(O123=0,0,VALUE(P123))</f>
        <v>0</v>
      </c>
      <c r="R123" s="17"/>
      <c r="S123" s="17"/>
      <c r="T123" s="17"/>
      <c r="U123" s="17"/>
      <c r="V123" s="17"/>
      <c r="W123" s="17"/>
      <c r="X123" s="17"/>
      <c r="Y123" s="17"/>
      <c r="Z123" s="17"/>
    </row>
    <row r="124" customFormat="false" ht="15.75" hidden="false" customHeight="true" outlineLevel="0" collapsed="false">
      <c r="B124" s="23" t="n">
        <f aca="false">IFERROR(MATCH(G124,pedidos_Lamin!$B$2:$B$169,0),0)</f>
        <v>0</v>
      </c>
      <c r="C124" s="23" t="n">
        <f aca="false">IFERROR(MATCH(G124,pedidos_conv!$B$2:$B$69,0),0)</f>
        <v>0</v>
      </c>
      <c r="D124" s="23" t="n">
        <f aca="false">IF(B124=0,0,VLOOKUP(G124,pedidos!$B$2:$N$237,4))</f>
        <v>0</v>
      </c>
      <c r="E124" s="23" t="n">
        <f aca="false">IF(C124=0,0,VLOOKUP(G124,pedidos_conv!$B$2:$N$69,4))</f>
        <v>0</v>
      </c>
      <c r="F124" s="23" t="str">
        <f aca="false">IF(G124="N/D","   ",F123+1)</f>
        <v>   </v>
      </c>
      <c r="G124" s="31" t="s">
        <v>52</v>
      </c>
      <c r="H124" s="23" t="n">
        <f aca="false">MATCH(G124,Plant_Matriz_Setup!$A$1:$A$33)</f>
        <v>28</v>
      </c>
      <c r="I124" s="23" t="n">
        <f aca="false">MATCH(G125,Plant_Matriz_Setup!$A$1:$AF$1)</f>
        <v>27</v>
      </c>
      <c r="J124" s="24" t="str">
        <f aca="false">VLOOKUP(G124,Plant_Matriz_Setup!$A$1:$AF$33,I124)</f>
        <v>0.0000</v>
      </c>
      <c r="K124" s="25" t="str">
        <f aca="false">J124</f>
        <v>0.0000</v>
      </c>
      <c r="L124" s="26" t="str">
        <f aca="false">RIGHT(K124,8)</f>
        <v>0.0000</v>
      </c>
      <c r="M124" s="27" t="n">
        <f aca="false">LEN(K124)</f>
        <v>6</v>
      </c>
      <c r="N124" s="27" t="n">
        <f aca="false">LEN(L124)</f>
        <v>6</v>
      </c>
      <c r="O124" s="27" t="n">
        <f aca="false">M124-N124</f>
        <v>0</v>
      </c>
      <c r="P124" s="32" t="str">
        <f aca="false">LEFT(K124,O124)</f>
        <v/>
      </c>
      <c r="Q124" s="28" t="n">
        <f aca="false">IF(O124=0,0,VALUE(P124))</f>
        <v>0</v>
      </c>
      <c r="R124" s="17"/>
      <c r="S124" s="17"/>
      <c r="T124" s="17"/>
      <c r="U124" s="17"/>
      <c r="V124" s="17"/>
      <c r="W124" s="17"/>
      <c r="X124" s="17"/>
      <c r="Y124" s="17"/>
      <c r="Z124" s="17"/>
    </row>
    <row r="125" customFormat="false" ht="15.75" hidden="false" customHeight="true" outlineLevel="0" collapsed="false">
      <c r="B125" s="23" t="n">
        <f aca="false">IFERROR(MATCH(G125,pedidos_Lamin!$B$2:$B$169,0),0)</f>
        <v>0</v>
      </c>
      <c r="C125" s="23" t="n">
        <f aca="false">IFERROR(MATCH(G125,pedidos_conv!$B$2:$B$69,0),0)</f>
        <v>0</v>
      </c>
      <c r="D125" s="23" t="n">
        <f aca="false">IF(B125=0,0,VLOOKUP(G125,pedidos!$B$2:$N$237,4))</f>
        <v>0</v>
      </c>
      <c r="E125" s="23" t="n">
        <f aca="false">IF(C125=0,0,VLOOKUP(G125,pedidos_conv!$B$2:$N$69,4))</f>
        <v>0</v>
      </c>
      <c r="F125" s="23" t="str">
        <f aca="false">IF(G125="N/D","   ",F124+1)</f>
        <v>   </v>
      </c>
      <c r="G125" s="31" t="s">
        <v>52</v>
      </c>
      <c r="H125" s="23" t="n">
        <f aca="false">MATCH(G125,Plant_Matriz_Setup!$A$1:$A$33)</f>
        <v>28</v>
      </c>
      <c r="I125" s="23" t="n">
        <f aca="false">MATCH(G126,Plant_Matriz_Setup!$A$1:$AF$1)</f>
        <v>27</v>
      </c>
      <c r="J125" s="24" t="str">
        <f aca="false">VLOOKUP(G125,Plant_Matriz_Setup!$A$1:$AF$33,I125)</f>
        <v>0.0000</v>
      </c>
      <c r="K125" s="25" t="str">
        <f aca="false">J125</f>
        <v>0.0000</v>
      </c>
      <c r="L125" s="26" t="str">
        <f aca="false">RIGHT(K125,8)</f>
        <v>0.0000</v>
      </c>
      <c r="M125" s="27" t="n">
        <f aca="false">LEN(K125)</f>
        <v>6</v>
      </c>
      <c r="N125" s="27" t="n">
        <f aca="false">LEN(L125)</f>
        <v>6</v>
      </c>
      <c r="O125" s="27" t="n">
        <f aca="false">M125-N125</f>
        <v>0</v>
      </c>
      <c r="P125" s="32" t="str">
        <f aca="false">LEFT(K125,O125)</f>
        <v/>
      </c>
      <c r="Q125" s="28" t="n">
        <f aca="false">IF(O125=0,0,VALUE(P125))</f>
        <v>0</v>
      </c>
      <c r="R125" s="17"/>
      <c r="S125" s="17"/>
      <c r="T125" s="17"/>
      <c r="U125" s="17"/>
      <c r="V125" s="17"/>
      <c r="W125" s="17"/>
      <c r="X125" s="17"/>
      <c r="Y125" s="17"/>
      <c r="Z125" s="17"/>
    </row>
    <row r="126" customFormat="false" ht="15.75" hidden="false" customHeight="true" outlineLevel="0" collapsed="false">
      <c r="B126" s="23" t="n">
        <f aca="false">IFERROR(MATCH(G126,pedidos_Lamin!$B$2:$B$169,0),0)</f>
        <v>0</v>
      </c>
      <c r="C126" s="23" t="n">
        <f aca="false">IFERROR(MATCH(G126,pedidos_conv!$B$2:$B$69,0),0)</f>
        <v>0</v>
      </c>
      <c r="D126" s="23" t="n">
        <f aca="false">IF(B126=0,0,VLOOKUP(G126,pedidos!$B$2:$N$237,4))</f>
        <v>0</v>
      </c>
      <c r="E126" s="23" t="n">
        <f aca="false">IF(C126=0,0,VLOOKUP(G126,pedidos_conv!$B$2:$N$69,4))</f>
        <v>0</v>
      </c>
      <c r="F126" s="23" t="str">
        <f aca="false">IF(G126="N/D","   ",F125+1)</f>
        <v>   </v>
      </c>
      <c r="G126" s="31" t="s">
        <v>52</v>
      </c>
      <c r="H126" s="23" t="n">
        <f aca="false">MATCH(G126,Plant_Matriz_Setup!$A$1:$A$33)</f>
        <v>28</v>
      </c>
      <c r="I126" s="23" t="n">
        <f aca="false">MATCH(G127,Plant_Matriz_Setup!$A$1:$AF$1)</f>
        <v>27</v>
      </c>
      <c r="J126" s="24" t="str">
        <f aca="false">VLOOKUP(G126,Plant_Matriz_Setup!$A$1:$AF$33,I126)</f>
        <v>0.0000</v>
      </c>
      <c r="K126" s="25" t="str">
        <f aca="false">J126</f>
        <v>0.0000</v>
      </c>
      <c r="L126" s="26" t="str">
        <f aca="false">RIGHT(K126,8)</f>
        <v>0.0000</v>
      </c>
      <c r="M126" s="27" t="n">
        <f aca="false">LEN(K126)</f>
        <v>6</v>
      </c>
      <c r="N126" s="27" t="n">
        <f aca="false">LEN(L126)</f>
        <v>6</v>
      </c>
      <c r="O126" s="27" t="n">
        <f aca="false">M126-N126</f>
        <v>0</v>
      </c>
      <c r="P126" s="32" t="str">
        <f aca="false">LEFT(K126,O126)</f>
        <v/>
      </c>
      <c r="Q126" s="28" t="n">
        <f aca="false">IF(O126=0,0,VALUE(P126))</f>
        <v>0</v>
      </c>
      <c r="R126" s="17"/>
      <c r="S126" s="17"/>
      <c r="T126" s="17"/>
      <c r="U126" s="17"/>
      <c r="V126" s="17"/>
      <c r="W126" s="17"/>
      <c r="X126" s="17"/>
      <c r="Y126" s="17"/>
      <c r="Z126" s="17"/>
    </row>
    <row r="127" customFormat="false" ht="15.75" hidden="false" customHeight="true" outlineLevel="0" collapsed="false">
      <c r="B127" s="23" t="n">
        <f aca="false">IFERROR(MATCH(G127,pedidos_Lamin!$B$2:$B$169,0),0)</f>
        <v>0</v>
      </c>
      <c r="C127" s="23" t="n">
        <f aca="false">IFERROR(MATCH(G127,pedidos_conv!$B$2:$B$69,0),0)</f>
        <v>0</v>
      </c>
      <c r="D127" s="23" t="n">
        <f aca="false">IF(B127=0,0,VLOOKUP(G127,pedidos!$B$2:$N$237,4))</f>
        <v>0</v>
      </c>
      <c r="E127" s="23" t="n">
        <f aca="false">IF(C127=0,0,VLOOKUP(G127,pedidos_conv!$B$2:$N$69,4))</f>
        <v>0</v>
      </c>
      <c r="F127" s="23" t="str">
        <f aca="false">IF(G127="N/D","   ",F126+1)</f>
        <v>   </v>
      </c>
      <c r="G127" s="31" t="s">
        <v>52</v>
      </c>
      <c r="H127" s="23" t="n">
        <f aca="false">MATCH(G127,Plant_Matriz_Setup!$A$1:$A$33)</f>
        <v>28</v>
      </c>
      <c r="I127" s="23" t="n">
        <f aca="false">MATCH(G128,Plant_Matriz_Setup!$A$1:$AF$1)</f>
        <v>27</v>
      </c>
      <c r="J127" s="24" t="str">
        <f aca="false">VLOOKUP(G127,Plant_Matriz_Setup!$A$1:$AF$33,I127)</f>
        <v>0.0000</v>
      </c>
      <c r="K127" s="25" t="str">
        <f aca="false">J127</f>
        <v>0.0000</v>
      </c>
      <c r="L127" s="26" t="str">
        <f aca="false">RIGHT(K127,8)</f>
        <v>0.0000</v>
      </c>
      <c r="M127" s="27" t="n">
        <f aca="false">LEN(K127)</f>
        <v>6</v>
      </c>
      <c r="N127" s="27" t="n">
        <f aca="false">LEN(L127)</f>
        <v>6</v>
      </c>
      <c r="O127" s="27" t="n">
        <f aca="false">M127-N127</f>
        <v>0</v>
      </c>
      <c r="P127" s="32" t="str">
        <f aca="false">LEFT(K127,O127)</f>
        <v/>
      </c>
      <c r="Q127" s="28" t="n">
        <f aca="false">IF(O127=0,0,VALUE(P127))</f>
        <v>0</v>
      </c>
      <c r="R127" s="17"/>
      <c r="S127" s="17"/>
      <c r="T127" s="17"/>
      <c r="U127" s="17"/>
      <c r="V127" s="17"/>
      <c r="W127" s="17"/>
      <c r="X127" s="17"/>
      <c r="Y127" s="17"/>
      <c r="Z127" s="17"/>
    </row>
    <row r="128" customFormat="false" ht="15.75" hidden="false" customHeight="true" outlineLevel="0" collapsed="false">
      <c r="B128" s="23" t="n">
        <f aca="false">IFERROR(MATCH(G128,pedidos_Lamin!$B$2:$B$169,0),0)</f>
        <v>0</v>
      </c>
      <c r="C128" s="23" t="n">
        <f aca="false">IFERROR(MATCH(G128,pedidos_conv!$B$2:$B$69,0),0)</f>
        <v>0</v>
      </c>
      <c r="D128" s="23" t="n">
        <f aca="false">IF(B128=0,0,VLOOKUP(G128,pedidos!$B$2:$N$237,4))</f>
        <v>0</v>
      </c>
      <c r="E128" s="23" t="n">
        <f aca="false">IF(C128=0,0,VLOOKUP(G128,pedidos_conv!$B$2:$N$69,4))</f>
        <v>0</v>
      </c>
      <c r="F128" s="23" t="str">
        <f aca="false">IF(G128="N/D","   ",F127+1)</f>
        <v>   </v>
      </c>
      <c r="G128" s="31" t="s">
        <v>52</v>
      </c>
      <c r="H128" s="23" t="n">
        <f aca="false">MATCH(G128,Plant_Matriz_Setup!$A$1:$A$33)</f>
        <v>28</v>
      </c>
      <c r="I128" s="23" t="n">
        <f aca="false">MATCH(G129,Plant_Matriz_Setup!$A$1:$AF$1)</f>
        <v>27</v>
      </c>
      <c r="J128" s="24" t="str">
        <f aca="false">VLOOKUP(G128,Plant_Matriz_Setup!$A$1:$AF$33,I128)</f>
        <v>0.0000</v>
      </c>
      <c r="K128" s="25" t="str">
        <f aca="false">J128</f>
        <v>0.0000</v>
      </c>
      <c r="L128" s="26" t="str">
        <f aca="false">RIGHT(K128,8)</f>
        <v>0.0000</v>
      </c>
      <c r="M128" s="27" t="n">
        <f aca="false">LEN(K128)</f>
        <v>6</v>
      </c>
      <c r="N128" s="27" t="n">
        <f aca="false">LEN(L128)</f>
        <v>6</v>
      </c>
      <c r="O128" s="27" t="n">
        <f aca="false">M128-N128</f>
        <v>0</v>
      </c>
      <c r="P128" s="32" t="str">
        <f aca="false">LEFT(K128,O128)</f>
        <v/>
      </c>
      <c r="Q128" s="28" t="n">
        <f aca="false">IF(O128=0,0,VALUE(P128))</f>
        <v>0</v>
      </c>
      <c r="R128" s="17"/>
      <c r="S128" s="17"/>
      <c r="T128" s="17"/>
      <c r="U128" s="17"/>
      <c r="V128" s="17"/>
      <c r="W128" s="17"/>
      <c r="X128" s="17"/>
      <c r="Y128" s="17"/>
      <c r="Z128" s="17"/>
    </row>
    <row r="129" customFormat="false" ht="15.75" hidden="false" customHeight="true" outlineLevel="0" collapsed="false">
      <c r="B129" s="23" t="n">
        <f aca="false">IFERROR(MATCH(G129,pedidos_Lamin!$B$2:$B$169,0),0)</f>
        <v>0</v>
      </c>
      <c r="C129" s="23" t="n">
        <f aca="false">IFERROR(MATCH(G129,pedidos_conv!$B$2:$B$69,0),0)</f>
        <v>0</v>
      </c>
      <c r="D129" s="23" t="n">
        <f aca="false">IF(B129=0,0,VLOOKUP(G129,pedidos!$B$2:$N$237,4))</f>
        <v>0</v>
      </c>
      <c r="E129" s="23" t="n">
        <f aca="false">IF(C129=0,0,VLOOKUP(G129,pedidos_conv!$B$2:$N$69,4))</f>
        <v>0</v>
      </c>
      <c r="F129" s="23" t="str">
        <f aca="false">IF(G129="N/D","   ",F128+1)</f>
        <v>   </v>
      </c>
      <c r="G129" s="31" t="s">
        <v>52</v>
      </c>
      <c r="H129" s="23" t="n">
        <f aca="false">MATCH(G129,Plant_Matriz_Setup!$A$1:$A$33)</f>
        <v>28</v>
      </c>
      <c r="I129" s="23" t="n">
        <f aca="false">MATCH(G130,Plant_Matriz_Setup!$A$1:$AF$1)</f>
        <v>27</v>
      </c>
      <c r="J129" s="24" t="str">
        <f aca="false">VLOOKUP(G129,Plant_Matriz_Setup!$A$1:$AF$33,I129)</f>
        <v>0.0000</v>
      </c>
      <c r="K129" s="25" t="str">
        <f aca="false">J129</f>
        <v>0.0000</v>
      </c>
      <c r="L129" s="26" t="str">
        <f aca="false">RIGHT(K129,8)</f>
        <v>0.0000</v>
      </c>
      <c r="M129" s="27" t="n">
        <f aca="false">LEN(K129)</f>
        <v>6</v>
      </c>
      <c r="N129" s="27" t="n">
        <f aca="false">LEN(L129)</f>
        <v>6</v>
      </c>
      <c r="O129" s="27" t="n">
        <f aca="false">M129-N129</f>
        <v>0</v>
      </c>
      <c r="P129" s="32" t="str">
        <f aca="false">LEFT(K129,O129)</f>
        <v/>
      </c>
      <c r="Q129" s="28" t="n">
        <f aca="false">IF(O129=0,0,VALUE(P129))</f>
        <v>0</v>
      </c>
      <c r="R129" s="17"/>
      <c r="S129" s="17"/>
      <c r="T129" s="17"/>
      <c r="U129" s="17"/>
      <c r="V129" s="17"/>
      <c r="W129" s="17"/>
      <c r="X129" s="17"/>
      <c r="Y129" s="17"/>
      <c r="Z129" s="17"/>
    </row>
    <row r="130" customFormat="false" ht="15.75" hidden="false" customHeight="true" outlineLevel="0" collapsed="false">
      <c r="B130" s="23" t="n">
        <f aca="false">IFERROR(MATCH(G130,pedidos_Lamin!$B$2:$B$169,0),0)</f>
        <v>0</v>
      </c>
      <c r="C130" s="23" t="n">
        <f aca="false">IFERROR(MATCH(G130,pedidos_conv!$B$2:$B$69,0),0)</f>
        <v>0</v>
      </c>
      <c r="D130" s="23" t="n">
        <f aca="false">IF(B130=0,0,VLOOKUP(G130,pedidos!$B$2:$N$237,4))</f>
        <v>0</v>
      </c>
      <c r="E130" s="23" t="n">
        <f aca="false">IF(C130=0,0,VLOOKUP(G130,pedidos_conv!$B$2:$N$69,4))</f>
        <v>0</v>
      </c>
      <c r="F130" s="23" t="str">
        <f aca="false">IF(G130="N/D","   ",F129+1)</f>
        <v>   </v>
      </c>
      <c r="G130" s="31" t="s">
        <v>52</v>
      </c>
      <c r="H130" s="23" t="n">
        <f aca="false">MATCH(G130,Plant_Matriz_Setup!$A$1:$A$33)</f>
        <v>28</v>
      </c>
      <c r="I130" s="23" t="n">
        <f aca="false">MATCH(G131,Plant_Matriz_Setup!$A$1:$AF$1)</f>
        <v>27</v>
      </c>
      <c r="J130" s="24" t="str">
        <f aca="false">VLOOKUP(G130,Plant_Matriz_Setup!$A$1:$AF$33,I130)</f>
        <v>0.0000</v>
      </c>
      <c r="K130" s="25" t="str">
        <f aca="false">J130</f>
        <v>0.0000</v>
      </c>
      <c r="L130" s="26" t="str">
        <f aca="false">RIGHT(K130,8)</f>
        <v>0.0000</v>
      </c>
      <c r="M130" s="27" t="n">
        <f aca="false">LEN(K130)</f>
        <v>6</v>
      </c>
      <c r="N130" s="27" t="n">
        <f aca="false">LEN(L130)</f>
        <v>6</v>
      </c>
      <c r="O130" s="27" t="n">
        <f aca="false">M130-N130</f>
        <v>0</v>
      </c>
      <c r="P130" s="32" t="str">
        <f aca="false">LEFT(K130,O130)</f>
        <v/>
      </c>
      <c r="Q130" s="28" t="n">
        <f aca="false">IF(O130=0,0,VALUE(P130))</f>
        <v>0</v>
      </c>
      <c r="R130" s="17"/>
      <c r="S130" s="17"/>
      <c r="T130" s="17"/>
      <c r="U130" s="17"/>
      <c r="V130" s="17"/>
      <c r="W130" s="17"/>
      <c r="X130" s="17"/>
      <c r="Y130" s="17"/>
      <c r="Z130" s="17"/>
    </row>
    <row r="131" customFormat="false" ht="15.75" hidden="false" customHeight="true" outlineLevel="0" collapsed="false">
      <c r="B131" s="23" t="n">
        <f aca="false">IFERROR(MATCH(G131,pedidos_Lamin!$B$2:$B$169,0),0)</f>
        <v>0</v>
      </c>
      <c r="C131" s="23" t="n">
        <f aca="false">IFERROR(MATCH(G131,pedidos_conv!$B$2:$B$69,0),0)</f>
        <v>0</v>
      </c>
      <c r="D131" s="23" t="n">
        <f aca="false">IF(B131=0,0,VLOOKUP(G131,pedidos!$B$2:$N$237,4))</f>
        <v>0</v>
      </c>
      <c r="E131" s="23" t="n">
        <f aca="false">IF(C131=0,0,VLOOKUP(G131,pedidos_conv!$B$2:$N$69,4))</f>
        <v>0</v>
      </c>
      <c r="F131" s="23" t="str">
        <f aca="false">IF(G131="N/D","   ",F130+1)</f>
        <v>   </v>
      </c>
      <c r="G131" s="31" t="s">
        <v>52</v>
      </c>
      <c r="H131" s="23" t="n">
        <f aca="false">MATCH(G131,Plant_Matriz_Setup!$A$1:$A$33)</f>
        <v>28</v>
      </c>
      <c r="I131" s="23" t="n">
        <f aca="false">MATCH(G132,Plant_Matriz_Setup!$A$1:$AF$1)</f>
        <v>27</v>
      </c>
      <c r="J131" s="24" t="str">
        <f aca="false">VLOOKUP(G131,Plant_Matriz_Setup!$A$1:$AF$33,I131)</f>
        <v>0.0000</v>
      </c>
      <c r="K131" s="25" t="str">
        <f aca="false">J131</f>
        <v>0.0000</v>
      </c>
      <c r="L131" s="26" t="str">
        <f aca="false">RIGHT(K131,8)</f>
        <v>0.0000</v>
      </c>
      <c r="M131" s="27" t="n">
        <f aca="false">LEN(K131)</f>
        <v>6</v>
      </c>
      <c r="N131" s="27" t="n">
        <f aca="false">LEN(L131)</f>
        <v>6</v>
      </c>
      <c r="O131" s="27" t="n">
        <f aca="false">M131-N131</f>
        <v>0</v>
      </c>
      <c r="P131" s="32" t="str">
        <f aca="false">LEFT(K131,O131)</f>
        <v/>
      </c>
      <c r="Q131" s="28" t="n">
        <f aca="false">IF(O131=0,0,VALUE(P131))</f>
        <v>0</v>
      </c>
      <c r="R131" s="17"/>
      <c r="S131" s="17"/>
      <c r="T131" s="17"/>
      <c r="U131" s="17"/>
      <c r="V131" s="17"/>
      <c r="W131" s="17"/>
      <c r="X131" s="17"/>
      <c r="Y131" s="17"/>
      <c r="Z131" s="17"/>
    </row>
    <row r="132" customFormat="false" ht="15.75" hidden="false" customHeight="true" outlineLevel="0" collapsed="false">
      <c r="B132" s="23" t="n">
        <f aca="false">IFERROR(MATCH(G132,pedidos_Lamin!$B$2:$B$169,0),0)</f>
        <v>0</v>
      </c>
      <c r="C132" s="23" t="n">
        <f aca="false">IFERROR(MATCH(G132,pedidos_conv!$B$2:$B$69,0),0)</f>
        <v>0</v>
      </c>
      <c r="D132" s="23" t="n">
        <f aca="false">IF(B132=0,0,VLOOKUP(G132,pedidos!$B$2:$N$237,4))</f>
        <v>0</v>
      </c>
      <c r="E132" s="23" t="n">
        <f aca="false">IF(C132=0,0,VLOOKUP(G132,pedidos_conv!$B$2:$N$69,4))</f>
        <v>0</v>
      </c>
      <c r="F132" s="23" t="str">
        <f aca="false">IF(G132="N/D","   ",F131+1)</f>
        <v>   </v>
      </c>
      <c r="G132" s="31" t="s">
        <v>52</v>
      </c>
      <c r="H132" s="23" t="n">
        <f aca="false">MATCH(G132,Plant_Matriz_Setup!$A$1:$A$33)</f>
        <v>28</v>
      </c>
      <c r="I132" s="23" t="n">
        <f aca="false">MATCH(G133,Plant_Matriz_Setup!$A$1:$AF$1)</f>
        <v>27</v>
      </c>
      <c r="J132" s="24" t="str">
        <f aca="false">VLOOKUP(G132,Plant_Matriz_Setup!$A$1:$AF$33,I132)</f>
        <v>0.0000</v>
      </c>
      <c r="K132" s="25" t="str">
        <f aca="false">J132</f>
        <v>0.0000</v>
      </c>
      <c r="L132" s="26" t="str">
        <f aca="false">RIGHT(K132,8)</f>
        <v>0.0000</v>
      </c>
      <c r="M132" s="27" t="n">
        <f aca="false">LEN(K132)</f>
        <v>6</v>
      </c>
      <c r="N132" s="27" t="n">
        <f aca="false">LEN(L132)</f>
        <v>6</v>
      </c>
      <c r="O132" s="27" t="n">
        <f aca="false">M132-N132</f>
        <v>0</v>
      </c>
      <c r="P132" s="32" t="str">
        <f aca="false">LEFT(K132,O132)</f>
        <v/>
      </c>
      <c r="Q132" s="28" t="n">
        <f aca="false">IF(O132=0,0,VALUE(P132))</f>
        <v>0</v>
      </c>
      <c r="R132" s="17"/>
      <c r="S132" s="17"/>
      <c r="T132" s="17"/>
      <c r="U132" s="17"/>
      <c r="V132" s="17"/>
      <c r="W132" s="17"/>
      <c r="X132" s="17"/>
      <c r="Y132" s="17"/>
      <c r="Z132" s="17"/>
    </row>
    <row r="133" customFormat="false" ht="15.75" hidden="false" customHeight="true" outlineLevel="0" collapsed="false">
      <c r="B133" s="23" t="n">
        <f aca="false">IFERROR(MATCH(G133,pedidos_Lamin!$B$2:$B$169,0),0)</f>
        <v>0</v>
      </c>
      <c r="C133" s="23" t="n">
        <f aca="false">IFERROR(MATCH(G133,pedidos_conv!$B$2:$B$69,0),0)</f>
        <v>0</v>
      </c>
      <c r="D133" s="23" t="n">
        <f aca="false">IF(B133=0,0,VLOOKUP(G133,pedidos!$B$2:$N$237,4))</f>
        <v>0</v>
      </c>
      <c r="E133" s="23" t="n">
        <f aca="false">IF(C133=0,0,VLOOKUP(G133,pedidos_conv!$B$2:$N$69,4))</f>
        <v>0</v>
      </c>
      <c r="F133" s="23" t="str">
        <f aca="false">IF(G133="N/D","   ",F132+1)</f>
        <v>   </v>
      </c>
      <c r="G133" s="31" t="s">
        <v>52</v>
      </c>
      <c r="H133" s="23" t="n">
        <f aca="false">MATCH(G133,Plant_Matriz_Setup!$A$1:$A$33)</f>
        <v>28</v>
      </c>
      <c r="I133" s="23" t="n">
        <f aca="false">MATCH(G134,Plant_Matriz_Setup!$A$1:$AF$1)</f>
        <v>27</v>
      </c>
      <c r="J133" s="24" t="str">
        <f aca="false">VLOOKUP(G133,Plant_Matriz_Setup!$A$1:$AF$33,I133)</f>
        <v>0.0000</v>
      </c>
      <c r="K133" s="25" t="str">
        <f aca="false">J133</f>
        <v>0.0000</v>
      </c>
      <c r="L133" s="26" t="str">
        <f aca="false">RIGHT(K133,8)</f>
        <v>0.0000</v>
      </c>
      <c r="M133" s="27" t="n">
        <f aca="false">LEN(K133)</f>
        <v>6</v>
      </c>
      <c r="N133" s="27" t="n">
        <f aca="false">LEN(L133)</f>
        <v>6</v>
      </c>
      <c r="O133" s="27" t="n">
        <f aca="false">M133-N133</f>
        <v>0</v>
      </c>
      <c r="P133" s="32" t="str">
        <f aca="false">LEFT(K133,O133)</f>
        <v/>
      </c>
      <c r="Q133" s="28" t="n">
        <f aca="false">IF(O133=0,0,VALUE(P133))</f>
        <v>0</v>
      </c>
      <c r="R133" s="17"/>
      <c r="S133" s="17"/>
      <c r="T133" s="17"/>
      <c r="U133" s="17"/>
      <c r="V133" s="17"/>
      <c r="W133" s="17"/>
      <c r="X133" s="17"/>
      <c r="Y133" s="17"/>
      <c r="Z133" s="17"/>
    </row>
    <row r="134" customFormat="false" ht="15.75" hidden="false" customHeight="true" outlineLevel="0" collapsed="false">
      <c r="B134" s="23" t="n">
        <f aca="false">IFERROR(MATCH(G134,pedidos_Lamin!$B$2:$B$169,0),0)</f>
        <v>0</v>
      </c>
      <c r="C134" s="23" t="n">
        <f aca="false">IFERROR(MATCH(G134,pedidos_conv!$B$2:$B$69,0),0)</f>
        <v>0</v>
      </c>
      <c r="D134" s="23" t="n">
        <f aca="false">IF(B134=0,0,VLOOKUP(G134,pedidos!$B$2:$N$237,4))</f>
        <v>0</v>
      </c>
      <c r="E134" s="23" t="n">
        <f aca="false">IF(C134=0,0,VLOOKUP(G134,pedidos_conv!$B$2:$N$69,4))</f>
        <v>0</v>
      </c>
      <c r="F134" s="23" t="str">
        <f aca="false">IF(G134="N/D","   ",F133+1)</f>
        <v>   </v>
      </c>
      <c r="G134" s="31" t="s">
        <v>52</v>
      </c>
      <c r="H134" s="23" t="n">
        <f aca="false">MATCH(G134,Plant_Matriz_Setup!$A$1:$A$33)</f>
        <v>28</v>
      </c>
      <c r="I134" s="23" t="n">
        <f aca="false">MATCH(G135,Plant_Matriz_Setup!$A$1:$AF$1)</f>
        <v>27</v>
      </c>
      <c r="J134" s="24" t="str">
        <f aca="false">VLOOKUP(G134,Plant_Matriz_Setup!$A$1:$AF$33,I134)</f>
        <v>0.0000</v>
      </c>
      <c r="K134" s="25" t="str">
        <f aca="false">J134</f>
        <v>0.0000</v>
      </c>
      <c r="L134" s="26" t="str">
        <f aca="false">RIGHT(K134,8)</f>
        <v>0.0000</v>
      </c>
      <c r="M134" s="27" t="n">
        <f aca="false">LEN(K134)</f>
        <v>6</v>
      </c>
      <c r="N134" s="27" t="n">
        <f aca="false">LEN(L134)</f>
        <v>6</v>
      </c>
      <c r="O134" s="27" t="n">
        <f aca="false">M134-N134</f>
        <v>0</v>
      </c>
      <c r="P134" s="32" t="str">
        <f aca="false">LEFT(K134,O134)</f>
        <v/>
      </c>
      <c r="Q134" s="28" t="n">
        <f aca="false">IF(O134=0,0,VALUE(P134))</f>
        <v>0</v>
      </c>
      <c r="R134" s="17"/>
      <c r="S134" s="17"/>
      <c r="T134" s="17"/>
      <c r="U134" s="17"/>
      <c r="V134" s="17"/>
      <c r="W134" s="17"/>
      <c r="X134" s="17"/>
      <c r="Y134" s="17"/>
      <c r="Z134" s="17"/>
    </row>
    <row r="135" customFormat="false" ht="15.75" hidden="false" customHeight="true" outlineLevel="0" collapsed="false">
      <c r="B135" s="23" t="n">
        <f aca="false">IFERROR(MATCH(G135,pedidos_Lamin!$B$2:$B$169,0),0)</f>
        <v>0</v>
      </c>
      <c r="C135" s="23" t="n">
        <f aca="false">IFERROR(MATCH(G135,pedidos_conv!$B$2:$B$69,0),0)</f>
        <v>0</v>
      </c>
      <c r="D135" s="23" t="n">
        <f aca="false">IF(B135=0,0,VLOOKUP(G135,pedidos!$B$2:$N$237,4))</f>
        <v>0</v>
      </c>
      <c r="E135" s="23" t="n">
        <f aca="false">IF(C135=0,0,VLOOKUP(G135,pedidos_conv!$B$2:$N$69,4))</f>
        <v>0</v>
      </c>
      <c r="F135" s="23" t="str">
        <f aca="false">IF(G135="N/D","   ",F134+1)</f>
        <v>   </v>
      </c>
      <c r="G135" s="31" t="s">
        <v>52</v>
      </c>
      <c r="H135" s="23" t="n">
        <f aca="false">MATCH(G135,Plant_Matriz_Setup!$A$1:$A$33)</f>
        <v>28</v>
      </c>
      <c r="I135" s="23" t="n">
        <f aca="false">MATCH(G136,Plant_Matriz_Setup!$A$1:$AF$1)</f>
        <v>27</v>
      </c>
      <c r="J135" s="24" t="str">
        <f aca="false">VLOOKUP(G135,Plant_Matriz_Setup!$A$1:$AF$33,I135)</f>
        <v>0.0000</v>
      </c>
      <c r="K135" s="25" t="str">
        <f aca="false">J135</f>
        <v>0.0000</v>
      </c>
      <c r="L135" s="26" t="str">
        <f aca="false">RIGHT(K135,8)</f>
        <v>0.0000</v>
      </c>
      <c r="M135" s="27" t="n">
        <f aca="false">LEN(K135)</f>
        <v>6</v>
      </c>
      <c r="N135" s="27" t="n">
        <f aca="false">LEN(L135)</f>
        <v>6</v>
      </c>
      <c r="O135" s="27" t="n">
        <f aca="false">M135-N135</f>
        <v>0</v>
      </c>
      <c r="P135" s="32" t="str">
        <f aca="false">LEFT(K135,O135)</f>
        <v/>
      </c>
      <c r="Q135" s="28" t="n">
        <f aca="false">IF(O135=0,0,VALUE(P135))</f>
        <v>0</v>
      </c>
      <c r="R135" s="17"/>
      <c r="S135" s="17"/>
      <c r="T135" s="17"/>
      <c r="U135" s="17"/>
      <c r="V135" s="17"/>
      <c r="W135" s="17"/>
      <c r="X135" s="17"/>
      <c r="Y135" s="17"/>
      <c r="Z135" s="17"/>
    </row>
    <row r="136" customFormat="false" ht="15.75" hidden="false" customHeight="true" outlineLevel="0" collapsed="false">
      <c r="B136" s="23" t="n">
        <f aca="false">IFERROR(MATCH(G136,pedidos_Lamin!$B$2:$B$169,0),0)</f>
        <v>0</v>
      </c>
      <c r="C136" s="23" t="n">
        <f aca="false">IFERROR(MATCH(G136,pedidos_conv!$B$2:$B$69,0),0)</f>
        <v>0</v>
      </c>
      <c r="D136" s="23" t="n">
        <f aca="false">IF(B136=0,0,VLOOKUP(G136,pedidos!$B$2:$N$237,4))</f>
        <v>0</v>
      </c>
      <c r="E136" s="23" t="n">
        <f aca="false">IF(C136=0,0,VLOOKUP(G136,pedidos_conv!$B$2:$N$69,4))</f>
        <v>0</v>
      </c>
      <c r="F136" s="23" t="str">
        <f aca="false">IF(G136="N/D","   ",F135+1)</f>
        <v>   </v>
      </c>
      <c r="G136" s="31" t="s">
        <v>52</v>
      </c>
      <c r="H136" s="23" t="n">
        <f aca="false">MATCH(G136,Plant_Matriz_Setup!$A$1:$A$33)</f>
        <v>28</v>
      </c>
      <c r="I136" s="23" t="n">
        <f aca="false">MATCH(G137,Plant_Matriz_Setup!$A$1:$AF$1)</f>
        <v>27</v>
      </c>
      <c r="J136" s="24" t="str">
        <f aca="false">VLOOKUP(G136,Plant_Matriz_Setup!$A$1:$AF$33,I136)</f>
        <v>0.0000</v>
      </c>
      <c r="K136" s="25" t="str">
        <f aca="false">J136</f>
        <v>0.0000</v>
      </c>
      <c r="L136" s="26" t="str">
        <f aca="false">RIGHT(K136,8)</f>
        <v>0.0000</v>
      </c>
      <c r="M136" s="27" t="n">
        <f aca="false">LEN(K136)</f>
        <v>6</v>
      </c>
      <c r="N136" s="27" t="n">
        <f aca="false">LEN(L136)</f>
        <v>6</v>
      </c>
      <c r="O136" s="27" t="n">
        <f aca="false">M136-N136</f>
        <v>0</v>
      </c>
      <c r="P136" s="32" t="str">
        <f aca="false">LEFT(K136,O136)</f>
        <v/>
      </c>
      <c r="Q136" s="28" t="n">
        <f aca="false">IF(O136=0,0,VALUE(P136))</f>
        <v>0</v>
      </c>
      <c r="R136" s="17"/>
      <c r="S136" s="17"/>
      <c r="T136" s="17"/>
      <c r="U136" s="17"/>
      <c r="V136" s="17"/>
      <c r="W136" s="17"/>
      <c r="X136" s="17"/>
      <c r="Y136" s="17"/>
      <c r="Z136" s="17"/>
    </row>
    <row r="137" customFormat="false" ht="15.75" hidden="false" customHeight="true" outlineLevel="0" collapsed="false">
      <c r="B137" s="23" t="n">
        <f aca="false">IFERROR(MATCH(G137,pedidos_Lamin!$B$2:$B$169,0),0)</f>
        <v>0</v>
      </c>
      <c r="C137" s="23" t="n">
        <f aca="false">IFERROR(MATCH(G137,pedidos_conv!$B$2:$B$69,0),0)</f>
        <v>0</v>
      </c>
      <c r="D137" s="23" t="n">
        <f aca="false">IF(B137=0,0,VLOOKUP(G137,pedidos!$B$2:$N$237,4))</f>
        <v>0</v>
      </c>
      <c r="E137" s="23" t="n">
        <f aca="false">IF(C137=0,0,VLOOKUP(G137,pedidos_conv!$B$2:$N$69,4))</f>
        <v>0</v>
      </c>
      <c r="F137" s="23" t="str">
        <f aca="false">IF(G137="N/D","   ",F136+1)</f>
        <v>   </v>
      </c>
      <c r="G137" s="31" t="s">
        <v>52</v>
      </c>
      <c r="H137" s="23" t="n">
        <f aca="false">MATCH(G137,Plant_Matriz_Setup!$A$1:$A$33)</f>
        <v>28</v>
      </c>
      <c r="I137" s="23" t="n">
        <f aca="false">MATCH(G138,Plant_Matriz_Setup!$A$1:$AF$1)</f>
        <v>27</v>
      </c>
      <c r="J137" s="24" t="str">
        <f aca="false">VLOOKUP(G137,Plant_Matriz_Setup!$A$1:$AF$33,I137)</f>
        <v>0.0000</v>
      </c>
      <c r="K137" s="25" t="str">
        <f aca="false">J137</f>
        <v>0.0000</v>
      </c>
      <c r="L137" s="26" t="str">
        <f aca="false">RIGHT(K137,8)</f>
        <v>0.0000</v>
      </c>
      <c r="M137" s="27" t="n">
        <f aca="false">LEN(K137)</f>
        <v>6</v>
      </c>
      <c r="N137" s="27" t="n">
        <f aca="false">LEN(L137)</f>
        <v>6</v>
      </c>
      <c r="O137" s="27" t="n">
        <f aca="false">M137-N137</f>
        <v>0</v>
      </c>
      <c r="P137" s="32" t="str">
        <f aca="false">LEFT(K137,O137)</f>
        <v/>
      </c>
      <c r="Q137" s="28" t="n">
        <f aca="false">IF(O137=0,0,VALUE(P137))</f>
        <v>0</v>
      </c>
      <c r="R137" s="17"/>
      <c r="S137" s="17"/>
      <c r="T137" s="17"/>
      <c r="U137" s="17"/>
      <c r="V137" s="17"/>
      <c r="W137" s="17"/>
      <c r="X137" s="17"/>
      <c r="Y137" s="17"/>
      <c r="Z137" s="17"/>
    </row>
    <row r="138" customFormat="false" ht="15.75" hidden="false" customHeight="true" outlineLevel="0" collapsed="false">
      <c r="B138" s="23" t="n">
        <f aca="false">IFERROR(MATCH(G138,pedidos_Lamin!$B$2:$B$169,0),0)</f>
        <v>0</v>
      </c>
      <c r="C138" s="23" t="n">
        <f aca="false">IFERROR(MATCH(G138,pedidos_conv!$B$2:$B$69,0),0)</f>
        <v>0</v>
      </c>
      <c r="D138" s="23" t="n">
        <f aca="false">IF(B138=0,0,VLOOKUP(G138,pedidos!$B$2:$N$237,4))</f>
        <v>0</v>
      </c>
      <c r="E138" s="23" t="n">
        <f aca="false">IF(C138=0,0,VLOOKUP(G138,pedidos_conv!$B$2:$N$69,4))</f>
        <v>0</v>
      </c>
      <c r="F138" s="23" t="str">
        <f aca="false">IF(G138="N/D","   ",F137+1)</f>
        <v>   </v>
      </c>
      <c r="G138" s="31" t="s">
        <v>52</v>
      </c>
      <c r="H138" s="23" t="n">
        <f aca="false">MATCH(G138,Plant_Matriz_Setup!$A$1:$A$33)</f>
        <v>28</v>
      </c>
      <c r="I138" s="23" t="n">
        <f aca="false">MATCH(G139,Plant_Matriz_Setup!$A$1:$AF$1)</f>
        <v>27</v>
      </c>
      <c r="J138" s="24" t="str">
        <f aca="false">VLOOKUP(G138,Plant_Matriz_Setup!$A$1:$AF$33,I138)</f>
        <v>0.0000</v>
      </c>
      <c r="K138" s="25" t="str">
        <f aca="false">J138</f>
        <v>0.0000</v>
      </c>
      <c r="L138" s="26" t="str">
        <f aca="false">RIGHT(K138,8)</f>
        <v>0.0000</v>
      </c>
      <c r="M138" s="27" t="n">
        <f aca="false">LEN(K138)</f>
        <v>6</v>
      </c>
      <c r="N138" s="27" t="n">
        <f aca="false">LEN(L138)</f>
        <v>6</v>
      </c>
      <c r="O138" s="27" t="n">
        <f aca="false">M138-N138</f>
        <v>0</v>
      </c>
      <c r="P138" s="32" t="str">
        <f aca="false">LEFT(K138,O138)</f>
        <v/>
      </c>
      <c r="Q138" s="28" t="n">
        <f aca="false">IF(O138=0,0,VALUE(P138))</f>
        <v>0</v>
      </c>
      <c r="R138" s="17"/>
      <c r="S138" s="17"/>
      <c r="T138" s="17"/>
      <c r="U138" s="17"/>
      <c r="V138" s="17"/>
      <c r="W138" s="17"/>
      <c r="X138" s="17"/>
      <c r="Y138" s="17"/>
      <c r="Z138" s="17"/>
    </row>
    <row r="139" customFormat="false" ht="15.75" hidden="false" customHeight="true" outlineLevel="0" collapsed="false">
      <c r="B139" s="23" t="n">
        <f aca="false">IFERROR(MATCH(G139,pedidos_Lamin!$B$2:$B$169,0),0)</f>
        <v>0</v>
      </c>
      <c r="C139" s="23" t="n">
        <f aca="false">IFERROR(MATCH(G139,pedidos_conv!$B$2:$B$69,0),0)</f>
        <v>0</v>
      </c>
      <c r="D139" s="23" t="n">
        <f aca="false">IF(B139=0,0,VLOOKUP(G139,pedidos!$B$2:$N$237,4))</f>
        <v>0</v>
      </c>
      <c r="E139" s="23" t="n">
        <f aca="false">IF(C139=0,0,VLOOKUP(G139,pedidos_conv!$B$2:$N$69,4))</f>
        <v>0</v>
      </c>
      <c r="F139" s="23" t="str">
        <f aca="false">IF(G139="N/D","   ",F138+1)</f>
        <v>   </v>
      </c>
      <c r="G139" s="31" t="s">
        <v>52</v>
      </c>
      <c r="H139" s="23" t="n">
        <f aca="false">MATCH(G139,Plant_Matriz_Setup!$A$1:$A$33)</f>
        <v>28</v>
      </c>
      <c r="I139" s="23" t="n">
        <f aca="false">MATCH(G140,Plant_Matriz_Setup!$A$1:$AF$1)</f>
        <v>27</v>
      </c>
      <c r="J139" s="24" t="str">
        <f aca="false">VLOOKUP(G139,Plant_Matriz_Setup!$A$1:$AF$33,I139)</f>
        <v>0.0000</v>
      </c>
      <c r="K139" s="25" t="str">
        <f aca="false">J139</f>
        <v>0.0000</v>
      </c>
      <c r="L139" s="26" t="str">
        <f aca="false">RIGHT(K139,8)</f>
        <v>0.0000</v>
      </c>
      <c r="M139" s="27" t="n">
        <f aca="false">LEN(K139)</f>
        <v>6</v>
      </c>
      <c r="N139" s="27" t="n">
        <f aca="false">LEN(L139)</f>
        <v>6</v>
      </c>
      <c r="O139" s="27" t="n">
        <f aca="false">M139-N139</f>
        <v>0</v>
      </c>
      <c r="P139" s="32" t="str">
        <f aca="false">LEFT(K139,O139)</f>
        <v/>
      </c>
      <c r="Q139" s="28" t="n">
        <f aca="false">IF(O139=0,0,VALUE(P139))</f>
        <v>0</v>
      </c>
      <c r="R139" s="17"/>
      <c r="S139" s="17"/>
      <c r="T139" s="17"/>
      <c r="U139" s="17"/>
      <c r="V139" s="17"/>
      <c r="W139" s="17"/>
      <c r="X139" s="17"/>
      <c r="Y139" s="17"/>
      <c r="Z139" s="17"/>
    </row>
    <row r="140" customFormat="false" ht="15.75" hidden="false" customHeight="true" outlineLevel="0" collapsed="false">
      <c r="B140" s="23" t="n">
        <f aca="false">IFERROR(MATCH(G140,pedidos_Lamin!$B$2:$B$169,0),0)</f>
        <v>0</v>
      </c>
      <c r="C140" s="23" t="n">
        <f aca="false">IFERROR(MATCH(G140,pedidos_conv!$B$2:$B$69,0),0)</f>
        <v>0</v>
      </c>
      <c r="D140" s="23" t="n">
        <f aca="false">IF(B140=0,0,VLOOKUP(G140,pedidos!$B$2:$N$237,4))</f>
        <v>0</v>
      </c>
      <c r="E140" s="23" t="n">
        <f aca="false">IF(C140=0,0,VLOOKUP(G140,pedidos_conv!$B$2:$N$69,4))</f>
        <v>0</v>
      </c>
      <c r="F140" s="23" t="str">
        <f aca="false">IF(G140="N/D","   ",F139+1)</f>
        <v>   </v>
      </c>
      <c r="G140" s="31" t="s">
        <v>52</v>
      </c>
      <c r="H140" s="23" t="n">
        <f aca="false">MATCH(G140,Plant_Matriz_Setup!$A$1:$A$33)</f>
        <v>28</v>
      </c>
      <c r="I140" s="23" t="n">
        <f aca="false">MATCH(G141,Plant_Matriz_Setup!$A$1:$AF$1)</f>
        <v>27</v>
      </c>
      <c r="J140" s="24" t="str">
        <f aca="false">VLOOKUP(G140,Plant_Matriz_Setup!$A$1:$AF$33,I140)</f>
        <v>0.0000</v>
      </c>
      <c r="K140" s="25" t="str">
        <f aca="false">J140</f>
        <v>0.0000</v>
      </c>
      <c r="L140" s="26" t="str">
        <f aca="false">RIGHT(K140,8)</f>
        <v>0.0000</v>
      </c>
      <c r="M140" s="27" t="n">
        <f aca="false">LEN(K140)</f>
        <v>6</v>
      </c>
      <c r="N140" s="27" t="n">
        <f aca="false">LEN(L140)</f>
        <v>6</v>
      </c>
      <c r="O140" s="27" t="n">
        <f aca="false">M140-N140</f>
        <v>0</v>
      </c>
      <c r="P140" s="32" t="str">
        <f aca="false">LEFT(K140,O140)</f>
        <v/>
      </c>
      <c r="Q140" s="28" t="n">
        <f aca="false">IF(O140=0,0,VALUE(P140))</f>
        <v>0</v>
      </c>
      <c r="R140" s="17"/>
      <c r="S140" s="17"/>
      <c r="T140" s="17"/>
      <c r="U140" s="17"/>
      <c r="V140" s="17"/>
      <c r="W140" s="17"/>
      <c r="X140" s="17"/>
      <c r="Y140" s="17"/>
      <c r="Z140" s="17"/>
    </row>
    <row r="141" customFormat="false" ht="15.75" hidden="false" customHeight="true" outlineLevel="0" collapsed="false">
      <c r="B141" s="23" t="n">
        <f aca="false">IFERROR(MATCH(G141,pedidos_Lamin!$B$2:$B$169,0),0)</f>
        <v>0</v>
      </c>
      <c r="C141" s="23" t="n">
        <f aca="false">IFERROR(MATCH(G141,pedidos_conv!$B$2:$B$69,0),0)</f>
        <v>0</v>
      </c>
      <c r="D141" s="23" t="n">
        <f aca="false">IF(B141=0,0,VLOOKUP(G141,pedidos!$B$2:$N$237,4))</f>
        <v>0</v>
      </c>
      <c r="E141" s="23" t="n">
        <f aca="false">IF(C141=0,0,VLOOKUP(G141,pedidos_conv!$B$2:$N$69,4))</f>
        <v>0</v>
      </c>
      <c r="F141" s="23" t="str">
        <f aca="false">IF(G141="N/D","   ",F140+1)</f>
        <v>   </v>
      </c>
      <c r="G141" s="31" t="s">
        <v>52</v>
      </c>
      <c r="H141" s="23" t="n">
        <f aca="false">MATCH(G141,Plant_Matriz_Setup!$A$1:$A$33)</f>
        <v>28</v>
      </c>
      <c r="I141" s="23" t="n">
        <f aca="false">MATCH(G142,Plant_Matriz_Setup!$A$1:$AF$1)</f>
        <v>27</v>
      </c>
      <c r="J141" s="24" t="str">
        <f aca="false">VLOOKUP(G141,Plant_Matriz_Setup!$A$1:$AF$33,I141)</f>
        <v>0.0000</v>
      </c>
      <c r="K141" s="25" t="str">
        <f aca="false">J141</f>
        <v>0.0000</v>
      </c>
      <c r="L141" s="26" t="str">
        <f aca="false">RIGHT(K141,8)</f>
        <v>0.0000</v>
      </c>
      <c r="M141" s="27" t="n">
        <f aca="false">LEN(K141)</f>
        <v>6</v>
      </c>
      <c r="N141" s="27" t="n">
        <f aca="false">LEN(L141)</f>
        <v>6</v>
      </c>
      <c r="O141" s="27" t="n">
        <f aca="false">M141-N141</f>
        <v>0</v>
      </c>
      <c r="P141" s="32" t="str">
        <f aca="false">LEFT(K141,O141)</f>
        <v/>
      </c>
      <c r="Q141" s="28" t="n">
        <f aca="false">IF(O141=0,0,VALUE(P141))</f>
        <v>0</v>
      </c>
      <c r="R141" s="17"/>
      <c r="S141" s="17"/>
      <c r="T141" s="17"/>
      <c r="U141" s="17"/>
      <c r="V141" s="17"/>
      <c r="W141" s="17"/>
      <c r="X141" s="17"/>
      <c r="Y141" s="17"/>
      <c r="Z141" s="17"/>
    </row>
    <row r="142" customFormat="false" ht="15.75" hidden="false" customHeight="true" outlineLevel="0" collapsed="false">
      <c r="B142" s="23" t="n">
        <f aca="false">IFERROR(MATCH(G142,pedidos_Lamin!$B$2:$B$169,0),0)</f>
        <v>0</v>
      </c>
      <c r="C142" s="23" t="n">
        <f aca="false">IFERROR(MATCH(G142,pedidos_conv!$B$2:$B$69,0),0)</f>
        <v>0</v>
      </c>
      <c r="D142" s="23" t="n">
        <f aca="false">IF(B142=0,0,VLOOKUP(G142,pedidos!$B$2:$N$237,4))</f>
        <v>0</v>
      </c>
      <c r="E142" s="23" t="n">
        <f aca="false">IF(C142=0,0,VLOOKUP(G142,pedidos_conv!$B$2:$N$69,4))</f>
        <v>0</v>
      </c>
      <c r="F142" s="23" t="str">
        <f aca="false">IF(G142="N/D","   ",F141+1)</f>
        <v>   </v>
      </c>
      <c r="G142" s="31" t="s">
        <v>52</v>
      </c>
      <c r="H142" s="23" t="n">
        <f aca="false">MATCH(G142,Plant_Matriz_Setup!$A$1:$A$33)</f>
        <v>28</v>
      </c>
      <c r="I142" s="23" t="n">
        <f aca="false">MATCH(G143,Plant_Matriz_Setup!$A$1:$AF$1)</f>
        <v>27</v>
      </c>
      <c r="J142" s="24" t="str">
        <f aca="false">VLOOKUP(G142,Plant_Matriz_Setup!$A$1:$AF$33,I142)</f>
        <v>0.0000</v>
      </c>
      <c r="K142" s="25" t="str">
        <f aca="false">J142</f>
        <v>0.0000</v>
      </c>
      <c r="L142" s="26" t="str">
        <f aca="false">RIGHT(K142,8)</f>
        <v>0.0000</v>
      </c>
      <c r="M142" s="27" t="n">
        <f aca="false">LEN(K142)</f>
        <v>6</v>
      </c>
      <c r="N142" s="27" t="n">
        <f aca="false">LEN(L142)</f>
        <v>6</v>
      </c>
      <c r="O142" s="27" t="n">
        <f aca="false">M142-N142</f>
        <v>0</v>
      </c>
      <c r="P142" s="32" t="str">
        <f aca="false">LEFT(K142,O142)</f>
        <v/>
      </c>
      <c r="Q142" s="28" t="n">
        <f aca="false">IF(O142=0,0,VALUE(P142))</f>
        <v>0</v>
      </c>
      <c r="R142" s="17"/>
      <c r="S142" s="17"/>
      <c r="T142" s="17"/>
      <c r="U142" s="17"/>
      <c r="V142" s="17"/>
      <c r="W142" s="17"/>
      <c r="X142" s="17"/>
      <c r="Y142" s="17"/>
      <c r="Z142" s="17"/>
    </row>
    <row r="143" customFormat="false" ht="15.75" hidden="false" customHeight="true" outlineLevel="0" collapsed="false">
      <c r="B143" s="23" t="n">
        <f aca="false">IFERROR(MATCH(G143,pedidos_Lamin!$B$2:$B$169,0),0)</f>
        <v>0</v>
      </c>
      <c r="C143" s="23" t="n">
        <f aca="false">IFERROR(MATCH(G143,pedidos_conv!$B$2:$B$69,0),0)</f>
        <v>0</v>
      </c>
      <c r="D143" s="23" t="n">
        <f aca="false">IF(B143=0,0,VLOOKUP(G143,pedidos!$B$2:$N$237,4))</f>
        <v>0</v>
      </c>
      <c r="E143" s="23" t="n">
        <f aca="false">IF(C143=0,0,VLOOKUP(G143,pedidos_conv!$B$2:$N$69,4))</f>
        <v>0</v>
      </c>
      <c r="F143" s="23" t="str">
        <f aca="false">IF(G143="N/D","   ",F142+1)</f>
        <v>   </v>
      </c>
      <c r="G143" s="31" t="s">
        <v>52</v>
      </c>
      <c r="H143" s="23" t="n">
        <f aca="false">MATCH(G143,Plant_Matriz_Setup!$A$1:$A$33)</f>
        <v>28</v>
      </c>
      <c r="I143" s="23" t="n">
        <f aca="false">MATCH(G144,Plant_Matriz_Setup!$A$1:$AF$1)</f>
        <v>27</v>
      </c>
      <c r="J143" s="24" t="str">
        <f aca="false">VLOOKUP(G143,Plant_Matriz_Setup!$A$1:$AF$33,I143)</f>
        <v>0.0000</v>
      </c>
      <c r="K143" s="25" t="str">
        <f aca="false">J143</f>
        <v>0.0000</v>
      </c>
      <c r="L143" s="26" t="str">
        <f aca="false">RIGHT(K143,8)</f>
        <v>0.0000</v>
      </c>
      <c r="M143" s="27" t="n">
        <f aca="false">LEN(K143)</f>
        <v>6</v>
      </c>
      <c r="N143" s="27" t="n">
        <f aca="false">LEN(L143)</f>
        <v>6</v>
      </c>
      <c r="O143" s="27" t="n">
        <f aca="false">M143-N143</f>
        <v>0</v>
      </c>
      <c r="P143" s="32" t="str">
        <f aca="false">LEFT(K143,O143)</f>
        <v/>
      </c>
      <c r="Q143" s="28" t="n">
        <f aca="false">IF(O143=0,0,VALUE(P143))</f>
        <v>0</v>
      </c>
      <c r="R143" s="17"/>
      <c r="S143" s="17"/>
      <c r="T143" s="17"/>
      <c r="U143" s="17"/>
      <c r="V143" s="17"/>
      <c r="W143" s="17"/>
      <c r="X143" s="17"/>
      <c r="Y143" s="17"/>
      <c r="Z143" s="17"/>
    </row>
    <row r="144" customFormat="false" ht="15.75" hidden="false" customHeight="true" outlineLevel="0" collapsed="false">
      <c r="B144" s="23" t="n">
        <f aca="false">IFERROR(MATCH(G144,pedidos_Lamin!$B$2:$B$169,0),0)</f>
        <v>0</v>
      </c>
      <c r="C144" s="23" t="n">
        <f aca="false">IFERROR(MATCH(G144,pedidos_conv!$B$2:$B$69,0),0)</f>
        <v>0</v>
      </c>
      <c r="D144" s="23" t="n">
        <f aca="false">IF(B144=0,0,VLOOKUP(G144,pedidos!$B$2:$N$237,4))</f>
        <v>0</v>
      </c>
      <c r="E144" s="23" t="n">
        <f aca="false">IF(C144=0,0,VLOOKUP(G144,pedidos_conv!$B$2:$N$69,4))</f>
        <v>0</v>
      </c>
      <c r="F144" s="23" t="str">
        <f aca="false">IF(G144="N/D","   ",F143+1)</f>
        <v>   </v>
      </c>
      <c r="G144" s="31" t="s">
        <v>52</v>
      </c>
      <c r="H144" s="23" t="n">
        <f aca="false">MATCH(G144,Plant_Matriz_Setup!$A$1:$A$33)</f>
        <v>28</v>
      </c>
      <c r="I144" s="23" t="n">
        <f aca="false">MATCH(G145,Plant_Matriz_Setup!$A$1:$AF$1)</f>
        <v>27</v>
      </c>
      <c r="J144" s="24" t="str">
        <f aca="false">VLOOKUP(G144,Plant_Matriz_Setup!$A$1:$AF$33,I144)</f>
        <v>0.0000</v>
      </c>
      <c r="K144" s="25" t="str">
        <f aca="false">J144</f>
        <v>0.0000</v>
      </c>
      <c r="L144" s="26" t="str">
        <f aca="false">RIGHT(K144,8)</f>
        <v>0.0000</v>
      </c>
      <c r="M144" s="27" t="n">
        <f aca="false">LEN(K144)</f>
        <v>6</v>
      </c>
      <c r="N144" s="27" t="n">
        <f aca="false">LEN(L144)</f>
        <v>6</v>
      </c>
      <c r="O144" s="27" t="n">
        <f aca="false">M144-N144</f>
        <v>0</v>
      </c>
      <c r="P144" s="32" t="str">
        <f aca="false">LEFT(K144,O144)</f>
        <v/>
      </c>
      <c r="Q144" s="28" t="n">
        <f aca="false">IF(O144=0,0,VALUE(P144))</f>
        <v>0</v>
      </c>
      <c r="R144" s="17"/>
      <c r="S144" s="17"/>
      <c r="T144" s="17"/>
      <c r="U144" s="17"/>
      <c r="V144" s="17"/>
      <c r="W144" s="17"/>
      <c r="X144" s="17"/>
      <c r="Y144" s="17"/>
      <c r="Z144" s="17"/>
    </row>
    <row r="145" customFormat="false" ht="15.75" hidden="false" customHeight="true" outlineLevel="0" collapsed="false">
      <c r="B145" s="23" t="n">
        <f aca="false">IFERROR(MATCH(G145,pedidos_Lamin!$B$2:$B$169,0),0)</f>
        <v>0</v>
      </c>
      <c r="C145" s="23" t="n">
        <f aca="false">IFERROR(MATCH(G145,pedidos_conv!$B$2:$B$69,0),0)</f>
        <v>0</v>
      </c>
      <c r="D145" s="23" t="n">
        <f aca="false">IF(B145=0,0,VLOOKUP(G145,pedidos!$B$2:$N$237,4))</f>
        <v>0</v>
      </c>
      <c r="E145" s="23" t="n">
        <f aca="false">IF(C145=0,0,VLOOKUP(G145,pedidos_conv!$B$2:$N$69,4))</f>
        <v>0</v>
      </c>
      <c r="F145" s="23" t="str">
        <f aca="false">IF(G145="N/D","   ",F144+1)</f>
        <v>   </v>
      </c>
      <c r="G145" s="31" t="s">
        <v>52</v>
      </c>
      <c r="H145" s="23" t="n">
        <f aca="false">MATCH(G145,Plant_Matriz_Setup!$A$1:$A$33)</f>
        <v>28</v>
      </c>
      <c r="I145" s="23" t="n">
        <f aca="false">MATCH(G146,Plant_Matriz_Setup!$A$1:$AF$1)</f>
        <v>27</v>
      </c>
      <c r="J145" s="24" t="str">
        <f aca="false">VLOOKUP(G145,Plant_Matriz_Setup!$A$1:$AF$33,I145)</f>
        <v>0.0000</v>
      </c>
      <c r="K145" s="25" t="str">
        <f aca="false">J145</f>
        <v>0.0000</v>
      </c>
      <c r="L145" s="26" t="str">
        <f aca="false">RIGHT(K145,8)</f>
        <v>0.0000</v>
      </c>
      <c r="M145" s="27" t="n">
        <f aca="false">LEN(K145)</f>
        <v>6</v>
      </c>
      <c r="N145" s="27" t="n">
        <f aca="false">LEN(L145)</f>
        <v>6</v>
      </c>
      <c r="O145" s="27" t="n">
        <f aca="false">M145-N145</f>
        <v>0</v>
      </c>
      <c r="P145" s="32" t="str">
        <f aca="false">LEFT(K145,O145)</f>
        <v/>
      </c>
      <c r="Q145" s="28" t="n">
        <f aca="false">IF(O145=0,0,VALUE(P145))</f>
        <v>0</v>
      </c>
      <c r="R145" s="17"/>
      <c r="S145" s="17"/>
      <c r="T145" s="17"/>
      <c r="U145" s="17"/>
      <c r="V145" s="17"/>
      <c r="W145" s="17"/>
      <c r="X145" s="17"/>
      <c r="Y145" s="17"/>
      <c r="Z145" s="17"/>
    </row>
    <row r="146" customFormat="false" ht="15.75" hidden="false" customHeight="true" outlineLevel="0" collapsed="false">
      <c r="B146" s="23" t="n">
        <f aca="false">IFERROR(MATCH(G146,pedidos_Lamin!$B$2:$B$169,0),0)</f>
        <v>0</v>
      </c>
      <c r="C146" s="23" t="n">
        <f aca="false">IFERROR(MATCH(G146,pedidos_conv!$B$2:$B$69,0),0)</f>
        <v>0</v>
      </c>
      <c r="D146" s="23" t="n">
        <f aca="false">IF(B146=0,0,VLOOKUP(G146,pedidos!$B$2:$N$237,4))</f>
        <v>0</v>
      </c>
      <c r="E146" s="23" t="n">
        <f aca="false">IF(C146=0,0,VLOOKUP(G146,pedidos_conv!$B$2:$N$69,4))</f>
        <v>0</v>
      </c>
      <c r="F146" s="23" t="str">
        <f aca="false">IF(G146="N/D","   ",F145+1)</f>
        <v>   </v>
      </c>
      <c r="G146" s="31" t="s">
        <v>52</v>
      </c>
      <c r="H146" s="23" t="n">
        <f aca="false">MATCH(G146,Plant_Matriz_Setup!$A$1:$A$33)</f>
        <v>28</v>
      </c>
      <c r="I146" s="23" t="n">
        <f aca="false">MATCH(G147,Plant_Matriz_Setup!$A$1:$AF$1)</f>
        <v>27</v>
      </c>
      <c r="J146" s="24" t="str">
        <f aca="false">VLOOKUP(G146,Plant_Matriz_Setup!$A$1:$AF$33,I146)</f>
        <v>0.0000</v>
      </c>
      <c r="K146" s="25" t="str">
        <f aca="false">J146</f>
        <v>0.0000</v>
      </c>
      <c r="L146" s="26" t="str">
        <f aca="false">RIGHT(K146,8)</f>
        <v>0.0000</v>
      </c>
      <c r="M146" s="27" t="n">
        <f aca="false">LEN(K146)</f>
        <v>6</v>
      </c>
      <c r="N146" s="27" t="n">
        <f aca="false">LEN(L146)</f>
        <v>6</v>
      </c>
      <c r="O146" s="27" t="n">
        <f aca="false">M146-N146</f>
        <v>0</v>
      </c>
      <c r="P146" s="32" t="str">
        <f aca="false">LEFT(K146,O146)</f>
        <v/>
      </c>
      <c r="Q146" s="28" t="n">
        <f aca="false">IF(O146=0,0,VALUE(P146))</f>
        <v>0</v>
      </c>
      <c r="R146" s="17"/>
      <c r="S146" s="17"/>
      <c r="T146" s="17"/>
      <c r="U146" s="17"/>
      <c r="V146" s="17"/>
      <c r="W146" s="17"/>
      <c r="X146" s="17"/>
      <c r="Y146" s="17"/>
      <c r="Z146" s="17"/>
    </row>
    <row r="147" customFormat="false" ht="15.75" hidden="false" customHeight="true" outlineLevel="0" collapsed="false">
      <c r="B147" s="23" t="n">
        <f aca="false">IFERROR(MATCH(G147,pedidos_Lamin!$B$2:$B$169,0),0)</f>
        <v>0</v>
      </c>
      <c r="C147" s="23" t="n">
        <f aca="false">IFERROR(MATCH(G147,pedidos_conv!$B$2:$B$69,0),0)</f>
        <v>0</v>
      </c>
      <c r="D147" s="23" t="n">
        <f aca="false">IF(B147=0,0,VLOOKUP(G147,pedidos!$B$2:$N$237,4))</f>
        <v>0</v>
      </c>
      <c r="E147" s="23" t="n">
        <f aca="false">IF(C147=0,0,VLOOKUP(G147,pedidos_conv!$B$2:$N$69,4))</f>
        <v>0</v>
      </c>
      <c r="F147" s="23" t="str">
        <f aca="false">IF(G147="N/D","   ",F146+1)</f>
        <v>   </v>
      </c>
      <c r="G147" s="31" t="s">
        <v>52</v>
      </c>
      <c r="H147" s="23" t="n">
        <f aca="false">MATCH(G147,Plant_Matriz_Setup!$A$1:$A$33)</f>
        <v>28</v>
      </c>
      <c r="I147" s="23" t="n">
        <f aca="false">MATCH(G148,Plant_Matriz_Setup!$A$1:$AF$1)</f>
        <v>27</v>
      </c>
      <c r="J147" s="24" t="str">
        <f aca="false">VLOOKUP(G147,Plant_Matriz_Setup!$A$1:$AF$33,I147)</f>
        <v>0.0000</v>
      </c>
      <c r="K147" s="25" t="str">
        <f aca="false">J147</f>
        <v>0.0000</v>
      </c>
      <c r="L147" s="26" t="str">
        <f aca="false">RIGHT(K147,8)</f>
        <v>0.0000</v>
      </c>
      <c r="M147" s="27" t="n">
        <f aca="false">LEN(K147)</f>
        <v>6</v>
      </c>
      <c r="N147" s="27" t="n">
        <f aca="false">LEN(L147)</f>
        <v>6</v>
      </c>
      <c r="O147" s="27" t="n">
        <f aca="false">M147-N147</f>
        <v>0</v>
      </c>
      <c r="P147" s="32" t="str">
        <f aca="false">LEFT(K147,O147)</f>
        <v/>
      </c>
      <c r="Q147" s="28" t="n">
        <f aca="false">IF(O147=0,0,VALUE(P147))</f>
        <v>0</v>
      </c>
      <c r="R147" s="17"/>
      <c r="S147" s="17"/>
      <c r="T147" s="17"/>
      <c r="U147" s="17"/>
      <c r="V147" s="17"/>
      <c r="W147" s="17"/>
      <c r="X147" s="17"/>
      <c r="Y147" s="17"/>
      <c r="Z147" s="17"/>
    </row>
    <row r="148" customFormat="false" ht="15.75" hidden="false" customHeight="true" outlineLevel="0" collapsed="false">
      <c r="B148" s="23" t="n">
        <f aca="false">IFERROR(MATCH(G148,pedidos_Lamin!$B$2:$B$169,0),0)</f>
        <v>0</v>
      </c>
      <c r="C148" s="23" t="n">
        <f aca="false">IFERROR(MATCH(G148,pedidos_conv!$B$2:$B$69,0),0)</f>
        <v>0</v>
      </c>
      <c r="D148" s="23" t="n">
        <f aca="false">IF(B148=0,0,VLOOKUP(G148,pedidos!$B$2:$N$237,4))</f>
        <v>0</v>
      </c>
      <c r="E148" s="23" t="n">
        <f aca="false">IF(C148=0,0,VLOOKUP(G148,pedidos_conv!$B$2:$N$69,4))</f>
        <v>0</v>
      </c>
      <c r="F148" s="23" t="str">
        <f aca="false">IF(G148="N/D","   ",F147+1)</f>
        <v>   </v>
      </c>
      <c r="G148" s="31" t="s">
        <v>52</v>
      </c>
      <c r="H148" s="23" t="n">
        <f aca="false">MATCH(G148,Plant_Matriz_Setup!$A$1:$A$33)</f>
        <v>28</v>
      </c>
      <c r="I148" s="23" t="n">
        <f aca="false">MATCH(G149,Plant_Matriz_Setup!$A$1:$AF$1)</f>
        <v>27</v>
      </c>
      <c r="J148" s="24" t="str">
        <f aca="false">VLOOKUP(G148,Plant_Matriz_Setup!$A$1:$AF$33,I148)</f>
        <v>0.0000</v>
      </c>
      <c r="K148" s="25" t="str">
        <f aca="false">J148</f>
        <v>0.0000</v>
      </c>
      <c r="L148" s="26" t="str">
        <f aca="false">RIGHT(K148,8)</f>
        <v>0.0000</v>
      </c>
      <c r="M148" s="27" t="n">
        <f aca="false">LEN(K148)</f>
        <v>6</v>
      </c>
      <c r="N148" s="27" t="n">
        <f aca="false">LEN(L148)</f>
        <v>6</v>
      </c>
      <c r="O148" s="27" t="n">
        <f aca="false">M148-N148</f>
        <v>0</v>
      </c>
      <c r="P148" s="32" t="str">
        <f aca="false">LEFT(K148,O148)</f>
        <v/>
      </c>
      <c r="Q148" s="28" t="n">
        <f aca="false">IF(O148=0,0,VALUE(P148))</f>
        <v>0</v>
      </c>
      <c r="R148" s="17"/>
      <c r="S148" s="17"/>
      <c r="T148" s="17"/>
      <c r="U148" s="17"/>
      <c r="V148" s="17"/>
      <c r="W148" s="17"/>
      <c r="X148" s="17"/>
      <c r="Y148" s="17"/>
      <c r="Z148" s="17"/>
    </row>
    <row r="149" customFormat="false" ht="15.75" hidden="false" customHeight="true" outlineLevel="0" collapsed="false">
      <c r="B149" s="23" t="n">
        <f aca="false">IFERROR(MATCH(G149,pedidos_Lamin!$B$2:$B$169,0),0)</f>
        <v>0</v>
      </c>
      <c r="C149" s="23" t="n">
        <f aca="false">IFERROR(MATCH(G149,pedidos_conv!$B$2:$B$69,0),0)</f>
        <v>0</v>
      </c>
      <c r="D149" s="23" t="n">
        <f aca="false">IF(B149=0,0,VLOOKUP(G149,pedidos!$B$2:$N$237,4))</f>
        <v>0</v>
      </c>
      <c r="E149" s="23" t="n">
        <f aca="false">IF(C149=0,0,VLOOKUP(G149,pedidos_conv!$B$2:$N$69,4))</f>
        <v>0</v>
      </c>
      <c r="F149" s="23" t="str">
        <f aca="false">IF(G149="N/D","   ",F148+1)</f>
        <v>   </v>
      </c>
      <c r="G149" s="31" t="s">
        <v>52</v>
      </c>
      <c r="H149" s="23" t="n">
        <f aca="false">MATCH(G149,Plant_Matriz_Setup!$A$1:$A$33)</f>
        <v>28</v>
      </c>
      <c r="I149" s="23" t="n">
        <f aca="false">MATCH(G150,Plant_Matriz_Setup!$A$1:$AF$1)</f>
        <v>27</v>
      </c>
      <c r="J149" s="24" t="str">
        <f aca="false">VLOOKUP(G149,Plant_Matriz_Setup!$A$1:$AF$33,I149)</f>
        <v>0.0000</v>
      </c>
      <c r="K149" s="25" t="str">
        <f aca="false">J149</f>
        <v>0.0000</v>
      </c>
      <c r="L149" s="26" t="str">
        <f aca="false">RIGHT(K149,8)</f>
        <v>0.0000</v>
      </c>
      <c r="M149" s="27" t="n">
        <f aca="false">LEN(K149)</f>
        <v>6</v>
      </c>
      <c r="N149" s="27" t="n">
        <f aca="false">LEN(L149)</f>
        <v>6</v>
      </c>
      <c r="O149" s="27" t="n">
        <f aca="false">M149-N149</f>
        <v>0</v>
      </c>
      <c r="P149" s="32" t="str">
        <f aca="false">LEFT(K149,O149)</f>
        <v/>
      </c>
      <c r="Q149" s="28" t="n">
        <f aca="false">IF(O149=0,0,VALUE(P149))</f>
        <v>0</v>
      </c>
      <c r="R149" s="17"/>
      <c r="S149" s="17"/>
      <c r="T149" s="17"/>
      <c r="U149" s="17"/>
      <c r="V149" s="17"/>
      <c r="W149" s="17"/>
      <c r="X149" s="17"/>
      <c r="Y149" s="17"/>
      <c r="Z149" s="17"/>
    </row>
    <row r="150" customFormat="false" ht="15.75" hidden="false" customHeight="true" outlineLevel="0" collapsed="false">
      <c r="B150" s="23" t="n">
        <f aca="false">IFERROR(MATCH(G150,pedidos_Lamin!$B$2:$B$169,0),0)</f>
        <v>0</v>
      </c>
      <c r="C150" s="23" t="n">
        <f aca="false">IFERROR(MATCH(G150,pedidos_conv!$B$2:$B$69,0),0)</f>
        <v>0</v>
      </c>
      <c r="D150" s="23" t="n">
        <f aca="false">IF(B150=0,0,VLOOKUP(G150,pedidos!$B$2:$N$237,4))</f>
        <v>0</v>
      </c>
      <c r="E150" s="23" t="n">
        <f aca="false">IF(C150=0,0,VLOOKUP(G150,pedidos_conv!$B$2:$N$69,4))</f>
        <v>0</v>
      </c>
      <c r="F150" s="23" t="str">
        <f aca="false">IF(G150="N/D","   ",F149+1)</f>
        <v>   </v>
      </c>
      <c r="G150" s="31" t="s">
        <v>52</v>
      </c>
      <c r="H150" s="23" t="n">
        <f aca="false">MATCH(G150,Plant_Matriz_Setup!$A$1:$A$33)</f>
        <v>28</v>
      </c>
      <c r="I150" s="23" t="n">
        <f aca="false">MATCH(G151,Plant_Matriz_Setup!$A$1:$AF$1)</f>
        <v>27</v>
      </c>
      <c r="J150" s="24" t="str">
        <f aca="false">VLOOKUP(G150,Plant_Matriz_Setup!$A$1:$AF$33,I150)</f>
        <v>0.0000</v>
      </c>
      <c r="K150" s="25" t="str">
        <f aca="false">J150</f>
        <v>0.0000</v>
      </c>
      <c r="L150" s="26" t="str">
        <f aca="false">RIGHT(K150,8)</f>
        <v>0.0000</v>
      </c>
      <c r="M150" s="27" t="n">
        <f aca="false">LEN(K150)</f>
        <v>6</v>
      </c>
      <c r="N150" s="27" t="n">
        <f aca="false">LEN(L150)</f>
        <v>6</v>
      </c>
      <c r="O150" s="27" t="n">
        <f aca="false">M150-N150</f>
        <v>0</v>
      </c>
      <c r="P150" s="32" t="str">
        <f aca="false">LEFT(K150,O150)</f>
        <v/>
      </c>
      <c r="Q150" s="28" t="n">
        <f aca="false">IF(O150=0,0,VALUE(P150))</f>
        <v>0</v>
      </c>
      <c r="R150" s="17"/>
      <c r="S150" s="17"/>
      <c r="T150" s="17"/>
      <c r="U150" s="17"/>
      <c r="V150" s="17"/>
      <c r="W150" s="17"/>
      <c r="X150" s="17"/>
      <c r="Y150" s="17"/>
      <c r="Z150" s="17"/>
    </row>
    <row r="151" customFormat="false" ht="15.75" hidden="false" customHeight="true" outlineLevel="0" collapsed="false">
      <c r="B151" s="23" t="n">
        <f aca="false">IFERROR(MATCH(G151,pedidos_Lamin!$B$2:$B$169,0),0)</f>
        <v>0</v>
      </c>
      <c r="C151" s="23" t="n">
        <f aca="false">IFERROR(MATCH(G151,pedidos_conv!$B$2:$B$69,0),0)</f>
        <v>0</v>
      </c>
      <c r="D151" s="23" t="n">
        <f aca="false">IF(B151=0,0,VLOOKUP(G151,pedidos!$B$2:$N$237,4))</f>
        <v>0</v>
      </c>
      <c r="E151" s="23" t="n">
        <f aca="false">IF(C151=0,0,VLOOKUP(G151,pedidos_conv!$B$2:$N$69,4))</f>
        <v>0</v>
      </c>
      <c r="F151" s="23" t="str">
        <f aca="false">IF(G151="N/D","   ",F150+1)</f>
        <v>   </v>
      </c>
      <c r="G151" s="31" t="s">
        <v>52</v>
      </c>
      <c r="H151" s="23" t="n">
        <f aca="false">MATCH(G151,Plant_Matriz_Setup!$A$1:$A$33)</f>
        <v>28</v>
      </c>
      <c r="I151" s="23" t="n">
        <f aca="false">MATCH(G152,Plant_Matriz_Setup!$A$1:$AF$1)</f>
        <v>27</v>
      </c>
      <c r="J151" s="24" t="str">
        <f aca="false">VLOOKUP(G151,Plant_Matriz_Setup!$A$1:$AF$33,I151)</f>
        <v>0.0000</v>
      </c>
      <c r="K151" s="25" t="str">
        <f aca="false">J151</f>
        <v>0.0000</v>
      </c>
      <c r="L151" s="26" t="str">
        <f aca="false">RIGHT(K151,8)</f>
        <v>0.0000</v>
      </c>
      <c r="M151" s="27" t="n">
        <f aca="false">LEN(K151)</f>
        <v>6</v>
      </c>
      <c r="N151" s="27" t="n">
        <f aca="false">LEN(L151)</f>
        <v>6</v>
      </c>
      <c r="O151" s="27" t="n">
        <f aca="false">M151-N151</f>
        <v>0</v>
      </c>
      <c r="P151" s="32" t="str">
        <f aca="false">LEFT(K151,O151)</f>
        <v/>
      </c>
      <c r="Q151" s="28" t="n">
        <f aca="false">IF(O151=0,0,VALUE(P151))</f>
        <v>0</v>
      </c>
      <c r="R151" s="17"/>
      <c r="S151" s="17"/>
      <c r="T151" s="17"/>
      <c r="U151" s="17"/>
      <c r="V151" s="17"/>
      <c r="W151" s="17"/>
      <c r="X151" s="17"/>
      <c r="Y151" s="17"/>
      <c r="Z151" s="17"/>
    </row>
    <row r="152" customFormat="false" ht="15.75" hidden="false" customHeight="true" outlineLevel="0" collapsed="false">
      <c r="B152" s="23" t="n">
        <f aca="false">IFERROR(MATCH(G152,pedidos_Lamin!$B$2:$B$169,0),0)</f>
        <v>0</v>
      </c>
      <c r="C152" s="23" t="n">
        <f aca="false">IFERROR(MATCH(G152,pedidos_conv!$B$2:$B$69,0),0)</f>
        <v>0</v>
      </c>
      <c r="D152" s="23" t="n">
        <f aca="false">IF(B152=0,0,VLOOKUP(G152,pedidos!$B$2:$N$237,4))</f>
        <v>0</v>
      </c>
      <c r="E152" s="23" t="n">
        <f aca="false">IF(C152=0,0,VLOOKUP(G152,pedidos_conv!$B$2:$N$69,4))</f>
        <v>0</v>
      </c>
      <c r="F152" s="23" t="str">
        <f aca="false">IF(G152="N/D","   ",F151+1)</f>
        <v>   </v>
      </c>
      <c r="G152" s="31" t="s">
        <v>52</v>
      </c>
      <c r="H152" s="23" t="n">
        <f aca="false">MATCH(G152,Plant_Matriz_Setup!$A$1:$A$33)</f>
        <v>28</v>
      </c>
      <c r="I152" s="23" t="n">
        <f aca="false">MATCH(G153,Plant_Matriz_Setup!$A$1:$AF$1)</f>
        <v>27</v>
      </c>
      <c r="J152" s="24" t="str">
        <f aca="false">VLOOKUP(G152,Plant_Matriz_Setup!$A$1:$AF$33,I152)</f>
        <v>0.0000</v>
      </c>
      <c r="K152" s="25" t="str">
        <f aca="false">J152</f>
        <v>0.0000</v>
      </c>
      <c r="L152" s="26" t="str">
        <f aca="false">RIGHT(K152,8)</f>
        <v>0.0000</v>
      </c>
      <c r="M152" s="27" t="n">
        <f aca="false">LEN(K152)</f>
        <v>6</v>
      </c>
      <c r="N152" s="27" t="n">
        <f aca="false">LEN(L152)</f>
        <v>6</v>
      </c>
      <c r="O152" s="27" t="n">
        <f aca="false">M152-N152</f>
        <v>0</v>
      </c>
      <c r="P152" s="32" t="str">
        <f aca="false">LEFT(K152,O152)</f>
        <v/>
      </c>
      <c r="Q152" s="28" t="n">
        <f aca="false">IF(O152=0,0,VALUE(P152))</f>
        <v>0</v>
      </c>
      <c r="R152" s="17"/>
      <c r="S152" s="17"/>
      <c r="T152" s="17"/>
      <c r="U152" s="17"/>
      <c r="V152" s="17"/>
      <c r="W152" s="17"/>
      <c r="X152" s="17"/>
      <c r="Y152" s="17"/>
      <c r="Z152" s="17"/>
    </row>
    <row r="153" customFormat="false" ht="15.75" hidden="false" customHeight="true" outlineLevel="0" collapsed="false">
      <c r="B153" s="23" t="n">
        <f aca="false">IFERROR(MATCH(G153,pedidos_Lamin!$B$2:$B$169,0),0)</f>
        <v>0</v>
      </c>
      <c r="C153" s="23" t="n">
        <f aca="false">IFERROR(MATCH(G153,pedidos_conv!$B$2:$B$69,0),0)</f>
        <v>0</v>
      </c>
      <c r="D153" s="23" t="n">
        <f aca="false">IF(B153=0,0,VLOOKUP(G153,pedidos!$B$2:$N$237,4))</f>
        <v>0</v>
      </c>
      <c r="E153" s="23" t="n">
        <f aca="false">IF(C153=0,0,VLOOKUP(G153,pedidos_conv!$B$2:$N$69,4))</f>
        <v>0</v>
      </c>
      <c r="F153" s="23" t="str">
        <f aca="false">IF(G153="N/D","   ",F152+1)</f>
        <v>   </v>
      </c>
      <c r="G153" s="31" t="s">
        <v>52</v>
      </c>
      <c r="H153" s="23" t="n">
        <f aca="false">MATCH(G153,Plant_Matriz_Setup!$A$1:$A$33)</f>
        <v>28</v>
      </c>
      <c r="I153" s="23" t="n">
        <f aca="false">MATCH(G154,Plant_Matriz_Setup!$A$1:$AF$1)</f>
        <v>27</v>
      </c>
      <c r="J153" s="24" t="str">
        <f aca="false">VLOOKUP(G153,Plant_Matriz_Setup!$A$1:$AF$33,I153)</f>
        <v>0.0000</v>
      </c>
      <c r="K153" s="25" t="str">
        <f aca="false">J153</f>
        <v>0.0000</v>
      </c>
      <c r="L153" s="26" t="str">
        <f aca="false">RIGHT(K153,8)</f>
        <v>0.0000</v>
      </c>
      <c r="M153" s="27" t="n">
        <f aca="false">LEN(K153)</f>
        <v>6</v>
      </c>
      <c r="N153" s="27" t="n">
        <f aca="false">LEN(L153)</f>
        <v>6</v>
      </c>
      <c r="O153" s="27" t="n">
        <f aca="false">M153-N153</f>
        <v>0</v>
      </c>
      <c r="P153" s="32" t="str">
        <f aca="false">LEFT(K153,O153)</f>
        <v/>
      </c>
      <c r="Q153" s="28" t="n">
        <f aca="false">IF(O153=0,0,VALUE(P153))</f>
        <v>0</v>
      </c>
      <c r="R153" s="17"/>
      <c r="S153" s="17"/>
      <c r="T153" s="17"/>
      <c r="U153" s="17"/>
      <c r="V153" s="17"/>
      <c r="W153" s="17"/>
      <c r="X153" s="17"/>
      <c r="Y153" s="17"/>
      <c r="Z153" s="17"/>
    </row>
    <row r="154" customFormat="false" ht="15.75" hidden="false" customHeight="true" outlineLevel="0" collapsed="false">
      <c r="B154" s="23" t="n">
        <f aca="false">IFERROR(MATCH(G154,pedidos_Lamin!$B$2:$B$169,0),0)</f>
        <v>0</v>
      </c>
      <c r="C154" s="23" t="n">
        <f aca="false">IFERROR(MATCH(G154,pedidos_conv!$B$2:$B$69,0),0)</f>
        <v>0</v>
      </c>
      <c r="D154" s="23" t="n">
        <f aca="false">IF(B154=0,0,VLOOKUP(G154,pedidos!$B$2:$N$237,4))</f>
        <v>0</v>
      </c>
      <c r="E154" s="23" t="n">
        <f aca="false">IF(C154=0,0,VLOOKUP(G154,pedidos_conv!$B$2:$N$69,4))</f>
        <v>0</v>
      </c>
      <c r="F154" s="23" t="str">
        <f aca="false">IF(G154="N/D","   ",F153+1)</f>
        <v>   </v>
      </c>
      <c r="G154" s="31" t="s">
        <v>52</v>
      </c>
      <c r="H154" s="23" t="n">
        <f aca="false">MATCH(G154,Plant_Matriz_Setup!$A$1:$A$33)</f>
        <v>28</v>
      </c>
      <c r="I154" s="23" t="n">
        <f aca="false">MATCH(G155,Plant_Matriz_Setup!$A$1:$AF$1)</f>
        <v>27</v>
      </c>
      <c r="J154" s="24" t="str">
        <f aca="false">VLOOKUP(G154,Plant_Matriz_Setup!$A$1:$AF$33,I154)</f>
        <v>0.0000</v>
      </c>
      <c r="K154" s="25" t="str">
        <f aca="false">J154</f>
        <v>0.0000</v>
      </c>
      <c r="L154" s="26" t="str">
        <f aca="false">RIGHT(K154,8)</f>
        <v>0.0000</v>
      </c>
      <c r="M154" s="27" t="n">
        <f aca="false">LEN(K154)</f>
        <v>6</v>
      </c>
      <c r="N154" s="27" t="n">
        <f aca="false">LEN(L154)</f>
        <v>6</v>
      </c>
      <c r="O154" s="27" t="n">
        <f aca="false">M154-N154</f>
        <v>0</v>
      </c>
      <c r="P154" s="32" t="str">
        <f aca="false">LEFT(K154,O154)</f>
        <v/>
      </c>
      <c r="Q154" s="28" t="n">
        <f aca="false">IF(O154=0,0,VALUE(P154))</f>
        <v>0</v>
      </c>
      <c r="R154" s="17"/>
      <c r="S154" s="17"/>
      <c r="T154" s="17"/>
      <c r="U154" s="17"/>
      <c r="V154" s="17"/>
      <c r="W154" s="17"/>
      <c r="X154" s="17"/>
      <c r="Y154" s="17"/>
      <c r="Z154" s="17"/>
    </row>
    <row r="155" customFormat="false" ht="15.75" hidden="false" customHeight="true" outlineLevel="0" collapsed="false">
      <c r="B155" s="23" t="n">
        <f aca="false">IFERROR(MATCH(G155,pedidos_Lamin!$B$2:$B$169,0),0)</f>
        <v>0</v>
      </c>
      <c r="C155" s="23" t="n">
        <f aca="false">IFERROR(MATCH(G155,pedidos_conv!$B$2:$B$69,0),0)</f>
        <v>0</v>
      </c>
      <c r="D155" s="23" t="n">
        <f aca="false">IF(B155=0,0,VLOOKUP(G155,pedidos!$B$2:$N$237,4))</f>
        <v>0</v>
      </c>
      <c r="E155" s="23" t="n">
        <f aca="false">IF(C155=0,0,VLOOKUP(G155,pedidos_conv!$B$2:$N$69,4))</f>
        <v>0</v>
      </c>
      <c r="F155" s="23" t="str">
        <f aca="false">IF(G155="N/D","   ",F154+1)</f>
        <v>   </v>
      </c>
      <c r="G155" s="31" t="s">
        <v>52</v>
      </c>
      <c r="H155" s="23" t="n">
        <f aca="false">MATCH(G155,Plant_Matriz_Setup!$A$1:$A$33)</f>
        <v>28</v>
      </c>
      <c r="I155" s="23" t="n">
        <f aca="false">MATCH(G156,Plant_Matriz_Setup!$A$1:$AF$1)</f>
        <v>27</v>
      </c>
      <c r="J155" s="24" t="str">
        <f aca="false">VLOOKUP(G155,Plant_Matriz_Setup!$A$1:$AF$33,I155)</f>
        <v>0.0000</v>
      </c>
      <c r="K155" s="25" t="str">
        <f aca="false">J155</f>
        <v>0.0000</v>
      </c>
      <c r="L155" s="26" t="str">
        <f aca="false">RIGHT(K155,8)</f>
        <v>0.0000</v>
      </c>
      <c r="M155" s="27" t="n">
        <f aca="false">LEN(K155)</f>
        <v>6</v>
      </c>
      <c r="N155" s="27" t="n">
        <f aca="false">LEN(L155)</f>
        <v>6</v>
      </c>
      <c r="O155" s="27" t="n">
        <f aca="false">M155-N155</f>
        <v>0</v>
      </c>
      <c r="P155" s="32" t="str">
        <f aca="false">LEFT(K155,O155)</f>
        <v/>
      </c>
      <c r="Q155" s="28" t="n">
        <f aca="false">IF(O155=0,0,VALUE(P155))</f>
        <v>0</v>
      </c>
      <c r="R155" s="17"/>
      <c r="S155" s="17"/>
      <c r="T155" s="17"/>
      <c r="U155" s="17"/>
      <c r="V155" s="17"/>
      <c r="W155" s="17"/>
      <c r="X155" s="17"/>
      <c r="Y155" s="17"/>
      <c r="Z155" s="17"/>
    </row>
    <row r="156" customFormat="false" ht="15.75" hidden="false" customHeight="true" outlineLevel="0" collapsed="false">
      <c r="B156" s="23" t="n">
        <f aca="false">IFERROR(MATCH(G156,pedidos_Lamin!$B$2:$B$169,0),0)</f>
        <v>0</v>
      </c>
      <c r="C156" s="23" t="n">
        <f aca="false">IFERROR(MATCH(G156,pedidos_conv!$B$2:$B$69,0),0)</f>
        <v>0</v>
      </c>
      <c r="D156" s="23" t="n">
        <f aca="false">IF(B156=0,0,VLOOKUP(G156,pedidos!$B$2:$N$237,4))</f>
        <v>0</v>
      </c>
      <c r="E156" s="23" t="n">
        <f aca="false">IF(C156=0,0,VLOOKUP(G156,pedidos_conv!$B$2:$N$69,4))</f>
        <v>0</v>
      </c>
      <c r="F156" s="23" t="str">
        <f aca="false">IF(G156="N/D","   ",F155+1)</f>
        <v>   </v>
      </c>
      <c r="G156" s="31" t="s">
        <v>52</v>
      </c>
      <c r="H156" s="23" t="n">
        <f aca="false">MATCH(G156,Plant_Matriz_Setup!$A$1:$A$33)</f>
        <v>28</v>
      </c>
      <c r="I156" s="23" t="n">
        <f aca="false">MATCH(G157,Plant_Matriz_Setup!$A$1:$AF$1)</f>
        <v>27</v>
      </c>
      <c r="J156" s="24" t="str">
        <f aca="false">VLOOKUP(G156,Plant_Matriz_Setup!$A$1:$AF$33,I156)</f>
        <v>0.0000</v>
      </c>
      <c r="K156" s="25" t="str">
        <f aca="false">J156</f>
        <v>0.0000</v>
      </c>
      <c r="L156" s="26" t="str">
        <f aca="false">RIGHT(K156,8)</f>
        <v>0.0000</v>
      </c>
      <c r="M156" s="27" t="n">
        <f aca="false">LEN(K156)</f>
        <v>6</v>
      </c>
      <c r="N156" s="27" t="n">
        <f aca="false">LEN(L156)</f>
        <v>6</v>
      </c>
      <c r="O156" s="27" t="n">
        <f aca="false">M156-N156</f>
        <v>0</v>
      </c>
      <c r="P156" s="32" t="str">
        <f aca="false">LEFT(K156,O156)</f>
        <v/>
      </c>
      <c r="Q156" s="28" t="n">
        <f aca="false">IF(O156=0,0,VALUE(P156))</f>
        <v>0</v>
      </c>
      <c r="R156" s="17"/>
      <c r="S156" s="17"/>
      <c r="T156" s="17"/>
      <c r="U156" s="17"/>
      <c r="V156" s="17"/>
      <c r="W156" s="17"/>
      <c r="X156" s="17"/>
      <c r="Y156" s="17"/>
      <c r="Z156" s="17"/>
    </row>
    <row r="157" customFormat="false" ht="15.75" hidden="false" customHeight="true" outlineLevel="0" collapsed="false">
      <c r="B157" s="23" t="n">
        <f aca="false">IFERROR(MATCH(G157,pedidos_Lamin!$B$2:$B$169,0),0)</f>
        <v>0</v>
      </c>
      <c r="C157" s="23" t="n">
        <f aca="false">IFERROR(MATCH(G157,pedidos_conv!$B$2:$B$69,0),0)</f>
        <v>0</v>
      </c>
      <c r="D157" s="23" t="n">
        <f aca="false">IF(B157=0,0,VLOOKUP(G157,pedidos!$B$2:$N$237,4))</f>
        <v>0</v>
      </c>
      <c r="E157" s="23" t="n">
        <f aca="false">IF(C157=0,0,VLOOKUP(G157,pedidos_conv!$B$2:$N$69,4))</f>
        <v>0</v>
      </c>
      <c r="F157" s="23" t="str">
        <f aca="false">IF(G157="N/D","   ",F156+1)</f>
        <v>   </v>
      </c>
      <c r="G157" s="31" t="s">
        <v>52</v>
      </c>
      <c r="H157" s="23" t="n">
        <f aca="false">MATCH(G157,Plant_Matriz_Setup!$A$1:$A$33)</f>
        <v>28</v>
      </c>
      <c r="I157" s="23" t="n">
        <f aca="false">MATCH(G158,Plant_Matriz_Setup!$A$1:$AF$1)</f>
        <v>27</v>
      </c>
      <c r="J157" s="24" t="str">
        <f aca="false">VLOOKUP(G157,Plant_Matriz_Setup!$A$1:$AF$33,I157)</f>
        <v>0.0000</v>
      </c>
      <c r="K157" s="25" t="str">
        <f aca="false">J157</f>
        <v>0.0000</v>
      </c>
      <c r="L157" s="26" t="str">
        <f aca="false">RIGHT(K157,8)</f>
        <v>0.0000</v>
      </c>
      <c r="M157" s="27" t="n">
        <f aca="false">LEN(K157)</f>
        <v>6</v>
      </c>
      <c r="N157" s="27" t="n">
        <f aca="false">LEN(L157)</f>
        <v>6</v>
      </c>
      <c r="O157" s="27" t="n">
        <f aca="false">M157-N157</f>
        <v>0</v>
      </c>
      <c r="P157" s="32" t="str">
        <f aca="false">LEFT(K157,O157)</f>
        <v/>
      </c>
      <c r="Q157" s="28" t="n">
        <f aca="false">IF(O157=0,0,VALUE(P157))</f>
        <v>0</v>
      </c>
      <c r="R157" s="17"/>
      <c r="S157" s="17"/>
      <c r="T157" s="17"/>
      <c r="U157" s="17"/>
      <c r="V157" s="17"/>
      <c r="W157" s="17"/>
      <c r="X157" s="17"/>
      <c r="Y157" s="17"/>
      <c r="Z157" s="17"/>
    </row>
    <row r="158" customFormat="false" ht="15.75" hidden="false" customHeight="true" outlineLevel="0" collapsed="false">
      <c r="B158" s="23" t="n">
        <f aca="false">IFERROR(MATCH(G158,pedidos_Lamin!$B$2:$B$169,0),0)</f>
        <v>0</v>
      </c>
      <c r="C158" s="23" t="n">
        <f aca="false">IFERROR(MATCH(G158,pedidos_conv!$B$2:$B$69,0),0)</f>
        <v>0</v>
      </c>
      <c r="D158" s="23" t="n">
        <f aca="false">IF(B158=0,0,VLOOKUP(G158,pedidos!$B$2:$N$237,4))</f>
        <v>0</v>
      </c>
      <c r="E158" s="23" t="n">
        <f aca="false">IF(C158=0,0,VLOOKUP(G158,pedidos_conv!$B$2:$N$69,4))</f>
        <v>0</v>
      </c>
      <c r="F158" s="23" t="str">
        <f aca="false">IF(G158="N/D","   ",F157+1)</f>
        <v>   </v>
      </c>
      <c r="G158" s="31" t="s">
        <v>52</v>
      </c>
      <c r="H158" s="23" t="n">
        <f aca="false">MATCH(G158,Plant_Matriz_Setup!$A$1:$A$33)</f>
        <v>28</v>
      </c>
      <c r="I158" s="23" t="n">
        <f aca="false">MATCH(G159,Plant_Matriz_Setup!$A$1:$AF$1)</f>
        <v>27</v>
      </c>
      <c r="J158" s="24" t="str">
        <f aca="false">VLOOKUP(G158,Plant_Matriz_Setup!$A$1:$AF$33,I158)</f>
        <v>0.0000</v>
      </c>
      <c r="K158" s="25" t="str">
        <f aca="false">J158</f>
        <v>0.0000</v>
      </c>
      <c r="L158" s="26" t="str">
        <f aca="false">RIGHT(K158,8)</f>
        <v>0.0000</v>
      </c>
      <c r="M158" s="27" t="n">
        <f aca="false">LEN(K158)</f>
        <v>6</v>
      </c>
      <c r="N158" s="27" t="n">
        <f aca="false">LEN(L158)</f>
        <v>6</v>
      </c>
      <c r="O158" s="27" t="n">
        <f aca="false">M158-N158</f>
        <v>0</v>
      </c>
      <c r="P158" s="32" t="str">
        <f aca="false">LEFT(K158,O158)</f>
        <v/>
      </c>
      <c r="Q158" s="28" t="n">
        <f aca="false">IF(O158=0,0,VALUE(P158))</f>
        <v>0</v>
      </c>
      <c r="R158" s="17"/>
      <c r="S158" s="17"/>
      <c r="T158" s="17"/>
      <c r="U158" s="17"/>
      <c r="V158" s="17"/>
      <c r="W158" s="17"/>
      <c r="X158" s="17"/>
      <c r="Y158" s="17"/>
      <c r="Z158" s="17"/>
    </row>
    <row r="159" customFormat="false" ht="15.75" hidden="false" customHeight="true" outlineLevel="0" collapsed="false">
      <c r="B159" s="23" t="n">
        <f aca="false">IFERROR(MATCH(G159,pedidos_Lamin!$B$2:$B$169,0),0)</f>
        <v>0</v>
      </c>
      <c r="C159" s="23" t="n">
        <f aca="false">IFERROR(MATCH(G159,pedidos_conv!$B$2:$B$69,0),0)</f>
        <v>0</v>
      </c>
      <c r="D159" s="23" t="n">
        <f aca="false">IF(B159=0,0,VLOOKUP(G159,pedidos!$B$2:$N$237,4))</f>
        <v>0</v>
      </c>
      <c r="E159" s="23" t="n">
        <f aca="false">IF(C159=0,0,VLOOKUP(G159,pedidos_conv!$B$2:$N$69,4))</f>
        <v>0</v>
      </c>
      <c r="F159" s="23" t="str">
        <f aca="false">IF(G159="N/D","   ",F158+1)</f>
        <v>   </v>
      </c>
      <c r="G159" s="31" t="s">
        <v>52</v>
      </c>
      <c r="H159" s="23" t="n">
        <f aca="false">MATCH(G159,Plant_Matriz_Setup!$A$1:$A$33)</f>
        <v>28</v>
      </c>
      <c r="I159" s="23" t="n">
        <f aca="false">MATCH(G160,Plant_Matriz_Setup!$A$1:$AF$1)</f>
        <v>27</v>
      </c>
      <c r="J159" s="24" t="str">
        <f aca="false">VLOOKUP(G159,Plant_Matriz_Setup!$A$1:$AF$33,I159)</f>
        <v>0.0000</v>
      </c>
      <c r="K159" s="25" t="str">
        <f aca="false">J159</f>
        <v>0.0000</v>
      </c>
      <c r="L159" s="26" t="str">
        <f aca="false">RIGHT(K159,8)</f>
        <v>0.0000</v>
      </c>
      <c r="M159" s="27" t="n">
        <f aca="false">LEN(K159)</f>
        <v>6</v>
      </c>
      <c r="N159" s="27" t="n">
        <f aca="false">LEN(L159)</f>
        <v>6</v>
      </c>
      <c r="O159" s="27" t="n">
        <f aca="false">M159-N159</f>
        <v>0</v>
      </c>
      <c r="P159" s="32" t="str">
        <f aca="false">LEFT(K159,O159)</f>
        <v/>
      </c>
      <c r="Q159" s="28" t="n">
        <f aca="false">IF(O159=0,0,VALUE(P159))</f>
        <v>0</v>
      </c>
      <c r="R159" s="17"/>
      <c r="S159" s="17"/>
      <c r="T159" s="17"/>
      <c r="U159" s="17"/>
      <c r="V159" s="17"/>
      <c r="W159" s="17"/>
      <c r="X159" s="17"/>
      <c r="Y159" s="17"/>
      <c r="Z159" s="17"/>
    </row>
    <row r="160" customFormat="false" ht="15.75" hidden="false" customHeight="true" outlineLevel="0" collapsed="false">
      <c r="B160" s="23" t="n">
        <f aca="false">IFERROR(MATCH(G160,pedidos_Lamin!$B$2:$B$169,0),0)</f>
        <v>0</v>
      </c>
      <c r="C160" s="23" t="n">
        <f aca="false">IFERROR(MATCH(G160,pedidos_conv!$B$2:$B$69,0),0)</f>
        <v>0</v>
      </c>
      <c r="D160" s="23" t="n">
        <f aca="false">IF(B160=0,0,VLOOKUP(G160,pedidos!$B$2:$N$237,4))</f>
        <v>0</v>
      </c>
      <c r="E160" s="23" t="n">
        <f aca="false">IF(C160=0,0,VLOOKUP(G160,pedidos_conv!$B$2:$N$69,4))</f>
        <v>0</v>
      </c>
      <c r="F160" s="23" t="str">
        <f aca="false">IF(G160="N/D","   ",F159+1)</f>
        <v>   </v>
      </c>
      <c r="G160" s="31" t="s">
        <v>52</v>
      </c>
      <c r="H160" s="23" t="n">
        <f aca="false">MATCH(G160,Plant_Matriz_Setup!$A$1:$A$33)</f>
        <v>28</v>
      </c>
      <c r="I160" s="23" t="n">
        <f aca="false">MATCH(G161,Plant_Matriz_Setup!$A$1:$AF$1)</f>
        <v>27</v>
      </c>
      <c r="J160" s="24" t="str">
        <f aca="false">VLOOKUP(G160,Plant_Matriz_Setup!$A$1:$AF$33,I160)</f>
        <v>0.0000</v>
      </c>
      <c r="K160" s="25" t="str">
        <f aca="false">J160</f>
        <v>0.0000</v>
      </c>
      <c r="L160" s="26" t="str">
        <f aca="false">RIGHT(K160,8)</f>
        <v>0.0000</v>
      </c>
      <c r="M160" s="27" t="n">
        <f aca="false">LEN(K160)</f>
        <v>6</v>
      </c>
      <c r="N160" s="27" t="n">
        <f aca="false">LEN(L160)</f>
        <v>6</v>
      </c>
      <c r="O160" s="27" t="n">
        <f aca="false">M160-N160</f>
        <v>0</v>
      </c>
      <c r="P160" s="32" t="str">
        <f aca="false">LEFT(K160,O160)</f>
        <v/>
      </c>
      <c r="Q160" s="28" t="n">
        <f aca="false">IF(O160=0,0,VALUE(P160))</f>
        <v>0</v>
      </c>
      <c r="R160" s="17"/>
      <c r="S160" s="17"/>
      <c r="T160" s="17"/>
      <c r="U160" s="17"/>
      <c r="V160" s="17"/>
      <c r="W160" s="17"/>
      <c r="X160" s="17"/>
      <c r="Y160" s="17"/>
      <c r="Z160" s="17"/>
    </row>
    <row r="161" customFormat="false" ht="15.75" hidden="false" customHeight="true" outlineLevel="0" collapsed="false">
      <c r="B161" s="23" t="n">
        <f aca="false">IFERROR(MATCH(G161,pedidos_Lamin!$B$2:$B$169,0),0)</f>
        <v>0</v>
      </c>
      <c r="C161" s="23" t="n">
        <f aca="false">IFERROR(MATCH(G161,pedidos_conv!$B$2:$B$69,0),0)</f>
        <v>0</v>
      </c>
      <c r="D161" s="23" t="n">
        <f aca="false">IF(B161=0,0,VLOOKUP(G161,pedidos!$B$2:$N$237,4))</f>
        <v>0</v>
      </c>
      <c r="E161" s="23" t="n">
        <f aca="false">IF(C161=0,0,VLOOKUP(G161,pedidos_conv!$B$2:$N$69,4))</f>
        <v>0</v>
      </c>
      <c r="F161" s="23" t="str">
        <f aca="false">IF(G161="N/D","   ",F160+1)</f>
        <v>   </v>
      </c>
      <c r="G161" s="31" t="s">
        <v>52</v>
      </c>
      <c r="H161" s="23" t="n">
        <f aca="false">MATCH(G161,Plant_Matriz_Setup!$A$1:$A$33)</f>
        <v>28</v>
      </c>
      <c r="I161" s="23" t="n">
        <f aca="false">MATCH(G162,Plant_Matriz_Setup!$A$1:$AF$1)</f>
        <v>27</v>
      </c>
      <c r="J161" s="24" t="str">
        <f aca="false">VLOOKUP(G161,Plant_Matriz_Setup!$A$1:$AF$33,I161)</f>
        <v>0.0000</v>
      </c>
      <c r="K161" s="25" t="str">
        <f aca="false">J161</f>
        <v>0.0000</v>
      </c>
      <c r="L161" s="26" t="str">
        <f aca="false">RIGHT(K161,8)</f>
        <v>0.0000</v>
      </c>
      <c r="M161" s="27" t="n">
        <f aca="false">LEN(K161)</f>
        <v>6</v>
      </c>
      <c r="N161" s="27" t="n">
        <f aca="false">LEN(L161)</f>
        <v>6</v>
      </c>
      <c r="O161" s="27" t="n">
        <f aca="false">M161-N161</f>
        <v>0</v>
      </c>
      <c r="P161" s="32" t="str">
        <f aca="false">LEFT(K161,O161)</f>
        <v/>
      </c>
      <c r="Q161" s="28" t="n">
        <f aca="false">IF(O161=0,0,VALUE(P161))</f>
        <v>0</v>
      </c>
      <c r="R161" s="17"/>
      <c r="S161" s="17"/>
      <c r="T161" s="17"/>
      <c r="U161" s="17"/>
      <c r="V161" s="17"/>
      <c r="W161" s="17"/>
      <c r="X161" s="17"/>
      <c r="Y161" s="17"/>
      <c r="Z161" s="17"/>
    </row>
    <row r="162" customFormat="false" ht="15.75" hidden="false" customHeight="true" outlineLevel="0" collapsed="false">
      <c r="B162" s="23" t="n">
        <f aca="false">IFERROR(MATCH(G162,pedidos_Lamin!$B$2:$B$169,0),0)</f>
        <v>0</v>
      </c>
      <c r="C162" s="23" t="n">
        <f aca="false">IFERROR(MATCH(G162,pedidos_conv!$B$2:$B$69,0),0)</f>
        <v>0</v>
      </c>
      <c r="D162" s="23" t="n">
        <f aca="false">IF(B162=0,0,VLOOKUP(G162,pedidos!$B$2:$N$237,4))</f>
        <v>0</v>
      </c>
      <c r="E162" s="23" t="n">
        <f aca="false">IF(C162=0,0,VLOOKUP(G162,pedidos_conv!$B$2:$N$69,4))</f>
        <v>0</v>
      </c>
      <c r="F162" s="23" t="str">
        <f aca="false">IF(G162="N/D","   ",F161+1)</f>
        <v>   </v>
      </c>
      <c r="G162" s="31" t="s">
        <v>52</v>
      </c>
      <c r="H162" s="23" t="n">
        <f aca="false">MATCH(G162,Plant_Matriz_Setup!$A$1:$A$33)</f>
        <v>28</v>
      </c>
      <c r="I162" s="23" t="n">
        <f aca="false">MATCH(G163,Plant_Matriz_Setup!$A$1:$AF$1)</f>
        <v>27</v>
      </c>
      <c r="J162" s="24" t="str">
        <f aca="false">VLOOKUP(G162,Plant_Matriz_Setup!$A$1:$AF$33,I162)</f>
        <v>0.0000</v>
      </c>
      <c r="K162" s="25" t="str">
        <f aca="false">J162</f>
        <v>0.0000</v>
      </c>
      <c r="L162" s="26" t="str">
        <f aca="false">RIGHT(K162,8)</f>
        <v>0.0000</v>
      </c>
      <c r="M162" s="27" t="n">
        <f aca="false">LEN(K162)</f>
        <v>6</v>
      </c>
      <c r="N162" s="27" t="n">
        <f aca="false">LEN(L162)</f>
        <v>6</v>
      </c>
      <c r="O162" s="27" t="n">
        <f aca="false">M162-N162</f>
        <v>0</v>
      </c>
      <c r="P162" s="32" t="str">
        <f aca="false">LEFT(K162,O162)</f>
        <v/>
      </c>
      <c r="Q162" s="28" t="n">
        <f aca="false">IF(O162=0,0,VALUE(P162))</f>
        <v>0</v>
      </c>
      <c r="R162" s="17"/>
      <c r="S162" s="17"/>
      <c r="T162" s="17"/>
      <c r="U162" s="17"/>
      <c r="V162" s="17"/>
      <c r="W162" s="17"/>
      <c r="X162" s="17"/>
      <c r="Y162" s="17"/>
      <c r="Z162" s="17"/>
    </row>
    <row r="163" customFormat="false" ht="15.75" hidden="false" customHeight="true" outlineLevel="0" collapsed="false">
      <c r="B163" s="23" t="n">
        <f aca="false">IFERROR(MATCH(G163,pedidos_Lamin!$B$2:$B$169,0),0)</f>
        <v>0</v>
      </c>
      <c r="C163" s="23" t="n">
        <f aca="false">IFERROR(MATCH(G163,pedidos_conv!$B$2:$B$69,0),0)</f>
        <v>0</v>
      </c>
      <c r="D163" s="23" t="n">
        <f aca="false">IF(B163=0,0,VLOOKUP(G163,pedidos!$B$2:$N$237,4))</f>
        <v>0</v>
      </c>
      <c r="E163" s="23" t="n">
        <f aca="false">IF(C163=0,0,VLOOKUP(G163,pedidos_conv!$B$2:$N$69,4))</f>
        <v>0</v>
      </c>
      <c r="F163" s="23" t="str">
        <f aca="false">IF(G163="N/D","   ",F162+1)</f>
        <v>   </v>
      </c>
      <c r="G163" s="31" t="s">
        <v>52</v>
      </c>
      <c r="H163" s="23" t="n">
        <f aca="false">MATCH(G163,Plant_Matriz_Setup!$A$1:$A$33)</f>
        <v>28</v>
      </c>
      <c r="I163" s="23" t="n">
        <f aca="false">MATCH(G164,Plant_Matriz_Setup!$A$1:$AF$1)</f>
        <v>27</v>
      </c>
      <c r="J163" s="24" t="str">
        <f aca="false">VLOOKUP(G163,Plant_Matriz_Setup!$A$1:$AF$33,I163)</f>
        <v>0.0000</v>
      </c>
      <c r="K163" s="25" t="str">
        <f aca="false">J163</f>
        <v>0.0000</v>
      </c>
      <c r="L163" s="26" t="str">
        <f aca="false">RIGHT(K163,8)</f>
        <v>0.0000</v>
      </c>
      <c r="M163" s="27" t="n">
        <f aca="false">LEN(K163)</f>
        <v>6</v>
      </c>
      <c r="N163" s="27" t="n">
        <f aca="false">LEN(L163)</f>
        <v>6</v>
      </c>
      <c r="O163" s="27" t="n">
        <f aca="false">M163-N163</f>
        <v>0</v>
      </c>
      <c r="P163" s="32" t="str">
        <f aca="false">LEFT(K163,O163)</f>
        <v/>
      </c>
      <c r="Q163" s="28" t="n">
        <f aca="false">IF(O163=0,0,VALUE(P163))</f>
        <v>0</v>
      </c>
      <c r="R163" s="17"/>
      <c r="S163" s="17"/>
      <c r="T163" s="17"/>
      <c r="U163" s="17"/>
      <c r="V163" s="17"/>
      <c r="W163" s="17"/>
      <c r="X163" s="17"/>
      <c r="Y163" s="17"/>
      <c r="Z163" s="17"/>
    </row>
    <row r="164" customFormat="false" ht="15.75" hidden="false" customHeight="true" outlineLevel="0" collapsed="false">
      <c r="B164" s="23" t="n">
        <f aca="false">IFERROR(MATCH(G164,pedidos_Lamin!$B$2:$B$169,0),0)</f>
        <v>0</v>
      </c>
      <c r="C164" s="23" t="n">
        <f aca="false">IFERROR(MATCH(G164,pedidos_conv!$B$2:$B$69,0),0)</f>
        <v>0</v>
      </c>
      <c r="D164" s="23" t="n">
        <f aca="false">IF(B164=0,0,VLOOKUP(G164,pedidos!$B$2:$N$237,4))</f>
        <v>0</v>
      </c>
      <c r="E164" s="23" t="n">
        <f aca="false">IF(C164=0,0,VLOOKUP(G164,pedidos_conv!$B$2:$N$69,4))</f>
        <v>0</v>
      </c>
      <c r="F164" s="23" t="str">
        <f aca="false">IF(G164="N/D","   ",F163+1)</f>
        <v>   </v>
      </c>
      <c r="G164" s="31" t="s">
        <v>52</v>
      </c>
      <c r="H164" s="23" t="n">
        <f aca="false">MATCH(G164,Plant_Matriz_Setup!$A$1:$A$33)</f>
        <v>28</v>
      </c>
      <c r="I164" s="23" t="n">
        <f aca="false">MATCH(G165,Plant_Matriz_Setup!$A$1:$AF$1)</f>
        <v>27</v>
      </c>
      <c r="J164" s="24" t="str">
        <f aca="false">VLOOKUP(G164,Plant_Matriz_Setup!$A$1:$AF$33,I164)</f>
        <v>0.0000</v>
      </c>
      <c r="K164" s="25" t="str">
        <f aca="false">J164</f>
        <v>0.0000</v>
      </c>
      <c r="L164" s="26" t="str">
        <f aca="false">RIGHT(K164,8)</f>
        <v>0.0000</v>
      </c>
      <c r="M164" s="27" t="n">
        <f aca="false">LEN(K164)</f>
        <v>6</v>
      </c>
      <c r="N164" s="27" t="n">
        <f aca="false">LEN(L164)</f>
        <v>6</v>
      </c>
      <c r="O164" s="27" t="n">
        <f aca="false">M164-N164</f>
        <v>0</v>
      </c>
      <c r="P164" s="32" t="str">
        <f aca="false">LEFT(K164,O164)</f>
        <v/>
      </c>
      <c r="Q164" s="28" t="n">
        <f aca="false">IF(O164=0,0,VALUE(P164))</f>
        <v>0</v>
      </c>
      <c r="R164" s="17"/>
      <c r="S164" s="17"/>
      <c r="T164" s="17"/>
      <c r="U164" s="17"/>
      <c r="V164" s="17"/>
      <c r="W164" s="17"/>
      <c r="X164" s="17"/>
      <c r="Y164" s="17"/>
      <c r="Z164" s="17"/>
    </row>
    <row r="165" customFormat="false" ht="15.75" hidden="false" customHeight="true" outlineLevel="0" collapsed="false">
      <c r="B165" s="23" t="n">
        <f aca="false">IFERROR(MATCH(G165,pedidos_Lamin!$B$2:$B$169,0),0)</f>
        <v>0</v>
      </c>
      <c r="C165" s="23" t="n">
        <f aca="false">IFERROR(MATCH(G165,pedidos_conv!$B$2:$B$69,0),0)</f>
        <v>0</v>
      </c>
      <c r="D165" s="23" t="n">
        <f aca="false">IF(B165=0,0,VLOOKUP(G165,pedidos!$B$2:$N$237,4))</f>
        <v>0</v>
      </c>
      <c r="E165" s="23" t="n">
        <f aca="false">IF(C165=0,0,VLOOKUP(G165,pedidos_conv!$B$2:$N$69,4))</f>
        <v>0</v>
      </c>
      <c r="F165" s="23" t="str">
        <f aca="false">IF(G165="N/D","   ",F164+1)</f>
        <v>   </v>
      </c>
      <c r="G165" s="31" t="s">
        <v>52</v>
      </c>
      <c r="H165" s="23" t="n">
        <f aca="false">MATCH(G165,Plant_Matriz_Setup!$A$1:$A$33)</f>
        <v>28</v>
      </c>
      <c r="I165" s="23" t="n">
        <f aca="false">MATCH(G166,Plant_Matriz_Setup!$A$1:$AF$1)</f>
        <v>27</v>
      </c>
      <c r="J165" s="24" t="str">
        <f aca="false">VLOOKUP(G165,Plant_Matriz_Setup!$A$1:$AF$33,I165)</f>
        <v>0.0000</v>
      </c>
      <c r="K165" s="25" t="str">
        <f aca="false">J165</f>
        <v>0.0000</v>
      </c>
      <c r="L165" s="26" t="str">
        <f aca="false">RIGHT(K165,8)</f>
        <v>0.0000</v>
      </c>
      <c r="M165" s="27" t="n">
        <f aca="false">LEN(K165)</f>
        <v>6</v>
      </c>
      <c r="N165" s="27" t="n">
        <f aca="false">LEN(L165)</f>
        <v>6</v>
      </c>
      <c r="O165" s="27" t="n">
        <f aca="false">M165-N165</f>
        <v>0</v>
      </c>
      <c r="P165" s="32" t="str">
        <f aca="false">LEFT(K165,O165)</f>
        <v/>
      </c>
      <c r="Q165" s="28" t="n">
        <f aca="false">IF(O165=0,0,VALUE(P165))</f>
        <v>0</v>
      </c>
      <c r="R165" s="17"/>
      <c r="S165" s="17"/>
      <c r="T165" s="17"/>
      <c r="U165" s="17"/>
      <c r="V165" s="17"/>
      <c r="W165" s="17"/>
      <c r="X165" s="17"/>
      <c r="Y165" s="17"/>
      <c r="Z165" s="17"/>
    </row>
    <row r="166" customFormat="false" ht="15.75" hidden="false" customHeight="true" outlineLevel="0" collapsed="false">
      <c r="B166" s="23" t="n">
        <f aca="false">IFERROR(MATCH(G166,pedidos_Lamin!$B$2:$B$169,0),0)</f>
        <v>0</v>
      </c>
      <c r="C166" s="23" t="n">
        <f aca="false">IFERROR(MATCH(G166,pedidos_conv!$B$2:$B$69,0),0)</f>
        <v>0</v>
      </c>
      <c r="D166" s="23" t="n">
        <f aca="false">IF(B166=0,0,VLOOKUP(G166,pedidos!$B$2:$N$237,4))</f>
        <v>0</v>
      </c>
      <c r="E166" s="23" t="n">
        <f aca="false">IF(C166=0,0,VLOOKUP(G166,pedidos_conv!$B$2:$N$69,4))</f>
        <v>0</v>
      </c>
      <c r="F166" s="23" t="str">
        <f aca="false">IF(G166="N/D","   ",F165+1)</f>
        <v>   </v>
      </c>
      <c r="G166" s="31" t="s">
        <v>52</v>
      </c>
      <c r="H166" s="23" t="n">
        <f aca="false">MATCH(G166,Plant_Matriz_Setup!$A$1:$A$33)</f>
        <v>28</v>
      </c>
      <c r="I166" s="23" t="n">
        <f aca="false">MATCH(G167,Plant_Matriz_Setup!$A$1:$AF$1)</f>
        <v>27</v>
      </c>
      <c r="J166" s="24" t="str">
        <f aca="false">VLOOKUP(G166,Plant_Matriz_Setup!$A$1:$AF$33,I166)</f>
        <v>0.0000</v>
      </c>
      <c r="K166" s="25" t="str">
        <f aca="false">J166</f>
        <v>0.0000</v>
      </c>
      <c r="L166" s="26" t="str">
        <f aca="false">RIGHT(K166,8)</f>
        <v>0.0000</v>
      </c>
      <c r="M166" s="27" t="n">
        <f aca="false">LEN(K166)</f>
        <v>6</v>
      </c>
      <c r="N166" s="27" t="n">
        <f aca="false">LEN(L166)</f>
        <v>6</v>
      </c>
      <c r="O166" s="27" t="n">
        <f aca="false">M166-N166</f>
        <v>0</v>
      </c>
      <c r="P166" s="32" t="str">
        <f aca="false">LEFT(K166,O166)</f>
        <v/>
      </c>
      <c r="Q166" s="28" t="n">
        <f aca="false">IF(O166=0,0,VALUE(P166))</f>
        <v>0</v>
      </c>
      <c r="R166" s="17"/>
      <c r="S166" s="17"/>
      <c r="T166" s="17"/>
      <c r="U166" s="17"/>
      <c r="V166" s="17"/>
      <c r="W166" s="17"/>
      <c r="X166" s="17"/>
      <c r="Y166" s="17"/>
      <c r="Z166" s="17"/>
    </row>
    <row r="167" customFormat="false" ht="15.75" hidden="false" customHeight="true" outlineLevel="0" collapsed="false">
      <c r="B167" s="23" t="n">
        <f aca="false">IFERROR(MATCH(G167,pedidos_Lamin!$B$2:$B$169,0),0)</f>
        <v>0</v>
      </c>
      <c r="C167" s="23" t="n">
        <f aca="false">IFERROR(MATCH(G167,pedidos_conv!$B$2:$B$69,0),0)</f>
        <v>0</v>
      </c>
      <c r="D167" s="23" t="n">
        <f aca="false">IF(B167=0,0,VLOOKUP(G167,pedidos!$B$2:$N$237,4))</f>
        <v>0</v>
      </c>
      <c r="E167" s="23" t="n">
        <f aca="false">IF(C167=0,0,VLOOKUP(G167,pedidos_conv!$B$2:$N$69,4))</f>
        <v>0</v>
      </c>
      <c r="F167" s="23" t="str">
        <f aca="false">IF(G167="N/D","   ",F166+1)</f>
        <v>   </v>
      </c>
      <c r="G167" s="31" t="s">
        <v>52</v>
      </c>
      <c r="H167" s="23" t="n">
        <f aca="false">MATCH(G167,Plant_Matriz_Setup!$A$1:$A$33)</f>
        <v>28</v>
      </c>
      <c r="I167" s="23" t="n">
        <f aca="false">MATCH(G168,Plant_Matriz_Setup!$A$1:$AF$1)</f>
        <v>27</v>
      </c>
      <c r="J167" s="24" t="str">
        <f aca="false">VLOOKUP(G167,Plant_Matriz_Setup!$A$1:$AF$33,I167)</f>
        <v>0.0000</v>
      </c>
      <c r="K167" s="25" t="str">
        <f aca="false">J167</f>
        <v>0.0000</v>
      </c>
      <c r="L167" s="26" t="str">
        <f aca="false">RIGHT(K167,8)</f>
        <v>0.0000</v>
      </c>
      <c r="M167" s="27" t="n">
        <f aca="false">LEN(K167)</f>
        <v>6</v>
      </c>
      <c r="N167" s="27" t="n">
        <f aca="false">LEN(L167)</f>
        <v>6</v>
      </c>
      <c r="O167" s="27" t="n">
        <f aca="false">M167-N167</f>
        <v>0</v>
      </c>
      <c r="P167" s="32" t="str">
        <f aca="false">LEFT(K167,O167)</f>
        <v/>
      </c>
      <c r="Q167" s="28" t="n">
        <f aca="false">IF(O167=0,0,VALUE(P167))</f>
        <v>0</v>
      </c>
      <c r="R167" s="17"/>
      <c r="S167" s="17"/>
      <c r="T167" s="17"/>
      <c r="U167" s="17"/>
      <c r="V167" s="17"/>
      <c r="W167" s="17"/>
      <c r="X167" s="17"/>
      <c r="Y167" s="17"/>
      <c r="Z167" s="17"/>
    </row>
    <row r="168" customFormat="false" ht="15.75" hidden="false" customHeight="true" outlineLevel="0" collapsed="false">
      <c r="B168" s="23" t="n">
        <f aca="false">IFERROR(MATCH(G168,pedidos_Lamin!$B$2:$B$169,0),0)</f>
        <v>0</v>
      </c>
      <c r="C168" s="23" t="n">
        <f aca="false">IFERROR(MATCH(G168,pedidos_conv!$B$2:$B$69,0),0)</f>
        <v>0</v>
      </c>
      <c r="D168" s="23" t="n">
        <f aca="false">IF(B168=0,0,VLOOKUP(G168,pedidos!$B$2:$N$237,4))</f>
        <v>0</v>
      </c>
      <c r="E168" s="23" t="n">
        <f aca="false">IF(C168=0,0,VLOOKUP(G168,pedidos_conv!$B$2:$N$69,4))</f>
        <v>0</v>
      </c>
      <c r="F168" s="23" t="str">
        <f aca="false">IF(G168="N/D","   ",F167+1)</f>
        <v>   </v>
      </c>
      <c r="G168" s="31" t="s">
        <v>52</v>
      </c>
      <c r="H168" s="23" t="n">
        <f aca="false">MATCH(G168,Plant_Matriz_Setup!$A$1:$A$33)</f>
        <v>28</v>
      </c>
      <c r="I168" s="23" t="n">
        <f aca="false">MATCH(G169,Plant_Matriz_Setup!$A$1:$AF$1)</f>
        <v>27</v>
      </c>
      <c r="J168" s="24" t="str">
        <f aca="false">VLOOKUP(G168,Plant_Matriz_Setup!$A$1:$AF$33,I168)</f>
        <v>0.0000</v>
      </c>
      <c r="K168" s="25" t="str">
        <f aca="false">J168</f>
        <v>0.0000</v>
      </c>
      <c r="L168" s="26" t="str">
        <f aca="false">RIGHT(K168,8)</f>
        <v>0.0000</v>
      </c>
      <c r="M168" s="27" t="n">
        <f aca="false">LEN(K168)</f>
        <v>6</v>
      </c>
      <c r="N168" s="27" t="n">
        <f aca="false">LEN(L168)</f>
        <v>6</v>
      </c>
      <c r="O168" s="27" t="n">
        <f aca="false">M168-N168</f>
        <v>0</v>
      </c>
      <c r="P168" s="32" t="str">
        <f aca="false">LEFT(K168,O168)</f>
        <v/>
      </c>
      <c r="Q168" s="28" t="n">
        <f aca="false">IF(O168=0,0,VALUE(P168))</f>
        <v>0</v>
      </c>
      <c r="R168" s="17"/>
      <c r="S168" s="17"/>
      <c r="T168" s="17"/>
      <c r="U168" s="17"/>
      <c r="V168" s="17"/>
      <c r="W168" s="17"/>
      <c r="X168" s="17"/>
      <c r="Y168" s="17"/>
      <c r="Z168" s="17"/>
    </row>
    <row r="169" customFormat="false" ht="15.75" hidden="false" customHeight="true" outlineLevel="0" collapsed="false">
      <c r="B169" s="23" t="n">
        <f aca="false">IFERROR(MATCH(G169,pedidos_Lamin!$B$2:$B$169,0),0)</f>
        <v>0</v>
      </c>
      <c r="C169" s="23" t="n">
        <f aca="false">IFERROR(MATCH(G169,pedidos_conv!$B$2:$B$69,0),0)</f>
        <v>0</v>
      </c>
      <c r="D169" s="23" t="n">
        <f aca="false">IF(B169=0,0,VLOOKUP(G169,pedidos!$B$2:$N$237,4))</f>
        <v>0</v>
      </c>
      <c r="E169" s="23" t="n">
        <f aca="false">IF(C169=0,0,VLOOKUP(G169,pedidos_conv!$B$2:$N$69,4))</f>
        <v>0</v>
      </c>
      <c r="F169" s="23" t="str">
        <f aca="false">IF(G169="N/D","   ",F168+1)</f>
        <v>   </v>
      </c>
      <c r="G169" s="31" t="s">
        <v>52</v>
      </c>
      <c r="H169" s="23" t="n">
        <f aca="false">MATCH(G169,Plant_Matriz_Setup!$A$1:$A$33)</f>
        <v>28</v>
      </c>
      <c r="I169" s="23" t="n">
        <f aca="false">MATCH(G170,Plant_Matriz_Setup!$A$1:$AF$1)</f>
        <v>27</v>
      </c>
      <c r="J169" s="24" t="str">
        <f aca="false">VLOOKUP(G169,Plant_Matriz_Setup!$A$1:$AF$33,I169)</f>
        <v>0.0000</v>
      </c>
      <c r="K169" s="25" t="str">
        <f aca="false">J169</f>
        <v>0.0000</v>
      </c>
      <c r="L169" s="26" t="str">
        <f aca="false">RIGHT(K169,8)</f>
        <v>0.0000</v>
      </c>
      <c r="M169" s="27" t="n">
        <f aca="false">LEN(K169)</f>
        <v>6</v>
      </c>
      <c r="N169" s="27" t="n">
        <f aca="false">LEN(L169)</f>
        <v>6</v>
      </c>
      <c r="O169" s="27" t="n">
        <f aca="false">M169-N169</f>
        <v>0</v>
      </c>
      <c r="P169" s="32" t="str">
        <f aca="false">LEFT(K169,O169)</f>
        <v/>
      </c>
      <c r="Q169" s="28" t="n">
        <f aca="false">IF(O169=0,0,VALUE(P169))</f>
        <v>0</v>
      </c>
      <c r="R169" s="17"/>
      <c r="S169" s="17"/>
      <c r="T169" s="17"/>
      <c r="U169" s="17"/>
      <c r="V169" s="17"/>
      <c r="W169" s="17"/>
      <c r="X169" s="17"/>
      <c r="Y169" s="17"/>
      <c r="Z169" s="17"/>
    </row>
    <row r="170" customFormat="false" ht="15.75" hidden="false" customHeight="true" outlineLevel="0" collapsed="false">
      <c r="B170" s="23" t="n">
        <f aca="false">IFERROR(MATCH(G170,pedidos_Lamin!$B$2:$B$169,0),0)</f>
        <v>0</v>
      </c>
      <c r="C170" s="23" t="n">
        <f aca="false">IFERROR(MATCH(G170,pedidos_conv!$B$2:$B$69,0),0)</f>
        <v>0</v>
      </c>
      <c r="D170" s="23" t="n">
        <f aca="false">IF(B170=0,0,VLOOKUP(G170,pedidos!$B$2:$N$237,4))</f>
        <v>0</v>
      </c>
      <c r="E170" s="23" t="n">
        <f aca="false">IF(C170=0,0,VLOOKUP(G170,pedidos_conv!$B$2:$N$69,4))</f>
        <v>0</v>
      </c>
      <c r="F170" s="23" t="str">
        <f aca="false">IF(G170="N/D","   ",F169+1)</f>
        <v>   </v>
      </c>
      <c r="G170" s="31" t="s">
        <v>52</v>
      </c>
      <c r="H170" s="23" t="n">
        <f aca="false">MATCH(G170,Plant_Matriz_Setup!$A$1:$A$33)</f>
        <v>28</v>
      </c>
      <c r="I170" s="23" t="n">
        <f aca="false">MATCH(G171,Plant_Matriz_Setup!$A$1:$AF$1)</f>
        <v>27</v>
      </c>
      <c r="J170" s="24" t="str">
        <f aca="false">VLOOKUP(G170,Plant_Matriz_Setup!$A$1:$AF$33,I170)</f>
        <v>0.0000</v>
      </c>
      <c r="K170" s="25" t="str">
        <f aca="false">J170</f>
        <v>0.0000</v>
      </c>
      <c r="L170" s="26" t="str">
        <f aca="false">RIGHT(K170,8)</f>
        <v>0.0000</v>
      </c>
      <c r="M170" s="27" t="n">
        <f aca="false">LEN(K170)</f>
        <v>6</v>
      </c>
      <c r="N170" s="27" t="n">
        <f aca="false">LEN(L170)</f>
        <v>6</v>
      </c>
      <c r="O170" s="27" t="n">
        <f aca="false">M170-N170</f>
        <v>0</v>
      </c>
      <c r="P170" s="32" t="str">
        <f aca="false">LEFT(K170,O170)</f>
        <v/>
      </c>
      <c r="Q170" s="28" t="n">
        <f aca="false">IF(O170=0,0,VALUE(P170))</f>
        <v>0</v>
      </c>
      <c r="R170" s="17"/>
      <c r="S170" s="17"/>
      <c r="T170" s="17"/>
      <c r="U170" s="17"/>
      <c r="V170" s="17"/>
      <c r="W170" s="17"/>
      <c r="X170" s="17"/>
      <c r="Y170" s="17"/>
      <c r="Z170" s="17"/>
    </row>
    <row r="171" customFormat="false" ht="15.75" hidden="false" customHeight="true" outlineLevel="0" collapsed="false">
      <c r="B171" s="23" t="n">
        <f aca="false">IFERROR(MATCH(G171,pedidos_Lamin!$B$2:$B$169,0),0)</f>
        <v>0</v>
      </c>
      <c r="C171" s="23" t="n">
        <f aca="false">IFERROR(MATCH(G171,pedidos_conv!$B$2:$B$69,0),0)</f>
        <v>0</v>
      </c>
      <c r="D171" s="23" t="n">
        <f aca="false">IF(B171=0,0,VLOOKUP(G171,pedidos!$B$2:$N$237,4))</f>
        <v>0</v>
      </c>
      <c r="E171" s="23" t="n">
        <f aca="false">IF(C171=0,0,VLOOKUP(G171,pedidos_conv!$B$2:$N$69,4))</f>
        <v>0</v>
      </c>
      <c r="F171" s="23" t="str">
        <f aca="false">IF(G171="N/D","   ",F170+1)</f>
        <v>   </v>
      </c>
      <c r="G171" s="31" t="s">
        <v>52</v>
      </c>
      <c r="H171" s="23" t="n">
        <f aca="false">MATCH(G171,Plant_Matriz_Setup!$A$1:$A$33)</f>
        <v>28</v>
      </c>
      <c r="I171" s="23" t="n">
        <f aca="false">MATCH(G172,Plant_Matriz_Setup!$A$1:$AF$1)</f>
        <v>27</v>
      </c>
      <c r="J171" s="24" t="str">
        <f aca="false">VLOOKUP(G171,Plant_Matriz_Setup!$A$1:$AF$33,I171)</f>
        <v>0.0000</v>
      </c>
      <c r="K171" s="25" t="str">
        <f aca="false">J171</f>
        <v>0.0000</v>
      </c>
      <c r="L171" s="26" t="str">
        <f aca="false">RIGHT(K171,8)</f>
        <v>0.0000</v>
      </c>
      <c r="M171" s="27" t="n">
        <f aca="false">LEN(K171)</f>
        <v>6</v>
      </c>
      <c r="N171" s="27" t="n">
        <f aca="false">LEN(L171)</f>
        <v>6</v>
      </c>
      <c r="O171" s="27" t="n">
        <f aca="false">M171-N171</f>
        <v>0</v>
      </c>
      <c r="P171" s="32" t="str">
        <f aca="false">LEFT(K171,O171)</f>
        <v/>
      </c>
      <c r="Q171" s="28" t="n">
        <f aca="false">IF(O171=0,0,VALUE(P171))</f>
        <v>0</v>
      </c>
      <c r="R171" s="17"/>
      <c r="S171" s="17"/>
      <c r="T171" s="17"/>
      <c r="U171" s="17"/>
      <c r="V171" s="17"/>
      <c r="W171" s="17"/>
      <c r="X171" s="17"/>
      <c r="Y171" s="17"/>
      <c r="Z171" s="17"/>
    </row>
    <row r="172" customFormat="false" ht="15.75" hidden="false" customHeight="true" outlineLevel="0" collapsed="false">
      <c r="B172" s="23" t="n">
        <f aca="false">IFERROR(MATCH(G172,pedidos_Lamin!$B$2:$B$169,0),0)</f>
        <v>0</v>
      </c>
      <c r="C172" s="23" t="n">
        <f aca="false">IFERROR(MATCH(G172,pedidos_conv!$B$2:$B$69,0),0)</f>
        <v>0</v>
      </c>
      <c r="D172" s="23" t="n">
        <f aca="false">IF(B172=0,0,VLOOKUP(G172,pedidos!$B$2:$N$237,4))</f>
        <v>0</v>
      </c>
      <c r="E172" s="23" t="n">
        <f aca="false">IF(C172=0,0,VLOOKUP(G172,pedidos_conv!$B$2:$N$69,4))</f>
        <v>0</v>
      </c>
      <c r="F172" s="23" t="str">
        <f aca="false">IF(G172="N/D","   ",F171+1)</f>
        <v>   </v>
      </c>
      <c r="G172" s="31" t="s">
        <v>52</v>
      </c>
      <c r="H172" s="23" t="n">
        <f aca="false">MATCH(G172,Plant_Matriz_Setup!$A$1:$A$33)</f>
        <v>28</v>
      </c>
      <c r="I172" s="23" t="n">
        <f aca="false">MATCH(G173,Plant_Matriz_Setup!$A$1:$AF$1)</f>
        <v>27</v>
      </c>
      <c r="J172" s="24" t="str">
        <f aca="false">VLOOKUP(G172,Plant_Matriz_Setup!$A$1:$AF$33,I172)</f>
        <v>0.0000</v>
      </c>
      <c r="K172" s="25" t="str">
        <f aca="false">J172</f>
        <v>0.0000</v>
      </c>
      <c r="L172" s="26" t="str">
        <f aca="false">RIGHT(K172,8)</f>
        <v>0.0000</v>
      </c>
      <c r="M172" s="27" t="n">
        <f aca="false">LEN(K172)</f>
        <v>6</v>
      </c>
      <c r="N172" s="27" t="n">
        <f aca="false">LEN(L172)</f>
        <v>6</v>
      </c>
      <c r="O172" s="27" t="n">
        <f aca="false">M172-N172</f>
        <v>0</v>
      </c>
      <c r="P172" s="32" t="str">
        <f aca="false">LEFT(K172,O172)</f>
        <v/>
      </c>
      <c r="Q172" s="28" t="n">
        <f aca="false">IF(O172=0,0,VALUE(P172))</f>
        <v>0</v>
      </c>
      <c r="R172" s="17"/>
      <c r="S172" s="17"/>
      <c r="T172" s="17"/>
      <c r="U172" s="17"/>
      <c r="V172" s="17"/>
      <c r="W172" s="17"/>
      <c r="X172" s="17"/>
      <c r="Y172" s="17"/>
      <c r="Z172" s="17"/>
    </row>
    <row r="173" customFormat="false" ht="15.75" hidden="false" customHeight="true" outlineLevel="0" collapsed="false">
      <c r="B173" s="23" t="n">
        <f aca="false">IFERROR(MATCH(G173,pedidos_Lamin!$B$2:$B$169,0),0)</f>
        <v>0</v>
      </c>
      <c r="C173" s="23" t="n">
        <f aca="false">IFERROR(MATCH(G173,pedidos_conv!$B$2:$B$69,0),0)</f>
        <v>0</v>
      </c>
      <c r="D173" s="23" t="n">
        <f aca="false">IF(B173=0,0,VLOOKUP(G173,pedidos!$B$2:$N$237,4))</f>
        <v>0</v>
      </c>
      <c r="E173" s="23" t="n">
        <f aca="false">IF(C173=0,0,VLOOKUP(G173,pedidos_conv!$B$2:$N$69,4))</f>
        <v>0</v>
      </c>
      <c r="F173" s="23" t="str">
        <f aca="false">IF(G173="N/D","   ",F172+1)</f>
        <v>   </v>
      </c>
      <c r="G173" s="31" t="s">
        <v>52</v>
      </c>
      <c r="H173" s="23" t="n">
        <f aca="false">MATCH(G173,Plant_Matriz_Setup!$A$1:$A$33)</f>
        <v>28</v>
      </c>
      <c r="I173" s="23" t="n">
        <f aca="false">MATCH(G174,Plant_Matriz_Setup!$A$1:$AF$1)</f>
        <v>27</v>
      </c>
      <c r="J173" s="24" t="str">
        <f aca="false">VLOOKUP(G173,Plant_Matriz_Setup!$A$1:$AF$33,I173)</f>
        <v>0.0000</v>
      </c>
      <c r="K173" s="25" t="str">
        <f aca="false">J173</f>
        <v>0.0000</v>
      </c>
      <c r="L173" s="26" t="str">
        <f aca="false">RIGHT(K173,8)</f>
        <v>0.0000</v>
      </c>
      <c r="M173" s="27" t="n">
        <f aca="false">LEN(K173)</f>
        <v>6</v>
      </c>
      <c r="N173" s="27" t="n">
        <f aca="false">LEN(L173)</f>
        <v>6</v>
      </c>
      <c r="O173" s="27" t="n">
        <f aca="false">M173-N173</f>
        <v>0</v>
      </c>
      <c r="P173" s="32" t="str">
        <f aca="false">LEFT(K173,O173)</f>
        <v/>
      </c>
      <c r="Q173" s="28" t="n">
        <f aca="false">IF(O173=0,0,VALUE(P173))</f>
        <v>0</v>
      </c>
      <c r="R173" s="17"/>
      <c r="S173" s="17"/>
      <c r="T173" s="17"/>
      <c r="U173" s="17"/>
      <c r="V173" s="17"/>
      <c r="W173" s="17"/>
      <c r="X173" s="17"/>
      <c r="Y173" s="17"/>
      <c r="Z173" s="17"/>
    </row>
    <row r="174" customFormat="false" ht="15.75" hidden="false" customHeight="true" outlineLevel="0" collapsed="false">
      <c r="B174" s="23" t="n">
        <f aca="false">IFERROR(MATCH(G174,pedidos_Lamin!$B$2:$B$169,0),0)</f>
        <v>0</v>
      </c>
      <c r="C174" s="23" t="n">
        <f aca="false">IFERROR(MATCH(G174,pedidos_conv!$B$2:$B$69,0),0)</f>
        <v>0</v>
      </c>
      <c r="D174" s="23" t="n">
        <f aca="false">IF(B174=0,0,VLOOKUP(G174,pedidos!$B$2:$N$237,4))</f>
        <v>0</v>
      </c>
      <c r="E174" s="23" t="n">
        <f aca="false">IF(C174=0,0,VLOOKUP(G174,pedidos_conv!$B$2:$N$69,4))</f>
        <v>0</v>
      </c>
      <c r="F174" s="23" t="str">
        <f aca="false">IF(G174="N/D","   ",F173+1)</f>
        <v>   </v>
      </c>
      <c r="G174" s="31" t="s">
        <v>52</v>
      </c>
      <c r="H174" s="23" t="n">
        <f aca="false">MATCH(G174,Plant_Matriz_Setup!$A$1:$A$33)</f>
        <v>28</v>
      </c>
      <c r="I174" s="23" t="n">
        <f aca="false">MATCH(G175,Plant_Matriz_Setup!$A$1:$AF$1)</f>
        <v>27</v>
      </c>
      <c r="J174" s="24" t="str">
        <f aca="false">VLOOKUP(G174,Plant_Matriz_Setup!$A$1:$AF$33,I174)</f>
        <v>0.0000</v>
      </c>
      <c r="K174" s="25" t="str">
        <f aca="false">J174</f>
        <v>0.0000</v>
      </c>
      <c r="L174" s="26" t="str">
        <f aca="false">RIGHT(K174,8)</f>
        <v>0.0000</v>
      </c>
      <c r="M174" s="27" t="n">
        <f aca="false">LEN(K174)</f>
        <v>6</v>
      </c>
      <c r="N174" s="27" t="n">
        <f aca="false">LEN(L174)</f>
        <v>6</v>
      </c>
      <c r="O174" s="27" t="n">
        <f aca="false">M174-N174</f>
        <v>0</v>
      </c>
      <c r="P174" s="32" t="str">
        <f aca="false">LEFT(K174,O174)</f>
        <v/>
      </c>
      <c r="Q174" s="28" t="n">
        <f aca="false">IF(O174=0,0,VALUE(P174))</f>
        <v>0</v>
      </c>
      <c r="R174" s="17"/>
      <c r="S174" s="17"/>
      <c r="T174" s="17"/>
      <c r="U174" s="17"/>
      <c r="V174" s="17"/>
      <c r="W174" s="17"/>
      <c r="X174" s="17"/>
      <c r="Y174" s="17"/>
      <c r="Z174" s="17"/>
    </row>
    <row r="175" customFormat="false" ht="15.75" hidden="false" customHeight="true" outlineLevel="0" collapsed="false">
      <c r="B175" s="23" t="n">
        <f aca="false">IFERROR(MATCH(G175,pedidos_Lamin!$B$2:$B$169,0),0)</f>
        <v>0</v>
      </c>
      <c r="C175" s="23" t="n">
        <f aca="false">IFERROR(MATCH(G175,pedidos_conv!$B$2:$B$69,0),0)</f>
        <v>0</v>
      </c>
      <c r="D175" s="23" t="n">
        <f aca="false">IF(B175=0,0,VLOOKUP(G175,pedidos!$B$2:$N$237,4))</f>
        <v>0</v>
      </c>
      <c r="E175" s="23" t="n">
        <f aca="false">IF(C175=0,0,VLOOKUP(G175,pedidos_conv!$B$2:$N$69,4))</f>
        <v>0</v>
      </c>
      <c r="F175" s="23" t="str">
        <f aca="false">IF(G175="N/D","   ",F174+1)</f>
        <v>   </v>
      </c>
      <c r="G175" s="31" t="s">
        <v>52</v>
      </c>
      <c r="H175" s="23" t="n">
        <f aca="false">MATCH(G175,Plant_Matriz_Setup!$A$1:$A$33)</f>
        <v>28</v>
      </c>
      <c r="I175" s="23" t="n">
        <f aca="false">MATCH(G176,Plant_Matriz_Setup!$A$1:$AF$1)</f>
        <v>27</v>
      </c>
      <c r="J175" s="24" t="str">
        <f aca="false">VLOOKUP(G175,Plant_Matriz_Setup!$A$1:$AF$33,I175)</f>
        <v>0.0000</v>
      </c>
      <c r="K175" s="25" t="str">
        <f aca="false">J175</f>
        <v>0.0000</v>
      </c>
      <c r="L175" s="26" t="str">
        <f aca="false">RIGHT(K175,8)</f>
        <v>0.0000</v>
      </c>
      <c r="M175" s="27" t="n">
        <f aca="false">LEN(K175)</f>
        <v>6</v>
      </c>
      <c r="N175" s="27" t="n">
        <f aca="false">LEN(L175)</f>
        <v>6</v>
      </c>
      <c r="O175" s="27" t="n">
        <f aca="false">M175-N175</f>
        <v>0</v>
      </c>
      <c r="P175" s="32" t="str">
        <f aca="false">LEFT(K175,O175)</f>
        <v/>
      </c>
      <c r="Q175" s="28" t="n">
        <f aca="false">IF(O175=0,0,VALUE(P175))</f>
        <v>0</v>
      </c>
      <c r="R175" s="17"/>
      <c r="S175" s="17"/>
      <c r="T175" s="17"/>
      <c r="U175" s="17"/>
      <c r="V175" s="17"/>
      <c r="W175" s="17"/>
      <c r="X175" s="17"/>
      <c r="Y175" s="17"/>
      <c r="Z175" s="17"/>
    </row>
    <row r="176" customFormat="false" ht="15.75" hidden="false" customHeight="true" outlineLevel="0" collapsed="false">
      <c r="B176" s="23" t="n">
        <f aca="false">IFERROR(MATCH(G176,pedidos_Lamin!$B$2:$B$169,0),0)</f>
        <v>0</v>
      </c>
      <c r="C176" s="23" t="n">
        <f aca="false">IFERROR(MATCH(G176,pedidos_conv!$B$2:$B$69,0),0)</f>
        <v>0</v>
      </c>
      <c r="D176" s="23" t="n">
        <f aca="false">IF(B176=0,0,VLOOKUP(G176,pedidos!$B$2:$N$237,4))</f>
        <v>0</v>
      </c>
      <c r="E176" s="23" t="n">
        <f aca="false">IF(C176=0,0,VLOOKUP(G176,pedidos_conv!$B$2:$N$69,4))</f>
        <v>0</v>
      </c>
      <c r="F176" s="23" t="str">
        <f aca="false">IF(G176="N/D","   ",F175+1)</f>
        <v>   </v>
      </c>
      <c r="G176" s="31" t="s">
        <v>52</v>
      </c>
      <c r="H176" s="23" t="n">
        <f aca="false">MATCH(G176,Plant_Matriz_Setup!$A$1:$A$33)</f>
        <v>28</v>
      </c>
      <c r="I176" s="23" t="n">
        <f aca="false">MATCH(G177,Plant_Matriz_Setup!$A$1:$AF$1)</f>
        <v>27</v>
      </c>
      <c r="J176" s="24" t="str">
        <f aca="false">VLOOKUP(G176,Plant_Matriz_Setup!$A$1:$AF$33,I176)</f>
        <v>0.0000</v>
      </c>
      <c r="K176" s="25" t="str">
        <f aca="false">J176</f>
        <v>0.0000</v>
      </c>
      <c r="L176" s="26" t="str">
        <f aca="false">RIGHT(K176,8)</f>
        <v>0.0000</v>
      </c>
      <c r="M176" s="27" t="n">
        <f aca="false">LEN(K176)</f>
        <v>6</v>
      </c>
      <c r="N176" s="27" t="n">
        <f aca="false">LEN(L176)</f>
        <v>6</v>
      </c>
      <c r="O176" s="27" t="n">
        <f aca="false">M176-N176</f>
        <v>0</v>
      </c>
      <c r="P176" s="32" t="str">
        <f aca="false">LEFT(K176,O176)</f>
        <v/>
      </c>
      <c r="Q176" s="28" t="n">
        <f aca="false">IF(O176=0,0,VALUE(P176))</f>
        <v>0</v>
      </c>
      <c r="R176" s="17"/>
      <c r="S176" s="17"/>
      <c r="T176" s="17"/>
      <c r="U176" s="17"/>
      <c r="V176" s="17"/>
      <c r="W176" s="17"/>
      <c r="X176" s="17"/>
      <c r="Y176" s="17"/>
      <c r="Z176" s="17"/>
    </row>
    <row r="177" customFormat="false" ht="15.75" hidden="false" customHeight="true" outlineLevel="0" collapsed="false">
      <c r="B177" s="23" t="n">
        <f aca="false">IFERROR(MATCH(G177,pedidos_Lamin!$B$2:$B$169,0),0)</f>
        <v>0</v>
      </c>
      <c r="C177" s="23" t="n">
        <f aca="false">IFERROR(MATCH(G177,pedidos_conv!$B$2:$B$69,0),0)</f>
        <v>0</v>
      </c>
      <c r="D177" s="23" t="n">
        <f aca="false">IF(B177=0,0,VLOOKUP(G177,pedidos!$B$2:$N$237,4))</f>
        <v>0</v>
      </c>
      <c r="E177" s="23" t="n">
        <f aca="false">IF(C177=0,0,VLOOKUP(G177,pedidos_conv!$B$2:$N$69,4))</f>
        <v>0</v>
      </c>
      <c r="F177" s="23" t="str">
        <f aca="false">IF(G177="N/D","   ",F176+1)</f>
        <v>   </v>
      </c>
      <c r="G177" s="31" t="s">
        <v>52</v>
      </c>
      <c r="H177" s="23" t="n">
        <f aca="false">MATCH(G177,Plant_Matriz_Setup!$A$1:$A$33)</f>
        <v>28</v>
      </c>
      <c r="I177" s="23" t="n">
        <f aca="false">MATCH(G178,Plant_Matriz_Setup!$A$1:$AF$1)</f>
        <v>27</v>
      </c>
      <c r="J177" s="24" t="str">
        <f aca="false">VLOOKUP(G177,Plant_Matriz_Setup!$A$1:$AF$33,I177)</f>
        <v>0.0000</v>
      </c>
      <c r="K177" s="25" t="str">
        <f aca="false">J177</f>
        <v>0.0000</v>
      </c>
      <c r="L177" s="26" t="str">
        <f aca="false">RIGHT(K177,8)</f>
        <v>0.0000</v>
      </c>
      <c r="M177" s="27" t="n">
        <f aca="false">LEN(K177)</f>
        <v>6</v>
      </c>
      <c r="N177" s="27" t="n">
        <f aca="false">LEN(L177)</f>
        <v>6</v>
      </c>
      <c r="O177" s="27" t="n">
        <f aca="false">M177-N177</f>
        <v>0</v>
      </c>
      <c r="P177" s="32" t="str">
        <f aca="false">LEFT(K177,O177)</f>
        <v/>
      </c>
      <c r="Q177" s="28" t="n">
        <f aca="false">IF(O177=0,0,VALUE(P177))</f>
        <v>0</v>
      </c>
      <c r="R177" s="17"/>
      <c r="S177" s="17"/>
      <c r="T177" s="17"/>
      <c r="U177" s="17"/>
      <c r="V177" s="17"/>
      <c r="W177" s="17"/>
      <c r="X177" s="17"/>
      <c r="Y177" s="17"/>
      <c r="Z177" s="17"/>
    </row>
    <row r="178" customFormat="false" ht="15.75" hidden="false" customHeight="true" outlineLevel="0" collapsed="false">
      <c r="B178" s="23" t="n">
        <f aca="false">IFERROR(MATCH(G178,pedidos_Lamin!$B$2:$B$169,0),0)</f>
        <v>0</v>
      </c>
      <c r="C178" s="23" t="n">
        <f aca="false">IFERROR(MATCH(G178,pedidos_conv!$B$2:$B$69,0),0)</f>
        <v>0</v>
      </c>
      <c r="D178" s="23" t="n">
        <f aca="false">IF(B178=0,0,VLOOKUP(G178,pedidos!$B$2:$N$237,4))</f>
        <v>0</v>
      </c>
      <c r="E178" s="23" t="n">
        <f aca="false">IF(C178=0,0,VLOOKUP(G178,pedidos_conv!$B$2:$N$69,4))</f>
        <v>0</v>
      </c>
      <c r="F178" s="23" t="str">
        <f aca="false">IF(G178="N/D","   ",F177+1)</f>
        <v>   </v>
      </c>
      <c r="G178" s="31" t="s">
        <v>52</v>
      </c>
      <c r="H178" s="23" t="n">
        <f aca="false">MATCH(G178,Plant_Matriz_Setup!$A$1:$A$33)</f>
        <v>28</v>
      </c>
      <c r="I178" s="23" t="n">
        <f aca="false">MATCH(G179,Plant_Matriz_Setup!$A$1:$AF$1)</f>
        <v>27</v>
      </c>
      <c r="J178" s="24" t="str">
        <f aca="false">VLOOKUP(G178,Plant_Matriz_Setup!$A$1:$AF$33,I178)</f>
        <v>0.0000</v>
      </c>
      <c r="K178" s="25" t="str">
        <f aca="false">J178</f>
        <v>0.0000</v>
      </c>
      <c r="L178" s="26" t="str">
        <f aca="false">RIGHT(K178,8)</f>
        <v>0.0000</v>
      </c>
      <c r="M178" s="27" t="n">
        <f aca="false">LEN(K178)</f>
        <v>6</v>
      </c>
      <c r="N178" s="27" t="n">
        <f aca="false">LEN(L178)</f>
        <v>6</v>
      </c>
      <c r="O178" s="27" t="n">
        <f aca="false">M178-N178</f>
        <v>0</v>
      </c>
      <c r="P178" s="32" t="str">
        <f aca="false">LEFT(K178,O178)</f>
        <v/>
      </c>
      <c r="Q178" s="28" t="n">
        <f aca="false">IF(O178=0,0,VALUE(P178))</f>
        <v>0</v>
      </c>
      <c r="R178" s="17"/>
      <c r="S178" s="17"/>
      <c r="T178" s="17"/>
      <c r="U178" s="17"/>
      <c r="V178" s="17"/>
      <c r="W178" s="17"/>
      <c r="X178" s="17"/>
      <c r="Y178" s="17"/>
      <c r="Z178" s="17"/>
    </row>
    <row r="179" customFormat="false" ht="15.75" hidden="false" customHeight="true" outlineLevel="0" collapsed="false">
      <c r="B179" s="23" t="n">
        <f aca="false">IFERROR(MATCH(G179,pedidos_Lamin!$B$2:$B$169,0),0)</f>
        <v>0</v>
      </c>
      <c r="C179" s="23" t="n">
        <f aca="false">IFERROR(MATCH(G179,pedidos_conv!$B$2:$B$69,0),0)</f>
        <v>0</v>
      </c>
      <c r="D179" s="23" t="n">
        <f aca="false">IF(B179=0,0,VLOOKUP(G179,pedidos!$B$2:$N$237,4))</f>
        <v>0</v>
      </c>
      <c r="E179" s="23" t="n">
        <f aca="false">IF(C179=0,0,VLOOKUP(G179,pedidos_conv!$B$2:$N$69,4))</f>
        <v>0</v>
      </c>
      <c r="F179" s="23" t="str">
        <f aca="false">IF(G179="N/D","   ",F178+1)</f>
        <v>   </v>
      </c>
      <c r="G179" s="31" t="s">
        <v>52</v>
      </c>
      <c r="H179" s="23" t="n">
        <f aca="false">MATCH(G179,Plant_Matriz_Setup!$A$1:$A$33)</f>
        <v>28</v>
      </c>
      <c r="I179" s="23" t="n">
        <f aca="false">MATCH(G180,Plant_Matriz_Setup!$A$1:$AF$1)</f>
        <v>27</v>
      </c>
      <c r="J179" s="24" t="str">
        <f aca="false">VLOOKUP(G179,Plant_Matriz_Setup!$A$1:$AF$33,I179)</f>
        <v>0.0000</v>
      </c>
      <c r="K179" s="25" t="str">
        <f aca="false">J179</f>
        <v>0.0000</v>
      </c>
      <c r="L179" s="26" t="str">
        <f aca="false">RIGHT(K179,8)</f>
        <v>0.0000</v>
      </c>
      <c r="M179" s="27" t="n">
        <f aca="false">LEN(K179)</f>
        <v>6</v>
      </c>
      <c r="N179" s="27" t="n">
        <f aca="false">LEN(L179)</f>
        <v>6</v>
      </c>
      <c r="O179" s="27" t="n">
        <f aca="false">M179-N179</f>
        <v>0</v>
      </c>
      <c r="P179" s="32" t="str">
        <f aca="false">LEFT(K179,O179)</f>
        <v/>
      </c>
      <c r="Q179" s="28" t="n">
        <f aca="false">IF(O179=0,0,VALUE(P179))</f>
        <v>0</v>
      </c>
      <c r="R179" s="17"/>
      <c r="S179" s="17"/>
      <c r="T179" s="17"/>
      <c r="U179" s="17"/>
      <c r="V179" s="17"/>
      <c r="W179" s="17"/>
      <c r="X179" s="17"/>
      <c r="Y179" s="17"/>
      <c r="Z179" s="17"/>
    </row>
    <row r="180" customFormat="false" ht="15.75" hidden="false" customHeight="true" outlineLevel="0" collapsed="false">
      <c r="B180" s="23" t="n">
        <f aca="false">IFERROR(MATCH(G180,pedidos_Lamin!$B$2:$B$169,0),0)</f>
        <v>0</v>
      </c>
      <c r="C180" s="23" t="n">
        <f aca="false">IFERROR(MATCH(G180,pedidos_conv!$B$2:$B$69,0),0)</f>
        <v>0</v>
      </c>
      <c r="D180" s="23" t="n">
        <f aca="false">IF(B180=0,0,VLOOKUP(G180,pedidos!$B$2:$N$237,4))</f>
        <v>0</v>
      </c>
      <c r="E180" s="23" t="n">
        <f aca="false">IF(C180=0,0,VLOOKUP(G180,pedidos_conv!$B$2:$N$69,4))</f>
        <v>0</v>
      </c>
      <c r="F180" s="23" t="str">
        <f aca="false">IF(G180="N/D","   ",F179+1)</f>
        <v>   </v>
      </c>
      <c r="G180" s="31" t="s">
        <v>52</v>
      </c>
      <c r="H180" s="23" t="n">
        <f aca="false">MATCH(G180,Plant_Matriz_Setup!$A$1:$A$33)</f>
        <v>28</v>
      </c>
      <c r="I180" s="23" t="n">
        <f aca="false">MATCH(G181,Plant_Matriz_Setup!$A$1:$AF$1)</f>
        <v>27</v>
      </c>
      <c r="J180" s="24" t="str">
        <f aca="false">VLOOKUP(G180,Plant_Matriz_Setup!$A$1:$AF$33,I180)</f>
        <v>0.0000</v>
      </c>
      <c r="K180" s="25" t="str">
        <f aca="false">J180</f>
        <v>0.0000</v>
      </c>
      <c r="L180" s="26" t="str">
        <f aca="false">RIGHT(K180,8)</f>
        <v>0.0000</v>
      </c>
      <c r="M180" s="27" t="n">
        <f aca="false">LEN(K180)</f>
        <v>6</v>
      </c>
      <c r="N180" s="27" t="n">
        <f aca="false">LEN(L180)</f>
        <v>6</v>
      </c>
      <c r="O180" s="27" t="n">
        <f aca="false">M180-N180</f>
        <v>0</v>
      </c>
      <c r="P180" s="32" t="str">
        <f aca="false">LEFT(K180,O180)</f>
        <v/>
      </c>
      <c r="Q180" s="28" t="n">
        <f aca="false">IF(O180=0,0,VALUE(P180))</f>
        <v>0</v>
      </c>
      <c r="R180" s="17"/>
      <c r="S180" s="17"/>
      <c r="T180" s="17"/>
      <c r="U180" s="17"/>
      <c r="V180" s="17"/>
      <c r="W180" s="17"/>
      <c r="X180" s="17"/>
      <c r="Y180" s="17"/>
      <c r="Z180" s="17"/>
    </row>
    <row r="181" customFormat="false" ht="15.75" hidden="false" customHeight="true" outlineLevel="0" collapsed="false">
      <c r="B181" s="23" t="n">
        <f aca="false">IFERROR(MATCH(G181,pedidos_Lamin!$B$2:$B$169,0),0)</f>
        <v>0</v>
      </c>
      <c r="C181" s="23" t="n">
        <f aca="false">IFERROR(MATCH(G181,pedidos_conv!$B$2:$B$69,0),0)</f>
        <v>0</v>
      </c>
      <c r="D181" s="23" t="n">
        <f aca="false">IF(B181=0,0,VLOOKUP(G181,pedidos!$B$2:$N$237,4))</f>
        <v>0</v>
      </c>
      <c r="E181" s="23" t="n">
        <f aca="false">IF(C181=0,0,VLOOKUP(G181,pedidos_conv!$B$2:$N$69,4))</f>
        <v>0</v>
      </c>
      <c r="F181" s="23" t="str">
        <f aca="false">IF(G181="N/D","   ",F180+1)</f>
        <v>   </v>
      </c>
      <c r="G181" s="31" t="s">
        <v>52</v>
      </c>
      <c r="H181" s="23" t="n">
        <f aca="false">MATCH(G181,Plant_Matriz_Setup!$A$1:$A$33)</f>
        <v>28</v>
      </c>
      <c r="I181" s="23" t="n">
        <f aca="false">MATCH(G182,Plant_Matriz_Setup!$A$1:$AF$1)</f>
        <v>27</v>
      </c>
      <c r="J181" s="24" t="str">
        <f aca="false">VLOOKUP(G181,Plant_Matriz_Setup!$A$1:$AF$33,I181)</f>
        <v>0.0000</v>
      </c>
      <c r="K181" s="25" t="str">
        <f aca="false">J181</f>
        <v>0.0000</v>
      </c>
      <c r="L181" s="26" t="str">
        <f aca="false">RIGHT(K181,8)</f>
        <v>0.0000</v>
      </c>
      <c r="M181" s="27" t="n">
        <f aca="false">LEN(K181)</f>
        <v>6</v>
      </c>
      <c r="N181" s="27" t="n">
        <f aca="false">LEN(L181)</f>
        <v>6</v>
      </c>
      <c r="O181" s="27" t="n">
        <f aca="false">M181-N181</f>
        <v>0</v>
      </c>
      <c r="P181" s="32" t="str">
        <f aca="false">LEFT(K181,O181)</f>
        <v/>
      </c>
      <c r="Q181" s="28" t="n">
        <f aca="false">IF(O181=0,0,VALUE(P181))</f>
        <v>0</v>
      </c>
      <c r="R181" s="17"/>
      <c r="S181" s="17"/>
      <c r="T181" s="17"/>
      <c r="U181" s="17"/>
      <c r="V181" s="17"/>
      <c r="W181" s="17"/>
      <c r="X181" s="17"/>
      <c r="Y181" s="17"/>
      <c r="Z181" s="17"/>
    </row>
    <row r="182" customFormat="false" ht="15.75" hidden="false" customHeight="true" outlineLevel="0" collapsed="false">
      <c r="B182" s="23" t="n">
        <f aca="false">IFERROR(MATCH(G182,pedidos_Lamin!$B$2:$B$169,0),0)</f>
        <v>0</v>
      </c>
      <c r="C182" s="23" t="n">
        <f aca="false">IFERROR(MATCH(G182,pedidos_conv!$B$2:$B$69,0),0)</f>
        <v>0</v>
      </c>
      <c r="D182" s="23" t="n">
        <f aca="false">IF(B182=0,0,VLOOKUP(G182,pedidos!$B$2:$N$237,4))</f>
        <v>0</v>
      </c>
      <c r="E182" s="23" t="n">
        <f aca="false">IF(C182=0,0,VLOOKUP(G182,pedidos_conv!$B$2:$N$69,4))</f>
        <v>0</v>
      </c>
      <c r="F182" s="23" t="str">
        <f aca="false">IF(G182="N/D","   ",F181+1)</f>
        <v>   </v>
      </c>
      <c r="G182" s="31" t="s">
        <v>52</v>
      </c>
      <c r="H182" s="23" t="n">
        <f aca="false">MATCH(G182,Plant_Matriz_Setup!$A$1:$A$33)</f>
        <v>28</v>
      </c>
      <c r="I182" s="23" t="n">
        <f aca="false">MATCH(G183,Plant_Matriz_Setup!$A$1:$AF$1)</f>
        <v>27</v>
      </c>
      <c r="J182" s="24" t="str">
        <f aca="false">VLOOKUP(G182,Plant_Matriz_Setup!$A$1:$AF$33,I182)</f>
        <v>0.0000</v>
      </c>
      <c r="K182" s="25" t="str">
        <f aca="false">J182</f>
        <v>0.0000</v>
      </c>
      <c r="L182" s="26" t="str">
        <f aca="false">RIGHT(K182,8)</f>
        <v>0.0000</v>
      </c>
      <c r="M182" s="27" t="n">
        <f aca="false">LEN(K182)</f>
        <v>6</v>
      </c>
      <c r="N182" s="27" t="n">
        <f aca="false">LEN(L182)</f>
        <v>6</v>
      </c>
      <c r="O182" s="27" t="n">
        <f aca="false">M182-N182</f>
        <v>0</v>
      </c>
      <c r="P182" s="32" t="str">
        <f aca="false">LEFT(K182,O182)</f>
        <v/>
      </c>
      <c r="Q182" s="28" t="n">
        <f aca="false">IF(O182=0,0,VALUE(P182))</f>
        <v>0</v>
      </c>
      <c r="R182" s="17"/>
      <c r="S182" s="17"/>
      <c r="T182" s="17"/>
      <c r="U182" s="17"/>
      <c r="V182" s="17"/>
      <c r="W182" s="17"/>
      <c r="X182" s="17"/>
      <c r="Y182" s="17"/>
      <c r="Z182" s="17"/>
    </row>
    <row r="183" customFormat="false" ht="15.75" hidden="false" customHeight="true" outlineLevel="0" collapsed="false">
      <c r="B183" s="23" t="n">
        <f aca="false">IFERROR(MATCH(G183,pedidos_Lamin!$B$2:$B$169,0),0)</f>
        <v>0</v>
      </c>
      <c r="C183" s="23" t="n">
        <f aca="false">IFERROR(MATCH(G183,pedidos_conv!$B$2:$B$69,0),0)</f>
        <v>0</v>
      </c>
      <c r="D183" s="23" t="n">
        <f aca="false">IF(B183=0,0,VLOOKUP(G183,pedidos!$B$2:$N$237,4))</f>
        <v>0</v>
      </c>
      <c r="E183" s="23" t="n">
        <f aca="false">IF(C183=0,0,VLOOKUP(G183,pedidos_conv!$B$2:$N$69,4))</f>
        <v>0</v>
      </c>
      <c r="F183" s="23" t="str">
        <f aca="false">IF(G183="N/D","   ",F182+1)</f>
        <v>   </v>
      </c>
      <c r="G183" s="31" t="s">
        <v>52</v>
      </c>
      <c r="H183" s="23" t="n">
        <f aca="false">MATCH(G183,Plant_Matriz_Setup!$A$1:$A$33)</f>
        <v>28</v>
      </c>
      <c r="I183" s="23" t="n">
        <f aca="false">MATCH(G184,Plant_Matriz_Setup!$A$1:$AF$1)</f>
        <v>27</v>
      </c>
      <c r="J183" s="24" t="str">
        <f aca="false">VLOOKUP(G183,Plant_Matriz_Setup!$A$1:$AF$33,I183)</f>
        <v>0.0000</v>
      </c>
      <c r="K183" s="25" t="str">
        <f aca="false">J183</f>
        <v>0.0000</v>
      </c>
      <c r="L183" s="26" t="str">
        <f aca="false">RIGHT(K183,8)</f>
        <v>0.0000</v>
      </c>
      <c r="M183" s="27" t="n">
        <f aca="false">LEN(K183)</f>
        <v>6</v>
      </c>
      <c r="N183" s="27" t="n">
        <f aca="false">LEN(L183)</f>
        <v>6</v>
      </c>
      <c r="O183" s="27" t="n">
        <f aca="false">M183-N183</f>
        <v>0</v>
      </c>
      <c r="P183" s="32" t="str">
        <f aca="false">LEFT(K183,O183)</f>
        <v/>
      </c>
      <c r="Q183" s="28" t="n">
        <f aca="false">IF(O183=0,0,VALUE(P183))</f>
        <v>0</v>
      </c>
      <c r="R183" s="17"/>
      <c r="S183" s="17"/>
      <c r="T183" s="17"/>
      <c r="U183" s="17"/>
      <c r="V183" s="17"/>
      <c r="W183" s="17"/>
      <c r="X183" s="17"/>
      <c r="Y183" s="17"/>
      <c r="Z183" s="17"/>
    </row>
    <row r="184" customFormat="false" ht="15.75" hidden="false" customHeight="true" outlineLevel="0" collapsed="false">
      <c r="B184" s="23" t="n">
        <f aca="false">IFERROR(MATCH(G184,pedidos_Lamin!$B$2:$B$169,0),0)</f>
        <v>0</v>
      </c>
      <c r="C184" s="23" t="n">
        <f aca="false">IFERROR(MATCH(G184,pedidos_conv!$B$2:$B$69,0),0)</f>
        <v>0</v>
      </c>
      <c r="D184" s="23" t="n">
        <f aca="false">IF(B184=0,0,VLOOKUP(G184,pedidos!$B$2:$N$237,4))</f>
        <v>0</v>
      </c>
      <c r="E184" s="23" t="n">
        <f aca="false">IF(C184=0,0,VLOOKUP(G184,pedidos_conv!$B$2:$N$69,4))</f>
        <v>0</v>
      </c>
      <c r="F184" s="23" t="str">
        <f aca="false">IF(G184="N/D","   ",F183+1)</f>
        <v>   </v>
      </c>
      <c r="G184" s="31" t="s">
        <v>52</v>
      </c>
      <c r="H184" s="23" t="n">
        <f aca="false">MATCH(G184,Plant_Matriz_Setup!$A$1:$A$33)</f>
        <v>28</v>
      </c>
      <c r="I184" s="23" t="n">
        <f aca="false">MATCH(G185,Plant_Matriz_Setup!$A$1:$AF$1)</f>
        <v>27</v>
      </c>
      <c r="J184" s="24" t="str">
        <f aca="false">VLOOKUP(G184,Plant_Matriz_Setup!$A$1:$AF$33,I184)</f>
        <v>0.0000</v>
      </c>
      <c r="K184" s="25" t="str">
        <f aca="false">J184</f>
        <v>0.0000</v>
      </c>
      <c r="L184" s="26" t="str">
        <f aca="false">RIGHT(K184,8)</f>
        <v>0.0000</v>
      </c>
      <c r="M184" s="27" t="n">
        <f aca="false">LEN(K184)</f>
        <v>6</v>
      </c>
      <c r="N184" s="27" t="n">
        <f aca="false">LEN(L184)</f>
        <v>6</v>
      </c>
      <c r="O184" s="27" t="n">
        <f aca="false">M184-N184</f>
        <v>0</v>
      </c>
      <c r="P184" s="32" t="str">
        <f aca="false">LEFT(K184,O184)</f>
        <v/>
      </c>
      <c r="Q184" s="28" t="n">
        <f aca="false">IF(O184=0,0,VALUE(P184))</f>
        <v>0</v>
      </c>
      <c r="R184" s="17"/>
      <c r="S184" s="17"/>
      <c r="T184" s="17"/>
      <c r="U184" s="17"/>
      <c r="V184" s="17"/>
      <c r="W184" s="17"/>
      <c r="X184" s="17"/>
      <c r="Y184" s="17"/>
      <c r="Z184" s="17"/>
    </row>
    <row r="185" customFormat="false" ht="15.75" hidden="false" customHeight="true" outlineLevel="0" collapsed="false">
      <c r="B185" s="23" t="n">
        <f aca="false">IFERROR(MATCH(G185,pedidos_Lamin!$B$2:$B$169,0),0)</f>
        <v>0</v>
      </c>
      <c r="C185" s="23" t="n">
        <f aca="false">IFERROR(MATCH(G185,pedidos_conv!$B$2:$B$69,0),0)</f>
        <v>0</v>
      </c>
      <c r="D185" s="23" t="n">
        <f aca="false">IF(B185=0,0,VLOOKUP(G185,pedidos!$B$2:$N$237,4))</f>
        <v>0</v>
      </c>
      <c r="E185" s="23" t="n">
        <f aca="false">IF(C185=0,0,VLOOKUP(G185,pedidos_conv!$B$2:$N$69,4))</f>
        <v>0</v>
      </c>
      <c r="F185" s="23" t="str">
        <f aca="false">IF(G185="N/D","   ",F184+1)</f>
        <v>   </v>
      </c>
      <c r="G185" s="31" t="s">
        <v>52</v>
      </c>
      <c r="H185" s="23" t="n">
        <f aca="false">MATCH(G185,Plant_Matriz_Setup!$A$1:$A$33)</f>
        <v>28</v>
      </c>
      <c r="I185" s="23" t="n">
        <f aca="false">MATCH(G186,Plant_Matriz_Setup!$A$1:$AF$1)</f>
        <v>27</v>
      </c>
      <c r="J185" s="24" t="str">
        <f aca="false">VLOOKUP(G185,Plant_Matriz_Setup!$A$1:$AF$33,I185)</f>
        <v>0.0000</v>
      </c>
      <c r="K185" s="25" t="str">
        <f aca="false">J185</f>
        <v>0.0000</v>
      </c>
      <c r="L185" s="26" t="str">
        <f aca="false">RIGHT(K185,8)</f>
        <v>0.0000</v>
      </c>
      <c r="M185" s="27" t="n">
        <f aca="false">LEN(K185)</f>
        <v>6</v>
      </c>
      <c r="N185" s="27" t="n">
        <f aca="false">LEN(L185)</f>
        <v>6</v>
      </c>
      <c r="O185" s="27" t="n">
        <f aca="false">M185-N185</f>
        <v>0</v>
      </c>
      <c r="P185" s="32" t="str">
        <f aca="false">LEFT(K185,O185)</f>
        <v/>
      </c>
      <c r="Q185" s="28" t="n">
        <f aca="false">IF(O185=0,0,VALUE(P185))</f>
        <v>0</v>
      </c>
      <c r="R185" s="17"/>
      <c r="S185" s="17"/>
      <c r="T185" s="17"/>
      <c r="U185" s="17"/>
      <c r="V185" s="17"/>
      <c r="W185" s="17"/>
      <c r="X185" s="17"/>
      <c r="Y185" s="17"/>
      <c r="Z185" s="17"/>
    </row>
    <row r="186" customFormat="false" ht="15.75" hidden="false" customHeight="true" outlineLevel="0" collapsed="false">
      <c r="B186" s="23" t="n">
        <f aca="false">IFERROR(MATCH(G186,pedidos_Lamin!$B$2:$B$169,0),0)</f>
        <v>0</v>
      </c>
      <c r="C186" s="23" t="n">
        <f aca="false">IFERROR(MATCH(G186,pedidos_conv!$B$2:$B$69,0),0)</f>
        <v>0</v>
      </c>
      <c r="D186" s="23" t="n">
        <f aca="false">IF(B186=0,0,VLOOKUP(G186,pedidos!$B$2:$N$237,4))</f>
        <v>0</v>
      </c>
      <c r="E186" s="23" t="n">
        <f aca="false">IF(C186=0,0,VLOOKUP(G186,pedidos_conv!$B$2:$N$69,4))</f>
        <v>0</v>
      </c>
      <c r="F186" s="23" t="str">
        <f aca="false">IF(G186="N/D","   ",F185+1)</f>
        <v>   </v>
      </c>
      <c r="G186" s="31" t="s">
        <v>52</v>
      </c>
      <c r="H186" s="23" t="n">
        <f aca="false">MATCH(G186,Plant_Matriz_Setup!$A$1:$A$33)</f>
        <v>28</v>
      </c>
      <c r="I186" s="23" t="n">
        <f aca="false">MATCH(G187,Plant_Matriz_Setup!$A$1:$AF$1)</f>
        <v>27</v>
      </c>
      <c r="J186" s="24" t="str">
        <f aca="false">VLOOKUP(G186,Plant_Matriz_Setup!$A$1:$AF$33,I186)</f>
        <v>0.0000</v>
      </c>
      <c r="K186" s="25" t="str">
        <f aca="false">J186</f>
        <v>0.0000</v>
      </c>
      <c r="L186" s="26" t="str">
        <f aca="false">RIGHT(K186,8)</f>
        <v>0.0000</v>
      </c>
      <c r="M186" s="27" t="n">
        <f aca="false">LEN(K186)</f>
        <v>6</v>
      </c>
      <c r="N186" s="27" t="n">
        <f aca="false">LEN(L186)</f>
        <v>6</v>
      </c>
      <c r="O186" s="27" t="n">
        <f aca="false">M186-N186</f>
        <v>0</v>
      </c>
      <c r="P186" s="32" t="str">
        <f aca="false">LEFT(K186,O186)</f>
        <v/>
      </c>
      <c r="Q186" s="28" t="n">
        <f aca="false">IF(O186=0,0,VALUE(P186))</f>
        <v>0</v>
      </c>
      <c r="R186" s="17"/>
      <c r="S186" s="17"/>
      <c r="T186" s="17"/>
      <c r="U186" s="17"/>
      <c r="V186" s="17"/>
      <c r="W186" s="17"/>
      <c r="X186" s="17"/>
      <c r="Y186" s="17"/>
      <c r="Z186" s="17"/>
    </row>
    <row r="187" customFormat="false" ht="15.75" hidden="false" customHeight="true" outlineLevel="0" collapsed="false">
      <c r="B187" s="23" t="n">
        <f aca="false">IFERROR(MATCH(G187,pedidos_Lamin!$B$2:$B$169,0),0)</f>
        <v>0</v>
      </c>
      <c r="C187" s="23" t="n">
        <f aca="false">IFERROR(MATCH(G187,pedidos_conv!$B$2:$B$69,0),0)</f>
        <v>0</v>
      </c>
      <c r="D187" s="23" t="n">
        <f aca="false">IF(B187=0,0,VLOOKUP(G187,pedidos!$B$2:$N$237,4))</f>
        <v>0</v>
      </c>
      <c r="E187" s="23" t="n">
        <f aca="false">IF(C187=0,0,VLOOKUP(G187,pedidos_conv!$B$2:$N$69,4))</f>
        <v>0</v>
      </c>
      <c r="F187" s="23" t="str">
        <f aca="false">IF(G187="N/D","   ",F186+1)</f>
        <v>   </v>
      </c>
      <c r="G187" s="31" t="s">
        <v>52</v>
      </c>
      <c r="H187" s="23" t="n">
        <f aca="false">MATCH(G187,Plant_Matriz_Setup!$A$1:$A$33)</f>
        <v>28</v>
      </c>
      <c r="I187" s="23" t="n">
        <f aca="false">MATCH(G188,Plant_Matriz_Setup!$A$1:$AF$1)</f>
        <v>27</v>
      </c>
      <c r="J187" s="24" t="str">
        <f aca="false">VLOOKUP(G187,Plant_Matriz_Setup!$A$1:$AF$33,I187)</f>
        <v>0.0000</v>
      </c>
      <c r="K187" s="25" t="str">
        <f aca="false">J187</f>
        <v>0.0000</v>
      </c>
      <c r="L187" s="26" t="str">
        <f aca="false">RIGHT(K187,8)</f>
        <v>0.0000</v>
      </c>
      <c r="M187" s="27" t="n">
        <f aca="false">LEN(K187)</f>
        <v>6</v>
      </c>
      <c r="N187" s="27" t="n">
        <f aca="false">LEN(L187)</f>
        <v>6</v>
      </c>
      <c r="O187" s="27" t="n">
        <f aca="false">M187-N187</f>
        <v>0</v>
      </c>
      <c r="P187" s="32" t="str">
        <f aca="false">LEFT(K187,O187)</f>
        <v/>
      </c>
      <c r="Q187" s="28" t="n">
        <f aca="false">IF(O187=0,0,VALUE(P187))</f>
        <v>0</v>
      </c>
      <c r="R187" s="17"/>
      <c r="S187" s="17"/>
      <c r="T187" s="17"/>
      <c r="U187" s="17"/>
      <c r="V187" s="17"/>
      <c r="W187" s="17"/>
      <c r="X187" s="17"/>
      <c r="Y187" s="17"/>
      <c r="Z187" s="17"/>
    </row>
    <row r="188" customFormat="false" ht="15.75" hidden="false" customHeight="true" outlineLevel="0" collapsed="false">
      <c r="B188" s="23" t="n">
        <f aca="false">IFERROR(MATCH(G188,pedidos_Lamin!$B$2:$B$169,0),0)</f>
        <v>0</v>
      </c>
      <c r="C188" s="23" t="n">
        <f aca="false">IFERROR(MATCH(G188,pedidos_conv!$B$2:$B$69,0),0)</f>
        <v>0</v>
      </c>
      <c r="D188" s="23" t="n">
        <f aca="false">IF(B188=0,0,VLOOKUP(G188,pedidos!$B$2:$N$237,4))</f>
        <v>0</v>
      </c>
      <c r="E188" s="23" t="n">
        <f aca="false">IF(C188=0,0,VLOOKUP(G188,pedidos_conv!$B$2:$N$69,4))</f>
        <v>0</v>
      </c>
      <c r="F188" s="23" t="str">
        <f aca="false">IF(G188="N/D","   ",F187+1)</f>
        <v>   </v>
      </c>
      <c r="G188" s="31" t="s">
        <v>52</v>
      </c>
      <c r="H188" s="23" t="n">
        <f aca="false">MATCH(G188,Plant_Matriz_Setup!$A$1:$A$33)</f>
        <v>28</v>
      </c>
      <c r="I188" s="23" t="n">
        <f aca="false">MATCH(G189,Plant_Matriz_Setup!$A$1:$AF$1)</f>
        <v>27</v>
      </c>
      <c r="J188" s="24" t="str">
        <f aca="false">VLOOKUP(G188,Plant_Matriz_Setup!$A$1:$AF$33,I188)</f>
        <v>0.0000</v>
      </c>
      <c r="K188" s="25" t="str">
        <f aca="false">J188</f>
        <v>0.0000</v>
      </c>
      <c r="L188" s="26" t="str">
        <f aca="false">RIGHT(K188,8)</f>
        <v>0.0000</v>
      </c>
      <c r="M188" s="27" t="n">
        <f aca="false">LEN(K188)</f>
        <v>6</v>
      </c>
      <c r="N188" s="27" t="n">
        <f aca="false">LEN(L188)</f>
        <v>6</v>
      </c>
      <c r="O188" s="27" t="n">
        <f aca="false">M188-N188</f>
        <v>0</v>
      </c>
      <c r="P188" s="32" t="str">
        <f aca="false">LEFT(K188,O188)</f>
        <v/>
      </c>
      <c r="Q188" s="28" t="n">
        <f aca="false">IF(O188=0,0,VALUE(P188))</f>
        <v>0</v>
      </c>
      <c r="R188" s="17"/>
      <c r="S188" s="17"/>
      <c r="T188" s="17"/>
      <c r="U188" s="17"/>
      <c r="V188" s="17"/>
      <c r="W188" s="17"/>
      <c r="X188" s="17"/>
      <c r="Y188" s="17"/>
      <c r="Z188" s="17"/>
    </row>
    <row r="189" customFormat="false" ht="15.75" hidden="false" customHeight="true" outlineLevel="0" collapsed="false">
      <c r="B189" s="23" t="n">
        <f aca="false">IFERROR(MATCH(G189,pedidos_Lamin!$B$2:$B$169,0),0)</f>
        <v>0</v>
      </c>
      <c r="C189" s="23" t="n">
        <f aca="false">IFERROR(MATCH(G189,pedidos_conv!$B$2:$B$69,0),0)</f>
        <v>0</v>
      </c>
      <c r="D189" s="23" t="n">
        <f aca="false">IF(B189=0,0,VLOOKUP(G189,pedidos!$B$2:$N$237,4))</f>
        <v>0</v>
      </c>
      <c r="E189" s="23" t="n">
        <f aca="false">IF(C189=0,0,VLOOKUP(G189,pedidos_conv!$B$2:$N$69,4))</f>
        <v>0</v>
      </c>
      <c r="F189" s="23" t="str">
        <f aca="false">IF(G189="N/D","   ",F188+1)</f>
        <v>   </v>
      </c>
      <c r="G189" s="31" t="s">
        <v>52</v>
      </c>
      <c r="H189" s="23" t="n">
        <f aca="false">MATCH(G189,Plant_Matriz_Setup!$A$1:$A$33)</f>
        <v>28</v>
      </c>
      <c r="I189" s="23" t="n">
        <f aca="false">MATCH(G190,Plant_Matriz_Setup!$A$1:$AF$1)</f>
        <v>27</v>
      </c>
      <c r="J189" s="24" t="str">
        <f aca="false">VLOOKUP(G189,Plant_Matriz_Setup!$A$1:$AF$33,I189)</f>
        <v>0.0000</v>
      </c>
      <c r="K189" s="25" t="str">
        <f aca="false">J189</f>
        <v>0.0000</v>
      </c>
      <c r="L189" s="26" t="str">
        <f aca="false">RIGHT(K189,8)</f>
        <v>0.0000</v>
      </c>
      <c r="M189" s="27" t="n">
        <f aca="false">LEN(K189)</f>
        <v>6</v>
      </c>
      <c r="N189" s="27" t="n">
        <f aca="false">LEN(L189)</f>
        <v>6</v>
      </c>
      <c r="O189" s="27" t="n">
        <f aca="false">M189-N189</f>
        <v>0</v>
      </c>
      <c r="P189" s="32" t="str">
        <f aca="false">LEFT(K189,O189)</f>
        <v/>
      </c>
      <c r="Q189" s="28" t="n">
        <f aca="false">IF(O189=0,0,VALUE(P189))</f>
        <v>0</v>
      </c>
      <c r="R189" s="17"/>
      <c r="S189" s="17"/>
      <c r="T189" s="17"/>
      <c r="U189" s="17"/>
      <c r="V189" s="17"/>
      <c r="W189" s="17"/>
      <c r="X189" s="17"/>
      <c r="Y189" s="17"/>
      <c r="Z189" s="17"/>
    </row>
    <row r="190" customFormat="false" ht="15.75" hidden="false" customHeight="true" outlineLevel="0" collapsed="false">
      <c r="B190" s="23" t="n">
        <f aca="false">IFERROR(MATCH(G190,pedidos_Lamin!$B$2:$B$169,0),0)</f>
        <v>0</v>
      </c>
      <c r="C190" s="23" t="n">
        <f aca="false">IFERROR(MATCH(G190,pedidos_conv!$B$2:$B$69,0),0)</f>
        <v>0</v>
      </c>
      <c r="D190" s="23" t="n">
        <f aca="false">IF(B190=0,0,VLOOKUP(G190,pedidos!$B$2:$N$237,4))</f>
        <v>0</v>
      </c>
      <c r="E190" s="23" t="n">
        <f aca="false">IF(C190=0,0,VLOOKUP(G190,pedidos_conv!$B$2:$N$69,4))</f>
        <v>0</v>
      </c>
      <c r="F190" s="23" t="str">
        <f aca="false">IF(G190="N/D","   ",F189+1)</f>
        <v>   </v>
      </c>
      <c r="G190" s="31" t="s">
        <v>52</v>
      </c>
      <c r="H190" s="23" t="n">
        <f aca="false">MATCH(G190,Plant_Matriz_Setup!$A$1:$A$33)</f>
        <v>28</v>
      </c>
      <c r="I190" s="23" t="n">
        <f aca="false">MATCH(G191,Plant_Matriz_Setup!$A$1:$AF$1)</f>
        <v>27</v>
      </c>
      <c r="J190" s="24" t="str">
        <f aca="false">VLOOKUP(G190,Plant_Matriz_Setup!$A$1:$AF$33,I190)</f>
        <v>0.0000</v>
      </c>
      <c r="K190" s="25" t="str">
        <f aca="false">J190</f>
        <v>0.0000</v>
      </c>
      <c r="L190" s="26" t="str">
        <f aca="false">RIGHT(K190,8)</f>
        <v>0.0000</v>
      </c>
      <c r="M190" s="27" t="n">
        <f aca="false">LEN(K190)</f>
        <v>6</v>
      </c>
      <c r="N190" s="27" t="n">
        <f aca="false">LEN(L190)</f>
        <v>6</v>
      </c>
      <c r="O190" s="27" t="n">
        <f aca="false">M190-N190</f>
        <v>0</v>
      </c>
      <c r="P190" s="32" t="str">
        <f aca="false">LEFT(K190,O190)</f>
        <v/>
      </c>
      <c r="Q190" s="28" t="n">
        <f aca="false">IF(O190=0,0,VALUE(P190))</f>
        <v>0</v>
      </c>
      <c r="R190" s="17"/>
      <c r="S190" s="17"/>
      <c r="T190" s="17"/>
      <c r="U190" s="17"/>
      <c r="V190" s="17"/>
      <c r="W190" s="17"/>
      <c r="X190" s="17"/>
      <c r="Y190" s="17"/>
      <c r="Z190" s="17"/>
    </row>
    <row r="191" customFormat="false" ht="15.75" hidden="false" customHeight="true" outlineLevel="0" collapsed="false">
      <c r="B191" s="23" t="n">
        <f aca="false">IFERROR(MATCH(G191,pedidos_Lamin!$B$2:$B$169,0),0)</f>
        <v>0</v>
      </c>
      <c r="C191" s="23" t="n">
        <f aca="false">IFERROR(MATCH(G191,pedidos_conv!$B$2:$B$69,0),0)</f>
        <v>0</v>
      </c>
      <c r="D191" s="23" t="n">
        <f aca="false">IF(B191=0,0,VLOOKUP(G191,pedidos!$B$2:$N$237,4))</f>
        <v>0</v>
      </c>
      <c r="E191" s="23" t="n">
        <f aca="false">IF(C191=0,0,VLOOKUP(G191,pedidos_conv!$B$2:$N$69,4))</f>
        <v>0</v>
      </c>
      <c r="F191" s="23" t="str">
        <f aca="false">IF(G191="N/D","   ",F190+1)</f>
        <v>   </v>
      </c>
      <c r="G191" s="31" t="s">
        <v>52</v>
      </c>
      <c r="H191" s="23" t="n">
        <f aca="false">MATCH(G191,Plant_Matriz_Setup!$A$1:$A$33)</f>
        <v>28</v>
      </c>
      <c r="I191" s="23" t="n">
        <f aca="false">MATCH(G192,Plant_Matriz_Setup!$A$1:$AF$1)</f>
        <v>27</v>
      </c>
      <c r="J191" s="24" t="str">
        <f aca="false">VLOOKUP(G191,Plant_Matriz_Setup!$A$1:$AF$33,I191)</f>
        <v>0.0000</v>
      </c>
      <c r="K191" s="25" t="str">
        <f aca="false">J191</f>
        <v>0.0000</v>
      </c>
      <c r="L191" s="26" t="str">
        <f aca="false">RIGHT(K191,8)</f>
        <v>0.0000</v>
      </c>
      <c r="M191" s="27" t="n">
        <f aca="false">LEN(K191)</f>
        <v>6</v>
      </c>
      <c r="N191" s="27" t="n">
        <f aca="false">LEN(L191)</f>
        <v>6</v>
      </c>
      <c r="O191" s="27" t="n">
        <f aca="false">M191-N191</f>
        <v>0</v>
      </c>
      <c r="P191" s="32" t="str">
        <f aca="false">LEFT(K191,O191)</f>
        <v/>
      </c>
      <c r="Q191" s="28" t="n">
        <f aca="false">IF(O191=0,0,VALUE(P191))</f>
        <v>0</v>
      </c>
      <c r="R191" s="17"/>
      <c r="S191" s="17"/>
      <c r="T191" s="17"/>
      <c r="U191" s="17"/>
      <c r="V191" s="17"/>
      <c r="W191" s="17"/>
      <c r="X191" s="17"/>
      <c r="Y191" s="17"/>
      <c r="Z191" s="17"/>
    </row>
    <row r="192" customFormat="false" ht="15.75" hidden="false" customHeight="true" outlineLevel="0" collapsed="false">
      <c r="B192" s="23" t="n">
        <f aca="false">IFERROR(MATCH(G192,pedidos_Lamin!$B$2:$B$169,0),0)</f>
        <v>0</v>
      </c>
      <c r="C192" s="23" t="n">
        <f aca="false">IFERROR(MATCH(G192,pedidos_conv!$B$2:$B$69,0),0)</f>
        <v>0</v>
      </c>
      <c r="D192" s="23" t="n">
        <f aca="false">IF(B192=0,0,VLOOKUP(G192,pedidos!$B$2:$N$237,4))</f>
        <v>0</v>
      </c>
      <c r="E192" s="23" t="n">
        <f aca="false">IF(C192=0,0,VLOOKUP(G192,pedidos_conv!$B$2:$N$69,4))</f>
        <v>0</v>
      </c>
      <c r="F192" s="23" t="str">
        <f aca="false">IF(G192="N/D","   ",F191+1)</f>
        <v>   </v>
      </c>
      <c r="G192" s="31" t="s">
        <v>52</v>
      </c>
      <c r="H192" s="23" t="n">
        <f aca="false">MATCH(G192,Plant_Matriz_Setup!$A$1:$A$33)</f>
        <v>28</v>
      </c>
      <c r="I192" s="23" t="n">
        <f aca="false">MATCH(G193,Plant_Matriz_Setup!$A$1:$AF$1)</f>
        <v>27</v>
      </c>
      <c r="J192" s="24" t="str">
        <f aca="false">VLOOKUP(G192,Plant_Matriz_Setup!$A$1:$AF$33,I192)</f>
        <v>0.0000</v>
      </c>
      <c r="K192" s="25" t="str">
        <f aca="false">J192</f>
        <v>0.0000</v>
      </c>
      <c r="L192" s="26" t="str">
        <f aca="false">RIGHT(K192,8)</f>
        <v>0.0000</v>
      </c>
      <c r="M192" s="27" t="n">
        <f aca="false">LEN(K192)</f>
        <v>6</v>
      </c>
      <c r="N192" s="27" t="n">
        <f aca="false">LEN(L192)</f>
        <v>6</v>
      </c>
      <c r="O192" s="27" t="n">
        <f aca="false">M192-N192</f>
        <v>0</v>
      </c>
      <c r="P192" s="32" t="str">
        <f aca="false">LEFT(K192,O192)</f>
        <v/>
      </c>
      <c r="Q192" s="28" t="n">
        <f aca="false">IF(O192=0,0,VALUE(P192))</f>
        <v>0</v>
      </c>
      <c r="R192" s="17"/>
      <c r="S192" s="17"/>
      <c r="T192" s="17"/>
      <c r="U192" s="17"/>
      <c r="V192" s="17"/>
      <c r="W192" s="17"/>
      <c r="X192" s="17"/>
      <c r="Y192" s="17"/>
      <c r="Z192" s="17"/>
    </row>
    <row r="193" customFormat="false" ht="15.75" hidden="false" customHeight="true" outlineLevel="0" collapsed="false">
      <c r="B193" s="23" t="n">
        <f aca="false">IFERROR(MATCH(G193,pedidos_Lamin!$B$2:$B$169,0),0)</f>
        <v>0</v>
      </c>
      <c r="C193" s="23" t="n">
        <f aca="false">IFERROR(MATCH(G193,pedidos_conv!$B$2:$B$69,0),0)</f>
        <v>0</v>
      </c>
      <c r="D193" s="23" t="n">
        <f aca="false">IF(B193=0,0,VLOOKUP(G193,pedidos!$B$2:$N$237,4))</f>
        <v>0</v>
      </c>
      <c r="E193" s="23" t="n">
        <f aca="false">IF(C193=0,0,VLOOKUP(G193,pedidos_conv!$B$2:$N$69,4))</f>
        <v>0</v>
      </c>
      <c r="F193" s="23" t="str">
        <f aca="false">IF(G193="N/D","   ",F192+1)</f>
        <v>   </v>
      </c>
      <c r="G193" s="31" t="s">
        <v>52</v>
      </c>
      <c r="H193" s="23" t="n">
        <f aca="false">MATCH(G193,Plant_Matriz_Setup!$A$1:$A$33)</f>
        <v>28</v>
      </c>
      <c r="I193" s="23" t="n">
        <f aca="false">MATCH(G194,Plant_Matriz_Setup!$A$1:$AF$1)</f>
        <v>27</v>
      </c>
      <c r="J193" s="24" t="str">
        <f aca="false">VLOOKUP(G193,Plant_Matriz_Setup!$A$1:$AF$33,I193)</f>
        <v>0.0000</v>
      </c>
      <c r="K193" s="25" t="str">
        <f aca="false">J193</f>
        <v>0.0000</v>
      </c>
      <c r="L193" s="26" t="str">
        <f aca="false">RIGHT(K193,8)</f>
        <v>0.0000</v>
      </c>
      <c r="M193" s="27" t="n">
        <f aca="false">LEN(K193)</f>
        <v>6</v>
      </c>
      <c r="N193" s="27" t="n">
        <f aca="false">LEN(L193)</f>
        <v>6</v>
      </c>
      <c r="O193" s="27" t="n">
        <f aca="false">M193-N193</f>
        <v>0</v>
      </c>
      <c r="P193" s="32" t="str">
        <f aca="false">LEFT(K193,O193)</f>
        <v/>
      </c>
      <c r="Q193" s="28" t="n">
        <f aca="false">IF(O193=0,0,VALUE(P193))</f>
        <v>0</v>
      </c>
      <c r="R193" s="17"/>
      <c r="S193" s="17"/>
      <c r="T193" s="17"/>
      <c r="U193" s="17"/>
      <c r="V193" s="17"/>
      <c r="W193" s="17"/>
      <c r="X193" s="17"/>
      <c r="Y193" s="17"/>
      <c r="Z193" s="17"/>
    </row>
    <row r="194" customFormat="false" ht="15.75" hidden="false" customHeight="true" outlineLevel="0" collapsed="false">
      <c r="B194" s="23" t="n">
        <f aca="false">IFERROR(MATCH(G194,pedidos_Lamin!$B$2:$B$169,0),0)</f>
        <v>0</v>
      </c>
      <c r="C194" s="23" t="n">
        <f aca="false">IFERROR(MATCH(G194,pedidos_conv!$B$2:$B$69,0),0)</f>
        <v>0</v>
      </c>
      <c r="D194" s="23" t="n">
        <f aca="false">IF(B194=0,0,VLOOKUP(G194,pedidos!$B$2:$N$237,4))</f>
        <v>0</v>
      </c>
      <c r="E194" s="23" t="n">
        <f aca="false">IF(C194=0,0,VLOOKUP(G194,pedidos_conv!$B$2:$N$69,4))</f>
        <v>0</v>
      </c>
      <c r="F194" s="23" t="str">
        <f aca="false">IF(G194="N/D","   ",F193+1)</f>
        <v>   </v>
      </c>
      <c r="G194" s="31" t="s">
        <v>52</v>
      </c>
      <c r="H194" s="23" t="n">
        <f aca="false">MATCH(G194,Plant_Matriz_Setup!$A$1:$A$33)</f>
        <v>28</v>
      </c>
      <c r="I194" s="23" t="n">
        <f aca="false">MATCH(G195,Plant_Matriz_Setup!$A$1:$AF$1)</f>
        <v>27</v>
      </c>
      <c r="J194" s="24" t="str">
        <f aca="false">VLOOKUP(G194,Plant_Matriz_Setup!$A$1:$AF$33,I194)</f>
        <v>0.0000</v>
      </c>
      <c r="K194" s="25" t="str">
        <f aca="false">J194</f>
        <v>0.0000</v>
      </c>
      <c r="L194" s="26" t="str">
        <f aca="false">RIGHT(K194,8)</f>
        <v>0.0000</v>
      </c>
      <c r="M194" s="27" t="n">
        <f aca="false">LEN(K194)</f>
        <v>6</v>
      </c>
      <c r="N194" s="27" t="n">
        <f aca="false">LEN(L194)</f>
        <v>6</v>
      </c>
      <c r="O194" s="27" t="n">
        <f aca="false">M194-N194</f>
        <v>0</v>
      </c>
      <c r="P194" s="32" t="str">
        <f aca="false">LEFT(K194,O194)</f>
        <v/>
      </c>
      <c r="Q194" s="28" t="n">
        <f aca="false">IF(O194=0,0,VALUE(P194))</f>
        <v>0</v>
      </c>
      <c r="R194" s="17"/>
      <c r="S194" s="17"/>
      <c r="T194" s="17"/>
      <c r="U194" s="17"/>
      <c r="V194" s="17"/>
      <c r="W194" s="17"/>
      <c r="X194" s="17"/>
      <c r="Y194" s="17"/>
      <c r="Z194" s="17"/>
    </row>
    <row r="195" customFormat="false" ht="15.75" hidden="false" customHeight="true" outlineLevel="0" collapsed="false">
      <c r="B195" s="23" t="n">
        <f aca="false">IFERROR(MATCH(G195,pedidos_Lamin!$B$2:$B$169,0),0)</f>
        <v>0</v>
      </c>
      <c r="C195" s="23" t="n">
        <f aca="false">IFERROR(MATCH(G195,pedidos_conv!$B$2:$B$69,0),0)</f>
        <v>0</v>
      </c>
      <c r="D195" s="23" t="n">
        <f aca="false">IF(B195=0,0,VLOOKUP(G195,pedidos!$B$2:$N$237,4))</f>
        <v>0</v>
      </c>
      <c r="E195" s="23" t="n">
        <f aca="false">IF(C195=0,0,VLOOKUP(G195,pedidos_conv!$B$2:$N$69,4))</f>
        <v>0</v>
      </c>
      <c r="F195" s="23" t="str">
        <f aca="false">IF(G195="N/D","   ",F194+1)</f>
        <v>   </v>
      </c>
      <c r="G195" s="31" t="s">
        <v>52</v>
      </c>
      <c r="H195" s="23" t="n">
        <f aca="false">MATCH(G195,Plant_Matriz_Setup!$A$1:$A$33)</f>
        <v>28</v>
      </c>
      <c r="I195" s="23" t="n">
        <f aca="false">MATCH(G196,Plant_Matriz_Setup!$A$1:$AF$1)</f>
        <v>27</v>
      </c>
      <c r="J195" s="24" t="str">
        <f aca="false">VLOOKUP(G195,Plant_Matriz_Setup!$A$1:$AF$33,I195)</f>
        <v>0.0000</v>
      </c>
      <c r="K195" s="25" t="str">
        <f aca="false">J195</f>
        <v>0.0000</v>
      </c>
      <c r="L195" s="26" t="str">
        <f aca="false">RIGHT(K195,8)</f>
        <v>0.0000</v>
      </c>
      <c r="M195" s="27" t="n">
        <f aca="false">LEN(K195)</f>
        <v>6</v>
      </c>
      <c r="N195" s="27" t="n">
        <f aca="false">LEN(L195)</f>
        <v>6</v>
      </c>
      <c r="O195" s="27" t="n">
        <f aca="false">M195-N195</f>
        <v>0</v>
      </c>
      <c r="P195" s="32" t="str">
        <f aca="false">LEFT(K195,O195)</f>
        <v/>
      </c>
      <c r="Q195" s="28" t="n">
        <f aca="false">IF(O195=0,0,VALUE(P195))</f>
        <v>0</v>
      </c>
      <c r="R195" s="17"/>
      <c r="S195" s="17"/>
      <c r="T195" s="17"/>
      <c r="U195" s="17"/>
      <c r="V195" s="17"/>
      <c r="W195" s="17"/>
      <c r="X195" s="17"/>
      <c r="Y195" s="17"/>
      <c r="Z195" s="17"/>
    </row>
    <row r="196" customFormat="false" ht="15.75" hidden="false" customHeight="true" outlineLevel="0" collapsed="false">
      <c r="B196" s="23" t="n">
        <f aca="false">IFERROR(MATCH(G196,pedidos_Lamin!$B$2:$B$169,0),0)</f>
        <v>0</v>
      </c>
      <c r="C196" s="23" t="n">
        <f aca="false">IFERROR(MATCH(G196,pedidos_conv!$B$2:$B$69,0),0)</f>
        <v>0</v>
      </c>
      <c r="D196" s="23" t="n">
        <f aca="false">IF(B196=0,0,VLOOKUP(G196,pedidos!$B$2:$N$237,4))</f>
        <v>0</v>
      </c>
      <c r="E196" s="23" t="n">
        <f aca="false">IF(C196=0,0,VLOOKUP(G196,pedidos_conv!$B$2:$N$69,4))</f>
        <v>0</v>
      </c>
      <c r="F196" s="23" t="str">
        <f aca="false">IF(G196="N/D","   ",F195+1)</f>
        <v>   </v>
      </c>
      <c r="G196" s="31" t="s">
        <v>52</v>
      </c>
      <c r="H196" s="23" t="n">
        <f aca="false">MATCH(G196,Plant_Matriz_Setup!$A$1:$A$33)</f>
        <v>28</v>
      </c>
      <c r="I196" s="23" t="n">
        <f aca="false">MATCH(G197,Plant_Matriz_Setup!$A$1:$AF$1)</f>
        <v>27</v>
      </c>
      <c r="J196" s="24" t="str">
        <f aca="false">VLOOKUP(G196,Plant_Matriz_Setup!$A$1:$AF$33,I196)</f>
        <v>0.0000</v>
      </c>
      <c r="K196" s="25" t="str">
        <f aca="false">J196</f>
        <v>0.0000</v>
      </c>
      <c r="L196" s="26" t="str">
        <f aca="false">RIGHT(K196,8)</f>
        <v>0.0000</v>
      </c>
      <c r="M196" s="27" t="n">
        <f aca="false">LEN(K196)</f>
        <v>6</v>
      </c>
      <c r="N196" s="27" t="n">
        <f aca="false">LEN(L196)</f>
        <v>6</v>
      </c>
      <c r="O196" s="27" t="n">
        <f aca="false">M196-N196</f>
        <v>0</v>
      </c>
      <c r="P196" s="32" t="str">
        <f aca="false">LEFT(K196,O196)</f>
        <v/>
      </c>
      <c r="Q196" s="28" t="n">
        <f aca="false">IF(O196=0,0,VALUE(P196))</f>
        <v>0</v>
      </c>
      <c r="R196" s="17"/>
      <c r="S196" s="17"/>
      <c r="T196" s="17"/>
      <c r="U196" s="17"/>
      <c r="V196" s="17"/>
      <c r="W196" s="17"/>
      <c r="X196" s="17"/>
      <c r="Y196" s="17"/>
      <c r="Z196" s="17"/>
    </row>
    <row r="197" customFormat="false" ht="15.75" hidden="false" customHeight="true" outlineLevel="0" collapsed="false">
      <c r="B197" s="23" t="n">
        <f aca="false">IFERROR(MATCH(G197,pedidos_Lamin!$B$2:$B$169,0),0)</f>
        <v>0</v>
      </c>
      <c r="C197" s="23" t="n">
        <f aca="false">IFERROR(MATCH(G197,pedidos_conv!$B$2:$B$69,0),0)</f>
        <v>0</v>
      </c>
      <c r="D197" s="23" t="n">
        <f aca="false">IF(B197=0,0,VLOOKUP(G197,pedidos!$B$2:$N$237,4))</f>
        <v>0</v>
      </c>
      <c r="E197" s="23" t="n">
        <f aca="false">IF(C197=0,0,VLOOKUP(G197,pedidos_conv!$B$2:$N$69,4))</f>
        <v>0</v>
      </c>
      <c r="F197" s="23" t="str">
        <f aca="false">IF(G197="N/D","   ",F196+1)</f>
        <v>   </v>
      </c>
      <c r="G197" s="31" t="s">
        <v>52</v>
      </c>
      <c r="H197" s="23" t="n">
        <f aca="false">MATCH(G197,Plant_Matriz_Setup!$A$1:$A$33)</f>
        <v>28</v>
      </c>
      <c r="I197" s="23" t="n">
        <f aca="false">MATCH(G198,Plant_Matriz_Setup!$A$1:$AF$1)</f>
        <v>27</v>
      </c>
      <c r="J197" s="24" t="str">
        <f aca="false">VLOOKUP(G197,Plant_Matriz_Setup!$A$1:$AF$33,I197)</f>
        <v>0.0000</v>
      </c>
      <c r="K197" s="25" t="str">
        <f aca="false">J197</f>
        <v>0.0000</v>
      </c>
      <c r="L197" s="26" t="str">
        <f aca="false">RIGHT(K197,8)</f>
        <v>0.0000</v>
      </c>
      <c r="M197" s="27" t="n">
        <f aca="false">LEN(K197)</f>
        <v>6</v>
      </c>
      <c r="N197" s="27" t="n">
        <f aca="false">LEN(L197)</f>
        <v>6</v>
      </c>
      <c r="O197" s="27" t="n">
        <f aca="false">M197-N197</f>
        <v>0</v>
      </c>
      <c r="P197" s="32" t="str">
        <f aca="false">LEFT(K197,O197)</f>
        <v/>
      </c>
      <c r="Q197" s="28" t="n">
        <f aca="false">IF(O197=0,0,VALUE(P197))</f>
        <v>0</v>
      </c>
      <c r="R197" s="17"/>
      <c r="S197" s="17"/>
      <c r="T197" s="17"/>
      <c r="U197" s="17"/>
      <c r="V197" s="17"/>
      <c r="W197" s="17"/>
      <c r="X197" s="17"/>
      <c r="Y197" s="17"/>
      <c r="Z197" s="17"/>
    </row>
    <row r="198" customFormat="false" ht="15.75" hidden="false" customHeight="true" outlineLevel="0" collapsed="false">
      <c r="B198" s="23" t="n">
        <f aca="false">IFERROR(MATCH(G198,pedidos_Lamin!$B$2:$B$169,0),0)</f>
        <v>0</v>
      </c>
      <c r="C198" s="23" t="n">
        <f aca="false">IFERROR(MATCH(G198,pedidos_conv!$B$2:$B$69,0),0)</f>
        <v>0</v>
      </c>
      <c r="D198" s="23" t="n">
        <f aca="false">IF(B198=0,0,VLOOKUP(G198,pedidos!$B$2:$N$237,4))</f>
        <v>0</v>
      </c>
      <c r="E198" s="23" t="n">
        <f aca="false">IF(C198=0,0,VLOOKUP(G198,pedidos_conv!$B$2:$N$69,4))</f>
        <v>0</v>
      </c>
      <c r="F198" s="23" t="str">
        <f aca="false">IF(G198="N/D","   ",F197+1)</f>
        <v>   </v>
      </c>
      <c r="G198" s="31" t="s">
        <v>52</v>
      </c>
      <c r="H198" s="23" t="n">
        <f aca="false">MATCH(G198,Plant_Matriz_Setup!$A$1:$A$33)</f>
        <v>28</v>
      </c>
      <c r="I198" s="23" t="n">
        <f aca="false">MATCH(G199,Plant_Matriz_Setup!$A$1:$AF$1)</f>
        <v>27</v>
      </c>
      <c r="J198" s="24" t="str">
        <f aca="false">VLOOKUP(G198,Plant_Matriz_Setup!$A$1:$AF$33,I198)</f>
        <v>0.0000</v>
      </c>
      <c r="K198" s="25" t="str">
        <f aca="false">J198</f>
        <v>0.0000</v>
      </c>
      <c r="L198" s="26" t="str">
        <f aca="false">RIGHT(K198,8)</f>
        <v>0.0000</v>
      </c>
      <c r="M198" s="27" t="n">
        <f aca="false">LEN(K198)</f>
        <v>6</v>
      </c>
      <c r="N198" s="27" t="n">
        <f aca="false">LEN(L198)</f>
        <v>6</v>
      </c>
      <c r="O198" s="27" t="n">
        <f aca="false">M198-N198</f>
        <v>0</v>
      </c>
      <c r="P198" s="32" t="str">
        <f aca="false">LEFT(K198,O198)</f>
        <v/>
      </c>
      <c r="Q198" s="28" t="n">
        <f aca="false">IF(O198=0,0,VALUE(P198))</f>
        <v>0</v>
      </c>
      <c r="R198" s="17"/>
      <c r="S198" s="17"/>
      <c r="T198" s="17"/>
      <c r="U198" s="17"/>
      <c r="V198" s="17"/>
      <c r="W198" s="17"/>
      <c r="X198" s="17"/>
      <c r="Y198" s="17"/>
      <c r="Z198" s="17"/>
    </row>
    <row r="199" customFormat="false" ht="15.75" hidden="false" customHeight="true" outlineLevel="0" collapsed="false">
      <c r="B199" s="23" t="n">
        <f aca="false">IFERROR(MATCH(G199,pedidos_Lamin!$B$2:$B$169,0),0)</f>
        <v>0</v>
      </c>
      <c r="C199" s="23" t="n">
        <f aca="false">IFERROR(MATCH(G199,pedidos_conv!$B$2:$B$69,0),0)</f>
        <v>0</v>
      </c>
      <c r="D199" s="23" t="n">
        <f aca="false">IF(B199=0,0,VLOOKUP(G199,pedidos!$B$2:$N$237,4))</f>
        <v>0</v>
      </c>
      <c r="E199" s="23" t="n">
        <f aca="false">IF(C199=0,0,VLOOKUP(G199,pedidos_conv!$B$2:$N$69,4))</f>
        <v>0</v>
      </c>
      <c r="F199" s="23" t="str">
        <f aca="false">IF(G199="N/D","   ",F198+1)</f>
        <v>   </v>
      </c>
      <c r="G199" s="31" t="s">
        <v>52</v>
      </c>
      <c r="H199" s="23" t="n">
        <f aca="false">MATCH(G199,Plant_Matriz_Setup!$A$1:$A$33)</f>
        <v>28</v>
      </c>
      <c r="I199" s="23" t="n">
        <f aca="false">MATCH(G200,Plant_Matriz_Setup!$A$1:$AF$1)</f>
        <v>27</v>
      </c>
      <c r="J199" s="24" t="str">
        <f aca="false">VLOOKUP(G199,Plant_Matriz_Setup!$A$1:$AF$33,I199)</f>
        <v>0.0000</v>
      </c>
      <c r="K199" s="25" t="str">
        <f aca="false">J199</f>
        <v>0.0000</v>
      </c>
      <c r="L199" s="26" t="str">
        <f aca="false">RIGHT(K199,8)</f>
        <v>0.0000</v>
      </c>
      <c r="M199" s="27" t="n">
        <f aca="false">LEN(K199)</f>
        <v>6</v>
      </c>
      <c r="N199" s="27" t="n">
        <f aca="false">LEN(L199)</f>
        <v>6</v>
      </c>
      <c r="O199" s="27" t="n">
        <f aca="false">M199-N199</f>
        <v>0</v>
      </c>
      <c r="P199" s="32" t="str">
        <f aca="false">LEFT(K199,O199)</f>
        <v/>
      </c>
      <c r="Q199" s="28" t="n">
        <f aca="false">IF(O199=0,0,VALUE(P199))</f>
        <v>0</v>
      </c>
      <c r="R199" s="17"/>
      <c r="S199" s="17"/>
      <c r="T199" s="17"/>
      <c r="U199" s="17"/>
      <c r="V199" s="17"/>
      <c r="W199" s="17"/>
      <c r="X199" s="17"/>
      <c r="Y199" s="17"/>
      <c r="Z199" s="17"/>
    </row>
    <row r="200" customFormat="false" ht="15.75" hidden="false" customHeight="true" outlineLevel="0" collapsed="false">
      <c r="B200" s="23" t="n">
        <f aca="false">IFERROR(MATCH(G200,pedidos_Lamin!$B$2:$B$169,0),0)</f>
        <v>0</v>
      </c>
      <c r="C200" s="23" t="n">
        <f aca="false">IFERROR(MATCH(G200,pedidos_conv!$B$2:$B$69,0),0)</f>
        <v>0</v>
      </c>
      <c r="D200" s="23" t="n">
        <f aca="false">IF(B200=0,0,VLOOKUP(G200,pedidos!$B$2:$N$237,4))</f>
        <v>0</v>
      </c>
      <c r="E200" s="23" t="n">
        <f aca="false">IF(C200=0,0,VLOOKUP(G200,pedidos_conv!$B$2:$N$69,4))</f>
        <v>0</v>
      </c>
      <c r="F200" s="23" t="str">
        <f aca="false">IF(G200="N/D","   ",F199+1)</f>
        <v>   </v>
      </c>
      <c r="G200" s="31" t="s">
        <v>52</v>
      </c>
      <c r="H200" s="23" t="n">
        <f aca="false">MATCH(G200,Plant_Matriz_Setup!$A$1:$A$33)</f>
        <v>28</v>
      </c>
      <c r="I200" s="23" t="n">
        <f aca="false">MATCH(G201,Plant_Matriz_Setup!$A$1:$AF$1)</f>
        <v>27</v>
      </c>
      <c r="J200" s="24" t="str">
        <f aca="false">VLOOKUP(G200,Plant_Matriz_Setup!$A$1:$AF$33,I200)</f>
        <v>0.0000</v>
      </c>
      <c r="K200" s="25" t="str">
        <f aca="false">J200</f>
        <v>0.0000</v>
      </c>
      <c r="L200" s="26" t="str">
        <f aca="false">RIGHT(K200,8)</f>
        <v>0.0000</v>
      </c>
      <c r="M200" s="27" t="n">
        <f aca="false">LEN(K200)</f>
        <v>6</v>
      </c>
      <c r="N200" s="27" t="n">
        <f aca="false">LEN(L200)</f>
        <v>6</v>
      </c>
      <c r="O200" s="27" t="n">
        <f aca="false">M200-N200</f>
        <v>0</v>
      </c>
      <c r="P200" s="32" t="str">
        <f aca="false">LEFT(K200,O200)</f>
        <v/>
      </c>
      <c r="Q200" s="28" t="n">
        <f aca="false">IF(O200=0,0,VALUE(P200))</f>
        <v>0</v>
      </c>
      <c r="R200" s="17"/>
      <c r="S200" s="17"/>
      <c r="T200" s="17"/>
      <c r="U200" s="17"/>
      <c r="V200" s="17"/>
      <c r="W200" s="17"/>
      <c r="X200" s="17"/>
      <c r="Y200" s="17"/>
      <c r="Z200" s="17"/>
    </row>
    <row r="201" customFormat="false" ht="15.75" hidden="false" customHeight="true" outlineLevel="0" collapsed="false">
      <c r="B201" s="23" t="n">
        <f aca="false">IFERROR(MATCH(G201,pedidos_Lamin!$B$2:$B$169,0),0)</f>
        <v>0</v>
      </c>
      <c r="C201" s="23" t="n">
        <f aca="false">IFERROR(MATCH(G201,pedidos_conv!$B$2:$B$69,0),0)</f>
        <v>0</v>
      </c>
      <c r="D201" s="23" t="n">
        <f aca="false">IF(B201=0,0,VLOOKUP(G201,pedidos!$B$2:$N$237,4))</f>
        <v>0</v>
      </c>
      <c r="E201" s="23" t="n">
        <f aca="false">IF(C201=0,0,VLOOKUP(G201,pedidos_conv!$B$2:$N$69,4))</f>
        <v>0</v>
      </c>
      <c r="F201" s="23" t="str">
        <f aca="false">IF(G201="N/D","   ",F200+1)</f>
        <v>   </v>
      </c>
      <c r="G201" s="31" t="s">
        <v>52</v>
      </c>
      <c r="H201" s="23" t="n">
        <f aca="false">MATCH(G201,Plant_Matriz_Setup!$A$1:$A$33)</f>
        <v>28</v>
      </c>
      <c r="I201" s="23" t="n">
        <f aca="false">MATCH(G202,Plant_Matriz_Setup!$A$1:$AF$1)</f>
        <v>27</v>
      </c>
      <c r="J201" s="24" t="str">
        <f aca="false">VLOOKUP(G201,Plant_Matriz_Setup!$A$1:$AF$33,I201)</f>
        <v>0.0000</v>
      </c>
      <c r="K201" s="25" t="str">
        <f aca="false">J201</f>
        <v>0.0000</v>
      </c>
      <c r="L201" s="26" t="str">
        <f aca="false">RIGHT(K201,8)</f>
        <v>0.0000</v>
      </c>
      <c r="M201" s="27" t="n">
        <f aca="false">LEN(K201)</f>
        <v>6</v>
      </c>
      <c r="N201" s="27" t="n">
        <f aca="false">LEN(L201)</f>
        <v>6</v>
      </c>
      <c r="O201" s="27" t="n">
        <f aca="false">M201-N201</f>
        <v>0</v>
      </c>
      <c r="P201" s="32" t="str">
        <f aca="false">LEFT(K201,O201)</f>
        <v/>
      </c>
      <c r="Q201" s="28" t="n">
        <f aca="false">IF(O201=0,0,VALUE(P201))</f>
        <v>0</v>
      </c>
      <c r="R201" s="17"/>
      <c r="S201" s="17"/>
      <c r="T201" s="17"/>
      <c r="U201" s="17"/>
      <c r="V201" s="17"/>
      <c r="W201" s="17"/>
      <c r="X201" s="17"/>
      <c r="Y201" s="17"/>
      <c r="Z201" s="17"/>
    </row>
    <row r="202" customFormat="false" ht="15.75" hidden="false" customHeight="true" outlineLevel="0" collapsed="false">
      <c r="B202" s="23" t="n">
        <f aca="false">IFERROR(MATCH(G202,pedidos_Lamin!$B$2:$B$169,0),0)</f>
        <v>0</v>
      </c>
      <c r="C202" s="23" t="n">
        <f aca="false">IFERROR(MATCH(G202,pedidos_conv!$B$2:$B$69,0),0)</f>
        <v>0</v>
      </c>
      <c r="D202" s="23" t="n">
        <f aca="false">IF(B202=0,0,VLOOKUP(G202,pedidos!$B$2:$N$237,4))</f>
        <v>0</v>
      </c>
      <c r="E202" s="23" t="n">
        <f aca="false">IF(C202=0,0,VLOOKUP(G202,pedidos_conv!$B$2:$N$69,4))</f>
        <v>0</v>
      </c>
      <c r="F202" s="23" t="str">
        <f aca="false">IF(G202="N/D","   ",F201+1)</f>
        <v>   </v>
      </c>
      <c r="G202" s="31" t="s">
        <v>52</v>
      </c>
      <c r="H202" s="23" t="n">
        <f aca="false">MATCH(G202,Plant_Matriz_Setup!$A$1:$A$33)</f>
        <v>28</v>
      </c>
      <c r="I202" s="23" t="n">
        <f aca="false">MATCH(G203,Plant_Matriz_Setup!$A$1:$AF$1)</f>
        <v>27</v>
      </c>
      <c r="J202" s="24" t="str">
        <f aca="false">VLOOKUP(G202,Plant_Matriz_Setup!$A$1:$AF$33,I202)</f>
        <v>0.0000</v>
      </c>
      <c r="K202" s="25" t="str">
        <f aca="false">J202</f>
        <v>0.0000</v>
      </c>
      <c r="L202" s="26" t="str">
        <f aca="false">RIGHT(K202,8)</f>
        <v>0.0000</v>
      </c>
      <c r="M202" s="27" t="n">
        <f aca="false">LEN(K202)</f>
        <v>6</v>
      </c>
      <c r="N202" s="27" t="n">
        <f aca="false">LEN(L202)</f>
        <v>6</v>
      </c>
      <c r="O202" s="27" t="n">
        <f aca="false">M202-N202</f>
        <v>0</v>
      </c>
      <c r="P202" s="32" t="str">
        <f aca="false">LEFT(K202,O202)</f>
        <v/>
      </c>
      <c r="Q202" s="28" t="n">
        <f aca="false">IF(O202=0,0,VALUE(P202))</f>
        <v>0</v>
      </c>
      <c r="R202" s="17"/>
      <c r="S202" s="17"/>
      <c r="T202" s="17"/>
      <c r="U202" s="17"/>
      <c r="V202" s="17"/>
      <c r="W202" s="17"/>
      <c r="X202" s="17"/>
      <c r="Y202" s="17"/>
      <c r="Z202" s="17"/>
    </row>
    <row r="203" customFormat="false" ht="15.75" hidden="false" customHeight="true" outlineLevel="0" collapsed="false">
      <c r="B203" s="23" t="n">
        <f aca="false">IFERROR(MATCH(G203,pedidos_Lamin!$B$2:$B$169,0),0)</f>
        <v>0</v>
      </c>
      <c r="C203" s="23" t="n">
        <f aca="false">IFERROR(MATCH(G203,pedidos_conv!$B$2:$B$69,0),0)</f>
        <v>0</v>
      </c>
      <c r="D203" s="23" t="n">
        <f aca="false">IF(B203=0,0,VLOOKUP(G203,pedidos!$B$2:$N$237,4))</f>
        <v>0</v>
      </c>
      <c r="E203" s="23" t="n">
        <f aca="false">IF(C203=0,0,VLOOKUP(G203,pedidos_conv!$B$2:$N$69,4))</f>
        <v>0</v>
      </c>
      <c r="F203" s="23" t="str">
        <f aca="false">IF(G203="N/D","   ",F202+1)</f>
        <v>   </v>
      </c>
      <c r="G203" s="31" t="s">
        <v>52</v>
      </c>
      <c r="H203" s="23" t="n">
        <f aca="false">MATCH(G203,Plant_Matriz_Setup!$A$1:$A$33)</f>
        <v>28</v>
      </c>
      <c r="I203" s="23" t="n">
        <f aca="false">MATCH(G204,Plant_Matriz_Setup!$A$1:$AF$1)</f>
        <v>27</v>
      </c>
      <c r="J203" s="24" t="str">
        <f aca="false">VLOOKUP(G203,Plant_Matriz_Setup!$A$1:$AF$33,I203)</f>
        <v>0.0000</v>
      </c>
      <c r="K203" s="25" t="str">
        <f aca="false">J203</f>
        <v>0.0000</v>
      </c>
      <c r="L203" s="26" t="str">
        <f aca="false">RIGHT(K203,8)</f>
        <v>0.0000</v>
      </c>
      <c r="M203" s="27" t="n">
        <f aca="false">LEN(K203)</f>
        <v>6</v>
      </c>
      <c r="N203" s="27" t="n">
        <f aca="false">LEN(L203)</f>
        <v>6</v>
      </c>
      <c r="O203" s="27" t="n">
        <f aca="false">M203-N203</f>
        <v>0</v>
      </c>
      <c r="P203" s="32" t="str">
        <f aca="false">LEFT(K203,O203)</f>
        <v/>
      </c>
      <c r="Q203" s="28" t="n">
        <f aca="false">IF(O203=0,0,VALUE(P203))</f>
        <v>0</v>
      </c>
      <c r="R203" s="17"/>
      <c r="S203" s="17"/>
      <c r="T203" s="17"/>
      <c r="U203" s="17"/>
      <c r="V203" s="17"/>
      <c r="W203" s="17"/>
      <c r="X203" s="17"/>
      <c r="Y203" s="17"/>
      <c r="Z203" s="17"/>
    </row>
    <row r="204" customFormat="false" ht="15.75" hidden="false" customHeight="true" outlineLevel="0" collapsed="false">
      <c r="B204" s="23" t="n">
        <f aca="false">IFERROR(MATCH(G204,pedidos_Lamin!$B$2:$B$169,0),0)</f>
        <v>0</v>
      </c>
      <c r="C204" s="23" t="n">
        <f aca="false">IFERROR(MATCH(G204,pedidos_conv!$B$2:$B$69,0),0)</f>
        <v>0</v>
      </c>
      <c r="D204" s="23" t="n">
        <f aca="false">IF(B204=0,0,VLOOKUP(G204,pedidos!$B$2:$N$237,4))</f>
        <v>0</v>
      </c>
      <c r="E204" s="23" t="n">
        <f aca="false">IF(C204=0,0,VLOOKUP(G204,pedidos_conv!$B$2:$N$69,4))</f>
        <v>0</v>
      </c>
      <c r="F204" s="23" t="str">
        <f aca="false">IF(G204="N/D","   ",F203+1)</f>
        <v>   </v>
      </c>
      <c r="G204" s="31" t="s">
        <v>52</v>
      </c>
      <c r="H204" s="23" t="n">
        <f aca="false">MATCH(G204,Plant_Matriz_Setup!$A$1:$A$33)</f>
        <v>28</v>
      </c>
      <c r="I204" s="23" t="n">
        <f aca="false">MATCH(G205,Plant_Matriz_Setup!$A$1:$AF$1)</f>
        <v>27</v>
      </c>
      <c r="J204" s="24" t="str">
        <f aca="false">VLOOKUP(G204,Plant_Matriz_Setup!$A$1:$AF$33,I204)</f>
        <v>0.0000</v>
      </c>
      <c r="K204" s="25" t="str">
        <f aca="false">J204</f>
        <v>0.0000</v>
      </c>
      <c r="L204" s="26" t="str">
        <f aca="false">RIGHT(K204,8)</f>
        <v>0.0000</v>
      </c>
      <c r="M204" s="27" t="n">
        <f aca="false">LEN(K204)</f>
        <v>6</v>
      </c>
      <c r="N204" s="27" t="n">
        <f aca="false">LEN(L204)</f>
        <v>6</v>
      </c>
      <c r="O204" s="27" t="n">
        <f aca="false">M204-N204</f>
        <v>0</v>
      </c>
      <c r="P204" s="32" t="str">
        <f aca="false">LEFT(K204,O204)</f>
        <v/>
      </c>
      <c r="Q204" s="28" t="n">
        <f aca="false">IF(O204=0,0,VALUE(P204))</f>
        <v>0</v>
      </c>
      <c r="R204" s="17"/>
      <c r="S204" s="17"/>
      <c r="T204" s="17"/>
      <c r="U204" s="17"/>
      <c r="V204" s="17"/>
      <c r="W204" s="17"/>
      <c r="X204" s="17"/>
      <c r="Y204" s="17"/>
      <c r="Z204" s="17"/>
    </row>
    <row r="205" customFormat="false" ht="15.75" hidden="false" customHeight="true" outlineLevel="0" collapsed="false">
      <c r="B205" s="23" t="n">
        <f aca="false">IFERROR(MATCH(G205,pedidos_Lamin!$B$2:$B$169,0),0)</f>
        <v>0</v>
      </c>
      <c r="C205" s="23" t="n">
        <f aca="false">IFERROR(MATCH(G205,pedidos_conv!$B$2:$B$69,0),0)</f>
        <v>0</v>
      </c>
      <c r="D205" s="23" t="n">
        <f aca="false">IF(B205=0,0,VLOOKUP(G205,pedidos!$B$2:$N$237,4))</f>
        <v>0</v>
      </c>
      <c r="E205" s="23" t="n">
        <f aca="false">IF(C205=0,0,VLOOKUP(G205,pedidos_conv!$B$2:$N$69,4))</f>
        <v>0</v>
      </c>
      <c r="F205" s="23" t="str">
        <f aca="false">IF(G205="N/D","   ",F204+1)</f>
        <v>   </v>
      </c>
      <c r="G205" s="31" t="s">
        <v>52</v>
      </c>
      <c r="H205" s="23" t="n">
        <f aca="false">MATCH(G205,Plant_Matriz_Setup!$A$1:$A$33)</f>
        <v>28</v>
      </c>
      <c r="I205" s="23" t="n">
        <f aca="false">MATCH(G206,Plant_Matriz_Setup!$A$1:$AF$1)</f>
        <v>27</v>
      </c>
      <c r="J205" s="24" t="str">
        <f aca="false">VLOOKUP(G205,Plant_Matriz_Setup!$A$1:$AF$33,I205)</f>
        <v>0.0000</v>
      </c>
      <c r="K205" s="25" t="str">
        <f aca="false">J205</f>
        <v>0.0000</v>
      </c>
      <c r="L205" s="26" t="str">
        <f aca="false">RIGHT(K205,8)</f>
        <v>0.0000</v>
      </c>
      <c r="M205" s="27" t="n">
        <f aca="false">LEN(K205)</f>
        <v>6</v>
      </c>
      <c r="N205" s="27" t="n">
        <f aca="false">LEN(L205)</f>
        <v>6</v>
      </c>
      <c r="O205" s="27" t="n">
        <f aca="false">M205-N205</f>
        <v>0</v>
      </c>
      <c r="P205" s="32" t="str">
        <f aca="false">LEFT(K205,O205)</f>
        <v/>
      </c>
      <c r="Q205" s="28" t="n">
        <f aca="false">IF(O205=0,0,VALUE(P205))</f>
        <v>0</v>
      </c>
      <c r="R205" s="17"/>
      <c r="S205" s="17"/>
      <c r="T205" s="17"/>
      <c r="U205" s="17"/>
      <c r="V205" s="17"/>
      <c r="W205" s="17"/>
      <c r="X205" s="17"/>
      <c r="Y205" s="17"/>
      <c r="Z205" s="17"/>
    </row>
    <row r="206" customFormat="false" ht="15.75" hidden="false" customHeight="true" outlineLevel="0" collapsed="false">
      <c r="B206" s="23" t="n">
        <f aca="false">IFERROR(MATCH(G206,pedidos_Lamin!$B$2:$B$169,0),0)</f>
        <v>0</v>
      </c>
      <c r="C206" s="23" t="n">
        <f aca="false">IFERROR(MATCH(G206,pedidos_conv!$B$2:$B$69,0),0)</f>
        <v>0</v>
      </c>
      <c r="D206" s="23" t="n">
        <f aca="false">IF(B206=0,0,VLOOKUP(G206,pedidos!$B$2:$N$237,4))</f>
        <v>0</v>
      </c>
      <c r="E206" s="23" t="n">
        <f aca="false">IF(C206=0,0,VLOOKUP(G206,pedidos_conv!$B$2:$N$69,4))</f>
        <v>0</v>
      </c>
      <c r="F206" s="23" t="str">
        <f aca="false">IF(G206="N/D","   ",F205+1)</f>
        <v>   </v>
      </c>
      <c r="G206" s="31" t="s">
        <v>52</v>
      </c>
      <c r="H206" s="23" t="n">
        <f aca="false">MATCH(G206,Plant_Matriz_Setup!$A$1:$A$33)</f>
        <v>28</v>
      </c>
      <c r="I206" s="23" t="n">
        <f aca="false">MATCH(G207,Plant_Matriz_Setup!$A$1:$AF$1)</f>
        <v>27</v>
      </c>
      <c r="J206" s="24" t="str">
        <f aca="false">VLOOKUP(G206,Plant_Matriz_Setup!$A$1:$AF$33,I206)</f>
        <v>0.0000</v>
      </c>
      <c r="K206" s="25" t="str">
        <f aca="false">J206</f>
        <v>0.0000</v>
      </c>
      <c r="L206" s="26" t="str">
        <f aca="false">RIGHT(K206,8)</f>
        <v>0.0000</v>
      </c>
      <c r="M206" s="27" t="n">
        <f aca="false">LEN(K206)</f>
        <v>6</v>
      </c>
      <c r="N206" s="27" t="n">
        <f aca="false">LEN(L206)</f>
        <v>6</v>
      </c>
      <c r="O206" s="27" t="n">
        <f aca="false">M206-N206</f>
        <v>0</v>
      </c>
      <c r="P206" s="32" t="str">
        <f aca="false">LEFT(K206,O206)</f>
        <v/>
      </c>
      <c r="Q206" s="28" t="n">
        <f aca="false">IF(O206=0,0,VALUE(P206))</f>
        <v>0</v>
      </c>
      <c r="R206" s="17"/>
      <c r="S206" s="17"/>
      <c r="T206" s="17"/>
      <c r="U206" s="17"/>
      <c r="V206" s="17"/>
      <c r="W206" s="17"/>
      <c r="X206" s="17"/>
      <c r="Y206" s="17"/>
      <c r="Z206" s="17"/>
    </row>
    <row r="207" customFormat="false" ht="15.75" hidden="false" customHeight="true" outlineLevel="0" collapsed="false">
      <c r="B207" s="23" t="n">
        <f aca="false">IFERROR(MATCH(G207,pedidos_Lamin!$B$2:$B$169,0),0)</f>
        <v>0</v>
      </c>
      <c r="C207" s="23" t="n">
        <f aca="false">IFERROR(MATCH(G207,pedidos_conv!$B$2:$B$69,0),0)</f>
        <v>0</v>
      </c>
      <c r="D207" s="23" t="n">
        <f aca="false">IF(B207=0,0,VLOOKUP(G207,pedidos!$B$2:$N$237,4))</f>
        <v>0</v>
      </c>
      <c r="E207" s="23" t="n">
        <f aca="false">IF(C207=0,0,VLOOKUP(G207,pedidos_conv!$B$2:$N$69,4))</f>
        <v>0</v>
      </c>
      <c r="F207" s="23" t="str">
        <f aca="false">IF(G207="N/D","   ",F206+1)</f>
        <v>   </v>
      </c>
      <c r="G207" s="31" t="s">
        <v>52</v>
      </c>
      <c r="H207" s="23" t="n">
        <f aca="false">MATCH(G207,Plant_Matriz_Setup!$A$1:$A$33)</f>
        <v>28</v>
      </c>
      <c r="I207" s="23" t="n">
        <f aca="false">MATCH(G208,Plant_Matriz_Setup!$A$1:$AF$1)</f>
        <v>27</v>
      </c>
      <c r="J207" s="24" t="str">
        <f aca="false">VLOOKUP(G207,Plant_Matriz_Setup!$A$1:$AF$33,I207)</f>
        <v>0.0000</v>
      </c>
      <c r="K207" s="25" t="str">
        <f aca="false">J207</f>
        <v>0.0000</v>
      </c>
      <c r="L207" s="26" t="str">
        <f aca="false">RIGHT(K207,8)</f>
        <v>0.0000</v>
      </c>
      <c r="M207" s="27" t="n">
        <f aca="false">LEN(K207)</f>
        <v>6</v>
      </c>
      <c r="N207" s="27" t="n">
        <f aca="false">LEN(L207)</f>
        <v>6</v>
      </c>
      <c r="O207" s="27" t="n">
        <f aca="false">M207-N207</f>
        <v>0</v>
      </c>
      <c r="P207" s="32" t="str">
        <f aca="false">LEFT(K207,O207)</f>
        <v/>
      </c>
      <c r="Q207" s="28" t="n">
        <f aca="false">IF(O207=0,0,VALUE(P207))</f>
        <v>0</v>
      </c>
      <c r="R207" s="17"/>
      <c r="S207" s="17"/>
      <c r="T207" s="17"/>
      <c r="U207" s="17"/>
      <c r="V207" s="17"/>
      <c r="W207" s="17"/>
      <c r="X207" s="17"/>
      <c r="Y207" s="17"/>
      <c r="Z207" s="17"/>
    </row>
    <row r="208" customFormat="false" ht="15.75" hidden="false" customHeight="true" outlineLevel="0" collapsed="false">
      <c r="B208" s="23" t="n">
        <f aca="false">IFERROR(MATCH(G208,pedidos_Lamin!$B$2:$B$169,0),0)</f>
        <v>0</v>
      </c>
      <c r="C208" s="23" t="n">
        <f aca="false">IFERROR(MATCH(G208,pedidos_conv!$B$2:$B$69,0),0)</f>
        <v>0</v>
      </c>
      <c r="D208" s="23" t="n">
        <f aca="false">IF(B208=0,0,VLOOKUP(G208,pedidos!$B$2:$N$237,4))</f>
        <v>0</v>
      </c>
      <c r="E208" s="23" t="n">
        <f aca="false">IF(C208=0,0,VLOOKUP(G208,pedidos_conv!$B$2:$N$69,4))</f>
        <v>0</v>
      </c>
      <c r="F208" s="23" t="str">
        <f aca="false">IF(G208="N/D","   ",F207+1)</f>
        <v>   </v>
      </c>
      <c r="G208" s="31" t="s">
        <v>52</v>
      </c>
      <c r="H208" s="23" t="n">
        <f aca="false">MATCH(G208,Plant_Matriz_Setup!$A$1:$A$33)</f>
        <v>28</v>
      </c>
      <c r="I208" s="23" t="n">
        <f aca="false">MATCH(G209,Plant_Matriz_Setup!$A$1:$AF$1)</f>
        <v>27</v>
      </c>
      <c r="J208" s="24" t="str">
        <f aca="false">VLOOKUP(G208,Plant_Matriz_Setup!$A$1:$AF$33,I208)</f>
        <v>0.0000</v>
      </c>
      <c r="K208" s="25" t="str">
        <f aca="false">J208</f>
        <v>0.0000</v>
      </c>
      <c r="L208" s="26" t="str">
        <f aca="false">RIGHT(K208,8)</f>
        <v>0.0000</v>
      </c>
      <c r="M208" s="27" t="n">
        <f aca="false">LEN(K208)</f>
        <v>6</v>
      </c>
      <c r="N208" s="27" t="n">
        <f aca="false">LEN(L208)</f>
        <v>6</v>
      </c>
      <c r="O208" s="27" t="n">
        <f aca="false">M208-N208</f>
        <v>0</v>
      </c>
      <c r="P208" s="32" t="str">
        <f aca="false">LEFT(K208,O208)</f>
        <v/>
      </c>
      <c r="Q208" s="28" t="n">
        <f aca="false">IF(O208=0,0,VALUE(P208))</f>
        <v>0</v>
      </c>
      <c r="R208" s="17"/>
      <c r="S208" s="17"/>
      <c r="T208" s="17"/>
      <c r="U208" s="17"/>
      <c r="V208" s="17"/>
      <c r="W208" s="17"/>
      <c r="X208" s="17"/>
      <c r="Y208" s="17"/>
      <c r="Z208" s="17"/>
    </row>
    <row r="209" customFormat="false" ht="15.75" hidden="false" customHeight="true" outlineLevel="0" collapsed="false">
      <c r="B209" s="23" t="n">
        <f aca="false">IFERROR(MATCH(G209,pedidos_Lamin!$B$2:$B$169,0),0)</f>
        <v>0</v>
      </c>
      <c r="C209" s="23" t="n">
        <f aca="false">IFERROR(MATCH(G209,pedidos_conv!$B$2:$B$69,0),0)</f>
        <v>0</v>
      </c>
      <c r="D209" s="23" t="n">
        <f aca="false">IF(B209=0,0,VLOOKUP(G209,pedidos!$B$2:$N$237,4))</f>
        <v>0</v>
      </c>
      <c r="E209" s="23" t="n">
        <f aca="false">IF(C209=0,0,VLOOKUP(G209,pedidos_conv!$B$2:$N$69,4))</f>
        <v>0</v>
      </c>
      <c r="F209" s="23" t="str">
        <f aca="false">IF(G209="N/D","   ",F208+1)</f>
        <v>   </v>
      </c>
      <c r="G209" s="31" t="s">
        <v>52</v>
      </c>
      <c r="H209" s="23" t="n">
        <f aca="false">MATCH(G209,Plant_Matriz_Setup!$A$1:$A$33)</f>
        <v>28</v>
      </c>
      <c r="I209" s="23" t="n">
        <f aca="false">MATCH(G210,Plant_Matriz_Setup!$A$1:$AF$1)</f>
        <v>27</v>
      </c>
      <c r="J209" s="24" t="str">
        <f aca="false">VLOOKUP(G209,Plant_Matriz_Setup!$A$1:$AF$33,I209)</f>
        <v>0.0000</v>
      </c>
      <c r="K209" s="25" t="str">
        <f aca="false">J209</f>
        <v>0.0000</v>
      </c>
      <c r="L209" s="26" t="str">
        <f aca="false">RIGHT(K209,8)</f>
        <v>0.0000</v>
      </c>
      <c r="M209" s="27" t="n">
        <f aca="false">LEN(K209)</f>
        <v>6</v>
      </c>
      <c r="N209" s="27" t="n">
        <f aca="false">LEN(L209)</f>
        <v>6</v>
      </c>
      <c r="O209" s="27" t="n">
        <f aca="false">M209-N209</f>
        <v>0</v>
      </c>
      <c r="P209" s="32" t="str">
        <f aca="false">LEFT(K209,O209)</f>
        <v/>
      </c>
      <c r="Q209" s="28" t="n">
        <f aca="false">IF(O209=0,0,VALUE(P209))</f>
        <v>0</v>
      </c>
      <c r="R209" s="17"/>
      <c r="S209" s="17"/>
      <c r="T209" s="17"/>
      <c r="U209" s="17"/>
      <c r="V209" s="17"/>
      <c r="W209" s="17"/>
      <c r="X209" s="17"/>
      <c r="Y209" s="17"/>
      <c r="Z209" s="17"/>
    </row>
    <row r="210" customFormat="false" ht="15.75" hidden="false" customHeight="true" outlineLevel="0" collapsed="false">
      <c r="B210" s="23" t="n">
        <f aca="false">IFERROR(MATCH(G210,pedidos_Lamin!$B$2:$B$169,0),0)</f>
        <v>0</v>
      </c>
      <c r="C210" s="23" t="n">
        <f aca="false">IFERROR(MATCH(G210,pedidos_conv!$B$2:$B$69,0),0)</f>
        <v>0</v>
      </c>
      <c r="D210" s="23" t="n">
        <f aca="false">IF(B210=0,0,VLOOKUP(G210,pedidos!$B$2:$N$237,4))</f>
        <v>0</v>
      </c>
      <c r="E210" s="23" t="n">
        <f aca="false">IF(C210=0,0,VLOOKUP(G210,pedidos_conv!$B$2:$N$69,4))</f>
        <v>0</v>
      </c>
      <c r="F210" s="23" t="str">
        <f aca="false">IF(G210="N/D","   ",F209+1)</f>
        <v>   </v>
      </c>
      <c r="G210" s="31" t="s">
        <v>52</v>
      </c>
      <c r="H210" s="23" t="n">
        <f aca="false">MATCH(G210,Plant_Matriz_Setup!$A$1:$A$33)</f>
        <v>28</v>
      </c>
      <c r="I210" s="23" t="n">
        <f aca="false">MATCH(G211,Plant_Matriz_Setup!$A$1:$AF$1)</f>
        <v>27</v>
      </c>
      <c r="J210" s="24" t="str">
        <f aca="false">VLOOKUP(G210,Plant_Matriz_Setup!$A$1:$AF$33,I210)</f>
        <v>0.0000</v>
      </c>
      <c r="K210" s="25" t="str">
        <f aca="false">J210</f>
        <v>0.0000</v>
      </c>
      <c r="L210" s="26" t="str">
        <f aca="false">RIGHT(K210,8)</f>
        <v>0.0000</v>
      </c>
      <c r="M210" s="27" t="n">
        <f aca="false">LEN(K210)</f>
        <v>6</v>
      </c>
      <c r="N210" s="27" t="n">
        <f aca="false">LEN(L210)</f>
        <v>6</v>
      </c>
      <c r="O210" s="27" t="n">
        <f aca="false">M210-N210</f>
        <v>0</v>
      </c>
      <c r="P210" s="32" t="str">
        <f aca="false">LEFT(K210,O210)</f>
        <v/>
      </c>
      <c r="Q210" s="28" t="n">
        <f aca="false">IF(O210=0,0,VALUE(P210))</f>
        <v>0</v>
      </c>
      <c r="R210" s="17"/>
      <c r="S210" s="17"/>
      <c r="T210" s="17"/>
      <c r="U210" s="17"/>
      <c r="V210" s="17"/>
      <c r="W210" s="17"/>
      <c r="X210" s="17"/>
      <c r="Y210" s="17"/>
      <c r="Z210" s="17"/>
    </row>
    <row r="211" customFormat="false" ht="15.75" hidden="false" customHeight="true" outlineLevel="0" collapsed="false">
      <c r="B211" s="23" t="n">
        <f aca="false">IFERROR(MATCH(G211,pedidos_Lamin!$B$2:$B$169,0),0)</f>
        <v>0</v>
      </c>
      <c r="C211" s="23" t="n">
        <f aca="false">IFERROR(MATCH(G211,pedidos_conv!$B$2:$B$69,0),0)</f>
        <v>0</v>
      </c>
      <c r="D211" s="23" t="n">
        <f aca="false">IF(B211=0,0,VLOOKUP(G211,pedidos!$B$2:$N$237,4))</f>
        <v>0</v>
      </c>
      <c r="E211" s="23" t="n">
        <f aca="false">IF(C211=0,0,VLOOKUP(G211,pedidos_conv!$B$2:$N$69,4))</f>
        <v>0</v>
      </c>
      <c r="F211" s="23" t="str">
        <f aca="false">IF(G211="N/D","   ",F210+1)</f>
        <v>   </v>
      </c>
      <c r="G211" s="31" t="s">
        <v>52</v>
      </c>
      <c r="H211" s="23" t="n">
        <f aca="false">MATCH(G211,Plant_Matriz_Setup!$A$1:$A$33)</f>
        <v>28</v>
      </c>
      <c r="I211" s="23" t="n">
        <f aca="false">MATCH(G212,Plant_Matriz_Setup!$A$1:$AF$1)</f>
        <v>27</v>
      </c>
      <c r="J211" s="24" t="str">
        <f aca="false">VLOOKUP(G211,Plant_Matriz_Setup!$A$1:$AF$33,I211)</f>
        <v>0.0000</v>
      </c>
      <c r="K211" s="25" t="str">
        <f aca="false">J211</f>
        <v>0.0000</v>
      </c>
      <c r="L211" s="26" t="str">
        <f aca="false">RIGHT(K211,8)</f>
        <v>0.0000</v>
      </c>
      <c r="M211" s="27" t="n">
        <f aca="false">LEN(K211)</f>
        <v>6</v>
      </c>
      <c r="N211" s="27" t="n">
        <f aca="false">LEN(L211)</f>
        <v>6</v>
      </c>
      <c r="O211" s="27" t="n">
        <f aca="false">M211-N211</f>
        <v>0</v>
      </c>
      <c r="P211" s="32" t="str">
        <f aca="false">LEFT(K211,O211)</f>
        <v/>
      </c>
      <c r="Q211" s="28" t="n">
        <f aca="false">IF(O211=0,0,VALUE(P211))</f>
        <v>0</v>
      </c>
      <c r="R211" s="17"/>
      <c r="S211" s="17"/>
      <c r="T211" s="17"/>
      <c r="U211" s="17"/>
      <c r="V211" s="17"/>
      <c r="W211" s="17"/>
      <c r="X211" s="17"/>
      <c r="Y211" s="17"/>
      <c r="Z211" s="17"/>
    </row>
    <row r="212" customFormat="false" ht="15.75" hidden="false" customHeight="true" outlineLevel="0" collapsed="false">
      <c r="B212" s="23" t="n">
        <f aca="false">IFERROR(MATCH(G212,pedidos_Lamin!$B$2:$B$169,0),0)</f>
        <v>0</v>
      </c>
      <c r="C212" s="23" t="n">
        <f aca="false">IFERROR(MATCH(G212,pedidos_conv!$B$2:$B$69,0),0)</f>
        <v>0</v>
      </c>
      <c r="D212" s="23" t="n">
        <f aca="false">IF(B212=0,0,VLOOKUP(G212,pedidos!$B$2:$N$237,4))</f>
        <v>0</v>
      </c>
      <c r="E212" s="23" t="n">
        <f aca="false">IF(C212=0,0,VLOOKUP(G212,pedidos_conv!$B$2:$N$69,4))</f>
        <v>0</v>
      </c>
      <c r="F212" s="23" t="str">
        <f aca="false">IF(G212="N/D","   ",F211+1)</f>
        <v>   </v>
      </c>
      <c r="G212" s="31" t="s">
        <v>52</v>
      </c>
      <c r="H212" s="23" t="n">
        <f aca="false">MATCH(G212,Plant_Matriz_Setup!$A$1:$A$33)</f>
        <v>28</v>
      </c>
      <c r="I212" s="23" t="n">
        <f aca="false">MATCH(G213,Plant_Matriz_Setup!$A$1:$AF$1)</f>
        <v>27</v>
      </c>
      <c r="J212" s="24" t="str">
        <f aca="false">VLOOKUP(G212,Plant_Matriz_Setup!$A$1:$AF$33,I212)</f>
        <v>0.0000</v>
      </c>
      <c r="K212" s="25" t="str">
        <f aca="false">J212</f>
        <v>0.0000</v>
      </c>
      <c r="L212" s="26" t="str">
        <f aca="false">RIGHT(K212,8)</f>
        <v>0.0000</v>
      </c>
      <c r="M212" s="27" t="n">
        <f aca="false">LEN(K212)</f>
        <v>6</v>
      </c>
      <c r="N212" s="27" t="n">
        <f aca="false">LEN(L212)</f>
        <v>6</v>
      </c>
      <c r="O212" s="27" t="n">
        <f aca="false">M212-N212</f>
        <v>0</v>
      </c>
      <c r="P212" s="32" t="str">
        <f aca="false">LEFT(K212,O212)</f>
        <v/>
      </c>
      <c r="Q212" s="28" t="n">
        <f aca="false">IF(O212=0,0,VALUE(P212))</f>
        <v>0</v>
      </c>
      <c r="R212" s="17"/>
      <c r="S212" s="17"/>
      <c r="T212" s="17"/>
      <c r="U212" s="17"/>
      <c r="V212" s="17"/>
      <c r="W212" s="17"/>
      <c r="X212" s="17"/>
      <c r="Y212" s="17"/>
      <c r="Z212" s="17"/>
    </row>
    <row r="213" customFormat="false" ht="15.75" hidden="false" customHeight="true" outlineLevel="0" collapsed="false">
      <c r="B213" s="23" t="n">
        <f aca="false">IFERROR(MATCH(G213,pedidos_Lamin!$B$2:$B$169,0),0)</f>
        <v>0</v>
      </c>
      <c r="C213" s="23" t="n">
        <f aca="false">IFERROR(MATCH(G213,pedidos_conv!$B$2:$B$69,0),0)</f>
        <v>0</v>
      </c>
      <c r="D213" s="23" t="n">
        <f aca="false">IF(B213=0,0,VLOOKUP(G213,pedidos!$B$2:$N$237,4))</f>
        <v>0</v>
      </c>
      <c r="E213" s="23" t="n">
        <f aca="false">IF(C213=0,0,VLOOKUP(G213,pedidos_conv!$B$2:$N$69,4))</f>
        <v>0</v>
      </c>
      <c r="F213" s="23" t="str">
        <f aca="false">IF(G213="N/D","   ",F212+1)</f>
        <v>   </v>
      </c>
      <c r="G213" s="31" t="s">
        <v>52</v>
      </c>
      <c r="H213" s="23" t="n">
        <f aca="false">MATCH(G213,Plant_Matriz_Setup!$A$1:$A$33)</f>
        <v>28</v>
      </c>
      <c r="I213" s="23" t="n">
        <f aca="false">MATCH(G214,Plant_Matriz_Setup!$A$1:$AF$1)</f>
        <v>27</v>
      </c>
      <c r="J213" s="24" t="str">
        <f aca="false">VLOOKUP(G213,Plant_Matriz_Setup!$A$1:$AF$33,I213)</f>
        <v>0.0000</v>
      </c>
      <c r="K213" s="25" t="str">
        <f aca="false">J213</f>
        <v>0.0000</v>
      </c>
      <c r="L213" s="26" t="str">
        <f aca="false">RIGHT(K213,8)</f>
        <v>0.0000</v>
      </c>
      <c r="M213" s="27" t="n">
        <f aca="false">LEN(K213)</f>
        <v>6</v>
      </c>
      <c r="N213" s="27" t="n">
        <f aca="false">LEN(L213)</f>
        <v>6</v>
      </c>
      <c r="O213" s="27" t="n">
        <f aca="false">M213-N213</f>
        <v>0</v>
      </c>
      <c r="P213" s="32" t="str">
        <f aca="false">LEFT(K213,O213)</f>
        <v/>
      </c>
      <c r="Q213" s="28" t="n">
        <f aca="false">IF(O213=0,0,VALUE(P213))</f>
        <v>0</v>
      </c>
      <c r="R213" s="17"/>
      <c r="S213" s="17"/>
      <c r="T213" s="17"/>
      <c r="U213" s="17"/>
      <c r="V213" s="17"/>
      <c r="W213" s="17"/>
      <c r="X213" s="17"/>
      <c r="Y213" s="17"/>
      <c r="Z213" s="17"/>
    </row>
    <row r="214" customFormat="false" ht="15.75" hidden="false" customHeight="true" outlineLevel="0" collapsed="false">
      <c r="B214" s="23" t="n">
        <f aca="false">IFERROR(MATCH(G214,pedidos_Lamin!$B$2:$B$169,0),0)</f>
        <v>0</v>
      </c>
      <c r="C214" s="23" t="n">
        <f aca="false">IFERROR(MATCH(G214,pedidos_conv!$B$2:$B$69,0),0)</f>
        <v>0</v>
      </c>
      <c r="D214" s="23" t="n">
        <f aca="false">IF(B214=0,0,VLOOKUP(G214,pedidos!$B$2:$N$237,4))</f>
        <v>0</v>
      </c>
      <c r="E214" s="23" t="n">
        <f aca="false">IF(C214=0,0,VLOOKUP(G214,pedidos_conv!$B$2:$N$69,4))</f>
        <v>0</v>
      </c>
      <c r="F214" s="23" t="str">
        <f aca="false">IF(G214="N/D","   ",F213+1)</f>
        <v>   </v>
      </c>
      <c r="G214" s="31" t="s">
        <v>52</v>
      </c>
      <c r="H214" s="23" t="n">
        <f aca="false">MATCH(G214,Plant_Matriz_Setup!$A$1:$A$33)</f>
        <v>28</v>
      </c>
      <c r="I214" s="23" t="n">
        <f aca="false">MATCH(G215,Plant_Matriz_Setup!$A$1:$AF$1)</f>
        <v>27</v>
      </c>
      <c r="J214" s="24" t="str">
        <f aca="false">VLOOKUP(G214,Plant_Matriz_Setup!$A$1:$AF$33,I214)</f>
        <v>0.0000</v>
      </c>
      <c r="K214" s="25" t="str">
        <f aca="false">J214</f>
        <v>0.0000</v>
      </c>
      <c r="L214" s="26" t="str">
        <f aca="false">RIGHT(K214,8)</f>
        <v>0.0000</v>
      </c>
      <c r="M214" s="27" t="n">
        <f aca="false">LEN(K214)</f>
        <v>6</v>
      </c>
      <c r="N214" s="27" t="n">
        <f aca="false">LEN(L214)</f>
        <v>6</v>
      </c>
      <c r="O214" s="27" t="n">
        <f aca="false">M214-N214</f>
        <v>0</v>
      </c>
      <c r="P214" s="32" t="str">
        <f aca="false">LEFT(K214,O214)</f>
        <v/>
      </c>
      <c r="Q214" s="28" t="n">
        <f aca="false">IF(O214=0,0,VALUE(P214))</f>
        <v>0</v>
      </c>
      <c r="R214" s="17"/>
      <c r="S214" s="17"/>
      <c r="T214" s="17"/>
      <c r="U214" s="17"/>
      <c r="V214" s="17"/>
      <c r="W214" s="17"/>
      <c r="X214" s="17"/>
      <c r="Y214" s="17"/>
      <c r="Z214" s="17"/>
    </row>
    <row r="215" customFormat="false" ht="15.75" hidden="false" customHeight="true" outlineLevel="0" collapsed="false">
      <c r="B215" s="23" t="n">
        <f aca="false">IFERROR(MATCH(G215,pedidos_Lamin!$B$2:$B$169,0),0)</f>
        <v>0</v>
      </c>
      <c r="C215" s="23" t="n">
        <f aca="false">IFERROR(MATCH(G215,pedidos_conv!$B$2:$B$69,0),0)</f>
        <v>0</v>
      </c>
      <c r="D215" s="23" t="n">
        <f aca="false">IF(B215=0,0,VLOOKUP(G215,pedidos!$B$2:$N$237,4))</f>
        <v>0</v>
      </c>
      <c r="E215" s="23" t="n">
        <f aca="false">IF(C215=0,0,VLOOKUP(G215,pedidos_conv!$B$2:$N$69,4))</f>
        <v>0</v>
      </c>
      <c r="F215" s="23" t="str">
        <f aca="false">IF(G215="N/D","   ",F214+1)</f>
        <v>   </v>
      </c>
      <c r="G215" s="31" t="s">
        <v>52</v>
      </c>
      <c r="H215" s="23" t="n">
        <f aca="false">MATCH(G215,Plant_Matriz_Setup!$A$1:$A$33)</f>
        <v>28</v>
      </c>
      <c r="I215" s="23" t="n">
        <f aca="false">MATCH(G216,Plant_Matriz_Setup!$A$1:$AF$1)</f>
        <v>27</v>
      </c>
      <c r="J215" s="24" t="str">
        <f aca="false">VLOOKUP(G215,Plant_Matriz_Setup!$A$1:$AF$33,I215)</f>
        <v>0.0000</v>
      </c>
      <c r="K215" s="25" t="str">
        <f aca="false">J215</f>
        <v>0.0000</v>
      </c>
      <c r="L215" s="26" t="str">
        <f aca="false">RIGHT(K215,8)</f>
        <v>0.0000</v>
      </c>
      <c r="M215" s="27" t="n">
        <f aca="false">LEN(K215)</f>
        <v>6</v>
      </c>
      <c r="N215" s="27" t="n">
        <f aca="false">LEN(L215)</f>
        <v>6</v>
      </c>
      <c r="O215" s="27" t="n">
        <f aca="false">M215-N215</f>
        <v>0</v>
      </c>
      <c r="P215" s="32" t="str">
        <f aca="false">LEFT(K215,O215)</f>
        <v/>
      </c>
      <c r="Q215" s="28" t="n">
        <f aca="false">IF(O215=0,0,VALUE(P215))</f>
        <v>0</v>
      </c>
      <c r="R215" s="17"/>
      <c r="S215" s="17"/>
      <c r="T215" s="17"/>
      <c r="U215" s="17"/>
      <c r="V215" s="17"/>
      <c r="W215" s="17"/>
      <c r="X215" s="17"/>
      <c r="Y215" s="17"/>
      <c r="Z215" s="17"/>
    </row>
    <row r="216" customFormat="false" ht="15.75" hidden="false" customHeight="true" outlineLevel="0" collapsed="false">
      <c r="B216" s="23" t="n">
        <f aca="false">IFERROR(MATCH(G216,pedidos_Lamin!$B$2:$B$169,0),0)</f>
        <v>0</v>
      </c>
      <c r="C216" s="23" t="n">
        <f aca="false">IFERROR(MATCH(G216,pedidos_conv!$B$2:$B$69,0),0)</f>
        <v>0</v>
      </c>
      <c r="D216" s="23" t="n">
        <f aca="false">IF(B216=0,0,VLOOKUP(G216,pedidos!$B$2:$N$237,4))</f>
        <v>0</v>
      </c>
      <c r="E216" s="23" t="n">
        <f aca="false">IF(C216=0,0,VLOOKUP(G216,pedidos_conv!$B$2:$N$69,4))</f>
        <v>0</v>
      </c>
      <c r="F216" s="23" t="str">
        <f aca="false">IF(G216="N/D","   ",F215+1)</f>
        <v>   </v>
      </c>
      <c r="G216" s="31" t="s">
        <v>52</v>
      </c>
      <c r="H216" s="23" t="n">
        <f aca="false">MATCH(G216,Plant_Matriz_Setup!$A$1:$A$33)</f>
        <v>28</v>
      </c>
      <c r="I216" s="23" t="n">
        <f aca="false">MATCH(G217,Plant_Matriz_Setup!$A$1:$AF$1)</f>
        <v>27</v>
      </c>
      <c r="J216" s="24" t="str">
        <f aca="false">VLOOKUP(G216,Plant_Matriz_Setup!$A$1:$AF$33,I216)</f>
        <v>0.0000</v>
      </c>
      <c r="K216" s="25" t="str">
        <f aca="false">J216</f>
        <v>0.0000</v>
      </c>
      <c r="L216" s="26" t="str">
        <f aca="false">RIGHT(K216,8)</f>
        <v>0.0000</v>
      </c>
      <c r="M216" s="27" t="n">
        <f aca="false">LEN(K216)</f>
        <v>6</v>
      </c>
      <c r="N216" s="27" t="n">
        <f aca="false">LEN(L216)</f>
        <v>6</v>
      </c>
      <c r="O216" s="27" t="n">
        <f aca="false">M216-N216</f>
        <v>0</v>
      </c>
      <c r="P216" s="32" t="str">
        <f aca="false">LEFT(K216,O216)</f>
        <v/>
      </c>
      <c r="Q216" s="28" t="n">
        <f aca="false">IF(O216=0,0,VALUE(P216))</f>
        <v>0</v>
      </c>
      <c r="R216" s="17"/>
      <c r="S216" s="17"/>
      <c r="T216" s="17"/>
      <c r="U216" s="17"/>
      <c r="V216" s="17"/>
      <c r="W216" s="17"/>
      <c r="X216" s="17"/>
      <c r="Y216" s="17"/>
      <c r="Z216" s="17"/>
    </row>
    <row r="217" customFormat="false" ht="15.75" hidden="false" customHeight="true" outlineLevel="0" collapsed="false">
      <c r="B217" s="23" t="n">
        <f aca="false">IFERROR(MATCH(G217,pedidos_Lamin!$B$2:$B$169,0),0)</f>
        <v>0</v>
      </c>
      <c r="C217" s="23" t="n">
        <f aca="false">IFERROR(MATCH(G217,pedidos_conv!$B$2:$B$69,0),0)</f>
        <v>0</v>
      </c>
      <c r="D217" s="23" t="n">
        <f aca="false">IF(B217=0,0,VLOOKUP(G217,pedidos!$B$2:$N$237,4))</f>
        <v>0</v>
      </c>
      <c r="E217" s="23" t="n">
        <f aca="false">IF(C217=0,0,VLOOKUP(G217,pedidos_conv!$B$2:$N$69,4))</f>
        <v>0</v>
      </c>
      <c r="F217" s="23" t="str">
        <f aca="false">IF(G217="N/D","   ",F216+1)</f>
        <v>   </v>
      </c>
      <c r="G217" s="31" t="s">
        <v>52</v>
      </c>
      <c r="H217" s="23" t="n">
        <f aca="false">MATCH(G217,Plant_Matriz_Setup!$A$1:$A$33)</f>
        <v>28</v>
      </c>
      <c r="I217" s="23" t="n">
        <f aca="false">MATCH(G218,Plant_Matriz_Setup!$A$1:$AF$1)</f>
        <v>27</v>
      </c>
      <c r="J217" s="24" t="str">
        <f aca="false">VLOOKUP(G217,Plant_Matriz_Setup!$A$1:$AF$33,I217)</f>
        <v>0.0000</v>
      </c>
      <c r="K217" s="25" t="str">
        <f aca="false">J217</f>
        <v>0.0000</v>
      </c>
      <c r="L217" s="26" t="str">
        <f aca="false">RIGHT(K217,8)</f>
        <v>0.0000</v>
      </c>
      <c r="M217" s="27" t="n">
        <f aca="false">LEN(K217)</f>
        <v>6</v>
      </c>
      <c r="N217" s="27" t="n">
        <f aca="false">LEN(L217)</f>
        <v>6</v>
      </c>
      <c r="O217" s="27" t="n">
        <f aca="false">M217-N217</f>
        <v>0</v>
      </c>
      <c r="P217" s="32" t="str">
        <f aca="false">LEFT(K217,O217)</f>
        <v/>
      </c>
      <c r="Q217" s="28" t="n">
        <f aca="false">IF(O217=0,0,VALUE(P217))</f>
        <v>0</v>
      </c>
      <c r="R217" s="17"/>
      <c r="S217" s="17"/>
      <c r="T217" s="17"/>
      <c r="U217" s="17"/>
      <c r="V217" s="17"/>
      <c r="W217" s="17"/>
      <c r="X217" s="17"/>
      <c r="Y217" s="17"/>
      <c r="Z217" s="17"/>
    </row>
    <row r="218" customFormat="false" ht="15.75" hidden="false" customHeight="true" outlineLevel="0" collapsed="false">
      <c r="B218" s="23" t="n">
        <f aca="false">IFERROR(MATCH(G218,pedidos_Lamin!$B$2:$B$169,0),0)</f>
        <v>0</v>
      </c>
      <c r="C218" s="23" t="n">
        <f aca="false">IFERROR(MATCH(G218,pedidos_conv!$B$2:$B$69,0),0)</f>
        <v>0</v>
      </c>
      <c r="D218" s="23" t="n">
        <f aca="false">IF(B218=0,0,VLOOKUP(G218,pedidos!$B$2:$N$237,4))</f>
        <v>0</v>
      </c>
      <c r="E218" s="23" t="n">
        <f aca="false">IF(C218=0,0,VLOOKUP(G218,pedidos_conv!$B$2:$N$69,4))</f>
        <v>0</v>
      </c>
      <c r="F218" s="23" t="str">
        <f aca="false">IF(G218="N/D","   ",F217+1)</f>
        <v>   </v>
      </c>
      <c r="G218" s="31" t="s">
        <v>52</v>
      </c>
      <c r="H218" s="23" t="n">
        <f aca="false">MATCH(G218,Plant_Matriz_Setup!$A$1:$A$33)</f>
        <v>28</v>
      </c>
      <c r="I218" s="23" t="n">
        <f aca="false">MATCH(G219,Plant_Matriz_Setup!$A$1:$AF$1)</f>
        <v>27</v>
      </c>
      <c r="J218" s="24" t="str">
        <f aca="false">VLOOKUP(G218,Plant_Matriz_Setup!$A$1:$AF$33,I218)</f>
        <v>0.0000</v>
      </c>
      <c r="K218" s="25" t="str">
        <f aca="false">J218</f>
        <v>0.0000</v>
      </c>
      <c r="L218" s="26" t="str">
        <f aca="false">RIGHT(K218,8)</f>
        <v>0.0000</v>
      </c>
      <c r="M218" s="27" t="n">
        <f aca="false">LEN(K218)</f>
        <v>6</v>
      </c>
      <c r="N218" s="27" t="n">
        <f aca="false">LEN(L218)</f>
        <v>6</v>
      </c>
      <c r="O218" s="27" t="n">
        <f aca="false">M218-N218</f>
        <v>0</v>
      </c>
      <c r="P218" s="32" t="str">
        <f aca="false">LEFT(K218,O218)</f>
        <v/>
      </c>
      <c r="Q218" s="28" t="n">
        <f aca="false">IF(O218=0,0,VALUE(P218))</f>
        <v>0</v>
      </c>
      <c r="R218" s="17"/>
      <c r="S218" s="17"/>
      <c r="T218" s="17"/>
      <c r="U218" s="17"/>
      <c r="V218" s="17"/>
      <c r="W218" s="17"/>
      <c r="X218" s="17"/>
      <c r="Y218" s="17"/>
      <c r="Z218" s="17"/>
    </row>
    <row r="219" customFormat="false" ht="15.75" hidden="false" customHeight="true" outlineLevel="0" collapsed="false">
      <c r="B219" s="23" t="n">
        <f aca="false">IFERROR(MATCH(G219,pedidos_Lamin!$B$2:$B$169,0),0)</f>
        <v>0</v>
      </c>
      <c r="C219" s="23" t="n">
        <f aca="false">IFERROR(MATCH(G219,pedidos_conv!$B$2:$B$69,0),0)</f>
        <v>0</v>
      </c>
      <c r="D219" s="23" t="n">
        <f aca="false">IF(B219=0,0,VLOOKUP(G219,pedidos!$B$2:$N$237,4))</f>
        <v>0</v>
      </c>
      <c r="E219" s="23" t="n">
        <f aca="false">IF(C219=0,0,VLOOKUP(G219,pedidos_conv!$B$2:$N$69,4))</f>
        <v>0</v>
      </c>
      <c r="F219" s="23" t="str">
        <f aca="false">IF(G219="N/D","   ",F218+1)</f>
        <v>   </v>
      </c>
      <c r="G219" s="31" t="s">
        <v>52</v>
      </c>
      <c r="H219" s="23" t="n">
        <f aca="false">MATCH(G219,Plant_Matriz_Setup!$A$1:$A$33)</f>
        <v>28</v>
      </c>
      <c r="I219" s="23" t="n">
        <f aca="false">MATCH(G220,Plant_Matriz_Setup!$A$1:$AF$1)</f>
        <v>27</v>
      </c>
      <c r="J219" s="24" t="str">
        <f aca="false">VLOOKUP(G219,Plant_Matriz_Setup!$A$1:$AF$33,I219)</f>
        <v>0.0000</v>
      </c>
      <c r="K219" s="25" t="str">
        <f aca="false">J219</f>
        <v>0.0000</v>
      </c>
      <c r="L219" s="26" t="str">
        <f aca="false">RIGHT(K219,8)</f>
        <v>0.0000</v>
      </c>
      <c r="M219" s="27" t="n">
        <f aca="false">LEN(K219)</f>
        <v>6</v>
      </c>
      <c r="N219" s="27" t="n">
        <f aca="false">LEN(L219)</f>
        <v>6</v>
      </c>
      <c r="O219" s="27" t="n">
        <f aca="false">M219-N219</f>
        <v>0</v>
      </c>
      <c r="P219" s="32" t="str">
        <f aca="false">LEFT(K219,O219)</f>
        <v/>
      </c>
      <c r="Q219" s="28" t="n">
        <f aca="false">IF(O219=0,0,VALUE(P219))</f>
        <v>0</v>
      </c>
      <c r="R219" s="17"/>
      <c r="S219" s="17"/>
      <c r="T219" s="17"/>
      <c r="U219" s="17"/>
      <c r="V219" s="17"/>
      <c r="W219" s="17"/>
      <c r="X219" s="17"/>
      <c r="Y219" s="17"/>
      <c r="Z219" s="17"/>
    </row>
    <row r="220" customFormat="false" ht="15.75" hidden="false" customHeight="true" outlineLevel="0" collapsed="false">
      <c r="B220" s="23" t="n">
        <f aca="false">IFERROR(MATCH(G220,pedidos_Lamin!$B$2:$B$169,0),0)</f>
        <v>0</v>
      </c>
      <c r="C220" s="23" t="n">
        <f aca="false">IFERROR(MATCH(G220,pedidos_conv!$B$2:$B$69,0),0)</f>
        <v>0</v>
      </c>
      <c r="D220" s="23" t="n">
        <f aca="false">IF(B220=0,0,VLOOKUP(G220,pedidos!$B$2:$N$237,4))</f>
        <v>0</v>
      </c>
      <c r="E220" s="23" t="n">
        <f aca="false">IF(C220=0,0,VLOOKUP(G220,pedidos_conv!$B$2:$N$69,4))</f>
        <v>0</v>
      </c>
      <c r="F220" s="23" t="str">
        <f aca="false">IF(G220="N/D","   ",F219+1)</f>
        <v>   </v>
      </c>
      <c r="G220" s="31" t="s">
        <v>52</v>
      </c>
      <c r="H220" s="23" t="n">
        <f aca="false">MATCH(G220,Plant_Matriz_Setup!$A$1:$A$33)</f>
        <v>28</v>
      </c>
      <c r="I220" s="23" t="n">
        <f aca="false">MATCH(G221,Plant_Matriz_Setup!$A$1:$AF$1)</f>
        <v>27</v>
      </c>
      <c r="J220" s="24" t="str">
        <f aca="false">VLOOKUP(G220,Plant_Matriz_Setup!$A$1:$AF$33,I220)</f>
        <v>0.0000</v>
      </c>
      <c r="K220" s="25" t="str">
        <f aca="false">J220</f>
        <v>0.0000</v>
      </c>
      <c r="L220" s="26" t="str">
        <f aca="false">RIGHT(K220,8)</f>
        <v>0.0000</v>
      </c>
      <c r="M220" s="27" t="n">
        <f aca="false">LEN(K220)</f>
        <v>6</v>
      </c>
      <c r="N220" s="27" t="n">
        <f aca="false">LEN(L220)</f>
        <v>6</v>
      </c>
      <c r="O220" s="27" t="n">
        <f aca="false">M220-N220</f>
        <v>0</v>
      </c>
      <c r="P220" s="32" t="str">
        <f aca="false">LEFT(K220,O220)</f>
        <v/>
      </c>
      <c r="Q220" s="28" t="n">
        <f aca="false">IF(O220=0,0,VALUE(P220))</f>
        <v>0</v>
      </c>
      <c r="R220" s="17"/>
      <c r="S220" s="17"/>
      <c r="T220" s="17"/>
      <c r="U220" s="17"/>
      <c r="V220" s="17"/>
      <c r="W220" s="17"/>
      <c r="X220" s="17"/>
      <c r="Y220" s="17"/>
      <c r="Z220" s="17"/>
    </row>
    <row r="221" customFormat="false" ht="15.75" hidden="false" customHeight="true" outlineLevel="0" collapsed="false">
      <c r="B221" s="23" t="n">
        <f aca="false">IFERROR(MATCH(G221,pedidos_Lamin!$B$2:$B$169,0),0)</f>
        <v>0</v>
      </c>
      <c r="C221" s="23" t="n">
        <f aca="false">IFERROR(MATCH(G221,pedidos_conv!$B$2:$B$69,0),0)</f>
        <v>0</v>
      </c>
      <c r="D221" s="23" t="n">
        <f aca="false">IF(B221=0,0,VLOOKUP(G221,pedidos!$B$2:$N$237,4))</f>
        <v>0</v>
      </c>
      <c r="E221" s="23" t="n">
        <f aca="false">IF(C221=0,0,VLOOKUP(G221,pedidos_conv!$B$2:$N$69,4))</f>
        <v>0</v>
      </c>
      <c r="F221" s="23" t="str">
        <f aca="false">IF(G221="N/D","   ",F220+1)</f>
        <v>   </v>
      </c>
      <c r="G221" s="31" t="s">
        <v>52</v>
      </c>
      <c r="H221" s="23" t="n">
        <f aca="false">MATCH(G221,Plant_Matriz_Setup!$A$1:$A$33)</f>
        <v>28</v>
      </c>
      <c r="I221" s="23" t="n">
        <f aca="false">MATCH(G222,Plant_Matriz_Setup!$A$1:$AF$1)</f>
        <v>27</v>
      </c>
      <c r="J221" s="24" t="str">
        <f aca="false">VLOOKUP(G221,Plant_Matriz_Setup!$A$1:$AF$33,I221)</f>
        <v>0.0000</v>
      </c>
      <c r="K221" s="25" t="str">
        <f aca="false">J221</f>
        <v>0.0000</v>
      </c>
      <c r="L221" s="26" t="str">
        <f aca="false">RIGHT(K221,8)</f>
        <v>0.0000</v>
      </c>
      <c r="M221" s="27" t="n">
        <f aca="false">LEN(K221)</f>
        <v>6</v>
      </c>
      <c r="N221" s="27" t="n">
        <f aca="false">LEN(L221)</f>
        <v>6</v>
      </c>
      <c r="O221" s="27" t="n">
        <f aca="false">M221-N221</f>
        <v>0</v>
      </c>
      <c r="P221" s="32" t="str">
        <f aca="false">LEFT(K221,O221)</f>
        <v/>
      </c>
      <c r="Q221" s="28" t="n">
        <f aca="false">IF(O221=0,0,VALUE(P221))</f>
        <v>0</v>
      </c>
      <c r="R221" s="17"/>
      <c r="S221" s="17"/>
      <c r="T221" s="17"/>
      <c r="U221" s="17"/>
      <c r="V221" s="17"/>
      <c r="W221" s="17"/>
      <c r="X221" s="17"/>
      <c r="Y221" s="17"/>
      <c r="Z221" s="17"/>
    </row>
    <row r="222" customFormat="false" ht="15.75" hidden="false" customHeight="true" outlineLevel="0" collapsed="false">
      <c r="B222" s="23" t="n">
        <f aca="false">IFERROR(MATCH(G222,pedidos_Lamin!$B$2:$B$169,0),0)</f>
        <v>0</v>
      </c>
      <c r="C222" s="23" t="n">
        <f aca="false">IFERROR(MATCH(G222,pedidos_conv!$B$2:$B$69,0),0)</f>
        <v>0</v>
      </c>
      <c r="D222" s="23" t="n">
        <f aca="false">IF(B222=0,0,VLOOKUP(G222,pedidos!$B$2:$N$237,4))</f>
        <v>0</v>
      </c>
      <c r="E222" s="23" t="n">
        <f aca="false">IF(C222=0,0,VLOOKUP(G222,pedidos_conv!$B$2:$N$69,4))</f>
        <v>0</v>
      </c>
      <c r="F222" s="23" t="str">
        <f aca="false">IF(G222="N/D","   ",F221+1)</f>
        <v>   </v>
      </c>
      <c r="G222" s="31" t="s">
        <v>52</v>
      </c>
      <c r="H222" s="23" t="n">
        <f aca="false">MATCH(G222,Plant_Matriz_Setup!$A$1:$A$33)</f>
        <v>28</v>
      </c>
      <c r="I222" s="23" t="n">
        <f aca="false">MATCH(G223,Plant_Matriz_Setup!$A$1:$AF$1)</f>
        <v>27</v>
      </c>
      <c r="J222" s="24" t="str">
        <f aca="false">VLOOKUP(G222,Plant_Matriz_Setup!$A$1:$AF$33,I222)</f>
        <v>0.0000</v>
      </c>
      <c r="K222" s="25" t="str">
        <f aca="false">J222</f>
        <v>0.0000</v>
      </c>
      <c r="L222" s="26" t="str">
        <f aca="false">RIGHT(K222,8)</f>
        <v>0.0000</v>
      </c>
      <c r="M222" s="27" t="n">
        <f aca="false">LEN(K222)</f>
        <v>6</v>
      </c>
      <c r="N222" s="27" t="n">
        <f aca="false">LEN(L222)</f>
        <v>6</v>
      </c>
      <c r="O222" s="27" t="n">
        <f aca="false">M222-N222</f>
        <v>0</v>
      </c>
      <c r="P222" s="32" t="str">
        <f aca="false">LEFT(K222,O222)</f>
        <v/>
      </c>
      <c r="Q222" s="28" t="n">
        <f aca="false">IF(O222=0,0,VALUE(P222))</f>
        <v>0</v>
      </c>
      <c r="R222" s="17"/>
      <c r="S222" s="17"/>
      <c r="T222" s="17"/>
      <c r="U222" s="17"/>
      <c r="V222" s="17"/>
      <c r="W222" s="17"/>
      <c r="X222" s="17"/>
      <c r="Y222" s="17"/>
      <c r="Z222" s="17"/>
    </row>
    <row r="223" customFormat="false" ht="15.75" hidden="false" customHeight="true" outlineLevel="0" collapsed="false">
      <c r="B223" s="23" t="n">
        <f aca="false">IFERROR(MATCH(G223,pedidos_Lamin!$B$2:$B$169,0),0)</f>
        <v>0</v>
      </c>
      <c r="C223" s="23" t="n">
        <f aca="false">IFERROR(MATCH(G223,pedidos_conv!$B$2:$B$69,0),0)</f>
        <v>0</v>
      </c>
      <c r="D223" s="23" t="n">
        <f aca="false">IF(B223=0,0,VLOOKUP(G223,pedidos!$B$2:$N$237,4))</f>
        <v>0</v>
      </c>
      <c r="E223" s="23" t="n">
        <f aca="false">IF(C223=0,0,VLOOKUP(G223,pedidos_conv!$B$2:$N$69,4))</f>
        <v>0</v>
      </c>
      <c r="F223" s="23" t="str">
        <f aca="false">IF(G223="N/D","   ",F222+1)</f>
        <v>   </v>
      </c>
      <c r="G223" s="31" t="s">
        <v>52</v>
      </c>
      <c r="H223" s="23" t="n">
        <f aca="false">MATCH(G223,Plant_Matriz_Setup!$A$1:$A$33)</f>
        <v>28</v>
      </c>
      <c r="I223" s="23" t="n">
        <f aca="false">MATCH(G224,Plant_Matriz_Setup!$A$1:$AF$1)</f>
        <v>27</v>
      </c>
      <c r="J223" s="24" t="str">
        <f aca="false">VLOOKUP(G223,Plant_Matriz_Setup!$A$1:$AF$33,I223)</f>
        <v>0.0000</v>
      </c>
      <c r="K223" s="25" t="str">
        <f aca="false">J223</f>
        <v>0.0000</v>
      </c>
      <c r="L223" s="26" t="str">
        <f aca="false">RIGHT(K223,8)</f>
        <v>0.0000</v>
      </c>
      <c r="M223" s="27" t="n">
        <f aca="false">LEN(K223)</f>
        <v>6</v>
      </c>
      <c r="N223" s="27" t="n">
        <f aca="false">LEN(L223)</f>
        <v>6</v>
      </c>
      <c r="O223" s="27" t="n">
        <f aca="false">M223-N223</f>
        <v>0</v>
      </c>
      <c r="P223" s="32" t="str">
        <f aca="false">LEFT(K223,O223)</f>
        <v/>
      </c>
      <c r="Q223" s="28" t="n">
        <f aca="false">IF(O223=0,0,VALUE(P223))</f>
        <v>0</v>
      </c>
      <c r="R223" s="17"/>
      <c r="S223" s="17"/>
      <c r="T223" s="17"/>
      <c r="U223" s="17"/>
      <c r="V223" s="17"/>
      <c r="W223" s="17"/>
      <c r="X223" s="17"/>
      <c r="Y223" s="17"/>
      <c r="Z223" s="17"/>
    </row>
    <row r="224" customFormat="false" ht="15.75" hidden="false" customHeight="true" outlineLevel="0" collapsed="false">
      <c r="B224" s="23" t="n">
        <f aca="false">IFERROR(MATCH(G224,pedidos_Lamin!$B$2:$B$169,0),0)</f>
        <v>0</v>
      </c>
      <c r="C224" s="23" t="n">
        <f aca="false">IFERROR(MATCH(G224,pedidos_conv!$B$2:$B$69,0),0)</f>
        <v>0</v>
      </c>
      <c r="D224" s="23" t="n">
        <f aca="false">IF(B224=0,0,VLOOKUP(G224,pedidos!$B$2:$N$237,4))</f>
        <v>0</v>
      </c>
      <c r="E224" s="23" t="n">
        <f aca="false">IF(C224=0,0,VLOOKUP(G224,pedidos_conv!$B$2:$N$69,4))</f>
        <v>0</v>
      </c>
      <c r="F224" s="23" t="str">
        <f aca="false">IF(G224="N/D","   ",F223+1)</f>
        <v>   </v>
      </c>
      <c r="G224" s="31" t="s">
        <v>52</v>
      </c>
      <c r="H224" s="23" t="n">
        <f aca="false">MATCH(G224,Plant_Matriz_Setup!$A$1:$A$33)</f>
        <v>28</v>
      </c>
      <c r="I224" s="23" t="n">
        <f aca="false">MATCH(G225,Plant_Matriz_Setup!$A$1:$AF$1)</f>
        <v>27</v>
      </c>
      <c r="J224" s="24" t="str">
        <f aca="false">VLOOKUP(G224,Plant_Matriz_Setup!$A$1:$AF$33,I224)</f>
        <v>0.0000</v>
      </c>
      <c r="K224" s="25" t="str">
        <f aca="false">J224</f>
        <v>0.0000</v>
      </c>
      <c r="L224" s="26" t="str">
        <f aca="false">RIGHT(K224,8)</f>
        <v>0.0000</v>
      </c>
      <c r="M224" s="27" t="n">
        <f aca="false">LEN(K224)</f>
        <v>6</v>
      </c>
      <c r="N224" s="27" t="n">
        <f aca="false">LEN(L224)</f>
        <v>6</v>
      </c>
      <c r="O224" s="27" t="n">
        <f aca="false">M224-N224</f>
        <v>0</v>
      </c>
      <c r="P224" s="32" t="str">
        <f aca="false">LEFT(K224,O224)</f>
        <v/>
      </c>
      <c r="Q224" s="28" t="n">
        <f aca="false">IF(O224=0,0,VALUE(P224))</f>
        <v>0</v>
      </c>
      <c r="R224" s="17"/>
      <c r="S224" s="17"/>
      <c r="T224" s="17"/>
      <c r="U224" s="17"/>
      <c r="V224" s="17"/>
      <c r="W224" s="17"/>
      <c r="X224" s="17"/>
      <c r="Y224" s="17"/>
      <c r="Z224" s="17"/>
    </row>
    <row r="225" customFormat="false" ht="15.75" hidden="false" customHeight="true" outlineLevel="0" collapsed="false">
      <c r="B225" s="23" t="n">
        <f aca="false">IFERROR(MATCH(G225,pedidos_Lamin!$B$2:$B$169,0),0)</f>
        <v>0</v>
      </c>
      <c r="C225" s="23" t="n">
        <f aca="false">IFERROR(MATCH(G225,pedidos_conv!$B$2:$B$69,0),0)</f>
        <v>0</v>
      </c>
      <c r="D225" s="23" t="n">
        <f aca="false">IF(B225=0,0,VLOOKUP(G225,pedidos!$B$2:$N$237,4))</f>
        <v>0</v>
      </c>
      <c r="E225" s="23" t="n">
        <f aca="false">IF(C225=0,0,VLOOKUP(G225,pedidos_conv!$B$2:$N$69,4))</f>
        <v>0</v>
      </c>
      <c r="F225" s="23" t="str">
        <f aca="false">IF(G225="N/D","   ",F224+1)</f>
        <v>   </v>
      </c>
      <c r="G225" s="31" t="s">
        <v>52</v>
      </c>
      <c r="H225" s="23" t="n">
        <f aca="false">MATCH(G225,Plant_Matriz_Setup!$A$1:$A$33)</f>
        <v>28</v>
      </c>
      <c r="I225" s="23" t="n">
        <f aca="false">MATCH(G226,Plant_Matriz_Setup!$A$1:$AF$1)</f>
        <v>27</v>
      </c>
      <c r="J225" s="24" t="str">
        <f aca="false">VLOOKUP(G225,Plant_Matriz_Setup!$A$1:$AF$33,I225)</f>
        <v>0.0000</v>
      </c>
      <c r="K225" s="25" t="str">
        <f aca="false">J225</f>
        <v>0.0000</v>
      </c>
      <c r="L225" s="26" t="str">
        <f aca="false">RIGHT(K225,8)</f>
        <v>0.0000</v>
      </c>
      <c r="M225" s="27" t="n">
        <f aca="false">LEN(K225)</f>
        <v>6</v>
      </c>
      <c r="N225" s="27" t="n">
        <f aca="false">LEN(L225)</f>
        <v>6</v>
      </c>
      <c r="O225" s="27" t="n">
        <f aca="false">M225-N225</f>
        <v>0</v>
      </c>
      <c r="P225" s="32" t="str">
        <f aca="false">LEFT(K225,O225)</f>
        <v/>
      </c>
      <c r="Q225" s="28" t="n">
        <f aca="false">IF(O225=0,0,VALUE(P225))</f>
        <v>0</v>
      </c>
      <c r="R225" s="17"/>
      <c r="S225" s="17"/>
      <c r="T225" s="17"/>
      <c r="U225" s="17"/>
      <c r="V225" s="17"/>
      <c r="W225" s="17"/>
      <c r="X225" s="17"/>
      <c r="Y225" s="17"/>
      <c r="Z225" s="17"/>
    </row>
    <row r="226" customFormat="false" ht="15.75" hidden="false" customHeight="true" outlineLevel="0" collapsed="false">
      <c r="B226" s="23" t="n">
        <f aca="false">IFERROR(MATCH(G226,pedidos_Lamin!$B$2:$B$169,0),0)</f>
        <v>0</v>
      </c>
      <c r="C226" s="23" t="n">
        <f aca="false">IFERROR(MATCH(G226,pedidos_conv!$B$2:$B$69,0),0)</f>
        <v>0</v>
      </c>
      <c r="D226" s="23" t="n">
        <f aca="false">IF(B226=0,0,VLOOKUP(G226,pedidos!$B$2:$N$237,4))</f>
        <v>0</v>
      </c>
      <c r="E226" s="23" t="n">
        <f aca="false">IF(C226=0,0,VLOOKUP(G226,pedidos_conv!$B$2:$N$69,4))</f>
        <v>0</v>
      </c>
      <c r="F226" s="23" t="str">
        <f aca="false">IF(G226="N/D","   ",F225+1)</f>
        <v>   </v>
      </c>
      <c r="G226" s="31" t="s">
        <v>52</v>
      </c>
      <c r="H226" s="23" t="n">
        <f aca="false">MATCH(G226,Plant_Matriz_Setup!$A$1:$A$33)</f>
        <v>28</v>
      </c>
      <c r="I226" s="23" t="n">
        <f aca="false">MATCH(G227,Plant_Matriz_Setup!$A$1:$AF$1)</f>
        <v>27</v>
      </c>
      <c r="J226" s="24" t="str">
        <f aca="false">VLOOKUP(G226,Plant_Matriz_Setup!$A$1:$AF$33,I226)</f>
        <v>0.0000</v>
      </c>
      <c r="K226" s="25" t="str">
        <f aca="false">J226</f>
        <v>0.0000</v>
      </c>
      <c r="L226" s="26" t="str">
        <f aca="false">RIGHT(K226,8)</f>
        <v>0.0000</v>
      </c>
      <c r="M226" s="27" t="n">
        <f aca="false">LEN(K226)</f>
        <v>6</v>
      </c>
      <c r="N226" s="27" t="n">
        <f aca="false">LEN(L226)</f>
        <v>6</v>
      </c>
      <c r="O226" s="27" t="n">
        <f aca="false">M226-N226</f>
        <v>0</v>
      </c>
      <c r="P226" s="32" t="str">
        <f aca="false">LEFT(K226,O226)</f>
        <v/>
      </c>
      <c r="Q226" s="28" t="n">
        <f aca="false">IF(O226=0,0,VALUE(P226))</f>
        <v>0</v>
      </c>
      <c r="R226" s="17"/>
      <c r="S226" s="17"/>
      <c r="T226" s="17"/>
      <c r="U226" s="17"/>
      <c r="V226" s="17"/>
      <c r="W226" s="17"/>
      <c r="X226" s="17"/>
      <c r="Y226" s="17"/>
      <c r="Z226" s="17"/>
    </row>
    <row r="227" customFormat="false" ht="15.75" hidden="false" customHeight="true" outlineLevel="0" collapsed="false">
      <c r="B227" s="23" t="n">
        <f aca="false">IFERROR(MATCH(G227,pedidos_Lamin!$B$2:$B$169,0),0)</f>
        <v>0</v>
      </c>
      <c r="C227" s="23" t="n">
        <f aca="false">IFERROR(MATCH(G227,pedidos_conv!$B$2:$B$69,0),0)</f>
        <v>0</v>
      </c>
      <c r="D227" s="23" t="n">
        <f aca="false">IF(B227=0,0,VLOOKUP(G227,pedidos!$B$2:$N$237,4))</f>
        <v>0</v>
      </c>
      <c r="E227" s="23" t="n">
        <f aca="false">IF(C227=0,0,VLOOKUP(G227,pedidos_conv!$B$2:$N$69,4))</f>
        <v>0</v>
      </c>
      <c r="F227" s="23" t="str">
        <f aca="false">IF(G227="N/D","   ",F226+1)</f>
        <v>   </v>
      </c>
      <c r="G227" s="31" t="s">
        <v>52</v>
      </c>
      <c r="H227" s="23" t="n">
        <f aca="false">MATCH(G227,Plant_Matriz_Setup!$A$1:$A$33)</f>
        <v>28</v>
      </c>
      <c r="I227" s="23" t="n">
        <f aca="false">MATCH(G228,Plant_Matriz_Setup!$A$1:$AF$1)</f>
        <v>27</v>
      </c>
      <c r="J227" s="24" t="str">
        <f aca="false">VLOOKUP(G227,Plant_Matriz_Setup!$A$1:$AF$33,I227)</f>
        <v>0.0000</v>
      </c>
      <c r="K227" s="25" t="str">
        <f aca="false">J227</f>
        <v>0.0000</v>
      </c>
      <c r="L227" s="26" t="str">
        <f aca="false">RIGHT(K227,8)</f>
        <v>0.0000</v>
      </c>
      <c r="M227" s="27" t="n">
        <f aca="false">LEN(K227)</f>
        <v>6</v>
      </c>
      <c r="N227" s="27" t="n">
        <f aca="false">LEN(L227)</f>
        <v>6</v>
      </c>
      <c r="O227" s="27" t="n">
        <f aca="false">M227-N227</f>
        <v>0</v>
      </c>
      <c r="P227" s="32" t="str">
        <f aca="false">LEFT(K227,O227)</f>
        <v/>
      </c>
      <c r="Q227" s="28" t="n">
        <f aca="false">IF(O227=0,0,VALUE(P227))</f>
        <v>0</v>
      </c>
      <c r="R227" s="17"/>
      <c r="S227" s="17"/>
      <c r="T227" s="17"/>
      <c r="U227" s="17"/>
      <c r="V227" s="17"/>
      <c r="W227" s="17"/>
      <c r="X227" s="17"/>
      <c r="Y227" s="17"/>
      <c r="Z227" s="17"/>
    </row>
    <row r="228" customFormat="false" ht="15.75" hidden="false" customHeight="true" outlineLevel="0" collapsed="false">
      <c r="B228" s="23" t="n">
        <f aca="false">IFERROR(MATCH(G228,pedidos_Lamin!$B$2:$B$169,0),0)</f>
        <v>0</v>
      </c>
      <c r="C228" s="23" t="n">
        <f aca="false">IFERROR(MATCH(G228,pedidos_conv!$B$2:$B$69,0),0)</f>
        <v>0</v>
      </c>
      <c r="D228" s="23" t="n">
        <f aca="false">IF(B228=0,0,VLOOKUP(G228,pedidos!$B$2:$N$237,4))</f>
        <v>0</v>
      </c>
      <c r="E228" s="23" t="n">
        <f aca="false">IF(C228=0,0,VLOOKUP(G228,pedidos_conv!$B$2:$N$69,4))</f>
        <v>0</v>
      </c>
      <c r="F228" s="23" t="str">
        <f aca="false">IF(G228="N/D","   ",F227+1)</f>
        <v>   </v>
      </c>
      <c r="G228" s="31" t="s">
        <v>52</v>
      </c>
      <c r="H228" s="23" t="n">
        <f aca="false">MATCH(G228,Plant_Matriz_Setup!$A$1:$A$33)</f>
        <v>28</v>
      </c>
      <c r="I228" s="23" t="n">
        <f aca="false">MATCH(G229,Plant_Matriz_Setup!$A$1:$AF$1)</f>
        <v>27</v>
      </c>
      <c r="J228" s="24" t="str">
        <f aca="false">VLOOKUP(G228,Plant_Matriz_Setup!$A$1:$AF$33,I228)</f>
        <v>0.0000</v>
      </c>
      <c r="K228" s="25" t="str">
        <f aca="false">J228</f>
        <v>0.0000</v>
      </c>
      <c r="L228" s="26" t="str">
        <f aca="false">RIGHT(K228,8)</f>
        <v>0.0000</v>
      </c>
      <c r="M228" s="27" t="n">
        <f aca="false">LEN(K228)</f>
        <v>6</v>
      </c>
      <c r="N228" s="27" t="n">
        <f aca="false">LEN(L228)</f>
        <v>6</v>
      </c>
      <c r="O228" s="27" t="n">
        <f aca="false">M228-N228</f>
        <v>0</v>
      </c>
      <c r="P228" s="32" t="str">
        <f aca="false">LEFT(K228,O228)</f>
        <v/>
      </c>
      <c r="Q228" s="28" t="n">
        <f aca="false">IF(O228=0,0,VALUE(P228))</f>
        <v>0</v>
      </c>
      <c r="R228" s="17"/>
      <c r="S228" s="17"/>
      <c r="T228" s="17"/>
      <c r="U228" s="17"/>
      <c r="V228" s="17"/>
      <c r="W228" s="17"/>
      <c r="X228" s="17"/>
      <c r="Y228" s="17"/>
      <c r="Z228" s="17"/>
    </row>
    <row r="229" customFormat="false" ht="15.75" hidden="false" customHeight="true" outlineLevel="0" collapsed="false">
      <c r="B229" s="23" t="n">
        <f aca="false">IFERROR(MATCH(G229,pedidos_Lamin!$B$2:$B$169,0),0)</f>
        <v>0</v>
      </c>
      <c r="C229" s="23" t="n">
        <f aca="false">IFERROR(MATCH(G229,pedidos_conv!$B$2:$B$69,0),0)</f>
        <v>0</v>
      </c>
      <c r="D229" s="23" t="n">
        <f aca="false">IF(B229=0,0,VLOOKUP(G229,pedidos!$B$2:$N$237,4))</f>
        <v>0</v>
      </c>
      <c r="E229" s="23" t="n">
        <f aca="false">IF(C229=0,0,VLOOKUP(G229,pedidos_conv!$B$2:$N$69,4))</f>
        <v>0</v>
      </c>
      <c r="F229" s="23" t="str">
        <f aca="false">IF(G229="N/D","   ",F228+1)</f>
        <v>   </v>
      </c>
      <c r="G229" s="31" t="s">
        <v>52</v>
      </c>
      <c r="H229" s="23" t="n">
        <f aca="false">MATCH(G229,Plant_Matriz_Setup!$A$1:$A$33)</f>
        <v>28</v>
      </c>
      <c r="I229" s="23" t="n">
        <f aca="false">MATCH(G230,Plant_Matriz_Setup!$A$1:$AF$1)</f>
        <v>27</v>
      </c>
      <c r="J229" s="24" t="str">
        <f aca="false">VLOOKUP(G229,Plant_Matriz_Setup!$A$1:$AF$33,I229)</f>
        <v>0.0000</v>
      </c>
      <c r="K229" s="25" t="str">
        <f aca="false">J229</f>
        <v>0.0000</v>
      </c>
      <c r="L229" s="26" t="str">
        <f aca="false">RIGHT(K229,8)</f>
        <v>0.0000</v>
      </c>
      <c r="M229" s="27" t="n">
        <f aca="false">LEN(K229)</f>
        <v>6</v>
      </c>
      <c r="N229" s="27" t="n">
        <f aca="false">LEN(L229)</f>
        <v>6</v>
      </c>
      <c r="O229" s="27" t="n">
        <f aca="false">M229-N229</f>
        <v>0</v>
      </c>
      <c r="P229" s="32" t="str">
        <f aca="false">LEFT(K229,O229)</f>
        <v/>
      </c>
      <c r="Q229" s="28" t="n">
        <f aca="false">IF(O229=0,0,VALUE(P229))</f>
        <v>0</v>
      </c>
      <c r="R229" s="17"/>
      <c r="S229" s="17"/>
      <c r="T229" s="17"/>
      <c r="U229" s="17"/>
      <c r="V229" s="17"/>
      <c r="W229" s="17"/>
      <c r="X229" s="17"/>
      <c r="Y229" s="17"/>
      <c r="Z229" s="17"/>
    </row>
    <row r="230" customFormat="false" ht="15.75" hidden="false" customHeight="true" outlineLevel="0" collapsed="false">
      <c r="B230" s="23" t="n">
        <f aca="false">IFERROR(MATCH(G230,pedidos_Lamin!$B$2:$B$169,0),0)</f>
        <v>0</v>
      </c>
      <c r="C230" s="23" t="n">
        <f aca="false">IFERROR(MATCH(G230,pedidos_conv!$B$2:$B$69,0),0)</f>
        <v>0</v>
      </c>
      <c r="D230" s="23" t="n">
        <f aca="false">IF(B230=0,0,VLOOKUP(G230,pedidos!$B$2:$N$237,4))</f>
        <v>0</v>
      </c>
      <c r="E230" s="23" t="n">
        <f aca="false">IF(C230=0,0,VLOOKUP(G230,pedidos_conv!$B$2:$N$69,4))</f>
        <v>0</v>
      </c>
      <c r="F230" s="23" t="str">
        <f aca="false">IF(G230="N/D","   ",F229+1)</f>
        <v>   </v>
      </c>
      <c r="G230" s="31" t="s">
        <v>52</v>
      </c>
      <c r="H230" s="23" t="n">
        <f aca="false">MATCH(G230,Plant_Matriz_Setup!$A$1:$A$33)</f>
        <v>28</v>
      </c>
      <c r="I230" s="23" t="n">
        <f aca="false">MATCH(G231,Plant_Matriz_Setup!$A$1:$AF$1)</f>
        <v>27</v>
      </c>
      <c r="J230" s="24" t="str">
        <f aca="false">VLOOKUP(G230,Plant_Matriz_Setup!$A$1:$AF$33,I230)</f>
        <v>0.0000</v>
      </c>
      <c r="K230" s="25" t="str">
        <f aca="false">J230</f>
        <v>0.0000</v>
      </c>
      <c r="L230" s="26" t="str">
        <f aca="false">RIGHT(K230,8)</f>
        <v>0.0000</v>
      </c>
      <c r="M230" s="27" t="n">
        <f aca="false">LEN(K230)</f>
        <v>6</v>
      </c>
      <c r="N230" s="27" t="n">
        <f aca="false">LEN(L230)</f>
        <v>6</v>
      </c>
      <c r="O230" s="27" t="n">
        <f aca="false">M230-N230</f>
        <v>0</v>
      </c>
      <c r="P230" s="32" t="str">
        <f aca="false">LEFT(K230,O230)</f>
        <v/>
      </c>
      <c r="Q230" s="28" t="n">
        <f aca="false">IF(O230=0,0,VALUE(P230))</f>
        <v>0</v>
      </c>
      <c r="R230" s="17"/>
      <c r="S230" s="17"/>
      <c r="T230" s="17"/>
      <c r="U230" s="17"/>
      <c r="V230" s="17"/>
      <c r="W230" s="17"/>
      <c r="X230" s="17"/>
      <c r="Y230" s="17"/>
      <c r="Z230" s="17"/>
    </row>
    <row r="231" customFormat="false" ht="15.75" hidden="false" customHeight="true" outlineLevel="0" collapsed="false">
      <c r="B231" s="23" t="n">
        <f aca="false">IFERROR(MATCH(G231,pedidos_Lamin!$B$2:$B$169,0),0)</f>
        <v>0</v>
      </c>
      <c r="C231" s="23" t="n">
        <f aca="false">IFERROR(MATCH(G231,pedidos_conv!$B$2:$B$69,0),0)</f>
        <v>0</v>
      </c>
      <c r="D231" s="23" t="n">
        <f aca="false">IF(B231=0,0,VLOOKUP(G231,pedidos!$B$2:$N$237,4))</f>
        <v>0</v>
      </c>
      <c r="E231" s="23" t="n">
        <f aca="false">IF(C231=0,0,VLOOKUP(G231,pedidos_conv!$B$2:$N$69,4))</f>
        <v>0</v>
      </c>
      <c r="F231" s="23" t="str">
        <f aca="false">IF(G231="N/D","   ",F230+1)</f>
        <v>   </v>
      </c>
      <c r="G231" s="31" t="s">
        <v>52</v>
      </c>
      <c r="H231" s="23" t="n">
        <f aca="false">MATCH(G231,Plant_Matriz_Setup!$A$1:$A$33)</f>
        <v>28</v>
      </c>
      <c r="I231" s="23" t="n">
        <f aca="false">MATCH(G232,Plant_Matriz_Setup!$A$1:$AF$1)</f>
        <v>27</v>
      </c>
      <c r="J231" s="24" t="str">
        <f aca="false">VLOOKUP(G231,Plant_Matriz_Setup!$A$1:$AF$33,I231)</f>
        <v>0.0000</v>
      </c>
      <c r="K231" s="25" t="str">
        <f aca="false">J231</f>
        <v>0.0000</v>
      </c>
      <c r="L231" s="26" t="str">
        <f aca="false">RIGHT(K231,8)</f>
        <v>0.0000</v>
      </c>
      <c r="M231" s="27" t="n">
        <f aca="false">LEN(K231)</f>
        <v>6</v>
      </c>
      <c r="N231" s="27" t="n">
        <f aca="false">LEN(L231)</f>
        <v>6</v>
      </c>
      <c r="O231" s="27" t="n">
        <f aca="false">M231-N231</f>
        <v>0</v>
      </c>
      <c r="P231" s="32" t="str">
        <f aca="false">LEFT(K231,O231)</f>
        <v/>
      </c>
      <c r="Q231" s="28" t="n">
        <f aca="false">IF(O231=0,0,VALUE(P231))</f>
        <v>0</v>
      </c>
      <c r="R231" s="17"/>
      <c r="S231" s="17"/>
      <c r="T231" s="17"/>
      <c r="U231" s="17"/>
      <c r="V231" s="17"/>
      <c r="W231" s="17"/>
      <c r="X231" s="17"/>
      <c r="Y231" s="17"/>
      <c r="Z231" s="17"/>
    </row>
    <row r="232" customFormat="false" ht="15.75" hidden="false" customHeight="true" outlineLevel="0" collapsed="false">
      <c r="B232" s="23" t="n">
        <f aca="false">IFERROR(MATCH(G232,pedidos_Lamin!$B$2:$B$169,0),0)</f>
        <v>0</v>
      </c>
      <c r="C232" s="23" t="n">
        <f aca="false">IFERROR(MATCH(G232,pedidos_conv!$B$2:$B$69,0),0)</f>
        <v>0</v>
      </c>
      <c r="D232" s="23" t="n">
        <f aca="false">IF(B232=0,0,VLOOKUP(G232,pedidos!$B$2:$N$237,4))</f>
        <v>0</v>
      </c>
      <c r="E232" s="23" t="n">
        <f aca="false">IF(C232=0,0,VLOOKUP(G232,pedidos_conv!$B$2:$N$69,4))</f>
        <v>0</v>
      </c>
      <c r="F232" s="23" t="str">
        <f aca="false">IF(G232="N/D","   ",F231+1)</f>
        <v>   </v>
      </c>
      <c r="G232" s="31" t="s">
        <v>52</v>
      </c>
      <c r="H232" s="23" t="n">
        <f aca="false">MATCH(G232,Plant_Matriz_Setup!$A$1:$A$33)</f>
        <v>28</v>
      </c>
      <c r="I232" s="23" t="n">
        <f aca="false">MATCH(G233,Plant_Matriz_Setup!$A$1:$AF$1)</f>
        <v>27</v>
      </c>
      <c r="J232" s="24" t="str">
        <f aca="false">VLOOKUP(G232,Plant_Matriz_Setup!$A$1:$AF$33,I232)</f>
        <v>0.0000</v>
      </c>
      <c r="K232" s="25" t="str">
        <f aca="false">J232</f>
        <v>0.0000</v>
      </c>
      <c r="L232" s="26" t="str">
        <f aca="false">RIGHT(K232,8)</f>
        <v>0.0000</v>
      </c>
      <c r="M232" s="27" t="n">
        <f aca="false">LEN(K232)</f>
        <v>6</v>
      </c>
      <c r="N232" s="27" t="n">
        <f aca="false">LEN(L232)</f>
        <v>6</v>
      </c>
      <c r="O232" s="27" t="n">
        <f aca="false">M232-N232</f>
        <v>0</v>
      </c>
      <c r="P232" s="32" t="str">
        <f aca="false">LEFT(K232,O232)</f>
        <v/>
      </c>
      <c r="Q232" s="28" t="n">
        <f aca="false">IF(O232=0,0,VALUE(P232))</f>
        <v>0</v>
      </c>
      <c r="R232" s="17"/>
      <c r="S232" s="17"/>
      <c r="T232" s="17"/>
      <c r="U232" s="17"/>
      <c r="V232" s="17"/>
      <c r="W232" s="17"/>
      <c r="X232" s="17"/>
      <c r="Y232" s="17"/>
      <c r="Z232" s="17"/>
    </row>
    <row r="233" customFormat="false" ht="15.75" hidden="false" customHeight="true" outlineLevel="0" collapsed="false">
      <c r="B233" s="23" t="n">
        <f aca="false">IFERROR(MATCH(G233,pedidos_Lamin!$B$2:$B$169,0),0)</f>
        <v>0</v>
      </c>
      <c r="C233" s="23" t="n">
        <f aca="false">IFERROR(MATCH(G233,pedidos_conv!$B$2:$B$69,0),0)</f>
        <v>0</v>
      </c>
      <c r="D233" s="23" t="n">
        <f aca="false">IF(B233=0,0,VLOOKUP(G233,pedidos!$B$2:$N$237,4))</f>
        <v>0</v>
      </c>
      <c r="E233" s="23" t="n">
        <f aca="false">IF(C233=0,0,VLOOKUP(G233,pedidos_conv!$B$2:$N$69,4))</f>
        <v>0</v>
      </c>
      <c r="F233" s="23" t="str">
        <f aca="false">IF(G233="N/D","   ",F232+1)</f>
        <v>   </v>
      </c>
      <c r="G233" s="31" t="s">
        <v>52</v>
      </c>
      <c r="H233" s="23" t="n">
        <f aca="false">MATCH(G233,Plant_Matriz_Setup!$A$1:$A$33)</f>
        <v>28</v>
      </c>
      <c r="I233" s="23" t="n">
        <f aca="false">MATCH(G234,Plant_Matriz_Setup!$A$1:$AF$1)</f>
        <v>27</v>
      </c>
      <c r="J233" s="24" t="str">
        <f aca="false">VLOOKUP(G233,Plant_Matriz_Setup!$A$1:$AF$33,I233)</f>
        <v>0.0000</v>
      </c>
      <c r="K233" s="25" t="str">
        <f aca="false">J233</f>
        <v>0.0000</v>
      </c>
      <c r="L233" s="26" t="str">
        <f aca="false">RIGHT(K233,8)</f>
        <v>0.0000</v>
      </c>
      <c r="M233" s="27" t="n">
        <f aca="false">LEN(K233)</f>
        <v>6</v>
      </c>
      <c r="N233" s="27" t="n">
        <f aca="false">LEN(L233)</f>
        <v>6</v>
      </c>
      <c r="O233" s="27" t="n">
        <f aca="false">M233-N233</f>
        <v>0</v>
      </c>
      <c r="P233" s="32" t="str">
        <f aca="false">LEFT(K233,O233)</f>
        <v/>
      </c>
      <c r="Q233" s="28" t="n">
        <f aca="false">IF(O233=0,0,VALUE(P233))</f>
        <v>0</v>
      </c>
      <c r="R233" s="17"/>
      <c r="S233" s="17"/>
      <c r="T233" s="17"/>
      <c r="U233" s="17"/>
      <c r="V233" s="17"/>
      <c r="W233" s="17"/>
      <c r="X233" s="17"/>
      <c r="Y233" s="17"/>
      <c r="Z233" s="17"/>
    </row>
    <row r="234" customFormat="false" ht="15.75" hidden="false" customHeight="true" outlineLevel="0" collapsed="false">
      <c r="B234" s="23" t="n">
        <f aca="false">IFERROR(MATCH(G234,pedidos_Lamin!$B$2:$B$169,0),0)</f>
        <v>0</v>
      </c>
      <c r="C234" s="23" t="n">
        <f aca="false">IFERROR(MATCH(G234,pedidos_conv!$B$2:$B$69,0),0)</f>
        <v>0</v>
      </c>
      <c r="D234" s="23" t="n">
        <f aca="false">IF(B234=0,0,VLOOKUP(G234,pedidos!$B$2:$N$237,4))</f>
        <v>0</v>
      </c>
      <c r="E234" s="23" t="n">
        <f aca="false">IF(C234=0,0,VLOOKUP(G234,pedidos_conv!$B$2:$N$69,4))</f>
        <v>0</v>
      </c>
      <c r="F234" s="23" t="str">
        <f aca="false">IF(G234="N/D","   ",F233+1)</f>
        <v>   </v>
      </c>
      <c r="G234" s="31" t="s">
        <v>52</v>
      </c>
      <c r="H234" s="23" t="n">
        <f aca="false">MATCH(G234,Plant_Matriz_Setup!$A$1:$A$33)</f>
        <v>28</v>
      </c>
      <c r="I234" s="23" t="n">
        <f aca="false">MATCH(G235,Plant_Matriz_Setup!$A$1:$AF$1)</f>
        <v>27</v>
      </c>
      <c r="J234" s="24" t="str">
        <f aca="false">VLOOKUP(G234,Plant_Matriz_Setup!$A$1:$AF$33,I234)</f>
        <v>0.0000</v>
      </c>
      <c r="K234" s="25" t="str">
        <f aca="false">J234</f>
        <v>0.0000</v>
      </c>
      <c r="L234" s="26" t="str">
        <f aca="false">RIGHT(K234,8)</f>
        <v>0.0000</v>
      </c>
      <c r="M234" s="27" t="n">
        <f aca="false">LEN(K234)</f>
        <v>6</v>
      </c>
      <c r="N234" s="27" t="n">
        <f aca="false">LEN(L234)</f>
        <v>6</v>
      </c>
      <c r="O234" s="27" t="n">
        <f aca="false">M234-N234</f>
        <v>0</v>
      </c>
      <c r="P234" s="32" t="str">
        <f aca="false">LEFT(K234,O234)</f>
        <v/>
      </c>
      <c r="Q234" s="28" t="n">
        <f aca="false">IF(O234=0,0,VALUE(P234))</f>
        <v>0</v>
      </c>
      <c r="R234" s="17"/>
      <c r="S234" s="17"/>
      <c r="T234" s="17"/>
      <c r="U234" s="17"/>
      <c r="V234" s="17"/>
      <c r="W234" s="17"/>
      <c r="X234" s="17"/>
      <c r="Y234" s="17"/>
      <c r="Z234" s="17"/>
    </row>
    <row r="235" customFormat="false" ht="15.75" hidden="false" customHeight="true" outlineLevel="0" collapsed="false">
      <c r="B235" s="23" t="n">
        <f aca="false">IFERROR(MATCH(G235,pedidos_Lamin!$B$2:$B$169,0),0)</f>
        <v>0</v>
      </c>
      <c r="C235" s="23" t="n">
        <f aca="false">IFERROR(MATCH(G235,pedidos_conv!$B$2:$B$69,0),0)</f>
        <v>0</v>
      </c>
      <c r="D235" s="23" t="n">
        <f aca="false">IF(B235=0,0,VLOOKUP(G235,pedidos!$B$2:$N$237,4))</f>
        <v>0</v>
      </c>
      <c r="E235" s="23" t="n">
        <f aca="false">IF(C235=0,0,VLOOKUP(G235,pedidos_conv!$B$2:$N$69,4))</f>
        <v>0</v>
      </c>
      <c r="F235" s="23" t="str">
        <f aca="false">IF(G235="N/D","   ",F234+1)</f>
        <v>   </v>
      </c>
      <c r="G235" s="31" t="s">
        <v>52</v>
      </c>
      <c r="H235" s="23" t="n">
        <f aca="false">MATCH(G235,Plant_Matriz_Setup!$A$1:$A$33)</f>
        <v>28</v>
      </c>
      <c r="I235" s="23" t="n">
        <f aca="false">MATCH(G236,Plant_Matriz_Setup!$A$1:$AF$1)</f>
        <v>27</v>
      </c>
      <c r="J235" s="24" t="str">
        <f aca="false">VLOOKUP(G235,Plant_Matriz_Setup!$A$1:$AF$33,I235)</f>
        <v>0.0000</v>
      </c>
      <c r="K235" s="25" t="str">
        <f aca="false">J235</f>
        <v>0.0000</v>
      </c>
      <c r="L235" s="26" t="str">
        <f aca="false">RIGHT(K235,8)</f>
        <v>0.0000</v>
      </c>
      <c r="M235" s="27" t="n">
        <f aca="false">LEN(K235)</f>
        <v>6</v>
      </c>
      <c r="N235" s="27" t="n">
        <f aca="false">LEN(L235)</f>
        <v>6</v>
      </c>
      <c r="O235" s="27" t="n">
        <f aca="false">M235-N235</f>
        <v>0</v>
      </c>
      <c r="P235" s="32" t="str">
        <f aca="false">LEFT(K235,O235)</f>
        <v/>
      </c>
      <c r="Q235" s="28" t="n">
        <f aca="false">IF(O235=0,0,VALUE(P235))</f>
        <v>0</v>
      </c>
      <c r="R235" s="17"/>
      <c r="S235" s="17"/>
      <c r="T235" s="17"/>
      <c r="U235" s="17"/>
      <c r="V235" s="17"/>
      <c r="W235" s="17"/>
      <c r="X235" s="17"/>
      <c r="Y235" s="17"/>
      <c r="Z235" s="17"/>
    </row>
    <row r="236" customFormat="false" ht="15.75" hidden="false" customHeight="true" outlineLevel="0" collapsed="false">
      <c r="B236" s="23" t="n">
        <f aca="false">IFERROR(MATCH(G236,pedidos_Lamin!$B$2:$B$169,0),0)</f>
        <v>0</v>
      </c>
      <c r="C236" s="23" t="n">
        <f aca="false">IFERROR(MATCH(G236,pedidos_conv!$B$2:$B$69,0),0)</f>
        <v>0</v>
      </c>
      <c r="D236" s="23" t="n">
        <f aca="false">IF(B236=0,0,VLOOKUP(G236,pedidos!$B$2:$N$237,4))</f>
        <v>0</v>
      </c>
      <c r="E236" s="23" t="n">
        <f aca="false">IF(C236=0,0,VLOOKUP(G236,pedidos_conv!$B$2:$N$69,4))</f>
        <v>0</v>
      </c>
      <c r="F236" s="23" t="str">
        <f aca="false">IF(G236="N/D","   ",F235+1)</f>
        <v>   </v>
      </c>
      <c r="G236" s="31" t="s">
        <v>52</v>
      </c>
      <c r="H236" s="23" t="n">
        <f aca="false">MATCH(G236,Plant_Matriz_Setup!$A$1:$A$33)</f>
        <v>28</v>
      </c>
      <c r="I236" s="23" t="n">
        <f aca="false">MATCH(G237,Plant_Matriz_Setup!$A$1:$AF$1)</f>
        <v>27</v>
      </c>
      <c r="J236" s="24" t="str">
        <f aca="false">VLOOKUP(G236,Plant_Matriz_Setup!$A$1:$AF$33,I236)</f>
        <v>0.0000</v>
      </c>
      <c r="K236" s="25" t="str">
        <f aca="false">J236</f>
        <v>0.0000</v>
      </c>
      <c r="L236" s="26" t="str">
        <f aca="false">RIGHT(K236,8)</f>
        <v>0.0000</v>
      </c>
      <c r="M236" s="27" t="n">
        <f aca="false">LEN(K236)</f>
        <v>6</v>
      </c>
      <c r="N236" s="27" t="n">
        <f aca="false">LEN(L236)</f>
        <v>6</v>
      </c>
      <c r="O236" s="27" t="n">
        <f aca="false">M236-N236</f>
        <v>0</v>
      </c>
      <c r="P236" s="32" t="str">
        <f aca="false">LEFT(K236,O236)</f>
        <v/>
      </c>
      <c r="Q236" s="28" t="n">
        <f aca="false">IF(O236=0,0,VALUE(P236))</f>
        <v>0</v>
      </c>
      <c r="R236" s="17"/>
      <c r="S236" s="17"/>
      <c r="T236" s="17"/>
      <c r="U236" s="17"/>
      <c r="V236" s="17"/>
      <c r="W236" s="17"/>
      <c r="X236" s="17"/>
      <c r="Y236" s="17"/>
      <c r="Z236" s="17"/>
    </row>
    <row r="237" customFormat="false" ht="15.75" hidden="false" customHeight="true" outlineLevel="0" collapsed="false">
      <c r="B237" s="23" t="n">
        <f aca="false">IFERROR(MATCH(G237,pedidos_Lamin!$B$2:$B$169,0),0)</f>
        <v>0</v>
      </c>
      <c r="C237" s="23" t="n">
        <f aca="false">IFERROR(MATCH(G237,pedidos_conv!$B$2:$B$69,0),0)</f>
        <v>0</v>
      </c>
      <c r="D237" s="23" t="n">
        <f aca="false">IF(B237=0,0,VLOOKUP(G237,pedidos!$B$2:$N$237,4))</f>
        <v>0</v>
      </c>
      <c r="E237" s="23" t="n">
        <f aca="false">IF(C237=0,0,VLOOKUP(G237,pedidos_conv!$B$2:$N$69,4))</f>
        <v>0</v>
      </c>
      <c r="F237" s="23" t="str">
        <f aca="false">IF(G237="N/D","   ",F236+1)</f>
        <v>   </v>
      </c>
      <c r="G237" s="31" t="s">
        <v>52</v>
      </c>
      <c r="H237" s="23" t="n">
        <f aca="false">MATCH(G237,Plant_Matriz_Setup!$A$1:$A$33)</f>
        <v>28</v>
      </c>
      <c r="I237" s="23" t="n">
        <f aca="false">MATCH(G238,Plant_Matriz_Setup!$A$1:$AF$1)</f>
        <v>27</v>
      </c>
      <c r="J237" s="24" t="str">
        <f aca="false">VLOOKUP(G237,Plant_Matriz_Setup!$A$1:$AF$33,I237)</f>
        <v>0.0000</v>
      </c>
      <c r="K237" s="25" t="str">
        <f aca="false">J237</f>
        <v>0.0000</v>
      </c>
      <c r="L237" s="26" t="str">
        <f aca="false">RIGHT(K237,8)</f>
        <v>0.0000</v>
      </c>
      <c r="M237" s="27" t="n">
        <f aca="false">LEN(K237)</f>
        <v>6</v>
      </c>
      <c r="N237" s="27" t="n">
        <f aca="false">LEN(L237)</f>
        <v>6</v>
      </c>
      <c r="O237" s="27" t="n">
        <f aca="false">M237-N237</f>
        <v>0</v>
      </c>
      <c r="P237" s="32" t="str">
        <f aca="false">LEFT(K237,O237)</f>
        <v/>
      </c>
      <c r="Q237" s="28" t="n">
        <f aca="false">IF(O237=0,0,VALUE(P237))</f>
        <v>0</v>
      </c>
      <c r="R237" s="17"/>
      <c r="S237" s="17"/>
      <c r="T237" s="17"/>
      <c r="U237" s="17"/>
      <c r="V237" s="17"/>
      <c r="W237" s="17"/>
      <c r="X237" s="17"/>
      <c r="Y237" s="17"/>
      <c r="Z237" s="17"/>
    </row>
    <row r="238" customFormat="false" ht="15.75" hidden="false" customHeight="true" outlineLevel="0" collapsed="false">
      <c r="B238" s="23" t="n">
        <f aca="false">IFERROR(MATCH(G238,pedidos_Lamin!$B$2:$B$169,0),0)</f>
        <v>0</v>
      </c>
      <c r="C238" s="23" t="n">
        <f aca="false">IFERROR(MATCH(G238,pedidos_conv!$B$2:$B$69,0),0)</f>
        <v>0</v>
      </c>
      <c r="D238" s="23" t="n">
        <f aca="false">IF(B238=0,0,VLOOKUP(G238,pedidos!$B$2:$N$237,4))</f>
        <v>0</v>
      </c>
      <c r="E238" s="23" t="n">
        <f aca="false">IF(C238=0,0,VLOOKUP(G238,pedidos_conv!$B$2:$N$69,4))</f>
        <v>0</v>
      </c>
      <c r="F238" s="23" t="str">
        <f aca="false">IF(G238="N/D","   ",F237+1)</f>
        <v>   </v>
      </c>
      <c r="G238" s="31" t="s">
        <v>52</v>
      </c>
      <c r="H238" s="23" t="n">
        <f aca="false">MATCH(G238,Plant_Matriz_Setup!$A$1:$A$33)</f>
        <v>28</v>
      </c>
      <c r="I238" s="23" t="n">
        <f aca="false">MATCH(G239,Plant_Matriz_Setup!$A$1:$AF$1)</f>
        <v>27</v>
      </c>
      <c r="J238" s="24" t="str">
        <f aca="false">VLOOKUP(G238,Plant_Matriz_Setup!$A$1:$AF$33,I238)</f>
        <v>0.0000</v>
      </c>
      <c r="K238" s="25" t="str">
        <f aca="false">J238</f>
        <v>0.0000</v>
      </c>
      <c r="L238" s="26" t="str">
        <f aca="false">RIGHT(K238,8)</f>
        <v>0.0000</v>
      </c>
      <c r="M238" s="27" t="n">
        <f aca="false">LEN(K238)</f>
        <v>6</v>
      </c>
      <c r="N238" s="27" t="n">
        <f aca="false">LEN(L238)</f>
        <v>6</v>
      </c>
      <c r="O238" s="27" t="n">
        <f aca="false">M238-N238</f>
        <v>0</v>
      </c>
      <c r="P238" s="32" t="str">
        <f aca="false">LEFT(K238,O238)</f>
        <v/>
      </c>
      <c r="Q238" s="28" t="n">
        <f aca="false">IF(O238=0,0,VALUE(P238))</f>
        <v>0</v>
      </c>
      <c r="R238" s="17"/>
      <c r="S238" s="17"/>
      <c r="T238" s="17"/>
      <c r="U238" s="17"/>
      <c r="V238" s="17"/>
      <c r="W238" s="17"/>
      <c r="X238" s="17"/>
      <c r="Y238" s="17"/>
      <c r="Z238" s="17"/>
    </row>
    <row r="239" customFormat="false" ht="15.75" hidden="false" customHeight="true" outlineLevel="0" collapsed="false">
      <c r="B239" s="23" t="n">
        <f aca="false">IFERROR(MATCH(G239,pedidos_Lamin!$B$2:$B$169,0),0)</f>
        <v>0</v>
      </c>
      <c r="C239" s="23" t="n">
        <f aca="false">IFERROR(MATCH(G239,pedidos_conv!$B$2:$B$69,0),0)</f>
        <v>0</v>
      </c>
      <c r="D239" s="23" t="n">
        <f aca="false">IF(B239=0,0,VLOOKUP(G239,pedidos!$B$2:$N$237,4))</f>
        <v>0</v>
      </c>
      <c r="E239" s="23" t="n">
        <f aca="false">IF(C239=0,0,VLOOKUP(G239,pedidos_conv!$B$2:$N$69,4))</f>
        <v>0</v>
      </c>
      <c r="F239" s="23" t="str">
        <f aca="false">IF(G239="N/D","   ",F238+1)</f>
        <v>   </v>
      </c>
      <c r="G239" s="31" t="s">
        <v>52</v>
      </c>
      <c r="H239" s="17"/>
      <c r="I239" s="17"/>
      <c r="J239" s="17"/>
      <c r="K239" s="18"/>
      <c r="L239" s="33"/>
      <c r="M239" s="34"/>
      <c r="N239" s="34"/>
      <c r="O239" s="34"/>
      <c r="P239" s="17" t="str">
        <f aca="false">LEFT(K239,O239)</f>
        <v/>
      </c>
      <c r="Q239" s="28" t="n">
        <f aca="false">SUM(Q3:Q238)</f>
        <v>500</v>
      </c>
      <c r="R239" s="17"/>
      <c r="S239" s="17"/>
      <c r="T239" s="17"/>
      <c r="U239" s="17"/>
      <c r="V239" s="17"/>
      <c r="W239" s="17"/>
      <c r="X239" s="17"/>
      <c r="Y239" s="17"/>
      <c r="Z239" s="17"/>
    </row>
    <row r="240" customFormat="false" ht="15.75" hidden="false" customHeight="true" outlineLevel="0" collapsed="false">
      <c r="B240" s="17"/>
      <c r="C240" s="17"/>
      <c r="D240" s="17"/>
      <c r="E240" s="17"/>
      <c r="F240" s="17"/>
      <c r="G240" s="18"/>
      <c r="H240" s="17"/>
      <c r="I240" s="17"/>
      <c r="J240" s="17"/>
      <c r="K240" s="17"/>
      <c r="L240" s="33"/>
      <c r="M240" s="34"/>
      <c r="N240" s="34"/>
      <c r="O240" s="34"/>
      <c r="P240" s="17" t="str">
        <f aca="false">LEFT(K240,O240)</f>
        <v/>
      </c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customFormat="false" ht="15.75" hidden="false" customHeight="true" outlineLevel="0" collapsed="false">
      <c r="B241" s="17"/>
      <c r="C241" s="17"/>
      <c r="D241" s="17"/>
      <c r="E241" s="17"/>
      <c r="F241" s="17"/>
      <c r="G241" s="18"/>
      <c r="H241" s="17"/>
      <c r="I241" s="17"/>
      <c r="J241" s="17"/>
      <c r="K241" s="17"/>
      <c r="L241" s="17"/>
      <c r="M241" s="17"/>
      <c r="N241" s="17"/>
      <c r="O241" s="17"/>
      <c r="P241" s="17"/>
      <c r="Q241" s="19" t="n">
        <f aca="false">ROUND(Q239/60,2)</f>
        <v>8.33</v>
      </c>
      <c r="R241" s="17"/>
      <c r="S241" s="17"/>
      <c r="T241" s="17"/>
      <c r="U241" s="17"/>
      <c r="V241" s="17"/>
      <c r="W241" s="17"/>
      <c r="X241" s="17"/>
      <c r="Y241" s="17"/>
      <c r="Z241" s="17"/>
    </row>
    <row r="242" customFormat="false" ht="15.75" hidden="false" customHeight="true" outlineLevel="0" collapsed="false">
      <c r="B242" s="17"/>
      <c r="C242" s="17"/>
      <c r="D242" s="17"/>
      <c r="E242" s="17"/>
      <c r="F242" s="17"/>
      <c r="G242" s="18"/>
      <c r="H242" s="17"/>
      <c r="I242" s="17"/>
      <c r="J242" s="17"/>
      <c r="K242" s="17"/>
      <c r="L242" s="17"/>
      <c r="M242" s="17"/>
      <c r="N242" s="19" t="s">
        <v>53</v>
      </c>
      <c r="O242" s="19" t="s">
        <v>54</v>
      </c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customFormat="false" ht="15.75" hidden="false" customHeight="true" outlineLevel="0" collapsed="false">
      <c r="B243" s="17"/>
      <c r="C243" s="17"/>
      <c r="D243" s="17"/>
      <c r="E243" s="17"/>
      <c r="F243" s="17"/>
      <c r="G243" s="18"/>
      <c r="H243" s="17"/>
      <c r="I243" s="17"/>
      <c r="J243" s="17"/>
      <c r="K243" s="17"/>
      <c r="L243" s="17"/>
      <c r="M243" s="17"/>
      <c r="N243" s="19" t="n">
        <f aca="false">INT(Q241)</f>
        <v>8</v>
      </c>
      <c r="O243" s="35" t="n">
        <f aca="false">ROUND((Q241-N243)*60,1)</f>
        <v>19.8</v>
      </c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customFormat="false" ht="15.75" hidden="false" customHeight="true" outlineLevel="0" collapsed="false">
      <c r="B244" s="17"/>
      <c r="C244" s="17"/>
      <c r="D244" s="17"/>
      <c r="E244" s="17"/>
      <c r="F244" s="17"/>
      <c r="G244" s="18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customFormat="false" ht="15.75" hidden="false" customHeight="true" outlineLevel="0" collapsed="false">
      <c r="B245" s="17"/>
      <c r="C245" s="17"/>
      <c r="D245" s="17"/>
      <c r="E245" s="17"/>
      <c r="F245" s="17"/>
      <c r="G245" s="18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customFormat="false" ht="15.75" hidden="false" customHeight="true" outlineLevel="0" collapsed="false">
      <c r="B246" s="17"/>
      <c r="C246" s="17"/>
      <c r="D246" s="17"/>
      <c r="E246" s="17"/>
      <c r="F246" s="17"/>
      <c r="G246" s="18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customFormat="false" ht="15.75" hidden="false" customHeight="true" outlineLevel="0" collapsed="false">
      <c r="B247" s="17"/>
      <c r="C247" s="17"/>
      <c r="D247" s="17"/>
      <c r="E247" s="17"/>
      <c r="F247" s="17"/>
      <c r="G247" s="18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customFormat="false" ht="15.75" hidden="false" customHeight="true" outlineLevel="0" collapsed="false">
      <c r="B248" s="17"/>
      <c r="C248" s="17"/>
      <c r="D248" s="17"/>
      <c r="E248" s="17"/>
      <c r="F248" s="17"/>
      <c r="G248" s="18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customFormat="false" ht="15.75" hidden="false" customHeight="true" outlineLevel="0" collapsed="false">
      <c r="B249" s="17"/>
      <c r="C249" s="17"/>
      <c r="D249" s="17"/>
      <c r="E249" s="17"/>
      <c r="F249" s="17"/>
      <c r="G249" s="18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customFormat="false" ht="15.75" hidden="false" customHeight="true" outlineLevel="0" collapsed="false">
      <c r="B250" s="17"/>
      <c r="C250" s="17"/>
      <c r="D250" s="17"/>
      <c r="E250" s="17"/>
      <c r="F250" s="17"/>
      <c r="G250" s="18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customFormat="false" ht="15.75" hidden="false" customHeight="true" outlineLevel="0" collapsed="false">
      <c r="B251" s="17"/>
      <c r="C251" s="17"/>
      <c r="D251" s="17"/>
      <c r="E251" s="17"/>
      <c r="F251" s="17"/>
      <c r="G251" s="18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customFormat="false" ht="15.75" hidden="false" customHeight="true" outlineLevel="0" collapsed="false">
      <c r="B252" s="17"/>
      <c r="C252" s="17"/>
      <c r="D252" s="17"/>
      <c r="E252" s="17"/>
      <c r="F252" s="17"/>
      <c r="G252" s="18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customFormat="false" ht="15.75" hidden="false" customHeight="true" outlineLevel="0" collapsed="false">
      <c r="B253" s="17"/>
      <c r="C253" s="17"/>
      <c r="D253" s="17"/>
      <c r="E253" s="17"/>
      <c r="F253" s="17"/>
      <c r="G253" s="18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customFormat="false" ht="15.75" hidden="false" customHeight="true" outlineLevel="0" collapsed="false">
      <c r="B254" s="17"/>
      <c r="C254" s="17"/>
      <c r="D254" s="17"/>
      <c r="E254" s="17"/>
      <c r="F254" s="17"/>
      <c r="G254" s="18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customFormat="false" ht="15.75" hidden="false" customHeight="true" outlineLevel="0" collapsed="false">
      <c r="B255" s="17"/>
      <c r="C255" s="17"/>
      <c r="D255" s="17"/>
      <c r="E255" s="17"/>
      <c r="F255" s="17"/>
      <c r="G255" s="18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customFormat="false" ht="15.75" hidden="false" customHeight="true" outlineLevel="0" collapsed="false">
      <c r="B256" s="17"/>
      <c r="C256" s="17"/>
      <c r="D256" s="17"/>
      <c r="E256" s="17"/>
      <c r="F256" s="17"/>
      <c r="G256" s="18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customFormat="false" ht="15.75" hidden="false" customHeight="true" outlineLevel="0" collapsed="false">
      <c r="B257" s="17"/>
      <c r="C257" s="17"/>
      <c r="D257" s="17"/>
      <c r="E257" s="17"/>
      <c r="F257" s="17"/>
      <c r="G257" s="18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customFormat="false" ht="15.75" hidden="false" customHeight="true" outlineLevel="0" collapsed="false">
      <c r="B258" s="17"/>
      <c r="C258" s="17"/>
      <c r="D258" s="17"/>
      <c r="E258" s="17"/>
      <c r="F258" s="17"/>
      <c r="G258" s="18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customFormat="false" ht="15.75" hidden="false" customHeight="true" outlineLevel="0" collapsed="false">
      <c r="B259" s="17"/>
      <c r="C259" s="17"/>
      <c r="D259" s="17"/>
      <c r="E259" s="17"/>
      <c r="F259" s="17"/>
      <c r="G259" s="18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customFormat="false" ht="15.75" hidden="false" customHeight="true" outlineLevel="0" collapsed="false">
      <c r="B260" s="17"/>
      <c r="C260" s="17"/>
      <c r="D260" s="17"/>
      <c r="E260" s="17"/>
      <c r="F260" s="17"/>
      <c r="G260" s="18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customFormat="false" ht="15.75" hidden="false" customHeight="true" outlineLevel="0" collapsed="false">
      <c r="B261" s="17"/>
      <c r="C261" s="17"/>
      <c r="D261" s="17"/>
      <c r="E261" s="17"/>
      <c r="F261" s="17"/>
      <c r="G261" s="18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customFormat="false" ht="15.75" hidden="false" customHeight="true" outlineLevel="0" collapsed="false">
      <c r="B262" s="17"/>
      <c r="C262" s="17"/>
      <c r="D262" s="17"/>
      <c r="E262" s="17"/>
      <c r="F262" s="17"/>
      <c r="G262" s="18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customFormat="false" ht="15.75" hidden="false" customHeight="true" outlineLevel="0" collapsed="false">
      <c r="B263" s="17"/>
      <c r="C263" s="17"/>
      <c r="D263" s="17"/>
      <c r="E263" s="17"/>
      <c r="F263" s="17"/>
      <c r="G263" s="18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customFormat="false" ht="15.75" hidden="false" customHeight="true" outlineLevel="0" collapsed="false">
      <c r="B264" s="17"/>
      <c r="C264" s="17"/>
      <c r="D264" s="17"/>
      <c r="E264" s="17"/>
      <c r="F264" s="17"/>
      <c r="G264" s="18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customFormat="false" ht="15.75" hidden="false" customHeight="true" outlineLevel="0" collapsed="false">
      <c r="B265" s="17"/>
      <c r="C265" s="17"/>
      <c r="D265" s="17"/>
      <c r="E265" s="17"/>
      <c r="F265" s="17"/>
      <c r="G265" s="18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customFormat="false" ht="15.75" hidden="false" customHeight="true" outlineLevel="0" collapsed="false">
      <c r="B266" s="17"/>
      <c r="C266" s="17"/>
      <c r="D266" s="17"/>
      <c r="E266" s="17"/>
      <c r="F266" s="17"/>
      <c r="G266" s="18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customFormat="false" ht="15.75" hidden="false" customHeight="true" outlineLevel="0" collapsed="false">
      <c r="B267" s="17"/>
      <c r="C267" s="17"/>
      <c r="D267" s="17"/>
      <c r="E267" s="17"/>
      <c r="F267" s="17"/>
      <c r="G267" s="18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customFormat="false" ht="15.75" hidden="false" customHeight="true" outlineLevel="0" collapsed="false">
      <c r="B268" s="17"/>
      <c r="C268" s="17"/>
      <c r="D268" s="17"/>
      <c r="E268" s="17"/>
      <c r="F268" s="17"/>
      <c r="G268" s="18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customFormat="false" ht="15.75" hidden="false" customHeight="true" outlineLevel="0" collapsed="false">
      <c r="B269" s="17"/>
      <c r="C269" s="17"/>
      <c r="D269" s="17"/>
      <c r="E269" s="17"/>
      <c r="F269" s="17"/>
      <c r="G269" s="18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customFormat="false" ht="15.75" hidden="false" customHeight="true" outlineLevel="0" collapsed="false">
      <c r="B270" s="17"/>
      <c r="C270" s="17"/>
      <c r="D270" s="17"/>
      <c r="E270" s="17"/>
      <c r="F270" s="17"/>
      <c r="G270" s="18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customFormat="false" ht="15.75" hidden="false" customHeight="true" outlineLevel="0" collapsed="false">
      <c r="B271" s="17"/>
      <c r="C271" s="17"/>
      <c r="D271" s="17"/>
      <c r="E271" s="17"/>
      <c r="F271" s="17"/>
      <c r="G271" s="18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customFormat="false" ht="15.75" hidden="false" customHeight="true" outlineLevel="0" collapsed="false">
      <c r="B272" s="17"/>
      <c r="C272" s="17"/>
      <c r="D272" s="17"/>
      <c r="E272" s="17"/>
      <c r="F272" s="17"/>
      <c r="G272" s="18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customFormat="false" ht="15.75" hidden="false" customHeight="true" outlineLevel="0" collapsed="false">
      <c r="B273" s="17"/>
      <c r="C273" s="17"/>
      <c r="D273" s="17"/>
      <c r="E273" s="17"/>
      <c r="F273" s="17"/>
      <c r="G273" s="18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customFormat="false" ht="15.75" hidden="false" customHeight="true" outlineLevel="0" collapsed="false">
      <c r="B274" s="17"/>
      <c r="C274" s="17"/>
      <c r="D274" s="17"/>
      <c r="E274" s="17"/>
      <c r="F274" s="17"/>
      <c r="G274" s="18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customFormat="false" ht="15.75" hidden="false" customHeight="true" outlineLevel="0" collapsed="false">
      <c r="B275" s="17"/>
      <c r="C275" s="17"/>
      <c r="D275" s="17"/>
      <c r="E275" s="17"/>
      <c r="F275" s="17"/>
      <c r="G275" s="18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customFormat="false" ht="15.75" hidden="false" customHeight="true" outlineLevel="0" collapsed="false">
      <c r="B276" s="17"/>
      <c r="C276" s="17"/>
      <c r="D276" s="17"/>
      <c r="E276" s="17"/>
      <c r="F276" s="17"/>
      <c r="G276" s="18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customFormat="false" ht="15.75" hidden="false" customHeight="true" outlineLevel="0" collapsed="false">
      <c r="B277" s="17"/>
      <c r="C277" s="17"/>
      <c r="D277" s="17"/>
      <c r="E277" s="17"/>
      <c r="F277" s="17"/>
      <c r="G277" s="18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customFormat="false" ht="15.75" hidden="false" customHeight="true" outlineLevel="0" collapsed="false">
      <c r="B278" s="17"/>
      <c r="C278" s="17"/>
      <c r="D278" s="17"/>
      <c r="E278" s="17"/>
      <c r="F278" s="17"/>
      <c r="G278" s="18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customFormat="false" ht="15.75" hidden="false" customHeight="true" outlineLevel="0" collapsed="false">
      <c r="B279" s="17"/>
      <c r="C279" s="17"/>
      <c r="D279" s="17"/>
      <c r="E279" s="17"/>
      <c r="F279" s="17"/>
      <c r="G279" s="18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customFormat="false" ht="15.75" hidden="false" customHeight="true" outlineLevel="0" collapsed="false">
      <c r="B280" s="17"/>
      <c r="C280" s="17"/>
      <c r="D280" s="17"/>
      <c r="E280" s="17"/>
      <c r="F280" s="17"/>
      <c r="G280" s="18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customFormat="false" ht="15.75" hidden="false" customHeight="true" outlineLevel="0" collapsed="false">
      <c r="B281" s="17"/>
      <c r="C281" s="17"/>
      <c r="D281" s="17"/>
      <c r="E281" s="17"/>
      <c r="F281" s="17"/>
      <c r="G281" s="18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customFormat="false" ht="15.75" hidden="false" customHeight="true" outlineLevel="0" collapsed="false">
      <c r="B282" s="17"/>
      <c r="C282" s="17"/>
      <c r="D282" s="17"/>
      <c r="E282" s="17"/>
      <c r="F282" s="17"/>
      <c r="G282" s="18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customFormat="false" ht="15.75" hidden="false" customHeight="true" outlineLevel="0" collapsed="false">
      <c r="B283" s="17"/>
      <c r="C283" s="17"/>
      <c r="D283" s="17"/>
      <c r="E283" s="17"/>
      <c r="F283" s="17"/>
      <c r="G283" s="18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customFormat="false" ht="15.75" hidden="false" customHeight="true" outlineLevel="0" collapsed="false">
      <c r="B284" s="17"/>
      <c r="C284" s="17"/>
      <c r="D284" s="17"/>
      <c r="E284" s="17"/>
      <c r="F284" s="17"/>
      <c r="G284" s="18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customFormat="false" ht="15.75" hidden="false" customHeight="true" outlineLevel="0" collapsed="false">
      <c r="B285" s="17"/>
      <c r="C285" s="17"/>
      <c r="D285" s="17"/>
      <c r="E285" s="17"/>
      <c r="F285" s="17"/>
      <c r="G285" s="18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customFormat="false" ht="15.75" hidden="false" customHeight="true" outlineLevel="0" collapsed="false">
      <c r="B286" s="17"/>
      <c r="C286" s="17"/>
      <c r="D286" s="17"/>
      <c r="E286" s="17"/>
      <c r="F286" s="17"/>
      <c r="G286" s="18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customFormat="false" ht="15.75" hidden="false" customHeight="true" outlineLevel="0" collapsed="false">
      <c r="B287" s="17"/>
      <c r="C287" s="17"/>
      <c r="D287" s="17"/>
      <c r="E287" s="17"/>
      <c r="F287" s="17"/>
      <c r="G287" s="18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customFormat="false" ht="15.75" hidden="false" customHeight="true" outlineLevel="0" collapsed="false">
      <c r="B288" s="17"/>
      <c r="C288" s="17"/>
      <c r="D288" s="17"/>
      <c r="E288" s="17"/>
      <c r="F288" s="17"/>
      <c r="G288" s="18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customFormat="false" ht="15.75" hidden="false" customHeight="true" outlineLevel="0" collapsed="false">
      <c r="B289" s="17"/>
      <c r="C289" s="17"/>
      <c r="D289" s="17"/>
      <c r="E289" s="17"/>
      <c r="F289" s="17"/>
      <c r="G289" s="18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customFormat="false" ht="15.75" hidden="false" customHeight="true" outlineLevel="0" collapsed="false">
      <c r="B290" s="17"/>
      <c r="C290" s="17"/>
      <c r="D290" s="17"/>
      <c r="E290" s="17"/>
      <c r="F290" s="17"/>
      <c r="G290" s="18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customFormat="false" ht="15.75" hidden="false" customHeight="true" outlineLevel="0" collapsed="false">
      <c r="B291" s="17"/>
      <c r="C291" s="17"/>
      <c r="D291" s="17"/>
      <c r="E291" s="17"/>
      <c r="F291" s="17"/>
      <c r="G291" s="18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customFormat="false" ht="15.75" hidden="false" customHeight="true" outlineLevel="0" collapsed="false">
      <c r="B292" s="17"/>
      <c r="C292" s="17"/>
      <c r="D292" s="17"/>
      <c r="E292" s="17"/>
      <c r="F292" s="17"/>
      <c r="G292" s="18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customFormat="false" ht="15.75" hidden="false" customHeight="true" outlineLevel="0" collapsed="false">
      <c r="B293" s="17"/>
      <c r="C293" s="17"/>
      <c r="D293" s="17"/>
      <c r="E293" s="17"/>
      <c r="F293" s="17"/>
      <c r="G293" s="18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customFormat="false" ht="15.75" hidden="false" customHeight="true" outlineLevel="0" collapsed="false">
      <c r="B294" s="17"/>
      <c r="C294" s="17"/>
      <c r="D294" s="17"/>
      <c r="E294" s="17"/>
      <c r="F294" s="17"/>
      <c r="G294" s="18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customFormat="false" ht="15.75" hidden="false" customHeight="true" outlineLevel="0" collapsed="false">
      <c r="B295" s="17"/>
      <c r="C295" s="17"/>
      <c r="D295" s="17"/>
      <c r="E295" s="17"/>
      <c r="F295" s="17"/>
      <c r="G295" s="18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customFormat="false" ht="15.75" hidden="false" customHeight="true" outlineLevel="0" collapsed="false">
      <c r="B296" s="17"/>
      <c r="C296" s="17"/>
      <c r="D296" s="17"/>
      <c r="E296" s="17"/>
      <c r="F296" s="17"/>
      <c r="G296" s="18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customFormat="false" ht="15.75" hidden="false" customHeight="true" outlineLevel="0" collapsed="false">
      <c r="B297" s="17"/>
      <c r="C297" s="17"/>
      <c r="D297" s="17"/>
      <c r="E297" s="17"/>
      <c r="F297" s="17"/>
      <c r="G297" s="18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customFormat="false" ht="15.75" hidden="false" customHeight="true" outlineLevel="0" collapsed="false">
      <c r="B298" s="17"/>
      <c r="C298" s="17"/>
      <c r="D298" s="17"/>
      <c r="E298" s="17"/>
      <c r="F298" s="17"/>
      <c r="G298" s="18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customFormat="false" ht="15.75" hidden="false" customHeight="true" outlineLevel="0" collapsed="false">
      <c r="B299" s="17"/>
      <c r="C299" s="17"/>
      <c r="D299" s="17"/>
      <c r="E299" s="17"/>
      <c r="F299" s="17"/>
      <c r="G299" s="18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customFormat="false" ht="15.75" hidden="false" customHeight="true" outlineLevel="0" collapsed="false">
      <c r="B300" s="17"/>
      <c r="C300" s="17"/>
      <c r="D300" s="17"/>
      <c r="E300" s="17"/>
      <c r="F300" s="17"/>
      <c r="G300" s="18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customFormat="false" ht="15.75" hidden="false" customHeight="true" outlineLevel="0" collapsed="false">
      <c r="B301" s="17"/>
      <c r="C301" s="17"/>
      <c r="D301" s="17"/>
      <c r="E301" s="17"/>
      <c r="F301" s="17"/>
      <c r="G301" s="18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customFormat="false" ht="15.75" hidden="false" customHeight="true" outlineLevel="0" collapsed="false">
      <c r="B302" s="17"/>
      <c r="C302" s="17"/>
      <c r="D302" s="17"/>
      <c r="E302" s="17"/>
      <c r="F302" s="17"/>
      <c r="G302" s="18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customFormat="false" ht="15.75" hidden="false" customHeight="true" outlineLevel="0" collapsed="false">
      <c r="B303" s="17"/>
      <c r="C303" s="17"/>
      <c r="D303" s="17"/>
      <c r="E303" s="17"/>
      <c r="F303" s="17"/>
      <c r="G303" s="18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customFormat="false" ht="15.75" hidden="false" customHeight="true" outlineLevel="0" collapsed="false">
      <c r="B304" s="17"/>
      <c r="C304" s="17"/>
      <c r="D304" s="17"/>
      <c r="E304" s="17"/>
      <c r="F304" s="17"/>
      <c r="G304" s="18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customFormat="false" ht="15.75" hidden="false" customHeight="true" outlineLevel="0" collapsed="false">
      <c r="B305" s="17"/>
      <c r="C305" s="17"/>
      <c r="D305" s="17"/>
      <c r="E305" s="17"/>
      <c r="F305" s="17"/>
      <c r="G305" s="18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customFormat="false" ht="15.75" hidden="false" customHeight="true" outlineLevel="0" collapsed="false">
      <c r="B306" s="17"/>
      <c r="C306" s="17"/>
      <c r="D306" s="17"/>
      <c r="E306" s="17"/>
      <c r="F306" s="17"/>
      <c r="G306" s="18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customFormat="false" ht="15.75" hidden="false" customHeight="true" outlineLevel="0" collapsed="false">
      <c r="B307" s="17"/>
      <c r="C307" s="17"/>
      <c r="D307" s="17"/>
      <c r="E307" s="17"/>
      <c r="F307" s="17"/>
      <c r="G307" s="18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customFormat="false" ht="15.75" hidden="false" customHeight="true" outlineLevel="0" collapsed="false">
      <c r="B308" s="17"/>
      <c r="C308" s="17"/>
      <c r="D308" s="17"/>
      <c r="E308" s="17"/>
      <c r="F308" s="17"/>
      <c r="G308" s="18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customFormat="false" ht="15.75" hidden="false" customHeight="true" outlineLevel="0" collapsed="false">
      <c r="B309" s="17"/>
      <c r="C309" s="17"/>
      <c r="D309" s="17"/>
      <c r="E309" s="17"/>
      <c r="F309" s="17"/>
      <c r="G309" s="18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customFormat="false" ht="15.75" hidden="false" customHeight="true" outlineLevel="0" collapsed="false">
      <c r="B310" s="17"/>
      <c r="C310" s="17"/>
      <c r="D310" s="17"/>
      <c r="E310" s="17"/>
      <c r="F310" s="17"/>
      <c r="G310" s="18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customFormat="false" ht="15.75" hidden="false" customHeight="true" outlineLevel="0" collapsed="false">
      <c r="B311" s="17"/>
      <c r="C311" s="17"/>
      <c r="D311" s="17"/>
      <c r="E311" s="17"/>
      <c r="F311" s="17"/>
      <c r="G311" s="18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customFormat="false" ht="15.75" hidden="false" customHeight="true" outlineLevel="0" collapsed="false">
      <c r="B312" s="17"/>
      <c r="C312" s="17"/>
      <c r="D312" s="17"/>
      <c r="E312" s="17"/>
      <c r="F312" s="17"/>
      <c r="G312" s="18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customFormat="false" ht="15.75" hidden="false" customHeight="true" outlineLevel="0" collapsed="false">
      <c r="B313" s="17"/>
      <c r="C313" s="17"/>
      <c r="D313" s="17"/>
      <c r="E313" s="17"/>
      <c r="F313" s="17"/>
      <c r="G313" s="18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customFormat="false" ht="15.75" hidden="false" customHeight="true" outlineLevel="0" collapsed="false">
      <c r="B314" s="17"/>
      <c r="C314" s="17"/>
      <c r="D314" s="17"/>
      <c r="E314" s="17"/>
      <c r="F314" s="17"/>
      <c r="G314" s="18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customFormat="false" ht="15.75" hidden="false" customHeight="true" outlineLevel="0" collapsed="false">
      <c r="B315" s="17"/>
      <c r="C315" s="17"/>
      <c r="D315" s="17"/>
      <c r="E315" s="17"/>
      <c r="F315" s="17"/>
      <c r="G315" s="18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customFormat="false" ht="15.75" hidden="false" customHeight="true" outlineLevel="0" collapsed="false">
      <c r="B316" s="17"/>
      <c r="C316" s="17"/>
      <c r="D316" s="17"/>
      <c r="E316" s="17"/>
      <c r="F316" s="17"/>
      <c r="G316" s="18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customFormat="false" ht="15.75" hidden="false" customHeight="true" outlineLevel="0" collapsed="false">
      <c r="B317" s="17"/>
      <c r="C317" s="17"/>
      <c r="D317" s="17"/>
      <c r="E317" s="17"/>
      <c r="F317" s="17"/>
      <c r="G317" s="18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customFormat="false" ht="15.75" hidden="false" customHeight="true" outlineLevel="0" collapsed="false">
      <c r="B318" s="17"/>
      <c r="C318" s="17"/>
      <c r="D318" s="17"/>
      <c r="E318" s="17"/>
      <c r="F318" s="17"/>
      <c r="G318" s="18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customFormat="false" ht="15.75" hidden="false" customHeight="true" outlineLevel="0" collapsed="false">
      <c r="B319" s="17"/>
      <c r="C319" s="17"/>
      <c r="D319" s="17"/>
      <c r="E319" s="17"/>
      <c r="F319" s="17"/>
      <c r="G319" s="18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customFormat="false" ht="15.75" hidden="false" customHeight="true" outlineLevel="0" collapsed="false">
      <c r="B320" s="17"/>
      <c r="C320" s="17"/>
      <c r="D320" s="17"/>
      <c r="E320" s="17"/>
      <c r="F320" s="17"/>
      <c r="G320" s="18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customFormat="false" ht="15.75" hidden="false" customHeight="true" outlineLevel="0" collapsed="false">
      <c r="B321" s="17"/>
      <c r="C321" s="17"/>
      <c r="D321" s="17"/>
      <c r="E321" s="17"/>
      <c r="F321" s="17"/>
      <c r="G321" s="18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customFormat="false" ht="15.75" hidden="false" customHeight="true" outlineLevel="0" collapsed="false">
      <c r="B322" s="17"/>
      <c r="C322" s="17"/>
      <c r="D322" s="17"/>
      <c r="E322" s="17"/>
      <c r="F322" s="17"/>
      <c r="G322" s="18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customFormat="false" ht="15.75" hidden="false" customHeight="true" outlineLevel="0" collapsed="false">
      <c r="B323" s="17"/>
      <c r="C323" s="17"/>
      <c r="D323" s="17"/>
      <c r="E323" s="17"/>
      <c r="F323" s="17"/>
      <c r="G323" s="18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customFormat="false" ht="15.75" hidden="false" customHeight="true" outlineLevel="0" collapsed="false">
      <c r="B324" s="17"/>
      <c r="C324" s="17"/>
      <c r="D324" s="17"/>
      <c r="E324" s="17"/>
      <c r="F324" s="17"/>
      <c r="G324" s="18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customFormat="false" ht="15.75" hidden="false" customHeight="true" outlineLevel="0" collapsed="false">
      <c r="B325" s="17"/>
      <c r="C325" s="17"/>
      <c r="D325" s="17"/>
      <c r="E325" s="17"/>
      <c r="F325" s="17"/>
      <c r="G325" s="18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customFormat="false" ht="15.75" hidden="false" customHeight="true" outlineLevel="0" collapsed="false">
      <c r="B326" s="17"/>
      <c r="C326" s="17"/>
      <c r="D326" s="17"/>
      <c r="E326" s="17"/>
      <c r="F326" s="17"/>
      <c r="G326" s="18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customFormat="false" ht="15.75" hidden="false" customHeight="true" outlineLevel="0" collapsed="false">
      <c r="B327" s="17"/>
      <c r="C327" s="17"/>
      <c r="D327" s="17"/>
      <c r="E327" s="17"/>
      <c r="F327" s="17"/>
      <c r="G327" s="18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customFormat="false" ht="15.75" hidden="false" customHeight="true" outlineLevel="0" collapsed="false">
      <c r="B328" s="17"/>
      <c r="C328" s="17"/>
      <c r="D328" s="17"/>
      <c r="E328" s="17"/>
      <c r="F328" s="17"/>
      <c r="G328" s="18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customFormat="false" ht="15.75" hidden="false" customHeight="true" outlineLevel="0" collapsed="false">
      <c r="B329" s="17"/>
      <c r="C329" s="17"/>
      <c r="D329" s="17"/>
      <c r="E329" s="17"/>
      <c r="F329" s="17"/>
      <c r="G329" s="18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customFormat="false" ht="15.75" hidden="false" customHeight="true" outlineLevel="0" collapsed="false">
      <c r="B330" s="17"/>
      <c r="C330" s="17"/>
      <c r="D330" s="17"/>
      <c r="E330" s="17"/>
      <c r="F330" s="17"/>
      <c r="G330" s="18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customFormat="false" ht="15.75" hidden="false" customHeight="true" outlineLevel="0" collapsed="false">
      <c r="B331" s="17"/>
      <c r="C331" s="17"/>
      <c r="D331" s="17"/>
      <c r="E331" s="17"/>
      <c r="F331" s="17"/>
      <c r="G331" s="18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customFormat="false" ht="15.75" hidden="false" customHeight="true" outlineLevel="0" collapsed="false">
      <c r="B332" s="17"/>
      <c r="C332" s="17"/>
      <c r="D332" s="17"/>
      <c r="E332" s="17"/>
      <c r="F332" s="17"/>
      <c r="G332" s="18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customFormat="false" ht="15.75" hidden="false" customHeight="true" outlineLevel="0" collapsed="false">
      <c r="B333" s="17"/>
      <c r="C333" s="17"/>
      <c r="D333" s="17"/>
      <c r="E333" s="17"/>
      <c r="F333" s="17"/>
      <c r="G333" s="18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customFormat="false" ht="15.75" hidden="false" customHeight="true" outlineLevel="0" collapsed="false">
      <c r="B334" s="17"/>
      <c r="C334" s="17"/>
      <c r="D334" s="17"/>
      <c r="E334" s="17"/>
      <c r="F334" s="17"/>
      <c r="G334" s="18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customFormat="false" ht="15.75" hidden="false" customHeight="true" outlineLevel="0" collapsed="false">
      <c r="B335" s="17"/>
      <c r="C335" s="17"/>
      <c r="D335" s="17"/>
      <c r="E335" s="17"/>
      <c r="F335" s="17"/>
      <c r="G335" s="18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customFormat="false" ht="15.75" hidden="false" customHeight="true" outlineLevel="0" collapsed="false">
      <c r="B336" s="17"/>
      <c r="C336" s="17"/>
      <c r="D336" s="17"/>
      <c r="E336" s="17"/>
      <c r="F336" s="17"/>
      <c r="G336" s="18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customFormat="false" ht="15.75" hidden="false" customHeight="true" outlineLevel="0" collapsed="false">
      <c r="B337" s="17"/>
      <c r="C337" s="17"/>
      <c r="D337" s="17"/>
      <c r="E337" s="17"/>
      <c r="F337" s="17"/>
      <c r="G337" s="18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customFormat="false" ht="15.75" hidden="false" customHeight="true" outlineLevel="0" collapsed="false">
      <c r="B338" s="17"/>
      <c r="C338" s="17"/>
      <c r="D338" s="17"/>
      <c r="E338" s="17"/>
      <c r="F338" s="17"/>
      <c r="G338" s="18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customFormat="false" ht="15.75" hidden="false" customHeight="true" outlineLevel="0" collapsed="false">
      <c r="B339" s="17"/>
      <c r="C339" s="17"/>
      <c r="D339" s="17"/>
      <c r="E339" s="17"/>
      <c r="F339" s="17"/>
      <c r="G339" s="18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customFormat="false" ht="15.75" hidden="false" customHeight="true" outlineLevel="0" collapsed="false">
      <c r="B340" s="17"/>
      <c r="C340" s="17"/>
      <c r="D340" s="17"/>
      <c r="E340" s="17"/>
      <c r="F340" s="17"/>
      <c r="G340" s="18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customFormat="false" ht="15.75" hidden="false" customHeight="true" outlineLevel="0" collapsed="false">
      <c r="B341" s="17"/>
      <c r="C341" s="17"/>
      <c r="D341" s="17"/>
      <c r="E341" s="17"/>
      <c r="F341" s="17"/>
      <c r="G341" s="18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customFormat="false" ht="15.75" hidden="false" customHeight="true" outlineLevel="0" collapsed="false">
      <c r="B342" s="17"/>
      <c r="C342" s="17"/>
      <c r="D342" s="17"/>
      <c r="E342" s="17"/>
      <c r="F342" s="17"/>
      <c r="G342" s="18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customFormat="false" ht="15.75" hidden="false" customHeight="true" outlineLevel="0" collapsed="false">
      <c r="B343" s="17"/>
      <c r="C343" s="17"/>
      <c r="D343" s="17"/>
      <c r="E343" s="17"/>
      <c r="F343" s="17"/>
      <c r="G343" s="18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customFormat="false" ht="15.75" hidden="false" customHeight="true" outlineLevel="0" collapsed="false">
      <c r="B344" s="17"/>
      <c r="C344" s="17"/>
      <c r="D344" s="17"/>
      <c r="E344" s="17"/>
      <c r="F344" s="17"/>
      <c r="G344" s="18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customFormat="false" ht="15.75" hidden="false" customHeight="true" outlineLevel="0" collapsed="false">
      <c r="B345" s="17"/>
      <c r="C345" s="17"/>
      <c r="D345" s="17"/>
      <c r="E345" s="17"/>
      <c r="F345" s="17"/>
      <c r="G345" s="18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customFormat="false" ht="15.75" hidden="false" customHeight="true" outlineLevel="0" collapsed="false">
      <c r="B346" s="17"/>
      <c r="C346" s="17"/>
      <c r="D346" s="17"/>
      <c r="E346" s="17"/>
      <c r="F346" s="17"/>
      <c r="G346" s="18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customFormat="false" ht="15.75" hidden="false" customHeight="true" outlineLevel="0" collapsed="false">
      <c r="B347" s="17"/>
      <c r="C347" s="17"/>
      <c r="D347" s="17"/>
      <c r="E347" s="17"/>
      <c r="F347" s="17"/>
      <c r="G347" s="18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customFormat="false" ht="15.75" hidden="false" customHeight="true" outlineLevel="0" collapsed="false">
      <c r="B348" s="17"/>
      <c r="C348" s="17"/>
      <c r="D348" s="17"/>
      <c r="E348" s="17"/>
      <c r="F348" s="17"/>
      <c r="G348" s="18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customFormat="false" ht="15.75" hidden="false" customHeight="true" outlineLevel="0" collapsed="false">
      <c r="B349" s="17"/>
      <c r="C349" s="17"/>
      <c r="D349" s="17"/>
      <c r="E349" s="17"/>
      <c r="F349" s="17"/>
      <c r="G349" s="18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customFormat="false" ht="15.75" hidden="false" customHeight="true" outlineLevel="0" collapsed="false">
      <c r="B350" s="17"/>
      <c r="C350" s="17"/>
      <c r="D350" s="17"/>
      <c r="E350" s="17"/>
      <c r="F350" s="17"/>
      <c r="G350" s="18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customFormat="false" ht="15.75" hidden="false" customHeight="true" outlineLevel="0" collapsed="false">
      <c r="B351" s="17"/>
      <c r="C351" s="17"/>
      <c r="D351" s="17"/>
      <c r="E351" s="17"/>
      <c r="F351" s="17"/>
      <c r="G351" s="18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customFormat="false" ht="15.75" hidden="false" customHeight="true" outlineLevel="0" collapsed="false">
      <c r="B352" s="17"/>
      <c r="C352" s="17"/>
      <c r="D352" s="17"/>
      <c r="E352" s="17"/>
      <c r="F352" s="17"/>
      <c r="G352" s="18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customFormat="false" ht="15.75" hidden="false" customHeight="true" outlineLevel="0" collapsed="false">
      <c r="B353" s="17"/>
      <c r="C353" s="17"/>
      <c r="D353" s="17"/>
      <c r="E353" s="17"/>
      <c r="F353" s="17"/>
      <c r="G353" s="18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customFormat="false" ht="15.75" hidden="false" customHeight="true" outlineLevel="0" collapsed="false">
      <c r="B354" s="17"/>
      <c r="C354" s="17"/>
      <c r="D354" s="17"/>
      <c r="E354" s="17"/>
      <c r="F354" s="17"/>
      <c r="G354" s="18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customFormat="false" ht="15.75" hidden="false" customHeight="true" outlineLevel="0" collapsed="false">
      <c r="B355" s="17"/>
      <c r="C355" s="17"/>
      <c r="D355" s="17"/>
      <c r="E355" s="17"/>
      <c r="F355" s="17"/>
      <c r="G355" s="18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customFormat="false" ht="15.75" hidden="false" customHeight="true" outlineLevel="0" collapsed="false">
      <c r="B356" s="17"/>
      <c r="C356" s="17"/>
      <c r="D356" s="17"/>
      <c r="E356" s="17"/>
      <c r="F356" s="17"/>
      <c r="G356" s="18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customFormat="false" ht="15.75" hidden="false" customHeight="true" outlineLevel="0" collapsed="false">
      <c r="B357" s="17"/>
      <c r="C357" s="17"/>
      <c r="D357" s="17"/>
      <c r="E357" s="17"/>
      <c r="F357" s="17"/>
      <c r="G357" s="18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customFormat="false" ht="15.75" hidden="false" customHeight="true" outlineLevel="0" collapsed="false">
      <c r="B358" s="17"/>
      <c r="C358" s="17"/>
      <c r="D358" s="17"/>
      <c r="E358" s="17"/>
      <c r="F358" s="17"/>
      <c r="G358" s="18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customFormat="false" ht="15.75" hidden="false" customHeight="true" outlineLevel="0" collapsed="false">
      <c r="B359" s="17"/>
      <c r="C359" s="17"/>
      <c r="D359" s="17"/>
      <c r="E359" s="17"/>
      <c r="F359" s="17"/>
      <c r="G359" s="18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customFormat="false" ht="15.75" hidden="false" customHeight="true" outlineLevel="0" collapsed="false">
      <c r="B360" s="17"/>
      <c r="C360" s="17"/>
      <c r="D360" s="17"/>
      <c r="E360" s="17"/>
      <c r="F360" s="17"/>
      <c r="G360" s="18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customFormat="false" ht="15.75" hidden="false" customHeight="true" outlineLevel="0" collapsed="false">
      <c r="B361" s="17"/>
      <c r="C361" s="17"/>
      <c r="D361" s="17"/>
      <c r="E361" s="17"/>
      <c r="F361" s="17"/>
      <c r="G361" s="18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customFormat="false" ht="15.75" hidden="false" customHeight="true" outlineLevel="0" collapsed="false">
      <c r="B362" s="17"/>
      <c r="C362" s="17"/>
      <c r="D362" s="17"/>
      <c r="E362" s="17"/>
      <c r="F362" s="17"/>
      <c r="G362" s="18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customFormat="false" ht="15.75" hidden="false" customHeight="true" outlineLevel="0" collapsed="false">
      <c r="B363" s="17"/>
      <c r="C363" s="17"/>
      <c r="D363" s="17"/>
      <c r="E363" s="17"/>
      <c r="F363" s="17"/>
      <c r="G363" s="18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customFormat="false" ht="15.75" hidden="false" customHeight="true" outlineLevel="0" collapsed="false">
      <c r="B364" s="17"/>
      <c r="C364" s="17"/>
      <c r="D364" s="17"/>
      <c r="E364" s="17"/>
      <c r="F364" s="17"/>
      <c r="G364" s="18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customFormat="false" ht="15.75" hidden="false" customHeight="true" outlineLevel="0" collapsed="false">
      <c r="B365" s="17"/>
      <c r="C365" s="17"/>
      <c r="D365" s="17"/>
      <c r="E365" s="17"/>
      <c r="F365" s="17"/>
      <c r="G365" s="18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customFormat="false" ht="15.75" hidden="false" customHeight="true" outlineLevel="0" collapsed="false">
      <c r="B366" s="17"/>
      <c r="C366" s="17"/>
      <c r="D366" s="17"/>
      <c r="E366" s="17"/>
      <c r="F366" s="17"/>
      <c r="G366" s="18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customFormat="false" ht="15.75" hidden="false" customHeight="true" outlineLevel="0" collapsed="false">
      <c r="B367" s="17"/>
      <c r="C367" s="17"/>
      <c r="D367" s="17"/>
      <c r="E367" s="17"/>
      <c r="F367" s="17"/>
      <c r="G367" s="18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customFormat="false" ht="15.75" hidden="false" customHeight="true" outlineLevel="0" collapsed="false">
      <c r="B368" s="17"/>
      <c r="C368" s="17"/>
      <c r="D368" s="17"/>
      <c r="E368" s="17"/>
      <c r="F368" s="17"/>
      <c r="G368" s="18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customFormat="false" ht="15.75" hidden="false" customHeight="true" outlineLevel="0" collapsed="false">
      <c r="B369" s="17"/>
      <c r="C369" s="17"/>
      <c r="D369" s="17"/>
      <c r="E369" s="17"/>
      <c r="F369" s="17"/>
      <c r="G369" s="18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customFormat="false" ht="15.75" hidden="false" customHeight="true" outlineLevel="0" collapsed="false">
      <c r="B370" s="17"/>
      <c r="C370" s="17"/>
      <c r="D370" s="17"/>
      <c r="E370" s="17"/>
      <c r="F370" s="17"/>
      <c r="G370" s="18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customFormat="false" ht="15.75" hidden="false" customHeight="true" outlineLevel="0" collapsed="false">
      <c r="B371" s="17"/>
      <c r="C371" s="17"/>
      <c r="D371" s="17"/>
      <c r="E371" s="17"/>
      <c r="F371" s="17"/>
      <c r="G371" s="18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customFormat="false" ht="15.75" hidden="false" customHeight="true" outlineLevel="0" collapsed="false">
      <c r="B372" s="17"/>
      <c r="C372" s="17"/>
      <c r="D372" s="17"/>
      <c r="E372" s="17"/>
      <c r="F372" s="17"/>
      <c r="G372" s="18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customFormat="false" ht="15.75" hidden="false" customHeight="true" outlineLevel="0" collapsed="false">
      <c r="B373" s="17"/>
      <c r="C373" s="17"/>
      <c r="D373" s="17"/>
      <c r="E373" s="17"/>
      <c r="F373" s="17"/>
      <c r="G373" s="18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customFormat="false" ht="15.75" hidden="false" customHeight="true" outlineLevel="0" collapsed="false">
      <c r="B374" s="17"/>
      <c r="C374" s="17"/>
      <c r="D374" s="17"/>
      <c r="E374" s="17"/>
      <c r="F374" s="17"/>
      <c r="G374" s="18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customFormat="false" ht="15.75" hidden="false" customHeight="true" outlineLevel="0" collapsed="false">
      <c r="B375" s="17"/>
      <c r="C375" s="17"/>
      <c r="D375" s="17"/>
      <c r="E375" s="17"/>
      <c r="F375" s="17"/>
      <c r="G375" s="18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customFormat="false" ht="15.75" hidden="false" customHeight="true" outlineLevel="0" collapsed="false">
      <c r="B376" s="17"/>
      <c r="C376" s="17"/>
      <c r="D376" s="17"/>
      <c r="E376" s="17"/>
      <c r="F376" s="17"/>
      <c r="G376" s="18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customFormat="false" ht="15.75" hidden="false" customHeight="true" outlineLevel="0" collapsed="false">
      <c r="B377" s="17"/>
      <c r="C377" s="17"/>
      <c r="D377" s="17"/>
      <c r="E377" s="17"/>
      <c r="F377" s="17"/>
      <c r="G377" s="18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customFormat="false" ht="15.75" hidden="false" customHeight="true" outlineLevel="0" collapsed="false">
      <c r="B378" s="17"/>
      <c r="C378" s="17"/>
      <c r="D378" s="17"/>
      <c r="E378" s="17"/>
      <c r="F378" s="17"/>
      <c r="G378" s="18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customFormat="false" ht="15.75" hidden="false" customHeight="true" outlineLevel="0" collapsed="false">
      <c r="B379" s="17"/>
      <c r="C379" s="17"/>
      <c r="D379" s="17"/>
      <c r="E379" s="17"/>
      <c r="F379" s="17"/>
      <c r="G379" s="18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customFormat="false" ht="15.75" hidden="false" customHeight="true" outlineLevel="0" collapsed="false">
      <c r="B380" s="17"/>
      <c r="C380" s="17"/>
      <c r="D380" s="17"/>
      <c r="E380" s="17"/>
      <c r="F380" s="17"/>
      <c r="G380" s="18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customFormat="false" ht="15.75" hidden="false" customHeight="true" outlineLevel="0" collapsed="false">
      <c r="B381" s="17"/>
      <c r="C381" s="17"/>
      <c r="D381" s="17"/>
      <c r="E381" s="17"/>
      <c r="F381" s="17"/>
      <c r="G381" s="18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customFormat="false" ht="15.75" hidden="false" customHeight="true" outlineLevel="0" collapsed="false">
      <c r="B382" s="17"/>
      <c r="C382" s="17"/>
      <c r="D382" s="17"/>
      <c r="E382" s="17"/>
      <c r="F382" s="17"/>
      <c r="G382" s="18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customFormat="false" ht="15.75" hidden="false" customHeight="true" outlineLevel="0" collapsed="false">
      <c r="B383" s="17"/>
      <c r="C383" s="17"/>
      <c r="D383" s="17"/>
      <c r="E383" s="17"/>
      <c r="F383" s="17"/>
      <c r="G383" s="18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customFormat="false" ht="15.75" hidden="false" customHeight="true" outlineLevel="0" collapsed="false">
      <c r="B384" s="17"/>
      <c r="C384" s="17"/>
      <c r="D384" s="17"/>
      <c r="E384" s="17"/>
      <c r="F384" s="17"/>
      <c r="G384" s="18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customFormat="false" ht="15.75" hidden="false" customHeight="true" outlineLevel="0" collapsed="false">
      <c r="B385" s="17"/>
      <c r="C385" s="17"/>
      <c r="D385" s="17"/>
      <c r="E385" s="17"/>
      <c r="F385" s="17"/>
      <c r="G385" s="18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customFormat="false" ht="15.75" hidden="false" customHeight="true" outlineLevel="0" collapsed="false">
      <c r="B386" s="17"/>
      <c r="C386" s="17"/>
      <c r="D386" s="17"/>
      <c r="E386" s="17"/>
      <c r="F386" s="17"/>
      <c r="G386" s="18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customFormat="false" ht="15.75" hidden="false" customHeight="true" outlineLevel="0" collapsed="false">
      <c r="B387" s="17"/>
      <c r="C387" s="17"/>
      <c r="D387" s="17"/>
      <c r="E387" s="17"/>
      <c r="F387" s="17"/>
      <c r="G387" s="18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customFormat="false" ht="15.75" hidden="false" customHeight="true" outlineLevel="0" collapsed="false">
      <c r="B388" s="17"/>
      <c r="C388" s="17"/>
      <c r="D388" s="17"/>
      <c r="E388" s="17"/>
      <c r="F388" s="17"/>
      <c r="G388" s="18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customFormat="false" ht="15.75" hidden="false" customHeight="true" outlineLevel="0" collapsed="false">
      <c r="B389" s="17"/>
      <c r="C389" s="17"/>
      <c r="D389" s="17"/>
      <c r="E389" s="17"/>
      <c r="F389" s="17"/>
      <c r="G389" s="18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customFormat="false" ht="15.75" hidden="false" customHeight="true" outlineLevel="0" collapsed="false">
      <c r="B390" s="17"/>
      <c r="C390" s="17"/>
      <c r="D390" s="17"/>
      <c r="E390" s="17"/>
      <c r="F390" s="17"/>
      <c r="G390" s="18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customFormat="false" ht="15.75" hidden="false" customHeight="true" outlineLevel="0" collapsed="false">
      <c r="B391" s="17"/>
      <c r="C391" s="17"/>
      <c r="D391" s="17"/>
      <c r="E391" s="17"/>
      <c r="F391" s="17"/>
      <c r="G391" s="18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customFormat="false" ht="15.75" hidden="false" customHeight="true" outlineLevel="0" collapsed="false">
      <c r="B392" s="17"/>
      <c r="C392" s="17"/>
      <c r="D392" s="17"/>
      <c r="E392" s="17"/>
      <c r="F392" s="17"/>
      <c r="G392" s="18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customFormat="false" ht="15.75" hidden="false" customHeight="true" outlineLevel="0" collapsed="false">
      <c r="B393" s="17"/>
      <c r="C393" s="17"/>
      <c r="D393" s="17"/>
      <c r="E393" s="17"/>
      <c r="F393" s="17"/>
      <c r="G393" s="18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customFormat="false" ht="15.75" hidden="false" customHeight="true" outlineLevel="0" collapsed="false">
      <c r="B394" s="17"/>
      <c r="C394" s="17"/>
      <c r="D394" s="17"/>
      <c r="E394" s="17"/>
      <c r="F394" s="17"/>
      <c r="G394" s="18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customFormat="false" ht="15.75" hidden="false" customHeight="true" outlineLevel="0" collapsed="false">
      <c r="B395" s="17"/>
      <c r="C395" s="17"/>
      <c r="D395" s="17"/>
      <c r="E395" s="17"/>
      <c r="F395" s="17"/>
      <c r="G395" s="18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customFormat="false" ht="15.75" hidden="false" customHeight="true" outlineLevel="0" collapsed="false">
      <c r="B396" s="17"/>
      <c r="C396" s="17"/>
      <c r="D396" s="17"/>
      <c r="E396" s="17"/>
      <c r="F396" s="17"/>
      <c r="G396" s="18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customFormat="false" ht="15.75" hidden="false" customHeight="true" outlineLevel="0" collapsed="false">
      <c r="B397" s="17"/>
      <c r="C397" s="17"/>
      <c r="D397" s="17"/>
      <c r="E397" s="17"/>
      <c r="F397" s="17"/>
      <c r="G397" s="18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customFormat="false" ht="15.75" hidden="false" customHeight="true" outlineLevel="0" collapsed="false">
      <c r="B398" s="17"/>
      <c r="C398" s="17"/>
      <c r="D398" s="17"/>
      <c r="E398" s="17"/>
      <c r="F398" s="17"/>
      <c r="G398" s="18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customFormat="false" ht="15.75" hidden="false" customHeight="true" outlineLevel="0" collapsed="false">
      <c r="B399" s="17"/>
      <c r="C399" s="17"/>
      <c r="D399" s="17"/>
      <c r="E399" s="17"/>
      <c r="F399" s="17"/>
      <c r="G399" s="18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customFormat="false" ht="15.75" hidden="false" customHeight="true" outlineLevel="0" collapsed="false">
      <c r="B400" s="17"/>
      <c r="C400" s="17"/>
      <c r="D400" s="17"/>
      <c r="E400" s="17"/>
      <c r="F400" s="17"/>
      <c r="G400" s="18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customFormat="false" ht="15.75" hidden="false" customHeight="true" outlineLevel="0" collapsed="false">
      <c r="B401" s="17"/>
      <c r="C401" s="17"/>
      <c r="D401" s="17"/>
      <c r="E401" s="17"/>
      <c r="F401" s="17"/>
      <c r="G401" s="18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customFormat="false" ht="15.75" hidden="false" customHeight="true" outlineLevel="0" collapsed="false">
      <c r="B402" s="17"/>
      <c r="C402" s="17"/>
      <c r="D402" s="17"/>
      <c r="E402" s="17"/>
      <c r="F402" s="17"/>
      <c r="G402" s="18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customFormat="false" ht="15.75" hidden="false" customHeight="true" outlineLevel="0" collapsed="false">
      <c r="B403" s="17"/>
      <c r="C403" s="17"/>
      <c r="D403" s="17"/>
      <c r="E403" s="17"/>
      <c r="F403" s="17"/>
      <c r="G403" s="18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customFormat="false" ht="15.75" hidden="false" customHeight="true" outlineLevel="0" collapsed="false">
      <c r="B404" s="17"/>
      <c r="C404" s="17"/>
      <c r="D404" s="17"/>
      <c r="E404" s="17"/>
      <c r="F404" s="17"/>
      <c r="G404" s="18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customFormat="false" ht="15.75" hidden="false" customHeight="true" outlineLevel="0" collapsed="false">
      <c r="B405" s="17"/>
      <c r="C405" s="17"/>
      <c r="D405" s="17"/>
      <c r="E405" s="17"/>
      <c r="F405" s="17"/>
      <c r="G405" s="18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customFormat="false" ht="15.75" hidden="false" customHeight="true" outlineLevel="0" collapsed="false">
      <c r="B406" s="17"/>
      <c r="C406" s="17"/>
      <c r="D406" s="17"/>
      <c r="E406" s="17"/>
      <c r="F406" s="17"/>
      <c r="G406" s="18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customFormat="false" ht="15.75" hidden="false" customHeight="true" outlineLevel="0" collapsed="false">
      <c r="B407" s="17"/>
      <c r="C407" s="17"/>
      <c r="D407" s="17"/>
      <c r="E407" s="17"/>
      <c r="F407" s="17"/>
      <c r="G407" s="18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customFormat="false" ht="15.75" hidden="false" customHeight="true" outlineLevel="0" collapsed="false">
      <c r="B408" s="17"/>
      <c r="C408" s="17"/>
      <c r="D408" s="17"/>
      <c r="E408" s="17"/>
      <c r="F408" s="17"/>
      <c r="G408" s="18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customFormat="false" ht="15.75" hidden="false" customHeight="true" outlineLevel="0" collapsed="false">
      <c r="B409" s="17"/>
      <c r="C409" s="17"/>
      <c r="D409" s="17"/>
      <c r="E409" s="17"/>
      <c r="F409" s="17"/>
      <c r="G409" s="18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customFormat="false" ht="15.75" hidden="false" customHeight="true" outlineLevel="0" collapsed="false">
      <c r="B410" s="17"/>
      <c r="C410" s="17"/>
      <c r="D410" s="17"/>
      <c r="E410" s="17"/>
      <c r="F410" s="17"/>
      <c r="G410" s="18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customFormat="false" ht="15.75" hidden="false" customHeight="true" outlineLevel="0" collapsed="false">
      <c r="B411" s="17"/>
      <c r="C411" s="17"/>
      <c r="D411" s="17"/>
      <c r="E411" s="17"/>
      <c r="F411" s="17"/>
      <c r="G411" s="18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customFormat="false" ht="15.75" hidden="false" customHeight="true" outlineLevel="0" collapsed="false">
      <c r="B412" s="17"/>
      <c r="C412" s="17"/>
      <c r="D412" s="17"/>
      <c r="E412" s="17"/>
      <c r="F412" s="17"/>
      <c r="G412" s="18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customFormat="false" ht="15.75" hidden="false" customHeight="true" outlineLevel="0" collapsed="false">
      <c r="B413" s="17"/>
      <c r="C413" s="17"/>
      <c r="D413" s="17"/>
      <c r="E413" s="17"/>
      <c r="F413" s="17"/>
      <c r="G413" s="18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customFormat="false" ht="15.75" hidden="false" customHeight="true" outlineLevel="0" collapsed="false">
      <c r="B414" s="17"/>
      <c r="C414" s="17"/>
      <c r="D414" s="17"/>
      <c r="E414" s="17"/>
      <c r="F414" s="17"/>
      <c r="G414" s="18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customFormat="false" ht="15.75" hidden="false" customHeight="true" outlineLevel="0" collapsed="false">
      <c r="B415" s="17"/>
      <c r="C415" s="17"/>
      <c r="D415" s="17"/>
      <c r="E415" s="17"/>
      <c r="F415" s="17"/>
      <c r="G415" s="18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customFormat="false" ht="15.75" hidden="false" customHeight="true" outlineLevel="0" collapsed="false">
      <c r="B416" s="17"/>
      <c r="C416" s="17"/>
      <c r="D416" s="17"/>
      <c r="E416" s="17"/>
      <c r="F416" s="17"/>
      <c r="G416" s="18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customFormat="false" ht="15.75" hidden="false" customHeight="true" outlineLevel="0" collapsed="false">
      <c r="B417" s="17"/>
      <c r="C417" s="17"/>
      <c r="D417" s="17"/>
      <c r="E417" s="17"/>
      <c r="F417" s="17"/>
      <c r="G417" s="18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customFormat="false" ht="15.75" hidden="false" customHeight="true" outlineLevel="0" collapsed="false">
      <c r="B418" s="17"/>
      <c r="C418" s="17"/>
      <c r="D418" s="17"/>
      <c r="E418" s="17"/>
      <c r="F418" s="17"/>
      <c r="G418" s="18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customFormat="false" ht="15.75" hidden="false" customHeight="true" outlineLevel="0" collapsed="false">
      <c r="B419" s="17"/>
      <c r="C419" s="17"/>
      <c r="D419" s="17"/>
      <c r="E419" s="17"/>
      <c r="F419" s="17"/>
      <c r="G419" s="18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customFormat="false" ht="15.75" hidden="false" customHeight="true" outlineLevel="0" collapsed="false">
      <c r="B420" s="17"/>
      <c r="C420" s="17"/>
      <c r="D420" s="17"/>
      <c r="E420" s="17"/>
      <c r="F420" s="17"/>
      <c r="G420" s="18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customFormat="false" ht="15.75" hidden="false" customHeight="true" outlineLevel="0" collapsed="false">
      <c r="B421" s="17"/>
      <c r="C421" s="17"/>
      <c r="D421" s="17"/>
      <c r="E421" s="17"/>
      <c r="F421" s="17"/>
      <c r="G421" s="18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customFormat="false" ht="15.75" hidden="false" customHeight="true" outlineLevel="0" collapsed="false">
      <c r="B422" s="17"/>
      <c r="C422" s="17"/>
      <c r="D422" s="17"/>
      <c r="E422" s="17"/>
      <c r="F422" s="17"/>
      <c r="G422" s="18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customFormat="false" ht="15.75" hidden="false" customHeight="true" outlineLevel="0" collapsed="false">
      <c r="B423" s="17"/>
      <c r="C423" s="17"/>
      <c r="D423" s="17"/>
      <c r="E423" s="17"/>
      <c r="F423" s="17"/>
      <c r="G423" s="18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customFormat="false" ht="15.75" hidden="false" customHeight="true" outlineLevel="0" collapsed="false">
      <c r="B424" s="17"/>
      <c r="C424" s="17"/>
      <c r="D424" s="17"/>
      <c r="E424" s="17"/>
      <c r="F424" s="17"/>
      <c r="G424" s="18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customFormat="false" ht="15.75" hidden="false" customHeight="true" outlineLevel="0" collapsed="false">
      <c r="B425" s="17"/>
      <c r="C425" s="17"/>
      <c r="D425" s="17"/>
      <c r="E425" s="17"/>
      <c r="F425" s="17"/>
      <c r="G425" s="18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customFormat="false" ht="15.75" hidden="false" customHeight="true" outlineLevel="0" collapsed="false">
      <c r="B426" s="17"/>
      <c r="C426" s="17"/>
      <c r="D426" s="17"/>
      <c r="E426" s="17"/>
      <c r="F426" s="17"/>
      <c r="G426" s="18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customFormat="false" ht="15.75" hidden="false" customHeight="true" outlineLevel="0" collapsed="false">
      <c r="B427" s="17"/>
      <c r="C427" s="17"/>
      <c r="D427" s="17"/>
      <c r="E427" s="17"/>
      <c r="F427" s="17"/>
      <c r="G427" s="18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customFormat="false" ht="15.75" hidden="false" customHeight="true" outlineLevel="0" collapsed="false">
      <c r="B428" s="17"/>
      <c r="C428" s="17"/>
      <c r="D428" s="17"/>
      <c r="E428" s="17"/>
      <c r="F428" s="17"/>
      <c r="G428" s="18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customFormat="false" ht="15.75" hidden="false" customHeight="true" outlineLevel="0" collapsed="false">
      <c r="B429" s="17"/>
      <c r="C429" s="17"/>
      <c r="D429" s="17"/>
      <c r="E429" s="17"/>
      <c r="F429" s="17"/>
      <c r="G429" s="18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customFormat="false" ht="15.75" hidden="false" customHeight="true" outlineLevel="0" collapsed="false">
      <c r="B430" s="17"/>
      <c r="C430" s="17"/>
      <c r="D430" s="17"/>
      <c r="E430" s="17"/>
      <c r="F430" s="17"/>
      <c r="G430" s="18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customFormat="false" ht="15.75" hidden="false" customHeight="true" outlineLevel="0" collapsed="false">
      <c r="B431" s="17"/>
      <c r="C431" s="17"/>
      <c r="D431" s="17"/>
      <c r="E431" s="17"/>
      <c r="F431" s="17"/>
      <c r="G431" s="18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customFormat="false" ht="15.75" hidden="false" customHeight="true" outlineLevel="0" collapsed="false">
      <c r="B432" s="17"/>
      <c r="C432" s="17"/>
      <c r="D432" s="17"/>
      <c r="E432" s="17"/>
      <c r="F432" s="17"/>
      <c r="G432" s="18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customFormat="false" ht="15.75" hidden="false" customHeight="true" outlineLevel="0" collapsed="false">
      <c r="B433" s="17"/>
      <c r="C433" s="17"/>
      <c r="D433" s="17"/>
      <c r="E433" s="17"/>
      <c r="F433" s="17"/>
      <c r="G433" s="18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customFormat="false" ht="15.75" hidden="false" customHeight="true" outlineLevel="0" collapsed="false">
      <c r="B434" s="17"/>
      <c r="C434" s="17"/>
      <c r="D434" s="17"/>
      <c r="E434" s="17"/>
      <c r="F434" s="17"/>
      <c r="G434" s="18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customFormat="false" ht="15.75" hidden="false" customHeight="true" outlineLevel="0" collapsed="false">
      <c r="B435" s="17"/>
      <c r="C435" s="17"/>
      <c r="D435" s="17"/>
      <c r="E435" s="17"/>
      <c r="F435" s="17"/>
      <c r="G435" s="18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customFormat="false" ht="15.75" hidden="false" customHeight="true" outlineLevel="0" collapsed="false">
      <c r="B436" s="17"/>
      <c r="C436" s="17"/>
      <c r="D436" s="17"/>
      <c r="E436" s="17"/>
      <c r="F436" s="17"/>
      <c r="G436" s="18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customFormat="false" ht="15.75" hidden="false" customHeight="true" outlineLevel="0" collapsed="false">
      <c r="B437" s="17"/>
      <c r="C437" s="17"/>
      <c r="D437" s="17"/>
      <c r="E437" s="17"/>
      <c r="F437" s="17"/>
      <c r="G437" s="18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customFormat="false" ht="15.75" hidden="false" customHeight="true" outlineLevel="0" collapsed="false">
      <c r="B438" s="17"/>
      <c r="C438" s="17"/>
      <c r="D438" s="17"/>
      <c r="E438" s="17"/>
      <c r="F438" s="17"/>
      <c r="G438" s="18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customFormat="false" ht="15.75" hidden="false" customHeight="true" outlineLevel="0" collapsed="false">
      <c r="B439" s="17"/>
      <c r="C439" s="17"/>
      <c r="D439" s="17"/>
      <c r="E439" s="17"/>
      <c r="F439" s="17"/>
      <c r="G439" s="18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customFormat="false" ht="15.75" hidden="false" customHeight="true" outlineLevel="0" collapsed="false">
      <c r="B440" s="17"/>
      <c r="C440" s="17"/>
      <c r="D440" s="17"/>
      <c r="E440" s="17"/>
      <c r="F440" s="17"/>
      <c r="G440" s="18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customFormat="false" ht="15.75" hidden="false" customHeight="true" outlineLevel="0" collapsed="false">
      <c r="B441" s="17"/>
      <c r="C441" s="17"/>
      <c r="D441" s="17"/>
      <c r="E441" s="17"/>
      <c r="F441" s="17"/>
      <c r="G441" s="18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customFormat="false" ht="15.75" hidden="false" customHeight="true" outlineLevel="0" collapsed="false">
      <c r="B442" s="17"/>
      <c r="C442" s="17"/>
      <c r="D442" s="17"/>
      <c r="E442" s="17"/>
      <c r="F442" s="17"/>
      <c r="G442" s="18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customFormat="false" ht="15.75" hidden="false" customHeight="true" outlineLevel="0" collapsed="false">
      <c r="B443" s="17"/>
      <c r="C443" s="17"/>
      <c r="D443" s="17"/>
      <c r="E443" s="17"/>
      <c r="F443" s="17"/>
      <c r="G443" s="18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customFormat="false" ht="15.75" hidden="false" customHeight="true" outlineLevel="0" collapsed="false">
      <c r="B444" s="17"/>
      <c r="C444" s="17"/>
      <c r="D444" s="17"/>
      <c r="E444" s="17"/>
      <c r="F444" s="17"/>
      <c r="G444" s="18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customFormat="false" ht="15.75" hidden="false" customHeight="true" outlineLevel="0" collapsed="false">
      <c r="B445" s="17"/>
      <c r="C445" s="17"/>
      <c r="D445" s="17"/>
      <c r="E445" s="17"/>
      <c r="F445" s="17"/>
      <c r="G445" s="18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customFormat="false" ht="15.75" hidden="false" customHeight="true" outlineLevel="0" collapsed="false">
      <c r="B446" s="17"/>
      <c r="C446" s="17"/>
      <c r="D446" s="17"/>
      <c r="E446" s="17"/>
      <c r="F446" s="17"/>
      <c r="G446" s="18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customFormat="false" ht="15.75" hidden="false" customHeight="true" outlineLevel="0" collapsed="false">
      <c r="B447" s="17"/>
      <c r="C447" s="17"/>
      <c r="D447" s="17"/>
      <c r="E447" s="17"/>
      <c r="F447" s="17"/>
      <c r="G447" s="18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customFormat="false" ht="15.75" hidden="false" customHeight="true" outlineLevel="0" collapsed="false">
      <c r="B448" s="17"/>
      <c r="C448" s="17"/>
      <c r="D448" s="17"/>
      <c r="E448" s="17"/>
      <c r="F448" s="17"/>
      <c r="G448" s="18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customFormat="false" ht="15.75" hidden="false" customHeight="true" outlineLevel="0" collapsed="false">
      <c r="B449" s="17"/>
      <c r="C449" s="17"/>
      <c r="D449" s="17"/>
      <c r="E449" s="17"/>
      <c r="F449" s="17"/>
      <c r="G449" s="18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customFormat="false" ht="15.75" hidden="false" customHeight="true" outlineLevel="0" collapsed="false">
      <c r="B450" s="17"/>
      <c r="C450" s="17"/>
      <c r="D450" s="17"/>
      <c r="E450" s="17"/>
      <c r="F450" s="17"/>
      <c r="G450" s="18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customFormat="false" ht="15.75" hidden="false" customHeight="true" outlineLevel="0" collapsed="false">
      <c r="B451" s="17"/>
      <c r="C451" s="17"/>
      <c r="D451" s="17"/>
      <c r="E451" s="17"/>
      <c r="F451" s="17"/>
      <c r="G451" s="18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customFormat="false" ht="15.75" hidden="false" customHeight="true" outlineLevel="0" collapsed="false">
      <c r="B452" s="17"/>
      <c r="C452" s="17"/>
      <c r="D452" s="17"/>
      <c r="E452" s="17"/>
      <c r="F452" s="17"/>
      <c r="G452" s="18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customFormat="false" ht="15.75" hidden="false" customHeight="true" outlineLevel="0" collapsed="false">
      <c r="B453" s="17"/>
      <c r="C453" s="17"/>
      <c r="D453" s="17"/>
      <c r="E453" s="17"/>
      <c r="F453" s="17"/>
      <c r="G453" s="18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customFormat="false" ht="15.75" hidden="false" customHeight="true" outlineLevel="0" collapsed="false">
      <c r="B454" s="17"/>
      <c r="C454" s="17"/>
      <c r="D454" s="17"/>
      <c r="E454" s="17"/>
      <c r="F454" s="17"/>
      <c r="G454" s="18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customFormat="false" ht="15.75" hidden="false" customHeight="true" outlineLevel="0" collapsed="false">
      <c r="B455" s="17"/>
      <c r="C455" s="17"/>
      <c r="D455" s="17"/>
      <c r="E455" s="17"/>
      <c r="F455" s="17"/>
      <c r="G455" s="18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customFormat="false" ht="15.75" hidden="false" customHeight="true" outlineLevel="0" collapsed="false">
      <c r="B456" s="17"/>
      <c r="C456" s="17"/>
      <c r="D456" s="17"/>
      <c r="E456" s="17"/>
      <c r="F456" s="17"/>
      <c r="G456" s="18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customFormat="false" ht="15.75" hidden="false" customHeight="true" outlineLevel="0" collapsed="false">
      <c r="B457" s="17"/>
      <c r="C457" s="17"/>
      <c r="D457" s="17"/>
      <c r="E457" s="17"/>
      <c r="F457" s="17"/>
      <c r="G457" s="18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customFormat="false" ht="15.75" hidden="false" customHeight="true" outlineLevel="0" collapsed="false">
      <c r="B458" s="17"/>
      <c r="C458" s="17"/>
      <c r="D458" s="17"/>
      <c r="E458" s="17"/>
      <c r="F458" s="17"/>
      <c r="G458" s="18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customFormat="false" ht="15.75" hidden="false" customHeight="true" outlineLevel="0" collapsed="false">
      <c r="B459" s="17"/>
      <c r="C459" s="17"/>
      <c r="D459" s="17"/>
      <c r="E459" s="17"/>
      <c r="F459" s="17"/>
      <c r="G459" s="18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customFormat="false" ht="15.75" hidden="false" customHeight="true" outlineLevel="0" collapsed="false">
      <c r="B460" s="17"/>
      <c r="C460" s="17"/>
      <c r="D460" s="17"/>
      <c r="E460" s="17"/>
      <c r="F460" s="17"/>
      <c r="G460" s="18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customFormat="false" ht="15.75" hidden="false" customHeight="true" outlineLevel="0" collapsed="false">
      <c r="B461" s="17"/>
      <c r="C461" s="17"/>
      <c r="D461" s="17"/>
      <c r="E461" s="17"/>
      <c r="F461" s="17"/>
      <c r="G461" s="18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customFormat="false" ht="15.75" hidden="false" customHeight="true" outlineLevel="0" collapsed="false">
      <c r="B462" s="17"/>
      <c r="C462" s="17"/>
      <c r="D462" s="17"/>
      <c r="E462" s="17"/>
      <c r="F462" s="17"/>
      <c r="G462" s="18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customFormat="false" ht="15.75" hidden="false" customHeight="true" outlineLevel="0" collapsed="false">
      <c r="B463" s="17"/>
      <c r="C463" s="17"/>
      <c r="D463" s="17"/>
      <c r="E463" s="17"/>
      <c r="F463" s="17"/>
      <c r="G463" s="18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customFormat="false" ht="15.75" hidden="false" customHeight="true" outlineLevel="0" collapsed="false">
      <c r="B464" s="17"/>
      <c r="C464" s="17"/>
      <c r="D464" s="17"/>
      <c r="E464" s="17"/>
      <c r="F464" s="17"/>
      <c r="G464" s="18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customFormat="false" ht="15.75" hidden="false" customHeight="true" outlineLevel="0" collapsed="false">
      <c r="B465" s="17"/>
      <c r="C465" s="17"/>
      <c r="D465" s="17"/>
      <c r="E465" s="17"/>
      <c r="F465" s="17"/>
      <c r="G465" s="18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customFormat="false" ht="15.75" hidden="false" customHeight="true" outlineLevel="0" collapsed="false">
      <c r="B466" s="17"/>
      <c r="C466" s="17"/>
      <c r="D466" s="17"/>
      <c r="E466" s="17"/>
      <c r="F466" s="17"/>
      <c r="G466" s="18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customFormat="false" ht="15.75" hidden="false" customHeight="true" outlineLevel="0" collapsed="false">
      <c r="B467" s="17"/>
      <c r="C467" s="17"/>
      <c r="D467" s="17"/>
      <c r="E467" s="17"/>
      <c r="F467" s="17"/>
      <c r="G467" s="18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customFormat="false" ht="15.75" hidden="false" customHeight="true" outlineLevel="0" collapsed="false">
      <c r="B468" s="17"/>
      <c r="C468" s="17"/>
      <c r="D468" s="17"/>
      <c r="E468" s="17"/>
      <c r="F468" s="17"/>
      <c r="G468" s="18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customFormat="false" ht="15.75" hidden="false" customHeight="true" outlineLevel="0" collapsed="false">
      <c r="B469" s="17"/>
      <c r="C469" s="17"/>
      <c r="D469" s="17"/>
      <c r="E469" s="17"/>
      <c r="F469" s="17"/>
      <c r="G469" s="18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customFormat="false" ht="15.75" hidden="false" customHeight="true" outlineLevel="0" collapsed="false">
      <c r="B470" s="17"/>
      <c r="C470" s="17"/>
      <c r="D470" s="17"/>
      <c r="E470" s="17"/>
      <c r="F470" s="17"/>
      <c r="G470" s="18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customFormat="false" ht="15.75" hidden="false" customHeight="true" outlineLevel="0" collapsed="false">
      <c r="B471" s="17"/>
      <c r="C471" s="17"/>
      <c r="D471" s="17"/>
      <c r="E471" s="17"/>
      <c r="F471" s="17"/>
      <c r="G471" s="18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customFormat="false" ht="15.75" hidden="false" customHeight="true" outlineLevel="0" collapsed="false">
      <c r="B472" s="17"/>
      <c r="C472" s="17"/>
      <c r="D472" s="17"/>
      <c r="E472" s="17"/>
      <c r="F472" s="17"/>
      <c r="G472" s="18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customFormat="false" ht="15.75" hidden="false" customHeight="true" outlineLevel="0" collapsed="false">
      <c r="B473" s="17"/>
      <c r="C473" s="17"/>
      <c r="D473" s="17"/>
      <c r="E473" s="17"/>
      <c r="F473" s="17"/>
      <c r="G473" s="18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customFormat="false" ht="15.75" hidden="false" customHeight="true" outlineLevel="0" collapsed="false">
      <c r="B474" s="17"/>
      <c r="C474" s="17"/>
      <c r="D474" s="17"/>
      <c r="E474" s="17"/>
      <c r="F474" s="17"/>
      <c r="G474" s="18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customFormat="false" ht="15.75" hidden="false" customHeight="true" outlineLevel="0" collapsed="false">
      <c r="B475" s="17"/>
      <c r="C475" s="17"/>
      <c r="D475" s="17"/>
      <c r="E475" s="17"/>
      <c r="F475" s="17"/>
      <c r="G475" s="18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customFormat="false" ht="15.75" hidden="false" customHeight="true" outlineLevel="0" collapsed="false">
      <c r="B476" s="17"/>
      <c r="C476" s="17"/>
      <c r="D476" s="17"/>
      <c r="E476" s="17"/>
      <c r="F476" s="17"/>
      <c r="G476" s="18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customFormat="false" ht="15.75" hidden="false" customHeight="true" outlineLevel="0" collapsed="false">
      <c r="B477" s="17"/>
      <c r="C477" s="17"/>
      <c r="D477" s="17"/>
      <c r="E477" s="17"/>
      <c r="F477" s="17"/>
      <c r="G477" s="18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customFormat="false" ht="15.75" hidden="false" customHeight="true" outlineLevel="0" collapsed="false">
      <c r="B478" s="17"/>
      <c r="C478" s="17"/>
      <c r="D478" s="17"/>
      <c r="E478" s="17"/>
      <c r="F478" s="17"/>
      <c r="G478" s="18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customFormat="false" ht="15.75" hidden="false" customHeight="true" outlineLevel="0" collapsed="false">
      <c r="B479" s="17"/>
      <c r="C479" s="17"/>
      <c r="D479" s="17"/>
      <c r="E479" s="17"/>
      <c r="F479" s="17"/>
      <c r="G479" s="18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customFormat="false" ht="15.75" hidden="false" customHeight="true" outlineLevel="0" collapsed="false">
      <c r="B480" s="17"/>
      <c r="C480" s="17"/>
      <c r="D480" s="17"/>
      <c r="E480" s="17"/>
      <c r="F480" s="17"/>
      <c r="G480" s="18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customFormat="false" ht="15.75" hidden="false" customHeight="true" outlineLevel="0" collapsed="false">
      <c r="B481" s="17"/>
      <c r="C481" s="17"/>
      <c r="D481" s="17"/>
      <c r="E481" s="17"/>
      <c r="F481" s="17"/>
      <c r="G481" s="18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customFormat="false" ht="15.75" hidden="false" customHeight="true" outlineLevel="0" collapsed="false">
      <c r="B482" s="17"/>
      <c r="C482" s="17"/>
      <c r="D482" s="17"/>
      <c r="E482" s="17"/>
      <c r="F482" s="17"/>
      <c r="G482" s="18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customFormat="false" ht="15.75" hidden="false" customHeight="true" outlineLevel="0" collapsed="false">
      <c r="B483" s="17"/>
      <c r="C483" s="17"/>
      <c r="D483" s="17"/>
      <c r="E483" s="17"/>
      <c r="F483" s="17"/>
      <c r="G483" s="18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customFormat="false" ht="15.75" hidden="false" customHeight="true" outlineLevel="0" collapsed="false">
      <c r="B484" s="17"/>
      <c r="C484" s="17"/>
      <c r="D484" s="17"/>
      <c r="E484" s="17"/>
      <c r="F484" s="17"/>
      <c r="G484" s="18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customFormat="false" ht="15.75" hidden="false" customHeight="true" outlineLevel="0" collapsed="false">
      <c r="B485" s="17"/>
      <c r="C485" s="17"/>
      <c r="D485" s="17"/>
      <c r="E485" s="17"/>
      <c r="F485" s="17"/>
      <c r="G485" s="18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customFormat="false" ht="15.75" hidden="false" customHeight="true" outlineLevel="0" collapsed="false">
      <c r="B486" s="17"/>
      <c r="C486" s="17"/>
      <c r="D486" s="17"/>
      <c r="E486" s="17"/>
      <c r="F486" s="17"/>
      <c r="G486" s="18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customFormat="false" ht="15.75" hidden="false" customHeight="true" outlineLevel="0" collapsed="false">
      <c r="B487" s="17"/>
      <c r="C487" s="17"/>
      <c r="D487" s="17"/>
      <c r="E487" s="17"/>
      <c r="F487" s="17"/>
      <c r="G487" s="18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customFormat="false" ht="15.75" hidden="false" customHeight="true" outlineLevel="0" collapsed="false">
      <c r="B488" s="17"/>
      <c r="C488" s="17"/>
      <c r="D488" s="17"/>
      <c r="E488" s="17"/>
      <c r="F488" s="17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customFormat="false" ht="15.75" hidden="false" customHeight="true" outlineLevel="0" collapsed="false">
      <c r="B489" s="17"/>
      <c r="C489" s="17"/>
      <c r="D489" s="17"/>
      <c r="E489" s="17"/>
      <c r="F489" s="17"/>
      <c r="G489" s="18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customFormat="false" ht="15.75" hidden="false" customHeight="true" outlineLevel="0" collapsed="false">
      <c r="B490" s="17"/>
      <c r="C490" s="17"/>
      <c r="D490" s="17"/>
      <c r="E490" s="17"/>
      <c r="F490" s="17"/>
      <c r="G490" s="18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customFormat="false" ht="15.75" hidden="false" customHeight="true" outlineLevel="0" collapsed="false">
      <c r="B491" s="17"/>
      <c r="C491" s="17"/>
      <c r="D491" s="17"/>
      <c r="E491" s="17"/>
      <c r="F491" s="17"/>
      <c r="G491" s="18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customFormat="false" ht="15.75" hidden="false" customHeight="true" outlineLevel="0" collapsed="false">
      <c r="B492" s="17"/>
      <c r="C492" s="17"/>
      <c r="D492" s="17"/>
      <c r="E492" s="17"/>
      <c r="F492" s="17"/>
      <c r="G492" s="18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customFormat="false" ht="15.75" hidden="false" customHeight="true" outlineLevel="0" collapsed="false">
      <c r="B493" s="17"/>
      <c r="C493" s="17"/>
      <c r="D493" s="17"/>
      <c r="E493" s="17"/>
      <c r="F493" s="17"/>
      <c r="G493" s="18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customFormat="false" ht="15.75" hidden="false" customHeight="true" outlineLevel="0" collapsed="false">
      <c r="B494" s="17"/>
      <c r="C494" s="17"/>
      <c r="D494" s="17"/>
      <c r="E494" s="17"/>
      <c r="F494" s="17"/>
      <c r="G494" s="18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customFormat="false" ht="15.75" hidden="false" customHeight="true" outlineLevel="0" collapsed="false">
      <c r="B495" s="17"/>
      <c r="C495" s="17"/>
      <c r="D495" s="17"/>
      <c r="E495" s="17"/>
      <c r="F495" s="17"/>
      <c r="G495" s="18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customFormat="false" ht="15.75" hidden="false" customHeight="true" outlineLevel="0" collapsed="false">
      <c r="B496" s="17"/>
      <c r="C496" s="17"/>
      <c r="D496" s="17"/>
      <c r="E496" s="17"/>
      <c r="F496" s="17"/>
      <c r="G496" s="18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customFormat="false" ht="15.75" hidden="false" customHeight="true" outlineLevel="0" collapsed="false">
      <c r="B497" s="17"/>
      <c r="C497" s="17"/>
      <c r="D497" s="17"/>
      <c r="E497" s="17"/>
      <c r="F497" s="17"/>
      <c r="G497" s="18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customFormat="false" ht="15.75" hidden="false" customHeight="true" outlineLevel="0" collapsed="false">
      <c r="B498" s="17"/>
      <c r="C498" s="17"/>
      <c r="D498" s="17"/>
      <c r="E498" s="17"/>
      <c r="F498" s="17"/>
      <c r="G498" s="18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customFormat="false" ht="15.75" hidden="false" customHeight="true" outlineLevel="0" collapsed="false">
      <c r="B499" s="17"/>
      <c r="C499" s="17"/>
      <c r="D499" s="17"/>
      <c r="E499" s="17"/>
      <c r="F499" s="17"/>
      <c r="G499" s="18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customFormat="false" ht="15.75" hidden="false" customHeight="true" outlineLevel="0" collapsed="false">
      <c r="B500" s="17"/>
      <c r="C500" s="17"/>
      <c r="D500" s="17"/>
      <c r="E500" s="17"/>
      <c r="F500" s="17"/>
      <c r="G500" s="18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customFormat="false" ht="15.75" hidden="false" customHeight="true" outlineLevel="0" collapsed="false">
      <c r="B501" s="17"/>
      <c r="C501" s="17"/>
      <c r="D501" s="17"/>
      <c r="E501" s="17"/>
      <c r="F501" s="17"/>
      <c r="G501" s="18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customFormat="false" ht="15.75" hidden="false" customHeight="true" outlineLevel="0" collapsed="false">
      <c r="B502" s="17"/>
      <c r="C502" s="17"/>
      <c r="D502" s="17"/>
      <c r="E502" s="17"/>
      <c r="F502" s="17"/>
      <c r="G502" s="18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customFormat="false" ht="15.75" hidden="false" customHeight="true" outlineLevel="0" collapsed="false">
      <c r="B503" s="17"/>
      <c r="C503" s="17"/>
      <c r="D503" s="17"/>
      <c r="E503" s="17"/>
      <c r="F503" s="17"/>
      <c r="G503" s="18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customFormat="false" ht="15.75" hidden="false" customHeight="true" outlineLevel="0" collapsed="false">
      <c r="B504" s="17"/>
      <c r="C504" s="17"/>
      <c r="D504" s="17"/>
      <c r="E504" s="17"/>
      <c r="F504" s="17"/>
      <c r="G504" s="18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customFormat="false" ht="15.75" hidden="false" customHeight="true" outlineLevel="0" collapsed="false">
      <c r="B505" s="17"/>
      <c r="C505" s="17"/>
      <c r="D505" s="17"/>
      <c r="E505" s="17"/>
      <c r="F505" s="17"/>
      <c r="G505" s="18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customFormat="false" ht="15.75" hidden="false" customHeight="true" outlineLevel="0" collapsed="false">
      <c r="B506" s="17"/>
      <c r="C506" s="17"/>
      <c r="D506" s="17"/>
      <c r="E506" s="17"/>
      <c r="F506" s="17"/>
      <c r="G506" s="18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customFormat="false" ht="15.75" hidden="false" customHeight="true" outlineLevel="0" collapsed="false">
      <c r="B507" s="17"/>
      <c r="C507" s="17"/>
      <c r="D507" s="17"/>
      <c r="E507" s="17"/>
      <c r="F507" s="17"/>
      <c r="G507" s="18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customFormat="false" ht="15.75" hidden="false" customHeight="true" outlineLevel="0" collapsed="false">
      <c r="B508" s="17"/>
      <c r="C508" s="17"/>
      <c r="D508" s="17"/>
      <c r="E508" s="17"/>
      <c r="F508" s="17"/>
      <c r="G508" s="18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customFormat="false" ht="15.75" hidden="false" customHeight="true" outlineLevel="0" collapsed="false">
      <c r="B509" s="17"/>
      <c r="C509" s="17"/>
      <c r="D509" s="17"/>
      <c r="E509" s="17"/>
      <c r="F509" s="17"/>
      <c r="G509" s="18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customFormat="false" ht="15.75" hidden="false" customHeight="true" outlineLevel="0" collapsed="false">
      <c r="B510" s="17"/>
      <c r="C510" s="17"/>
      <c r="D510" s="17"/>
      <c r="E510" s="17"/>
      <c r="F510" s="17"/>
      <c r="G510" s="18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customFormat="false" ht="15.75" hidden="false" customHeight="true" outlineLevel="0" collapsed="false">
      <c r="B511" s="17"/>
      <c r="C511" s="17"/>
      <c r="D511" s="17"/>
      <c r="E511" s="17"/>
      <c r="F511" s="17"/>
      <c r="G511" s="18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customFormat="false" ht="15.75" hidden="false" customHeight="true" outlineLevel="0" collapsed="false">
      <c r="B512" s="17"/>
      <c r="C512" s="17"/>
      <c r="D512" s="17"/>
      <c r="E512" s="17"/>
      <c r="F512" s="17"/>
      <c r="G512" s="18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customFormat="false" ht="15.75" hidden="false" customHeight="true" outlineLevel="0" collapsed="false">
      <c r="B513" s="17"/>
      <c r="C513" s="17"/>
      <c r="D513" s="17"/>
      <c r="E513" s="17"/>
      <c r="F513" s="17"/>
      <c r="G513" s="18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customFormat="false" ht="15.75" hidden="false" customHeight="true" outlineLevel="0" collapsed="false">
      <c r="B514" s="17"/>
      <c r="C514" s="17"/>
      <c r="D514" s="17"/>
      <c r="E514" s="17"/>
      <c r="F514" s="17"/>
      <c r="G514" s="18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customFormat="false" ht="15.75" hidden="false" customHeight="true" outlineLevel="0" collapsed="false">
      <c r="B515" s="17"/>
      <c r="C515" s="17"/>
      <c r="D515" s="17"/>
      <c r="E515" s="17"/>
      <c r="F515" s="17"/>
      <c r="G515" s="18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customFormat="false" ht="15.75" hidden="false" customHeight="true" outlineLevel="0" collapsed="false">
      <c r="B516" s="17"/>
      <c r="C516" s="17"/>
      <c r="D516" s="17"/>
      <c r="E516" s="17"/>
      <c r="F516" s="17"/>
      <c r="G516" s="18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customFormat="false" ht="15.75" hidden="false" customHeight="true" outlineLevel="0" collapsed="false">
      <c r="B517" s="17"/>
      <c r="C517" s="17"/>
      <c r="D517" s="17"/>
      <c r="E517" s="17"/>
      <c r="F517" s="17"/>
      <c r="G517" s="18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customFormat="false" ht="15.75" hidden="false" customHeight="true" outlineLevel="0" collapsed="false">
      <c r="B518" s="17"/>
      <c r="C518" s="17"/>
      <c r="D518" s="17"/>
      <c r="E518" s="17"/>
      <c r="F518" s="17"/>
      <c r="G518" s="18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customFormat="false" ht="15.75" hidden="false" customHeight="true" outlineLevel="0" collapsed="false">
      <c r="B519" s="17"/>
      <c r="C519" s="17"/>
      <c r="D519" s="17"/>
      <c r="E519" s="17"/>
      <c r="F519" s="17"/>
      <c r="G519" s="18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customFormat="false" ht="15.75" hidden="false" customHeight="true" outlineLevel="0" collapsed="false">
      <c r="B520" s="17"/>
      <c r="C520" s="17"/>
      <c r="D520" s="17"/>
      <c r="E520" s="17"/>
      <c r="F520" s="17"/>
      <c r="G520" s="18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customFormat="false" ht="15.75" hidden="false" customHeight="true" outlineLevel="0" collapsed="false">
      <c r="B521" s="17"/>
      <c r="C521" s="17"/>
      <c r="D521" s="17"/>
      <c r="E521" s="17"/>
      <c r="F521" s="17"/>
      <c r="G521" s="18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customFormat="false" ht="15.75" hidden="false" customHeight="true" outlineLevel="0" collapsed="false">
      <c r="B522" s="17"/>
      <c r="C522" s="17"/>
      <c r="D522" s="17"/>
      <c r="E522" s="17"/>
      <c r="F522" s="17"/>
      <c r="G522" s="18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customFormat="false" ht="15.75" hidden="false" customHeight="true" outlineLevel="0" collapsed="false">
      <c r="B523" s="17"/>
      <c r="C523" s="17"/>
      <c r="D523" s="17"/>
      <c r="E523" s="17"/>
      <c r="F523" s="17"/>
      <c r="G523" s="18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customFormat="false" ht="15.75" hidden="false" customHeight="true" outlineLevel="0" collapsed="false">
      <c r="B524" s="17"/>
      <c r="C524" s="17"/>
      <c r="D524" s="17"/>
      <c r="E524" s="17"/>
      <c r="F524" s="17"/>
      <c r="G524" s="18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customFormat="false" ht="15.75" hidden="false" customHeight="true" outlineLevel="0" collapsed="false">
      <c r="B525" s="17"/>
      <c r="C525" s="17"/>
      <c r="D525" s="17"/>
      <c r="E525" s="17"/>
      <c r="F525" s="17"/>
      <c r="G525" s="18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customFormat="false" ht="15.75" hidden="false" customHeight="true" outlineLevel="0" collapsed="false">
      <c r="B526" s="17"/>
      <c r="C526" s="17"/>
      <c r="D526" s="17"/>
      <c r="E526" s="17"/>
      <c r="F526" s="17"/>
      <c r="G526" s="18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customFormat="false" ht="15.75" hidden="false" customHeight="true" outlineLevel="0" collapsed="false">
      <c r="B527" s="17"/>
      <c r="C527" s="17"/>
      <c r="D527" s="17"/>
      <c r="E527" s="17"/>
      <c r="F527" s="17"/>
      <c r="G527" s="18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customFormat="false" ht="15.75" hidden="false" customHeight="true" outlineLevel="0" collapsed="false">
      <c r="B528" s="17"/>
      <c r="C528" s="17"/>
      <c r="D528" s="17"/>
      <c r="E528" s="17"/>
      <c r="F528" s="17"/>
      <c r="G528" s="18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customFormat="false" ht="15.75" hidden="false" customHeight="true" outlineLevel="0" collapsed="false">
      <c r="B529" s="17"/>
      <c r="C529" s="17"/>
      <c r="D529" s="17"/>
      <c r="E529" s="17"/>
      <c r="F529" s="17"/>
      <c r="G529" s="18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customFormat="false" ht="15.75" hidden="false" customHeight="true" outlineLevel="0" collapsed="false">
      <c r="B530" s="17"/>
      <c r="C530" s="17"/>
      <c r="D530" s="17"/>
      <c r="E530" s="17"/>
      <c r="F530" s="17"/>
      <c r="G530" s="18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customFormat="false" ht="15.75" hidden="false" customHeight="true" outlineLevel="0" collapsed="false">
      <c r="B531" s="17"/>
      <c r="C531" s="17"/>
      <c r="D531" s="17"/>
      <c r="E531" s="17"/>
      <c r="F531" s="17"/>
      <c r="G531" s="18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customFormat="false" ht="15.75" hidden="false" customHeight="true" outlineLevel="0" collapsed="false">
      <c r="B532" s="17"/>
      <c r="C532" s="17"/>
      <c r="D532" s="17"/>
      <c r="E532" s="17"/>
      <c r="F532" s="17"/>
      <c r="G532" s="18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customFormat="false" ht="15.75" hidden="false" customHeight="true" outlineLevel="0" collapsed="false">
      <c r="B533" s="17"/>
      <c r="C533" s="17"/>
      <c r="D533" s="17"/>
      <c r="E533" s="17"/>
      <c r="F533" s="17"/>
      <c r="G533" s="18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customFormat="false" ht="15.75" hidden="false" customHeight="true" outlineLevel="0" collapsed="false">
      <c r="B534" s="17"/>
      <c r="C534" s="17"/>
      <c r="D534" s="17"/>
      <c r="E534" s="17"/>
      <c r="F534" s="17"/>
      <c r="G534" s="18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customFormat="false" ht="15.75" hidden="false" customHeight="true" outlineLevel="0" collapsed="false">
      <c r="B535" s="17"/>
      <c r="C535" s="17"/>
      <c r="D535" s="17"/>
      <c r="E535" s="17"/>
      <c r="F535" s="17"/>
      <c r="G535" s="18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customFormat="false" ht="15.75" hidden="false" customHeight="true" outlineLevel="0" collapsed="false">
      <c r="B536" s="17"/>
      <c r="C536" s="17"/>
      <c r="D536" s="17"/>
      <c r="E536" s="17"/>
      <c r="F536" s="17"/>
      <c r="G536" s="18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customFormat="false" ht="15.75" hidden="false" customHeight="true" outlineLevel="0" collapsed="false">
      <c r="B537" s="17"/>
      <c r="C537" s="17"/>
      <c r="D537" s="17"/>
      <c r="E537" s="17"/>
      <c r="F537" s="17"/>
      <c r="G537" s="18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customFormat="false" ht="15.75" hidden="false" customHeight="true" outlineLevel="0" collapsed="false">
      <c r="B538" s="17"/>
      <c r="C538" s="17"/>
      <c r="D538" s="17"/>
      <c r="E538" s="17"/>
      <c r="F538" s="17"/>
      <c r="G538" s="18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customFormat="false" ht="15.75" hidden="false" customHeight="true" outlineLevel="0" collapsed="false">
      <c r="B539" s="17"/>
      <c r="C539" s="17"/>
      <c r="D539" s="17"/>
      <c r="E539" s="17"/>
      <c r="F539" s="17"/>
      <c r="G539" s="18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customFormat="false" ht="15.75" hidden="false" customHeight="true" outlineLevel="0" collapsed="false">
      <c r="B540" s="17"/>
      <c r="C540" s="17"/>
      <c r="D540" s="17"/>
      <c r="E540" s="17"/>
      <c r="F540" s="17"/>
      <c r="G540" s="18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customFormat="false" ht="15.75" hidden="false" customHeight="true" outlineLevel="0" collapsed="false">
      <c r="B541" s="17"/>
      <c r="C541" s="17"/>
      <c r="D541" s="17"/>
      <c r="E541" s="17"/>
      <c r="F541" s="17"/>
      <c r="G541" s="18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customFormat="false" ht="15.75" hidden="false" customHeight="true" outlineLevel="0" collapsed="false">
      <c r="B542" s="17"/>
      <c r="C542" s="17"/>
      <c r="D542" s="17"/>
      <c r="E542" s="17"/>
      <c r="F542" s="17"/>
      <c r="G542" s="18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customFormat="false" ht="15.75" hidden="false" customHeight="true" outlineLevel="0" collapsed="false">
      <c r="B543" s="17"/>
      <c r="C543" s="17"/>
      <c r="D543" s="17"/>
      <c r="E543" s="17"/>
      <c r="F543" s="17"/>
      <c r="G543" s="18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customFormat="false" ht="15.75" hidden="false" customHeight="true" outlineLevel="0" collapsed="false">
      <c r="B544" s="17"/>
      <c r="C544" s="17"/>
      <c r="D544" s="17"/>
      <c r="E544" s="17"/>
      <c r="F544" s="17"/>
      <c r="G544" s="18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customFormat="false" ht="15.75" hidden="false" customHeight="true" outlineLevel="0" collapsed="false">
      <c r="B545" s="17"/>
      <c r="C545" s="17"/>
      <c r="D545" s="17"/>
      <c r="E545" s="17"/>
      <c r="F545" s="17"/>
      <c r="G545" s="18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customFormat="false" ht="15.75" hidden="false" customHeight="true" outlineLevel="0" collapsed="false">
      <c r="B546" s="17"/>
      <c r="C546" s="17"/>
      <c r="D546" s="17"/>
      <c r="E546" s="17"/>
      <c r="F546" s="17"/>
      <c r="G546" s="18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customFormat="false" ht="15.75" hidden="false" customHeight="true" outlineLevel="0" collapsed="false">
      <c r="B547" s="17"/>
      <c r="C547" s="17"/>
      <c r="D547" s="17"/>
      <c r="E547" s="17"/>
      <c r="F547" s="17"/>
      <c r="G547" s="18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customFormat="false" ht="15.75" hidden="false" customHeight="true" outlineLevel="0" collapsed="false">
      <c r="B548" s="17"/>
      <c r="C548" s="17"/>
      <c r="D548" s="17"/>
      <c r="E548" s="17"/>
      <c r="F548" s="17"/>
      <c r="G548" s="18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customFormat="false" ht="15.75" hidden="false" customHeight="true" outlineLevel="0" collapsed="false">
      <c r="B549" s="17"/>
      <c r="C549" s="17"/>
      <c r="D549" s="17"/>
      <c r="E549" s="17"/>
      <c r="F549" s="17"/>
      <c r="G549" s="18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customFormat="false" ht="15.75" hidden="false" customHeight="true" outlineLevel="0" collapsed="false">
      <c r="B550" s="17"/>
      <c r="C550" s="17"/>
      <c r="D550" s="17"/>
      <c r="E550" s="17"/>
      <c r="F550" s="17"/>
      <c r="G550" s="18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customFormat="false" ht="15.75" hidden="false" customHeight="true" outlineLevel="0" collapsed="false">
      <c r="B551" s="17"/>
      <c r="C551" s="17"/>
      <c r="D551" s="17"/>
      <c r="E551" s="17"/>
      <c r="F551" s="17"/>
      <c r="G551" s="18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customFormat="false" ht="15.75" hidden="false" customHeight="true" outlineLevel="0" collapsed="false">
      <c r="B552" s="17"/>
      <c r="C552" s="17"/>
      <c r="D552" s="17"/>
      <c r="E552" s="17"/>
      <c r="F552" s="17"/>
      <c r="G552" s="18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customFormat="false" ht="15.75" hidden="false" customHeight="true" outlineLevel="0" collapsed="false">
      <c r="B553" s="17"/>
      <c r="C553" s="17"/>
      <c r="D553" s="17"/>
      <c r="E553" s="17"/>
      <c r="F553" s="17"/>
      <c r="G553" s="18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customFormat="false" ht="15.75" hidden="false" customHeight="true" outlineLevel="0" collapsed="false">
      <c r="B554" s="17"/>
      <c r="C554" s="17"/>
      <c r="D554" s="17"/>
      <c r="E554" s="17"/>
      <c r="F554" s="17"/>
      <c r="G554" s="18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customFormat="false" ht="15.75" hidden="false" customHeight="true" outlineLevel="0" collapsed="false">
      <c r="B555" s="17"/>
      <c r="C555" s="17"/>
      <c r="D555" s="17"/>
      <c r="E555" s="17"/>
      <c r="F555" s="17"/>
      <c r="G555" s="18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customFormat="false" ht="15.75" hidden="false" customHeight="true" outlineLevel="0" collapsed="false">
      <c r="B556" s="17"/>
      <c r="C556" s="17"/>
      <c r="D556" s="17"/>
      <c r="E556" s="17"/>
      <c r="F556" s="17"/>
      <c r="G556" s="18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customFormat="false" ht="15.75" hidden="false" customHeight="true" outlineLevel="0" collapsed="false">
      <c r="B557" s="17"/>
      <c r="C557" s="17"/>
      <c r="D557" s="17"/>
      <c r="E557" s="17"/>
      <c r="F557" s="17"/>
      <c r="G557" s="18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customFormat="false" ht="15.75" hidden="false" customHeight="true" outlineLevel="0" collapsed="false">
      <c r="B558" s="17"/>
      <c r="C558" s="17"/>
      <c r="D558" s="17"/>
      <c r="E558" s="17"/>
      <c r="F558" s="17"/>
      <c r="G558" s="18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customFormat="false" ht="15.75" hidden="false" customHeight="true" outlineLevel="0" collapsed="false">
      <c r="B559" s="17"/>
      <c r="C559" s="17"/>
      <c r="D559" s="17"/>
      <c r="E559" s="17"/>
      <c r="F559" s="17"/>
      <c r="G559" s="18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customFormat="false" ht="15.75" hidden="false" customHeight="true" outlineLevel="0" collapsed="false">
      <c r="B560" s="17"/>
      <c r="C560" s="17"/>
      <c r="D560" s="17"/>
      <c r="E560" s="17"/>
      <c r="F560" s="17"/>
      <c r="G560" s="18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customFormat="false" ht="15.75" hidden="false" customHeight="true" outlineLevel="0" collapsed="false">
      <c r="B561" s="17"/>
      <c r="C561" s="17"/>
      <c r="D561" s="17"/>
      <c r="E561" s="17"/>
      <c r="F561" s="17"/>
      <c r="G561" s="18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customFormat="false" ht="15.75" hidden="false" customHeight="true" outlineLevel="0" collapsed="false">
      <c r="B562" s="17"/>
      <c r="C562" s="17"/>
      <c r="D562" s="17"/>
      <c r="E562" s="17"/>
      <c r="F562" s="17"/>
      <c r="G562" s="18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customFormat="false" ht="15.75" hidden="false" customHeight="true" outlineLevel="0" collapsed="false">
      <c r="B563" s="17"/>
      <c r="C563" s="17"/>
      <c r="D563" s="17"/>
      <c r="E563" s="17"/>
      <c r="F563" s="17"/>
      <c r="G563" s="18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customFormat="false" ht="15.75" hidden="false" customHeight="true" outlineLevel="0" collapsed="false">
      <c r="B564" s="17"/>
      <c r="C564" s="17"/>
      <c r="D564" s="17"/>
      <c r="E564" s="17"/>
      <c r="F564" s="17"/>
      <c r="G564" s="18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customFormat="false" ht="15.75" hidden="false" customHeight="true" outlineLevel="0" collapsed="false">
      <c r="B565" s="17"/>
      <c r="C565" s="17"/>
      <c r="D565" s="17"/>
      <c r="E565" s="17"/>
      <c r="F565" s="17"/>
      <c r="G565" s="18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customFormat="false" ht="15.75" hidden="false" customHeight="true" outlineLevel="0" collapsed="false">
      <c r="B566" s="17"/>
      <c r="C566" s="17"/>
      <c r="D566" s="17"/>
      <c r="E566" s="17"/>
      <c r="F566" s="17"/>
      <c r="G566" s="18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customFormat="false" ht="15.75" hidden="false" customHeight="true" outlineLevel="0" collapsed="false">
      <c r="B567" s="17"/>
      <c r="C567" s="17"/>
      <c r="D567" s="17"/>
      <c r="E567" s="17"/>
      <c r="F567" s="17"/>
      <c r="G567" s="18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customFormat="false" ht="15.75" hidden="false" customHeight="true" outlineLevel="0" collapsed="false">
      <c r="B568" s="17"/>
      <c r="C568" s="17"/>
      <c r="D568" s="17"/>
      <c r="E568" s="17"/>
      <c r="F568" s="17"/>
      <c r="G568" s="18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customFormat="false" ht="15.75" hidden="false" customHeight="true" outlineLevel="0" collapsed="false">
      <c r="B569" s="17"/>
      <c r="C569" s="17"/>
      <c r="D569" s="17"/>
      <c r="E569" s="17"/>
      <c r="F569" s="17"/>
      <c r="G569" s="18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customFormat="false" ht="15.75" hidden="false" customHeight="true" outlineLevel="0" collapsed="false">
      <c r="B570" s="17"/>
      <c r="C570" s="17"/>
      <c r="D570" s="17"/>
      <c r="E570" s="17"/>
      <c r="F570" s="17"/>
      <c r="G570" s="18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customFormat="false" ht="15.75" hidden="false" customHeight="true" outlineLevel="0" collapsed="false">
      <c r="B571" s="17"/>
      <c r="C571" s="17"/>
      <c r="D571" s="17"/>
      <c r="E571" s="17"/>
      <c r="F571" s="17"/>
      <c r="G571" s="18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customFormat="false" ht="15.75" hidden="false" customHeight="true" outlineLevel="0" collapsed="false">
      <c r="B572" s="17"/>
      <c r="C572" s="17"/>
      <c r="D572" s="17"/>
      <c r="E572" s="17"/>
      <c r="F572" s="17"/>
      <c r="G572" s="18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customFormat="false" ht="15.75" hidden="false" customHeight="true" outlineLevel="0" collapsed="false">
      <c r="B573" s="17"/>
      <c r="C573" s="17"/>
      <c r="D573" s="17"/>
      <c r="E573" s="17"/>
      <c r="F573" s="17"/>
      <c r="G573" s="18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customFormat="false" ht="15.75" hidden="false" customHeight="true" outlineLevel="0" collapsed="false">
      <c r="B574" s="17"/>
      <c r="C574" s="17"/>
      <c r="D574" s="17"/>
      <c r="E574" s="17"/>
      <c r="F574" s="17"/>
      <c r="G574" s="18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customFormat="false" ht="15.75" hidden="false" customHeight="true" outlineLevel="0" collapsed="false">
      <c r="B575" s="17"/>
      <c r="C575" s="17"/>
      <c r="D575" s="17"/>
      <c r="E575" s="17"/>
      <c r="F575" s="17"/>
      <c r="G575" s="18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customFormat="false" ht="15.75" hidden="false" customHeight="true" outlineLevel="0" collapsed="false">
      <c r="B576" s="17"/>
      <c r="C576" s="17"/>
      <c r="D576" s="17"/>
      <c r="E576" s="17"/>
      <c r="F576" s="17"/>
      <c r="G576" s="18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customFormat="false" ht="15.75" hidden="false" customHeight="true" outlineLevel="0" collapsed="false">
      <c r="B577" s="17"/>
      <c r="C577" s="17"/>
      <c r="D577" s="17"/>
      <c r="E577" s="17"/>
      <c r="F577" s="17"/>
      <c r="G577" s="18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customFormat="false" ht="15.75" hidden="false" customHeight="true" outlineLevel="0" collapsed="false">
      <c r="B578" s="17"/>
      <c r="C578" s="17"/>
      <c r="D578" s="17"/>
      <c r="E578" s="17"/>
      <c r="F578" s="17"/>
      <c r="G578" s="18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customFormat="false" ht="15.75" hidden="false" customHeight="true" outlineLevel="0" collapsed="false">
      <c r="B579" s="17"/>
      <c r="C579" s="17"/>
      <c r="D579" s="17"/>
      <c r="E579" s="17"/>
      <c r="F579" s="17"/>
      <c r="G579" s="18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customFormat="false" ht="15.75" hidden="false" customHeight="true" outlineLevel="0" collapsed="false">
      <c r="B580" s="17"/>
      <c r="C580" s="17"/>
      <c r="D580" s="17"/>
      <c r="E580" s="17"/>
      <c r="F580" s="17"/>
      <c r="G580" s="18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customFormat="false" ht="15.75" hidden="false" customHeight="true" outlineLevel="0" collapsed="false">
      <c r="B581" s="17"/>
      <c r="C581" s="17"/>
      <c r="D581" s="17"/>
      <c r="E581" s="17"/>
      <c r="F581" s="17"/>
      <c r="G581" s="18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customFormat="false" ht="15.75" hidden="false" customHeight="true" outlineLevel="0" collapsed="false">
      <c r="B582" s="17"/>
      <c r="C582" s="17"/>
      <c r="D582" s="17"/>
      <c r="E582" s="17"/>
      <c r="F582" s="17"/>
      <c r="G582" s="18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customFormat="false" ht="15.75" hidden="false" customHeight="true" outlineLevel="0" collapsed="false">
      <c r="B583" s="17"/>
      <c r="C583" s="17"/>
      <c r="D583" s="17"/>
      <c r="E583" s="17"/>
      <c r="F583" s="17"/>
      <c r="G583" s="18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customFormat="false" ht="15.75" hidden="false" customHeight="true" outlineLevel="0" collapsed="false">
      <c r="B584" s="17"/>
      <c r="C584" s="17"/>
      <c r="D584" s="17"/>
      <c r="E584" s="17"/>
      <c r="F584" s="17"/>
      <c r="G584" s="18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customFormat="false" ht="15.75" hidden="false" customHeight="true" outlineLevel="0" collapsed="false">
      <c r="B585" s="17"/>
      <c r="C585" s="17"/>
      <c r="D585" s="17"/>
      <c r="E585" s="17"/>
      <c r="F585" s="17"/>
      <c r="G585" s="18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customFormat="false" ht="15.75" hidden="false" customHeight="true" outlineLevel="0" collapsed="false">
      <c r="B586" s="17"/>
      <c r="C586" s="17"/>
      <c r="D586" s="17"/>
      <c r="E586" s="17"/>
      <c r="F586" s="17"/>
      <c r="G586" s="18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customFormat="false" ht="15.75" hidden="false" customHeight="true" outlineLevel="0" collapsed="false">
      <c r="B587" s="17"/>
      <c r="C587" s="17"/>
      <c r="D587" s="17"/>
      <c r="E587" s="17"/>
      <c r="F587" s="17"/>
      <c r="G587" s="18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customFormat="false" ht="15.75" hidden="false" customHeight="true" outlineLevel="0" collapsed="false">
      <c r="B588" s="17"/>
      <c r="C588" s="17"/>
      <c r="D588" s="17"/>
      <c r="E588" s="17"/>
      <c r="F588" s="17"/>
      <c r="G588" s="18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customFormat="false" ht="15.75" hidden="false" customHeight="true" outlineLevel="0" collapsed="false">
      <c r="B589" s="17"/>
      <c r="C589" s="17"/>
      <c r="D589" s="17"/>
      <c r="E589" s="17"/>
      <c r="F589" s="17"/>
      <c r="G589" s="18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customFormat="false" ht="15.75" hidden="false" customHeight="true" outlineLevel="0" collapsed="false">
      <c r="B590" s="17"/>
      <c r="C590" s="17"/>
      <c r="D590" s="17"/>
      <c r="E590" s="17"/>
      <c r="F590" s="17"/>
      <c r="G590" s="18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customFormat="false" ht="15.75" hidden="false" customHeight="true" outlineLevel="0" collapsed="false">
      <c r="B591" s="17"/>
      <c r="C591" s="17"/>
      <c r="D591" s="17"/>
      <c r="E591" s="17"/>
      <c r="F591" s="17"/>
      <c r="G591" s="18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customFormat="false" ht="15.75" hidden="false" customHeight="true" outlineLevel="0" collapsed="false">
      <c r="B592" s="17"/>
      <c r="C592" s="17"/>
      <c r="D592" s="17"/>
      <c r="E592" s="17"/>
      <c r="F592" s="17"/>
      <c r="G592" s="18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customFormat="false" ht="15.75" hidden="false" customHeight="true" outlineLevel="0" collapsed="false">
      <c r="B593" s="17"/>
      <c r="C593" s="17"/>
      <c r="D593" s="17"/>
      <c r="E593" s="17"/>
      <c r="F593" s="17"/>
      <c r="G593" s="18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customFormat="false" ht="15.75" hidden="false" customHeight="true" outlineLevel="0" collapsed="false">
      <c r="B594" s="17"/>
      <c r="C594" s="17"/>
      <c r="D594" s="17"/>
      <c r="E594" s="17"/>
      <c r="F594" s="17"/>
      <c r="G594" s="18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customFormat="false" ht="15.75" hidden="false" customHeight="true" outlineLevel="0" collapsed="false">
      <c r="B595" s="17"/>
      <c r="C595" s="17"/>
      <c r="D595" s="17"/>
      <c r="E595" s="17"/>
      <c r="F595" s="17"/>
      <c r="G595" s="18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customFormat="false" ht="15.75" hidden="false" customHeight="true" outlineLevel="0" collapsed="false">
      <c r="B596" s="17"/>
      <c r="C596" s="17"/>
      <c r="D596" s="17"/>
      <c r="E596" s="17"/>
      <c r="F596" s="17"/>
      <c r="G596" s="18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customFormat="false" ht="15.75" hidden="false" customHeight="true" outlineLevel="0" collapsed="false">
      <c r="B597" s="17"/>
      <c r="C597" s="17"/>
      <c r="D597" s="17"/>
      <c r="E597" s="17"/>
      <c r="F597" s="17"/>
      <c r="G597" s="18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customFormat="false" ht="15.75" hidden="false" customHeight="true" outlineLevel="0" collapsed="false">
      <c r="B598" s="17"/>
      <c r="C598" s="17"/>
      <c r="D598" s="17"/>
      <c r="E598" s="17"/>
      <c r="F598" s="17"/>
      <c r="G598" s="18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customFormat="false" ht="15.75" hidden="false" customHeight="true" outlineLevel="0" collapsed="false">
      <c r="B599" s="17"/>
      <c r="C599" s="17"/>
      <c r="D599" s="17"/>
      <c r="E599" s="17"/>
      <c r="F599" s="17"/>
      <c r="G599" s="18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customFormat="false" ht="15.75" hidden="false" customHeight="true" outlineLevel="0" collapsed="false">
      <c r="B600" s="17"/>
      <c r="C600" s="17"/>
      <c r="D600" s="17"/>
      <c r="E600" s="17"/>
      <c r="F600" s="17"/>
      <c r="G600" s="18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customFormat="false" ht="15.75" hidden="false" customHeight="true" outlineLevel="0" collapsed="false">
      <c r="B601" s="17"/>
      <c r="C601" s="17"/>
      <c r="D601" s="17"/>
      <c r="E601" s="17"/>
      <c r="F601" s="17"/>
      <c r="G601" s="18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customFormat="false" ht="15.75" hidden="false" customHeight="true" outlineLevel="0" collapsed="false">
      <c r="B602" s="17"/>
      <c r="C602" s="17"/>
      <c r="D602" s="17"/>
      <c r="E602" s="17"/>
      <c r="F602" s="17"/>
      <c r="G602" s="18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customFormat="false" ht="15.75" hidden="false" customHeight="true" outlineLevel="0" collapsed="false">
      <c r="B603" s="17"/>
      <c r="C603" s="17"/>
      <c r="D603" s="17"/>
      <c r="E603" s="17"/>
      <c r="F603" s="17"/>
      <c r="G603" s="18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customFormat="false" ht="15.75" hidden="false" customHeight="true" outlineLevel="0" collapsed="false">
      <c r="B604" s="17"/>
      <c r="C604" s="17"/>
      <c r="D604" s="17"/>
      <c r="E604" s="17"/>
      <c r="F604" s="17"/>
      <c r="G604" s="18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customFormat="false" ht="15.75" hidden="false" customHeight="true" outlineLevel="0" collapsed="false">
      <c r="B605" s="17"/>
      <c r="C605" s="17"/>
      <c r="D605" s="17"/>
      <c r="E605" s="17"/>
      <c r="F605" s="17"/>
      <c r="G605" s="18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customFormat="false" ht="15.75" hidden="false" customHeight="true" outlineLevel="0" collapsed="false">
      <c r="B606" s="17"/>
      <c r="C606" s="17"/>
      <c r="D606" s="17"/>
      <c r="E606" s="17"/>
      <c r="F606" s="17"/>
      <c r="G606" s="18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customFormat="false" ht="15.75" hidden="false" customHeight="true" outlineLevel="0" collapsed="false">
      <c r="B607" s="17"/>
      <c r="C607" s="17"/>
      <c r="D607" s="17"/>
      <c r="E607" s="17"/>
      <c r="F607" s="17"/>
      <c r="G607" s="18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customFormat="false" ht="15.75" hidden="false" customHeight="true" outlineLevel="0" collapsed="false">
      <c r="B608" s="17"/>
      <c r="C608" s="17"/>
      <c r="D608" s="17"/>
      <c r="E608" s="17"/>
      <c r="F608" s="17"/>
      <c r="G608" s="18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customFormat="false" ht="15.75" hidden="false" customHeight="true" outlineLevel="0" collapsed="false">
      <c r="B609" s="17"/>
      <c r="C609" s="17"/>
      <c r="D609" s="17"/>
      <c r="E609" s="17"/>
      <c r="F609" s="17"/>
      <c r="G609" s="18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customFormat="false" ht="15.75" hidden="false" customHeight="true" outlineLevel="0" collapsed="false">
      <c r="B610" s="17"/>
      <c r="C610" s="17"/>
      <c r="D610" s="17"/>
      <c r="E610" s="17"/>
      <c r="F610" s="17"/>
      <c r="G610" s="18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customFormat="false" ht="15.75" hidden="false" customHeight="true" outlineLevel="0" collapsed="false">
      <c r="B611" s="17"/>
      <c r="C611" s="17"/>
      <c r="D611" s="17"/>
      <c r="E611" s="17"/>
      <c r="F611" s="17"/>
      <c r="G611" s="18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customFormat="false" ht="15.75" hidden="false" customHeight="true" outlineLevel="0" collapsed="false">
      <c r="B612" s="17"/>
      <c r="C612" s="17"/>
      <c r="D612" s="17"/>
      <c r="E612" s="17"/>
      <c r="F612" s="17"/>
      <c r="G612" s="18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customFormat="false" ht="15.75" hidden="false" customHeight="true" outlineLevel="0" collapsed="false">
      <c r="B613" s="17"/>
      <c r="C613" s="17"/>
      <c r="D613" s="17"/>
      <c r="E613" s="17"/>
      <c r="F613" s="17"/>
      <c r="G613" s="18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customFormat="false" ht="15.75" hidden="false" customHeight="true" outlineLevel="0" collapsed="false">
      <c r="B614" s="17"/>
      <c r="C614" s="17"/>
      <c r="D614" s="17"/>
      <c r="E614" s="17"/>
      <c r="F614" s="17"/>
      <c r="G614" s="18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customFormat="false" ht="15.75" hidden="false" customHeight="true" outlineLevel="0" collapsed="false">
      <c r="B615" s="17"/>
      <c r="C615" s="17"/>
      <c r="D615" s="17"/>
      <c r="E615" s="17"/>
      <c r="F615" s="17"/>
      <c r="G615" s="18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customFormat="false" ht="15.75" hidden="false" customHeight="true" outlineLevel="0" collapsed="false">
      <c r="B616" s="17"/>
      <c r="C616" s="17"/>
      <c r="D616" s="17"/>
      <c r="E616" s="17"/>
      <c r="F616" s="17"/>
      <c r="G616" s="18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customFormat="false" ht="15.75" hidden="false" customHeight="true" outlineLevel="0" collapsed="false">
      <c r="B617" s="17"/>
      <c r="C617" s="17"/>
      <c r="D617" s="17"/>
      <c r="E617" s="17"/>
      <c r="F617" s="17"/>
      <c r="G617" s="18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customFormat="false" ht="15.75" hidden="false" customHeight="true" outlineLevel="0" collapsed="false">
      <c r="B618" s="17"/>
      <c r="C618" s="17"/>
      <c r="D618" s="17"/>
      <c r="E618" s="17"/>
      <c r="F618" s="17"/>
      <c r="G618" s="18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customFormat="false" ht="15.75" hidden="false" customHeight="true" outlineLevel="0" collapsed="false">
      <c r="B619" s="17"/>
      <c r="C619" s="17"/>
      <c r="D619" s="17"/>
      <c r="E619" s="17"/>
      <c r="F619" s="17"/>
      <c r="G619" s="18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customFormat="false" ht="15.75" hidden="false" customHeight="true" outlineLevel="0" collapsed="false">
      <c r="B620" s="17"/>
      <c r="C620" s="17"/>
      <c r="D620" s="17"/>
      <c r="E620" s="17"/>
      <c r="F620" s="17"/>
      <c r="G620" s="18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customFormat="false" ht="15.75" hidden="false" customHeight="true" outlineLevel="0" collapsed="false">
      <c r="B621" s="17"/>
      <c r="C621" s="17"/>
      <c r="D621" s="17"/>
      <c r="E621" s="17"/>
      <c r="F621" s="17"/>
      <c r="G621" s="18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customFormat="false" ht="15.75" hidden="false" customHeight="true" outlineLevel="0" collapsed="false">
      <c r="B622" s="17"/>
      <c r="C622" s="17"/>
      <c r="D622" s="17"/>
      <c r="E622" s="17"/>
      <c r="F622" s="17"/>
      <c r="G622" s="18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customFormat="false" ht="15.75" hidden="false" customHeight="true" outlineLevel="0" collapsed="false">
      <c r="B623" s="17"/>
      <c r="C623" s="17"/>
      <c r="D623" s="17"/>
      <c r="E623" s="17"/>
      <c r="F623" s="17"/>
      <c r="G623" s="18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customFormat="false" ht="15.75" hidden="false" customHeight="true" outlineLevel="0" collapsed="false">
      <c r="B624" s="17"/>
      <c r="C624" s="17"/>
      <c r="D624" s="17"/>
      <c r="E624" s="17"/>
      <c r="F624" s="17"/>
      <c r="G624" s="18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customFormat="false" ht="15.75" hidden="false" customHeight="true" outlineLevel="0" collapsed="false">
      <c r="B625" s="17"/>
      <c r="C625" s="17"/>
      <c r="D625" s="17"/>
      <c r="E625" s="17"/>
      <c r="F625" s="17"/>
      <c r="G625" s="18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customFormat="false" ht="15.75" hidden="false" customHeight="true" outlineLevel="0" collapsed="false">
      <c r="B626" s="17"/>
      <c r="C626" s="17"/>
      <c r="D626" s="17"/>
      <c r="E626" s="17"/>
      <c r="F626" s="17"/>
      <c r="G626" s="18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customFormat="false" ht="15.75" hidden="false" customHeight="true" outlineLevel="0" collapsed="false">
      <c r="B627" s="17"/>
      <c r="C627" s="17"/>
      <c r="D627" s="17"/>
      <c r="E627" s="17"/>
      <c r="F627" s="17"/>
      <c r="G627" s="18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customFormat="false" ht="15.75" hidden="false" customHeight="true" outlineLevel="0" collapsed="false">
      <c r="B628" s="17"/>
      <c r="C628" s="17"/>
      <c r="D628" s="17"/>
      <c r="E628" s="17"/>
      <c r="F628" s="17"/>
      <c r="G628" s="18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customFormat="false" ht="15.75" hidden="false" customHeight="true" outlineLevel="0" collapsed="false">
      <c r="B629" s="17"/>
      <c r="C629" s="17"/>
      <c r="D629" s="17"/>
      <c r="E629" s="17"/>
      <c r="F629" s="17"/>
      <c r="G629" s="18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customFormat="false" ht="15.75" hidden="false" customHeight="true" outlineLevel="0" collapsed="false">
      <c r="B630" s="17"/>
      <c r="C630" s="17"/>
      <c r="D630" s="17"/>
      <c r="E630" s="17"/>
      <c r="F630" s="17"/>
      <c r="G630" s="18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customFormat="false" ht="15.75" hidden="false" customHeight="true" outlineLevel="0" collapsed="false">
      <c r="B631" s="17"/>
      <c r="C631" s="17"/>
      <c r="D631" s="17"/>
      <c r="E631" s="17"/>
      <c r="F631" s="17"/>
      <c r="G631" s="18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customFormat="false" ht="15.75" hidden="false" customHeight="true" outlineLevel="0" collapsed="false">
      <c r="B632" s="17"/>
      <c r="C632" s="17"/>
      <c r="D632" s="17"/>
      <c r="E632" s="17"/>
      <c r="F632" s="17"/>
      <c r="G632" s="18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customFormat="false" ht="15.75" hidden="false" customHeight="true" outlineLevel="0" collapsed="false">
      <c r="B633" s="17"/>
      <c r="C633" s="17"/>
      <c r="D633" s="17"/>
      <c r="E633" s="17"/>
      <c r="F633" s="17"/>
      <c r="G633" s="18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customFormat="false" ht="15.75" hidden="false" customHeight="true" outlineLevel="0" collapsed="false">
      <c r="B634" s="17"/>
      <c r="C634" s="17"/>
      <c r="D634" s="17"/>
      <c r="E634" s="17"/>
      <c r="F634" s="17"/>
      <c r="G634" s="18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customFormat="false" ht="15.75" hidden="false" customHeight="true" outlineLevel="0" collapsed="false">
      <c r="B635" s="17"/>
      <c r="C635" s="17"/>
      <c r="D635" s="17"/>
      <c r="E635" s="17"/>
      <c r="F635" s="17"/>
      <c r="G635" s="18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customFormat="false" ht="15.75" hidden="false" customHeight="true" outlineLevel="0" collapsed="false">
      <c r="B636" s="17"/>
      <c r="C636" s="17"/>
      <c r="D636" s="17"/>
      <c r="E636" s="17"/>
      <c r="F636" s="17"/>
      <c r="G636" s="18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customFormat="false" ht="15.75" hidden="false" customHeight="true" outlineLevel="0" collapsed="false">
      <c r="B637" s="17"/>
      <c r="C637" s="17"/>
      <c r="D637" s="17"/>
      <c r="E637" s="17"/>
      <c r="F637" s="17"/>
      <c r="G637" s="18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customFormat="false" ht="15.75" hidden="false" customHeight="true" outlineLevel="0" collapsed="false">
      <c r="B638" s="17"/>
      <c r="C638" s="17"/>
      <c r="D638" s="17"/>
      <c r="E638" s="17"/>
      <c r="F638" s="17"/>
      <c r="G638" s="18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customFormat="false" ht="15.75" hidden="false" customHeight="true" outlineLevel="0" collapsed="false">
      <c r="B639" s="17"/>
      <c r="C639" s="17"/>
      <c r="D639" s="17"/>
      <c r="E639" s="17"/>
      <c r="F639" s="17"/>
      <c r="G639" s="18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customFormat="false" ht="15.75" hidden="false" customHeight="true" outlineLevel="0" collapsed="false">
      <c r="B640" s="17"/>
      <c r="C640" s="17"/>
      <c r="D640" s="17"/>
      <c r="E640" s="17"/>
      <c r="F640" s="17"/>
      <c r="G640" s="18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customFormat="false" ht="15.75" hidden="false" customHeight="true" outlineLevel="0" collapsed="false">
      <c r="B641" s="17"/>
      <c r="C641" s="17"/>
      <c r="D641" s="17"/>
      <c r="E641" s="17"/>
      <c r="F641" s="17"/>
      <c r="G641" s="18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customFormat="false" ht="15.75" hidden="false" customHeight="true" outlineLevel="0" collapsed="false">
      <c r="B642" s="17"/>
      <c r="C642" s="17"/>
      <c r="D642" s="17"/>
      <c r="E642" s="17"/>
      <c r="F642" s="17"/>
      <c r="G642" s="18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customFormat="false" ht="15.75" hidden="false" customHeight="true" outlineLevel="0" collapsed="false">
      <c r="B643" s="17"/>
      <c r="C643" s="17"/>
      <c r="D643" s="17"/>
      <c r="E643" s="17"/>
      <c r="F643" s="17"/>
      <c r="G643" s="18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customFormat="false" ht="15.75" hidden="false" customHeight="true" outlineLevel="0" collapsed="false">
      <c r="B644" s="17"/>
      <c r="C644" s="17"/>
      <c r="D644" s="17"/>
      <c r="E644" s="17"/>
      <c r="F644" s="17"/>
      <c r="G644" s="18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customFormat="false" ht="15.75" hidden="false" customHeight="true" outlineLevel="0" collapsed="false">
      <c r="B645" s="17"/>
      <c r="C645" s="17"/>
      <c r="D645" s="17"/>
      <c r="E645" s="17"/>
      <c r="F645" s="17"/>
      <c r="G645" s="18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customFormat="false" ht="15.75" hidden="false" customHeight="true" outlineLevel="0" collapsed="false">
      <c r="B646" s="17"/>
      <c r="C646" s="17"/>
      <c r="D646" s="17"/>
      <c r="E646" s="17"/>
      <c r="F646" s="17"/>
      <c r="G646" s="18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customFormat="false" ht="15.75" hidden="false" customHeight="true" outlineLevel="0" collapsed="false">
      <c r="B647" s="17"/>
      <c r="C647" s="17"/>
      <c r="D647" s="17"/>
      <c r="E647" s="17"/>
      <c r="F647" s="17"/>
      <c r="G647" s="18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customFormat="false" ht="15.75" hidden="false" customHeight="true" outlineLevel="0" collapsed="false">
      <c r="B648" s="17"/>
      <c r="C648" s="17"/>
      <c r="D648" s="17"/>
      <c r="E648" s="17"/>
      <c r="F648" s="17"/>
      <c r="G648" s="18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customFormat="false" ht="15.75" hidden="false" customHeight="true" outlineLevel="0" collapsed="false">
      <c r="B649" s="17"/>
      <c r="C649" s="17"/>
      <c r="D649" s="17"/>
      <c r="E649" s="17"/>
      <c r="F649" s="17"/>
      <c r="G649" s="18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customFormat="false" ht="15.75" hidden="false" customHeight="true" outlineLevel="0" collapsed="false">
      <c r="B650" s="17"/>
      <c r="C650" s="17"/>
      <c r="D650" s="17"/>
      <c r="E650" s="17"/>
      <c r="F650" s="17"/>
      <c r="G650" s="18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customFormat="false" ht="15.75" hidden="false" customHeight="true" outlineLevel="0" collapsed="false">
      <c r="B651" s="17"/>
      <c r="C651" s="17"/>
      <c r="D651" s="17"/>
      <c r="E651" s="17"/>
      <c r="F651" s="17"/>
      <c r="G651" s="18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customFormat="false" ht="15.75" hidden="false" customHeight="true" outlineLevel="0" collapsed="false">
      <c r="B652" s="17"/>
      <c r="C652" s="17"/>
      <c r="D652" s="17"/>
      <c r="E652" s="17"/>
      <c r="F652" s="17"/>
      <c r="G652" s="18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customFormat="false" ht="15.75" hidden="false" customHeight="true" outlineLevel="0" collapsed="false">
      <c r="B653" s="17"/>
      <c r="C653" s="17"/>
      <c r="D653" s="17"/>
      <c r="E653" s="17"/>
      <c r="F653" s="17"/>
      <c r="G653" s="18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customFormat="false" ht="15.75" hidden="false" customHeight="true" outlineLevel="0" collapsed="false">
      <c r="B654" s="17"/>
      <c r="C654" s="17"/>
      <c r="D654" s="17"/>
      <c r="E654" s="17"/>
      <c r="F654" s="17"/>
      <c r="G654" s="18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customFormat="false" ht="15.75" hidden="false" customHeight="true" outlineLevel="0" collapsed="false">
      <c r="B655" s="17"/>
      <c r="C655" s="17"/>
      <c r="D655" s="17"/>
      <c r="E655" s="17"/>
      <c r="F655" s="17"/>
      <c r="G655" s="18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customFormat="false" ht="15.75" hidden="false" customHeight="true" outlineLevel="0" collapsed="false">
      <c r="B656" s="17"/>
      <c r="C656" s="17"/>
      <c r="D656" s="17"/>
      <c r="E656" s="17"/>
      <c r="F656" s="17"/>
      <c r="G656" s="18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customFormat="false" ht="15.75" hidden="false" customHeight="true" outlineLevel="0" collapsed="false">
      <c r="B657" s="17"/>
      <c r="C657" s="17"/>
      <c r="D657" s="17"/>
      <c r="E657" s="17"/>
      <c r="F657" s="17"/>
      <c r="G657" s="18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customFormat="false" ht="15.75" hidden="false" customHeight="true" outlineLevel="0" collapsed="false">
      <c r="B658" s="17"/>
      <c r="C658" s="17"/>
      <c r="D658" s="17"/>
      <c r="E658" s="17"/>
      <c r="F658" s="17"/>
      <c r="G658" s="18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customFormat="false" ht="15.75" hidden="false" customHeight="true" outlineLevel="0" collapsed="false">
      <c r="B659" s="17"/>
      <c r="C659" s="17"/>
      <c r="D659" s="17"/>
      <c r="E659" s="17"/>
      <c r="F659" s="17"/>
      <c r="G659" s="18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customFormat="false" ht="15.75" hidden="false" customHeight="true" outlineLevel="0" collapsed="false">
      <c r="B660" s="17"/>
      <c r="C660" s="17"/>
      <c r="D660" s="17"/>
      <c r="E660" s="17"/>
      <c r="F660" s="17"/>
      <c r="G660" s="18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customFormat="false" ht="15.75" hidden="false" customHeight="true" outlineLevel="0" collapsed="false">
      <c r="B661" s="17"/>
      <c r="C661" s="17"/>
      <c r="D661" s="17"/>
      <c r="E661" s="17"/>
      <c r="F661" s="17"/>
      <c r="G661" s="18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customFormat="false" ht="15.75" hidden="false" customHeight="true" outlineLevel="0" collapsed="false">
      <c r="B662" s="17"/>
      <c r="C662" s="17"/>
      <c r="D662" s="17"/>
      <c r="E662" s="17"/>
      <c r="F662" s="17"/>
      <c r="G662" s="18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customFormat="false" ht="15.75" hidden="false" customHeight="true" outlineLevel="0" collapsed="false">
      <c r="B663" s="17"/>
      <c r="C663" s="17"/>
      <c r="D663" s="17"/>
      <c r="E663" s="17"/>
      <c r="F663" s="17"/>
      <c r="G663" s="18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customFormat="false" ht="15.75" hidden="false" customHeight="true" outlineLevel="0" collapsed="false">
      <c r="B664" s="17"/>
      <c r="C664" s="17"/>
      <c r="D664" s="17"/>
      <c r="E664" s="17"/>
      <c r="F664" s="17"/>
      <c r="G664" s="18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customFormat="false" ht="15.75" hidden="false" customHeight="true" outlineLevel="0" collapsed="false">
      <c r="B665" s="17"/>
      <c r="C665" s="17"/>
      <c r="D665" s="17"/>
      <c r="E665" s="17"/>
      <c r="F665" s="17"/>
      <c r="G665" s="18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customFormat="false" ht="15.75" hidden="false" customHeight="true" outlineLevel="0" collapsed="false">
      <c r="B666" s="17"/>
      <c r="C666" s="17"/>
      <c r="D666" s="17"/>
      <c r="E666" s="17"/>
      <c r="F666" s="17"/>
      <c r="G666" s="18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customFormat="false" ht="15.75" hidden="false" customHeight="true" outlineLevel="0" collapsed="false">
      <c r="B667" s="17"/>
      <c r="C667" s="17"/>
      <c r="D667" s="17"/>
      <c r="E667" s="17"/>
      <c r="F667" s="17"/>
      <c r="G667" s="18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customFormat="false" ht="15.75" hidden="false" customHeight="true" outlineLevel="0" collapsed="false">
      <c r="B668" s="17"/>
      <c r="C668" s="17"/>
      <c r="D668" s="17"/>
      <c r="E668" s="17"/>
      <c r="F668" s="17"/>
      <c r="G668" s="18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customFormat="false" ht="15.75" hidden="false" customHeight="true" outlineLevel="0" collapsed="false">
      <c r="B669" s="17"/>
      <c r="C669" s="17"/>
      <c r="D669" s="17"/>
      <c r="E669" s="17"/>
      <c r="F669" s="17"/>
      <c r="G669" s="18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customFormat="false" ht="15.75" hidden="false" customHeight="true" outlineLevel="0" collapsed="false">
      <c r="B670" s="17"/>
      <c r="C670" s="17"/>
      <c r="D670" s="17"/>
      <c r="E670" s="17"/>
      <c r="F670" s="17"/>
      <c r="G670" s="18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customFormat="false" ht="15.75" hidden="false" customHeight="true" outlineLevel="0" collapsed="false">
      <c r="B671" s="17"/>
      <c r="C671" s="17"/>
      <c r="D671" s="17"/>
      <c r="E671" s="17"/>
      <c r="F671" s="17"/>
      <c r="G671" s="18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customFormat="false" ht="15.75" hidden="false" customHeight="true" outlineLevel="0" collapsed="false">
      <c r="B672" s="17"/>
      <c r="C672" s="17"/>
      <c r="D672" s="17"/>
      <c r="E672" s="17"/>
      <c r="F672" s="17"/>
      <c r="G672" s="18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customFormat="false" ht="15.75" hidden="false" customHeight="true" outlineLevel="0" collapsed="false">
      <c r="B673" s="17"/>
      <c r="C673" s="17"/>
      <c r="D673" s="17"/>
      <c r="E673" s="17"/>
      <c r="F673" s="17"/>
      <c r="G673" s="18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customFormat="false" ht="15.75" hidden="false" customHeight="true" outlineLevel="0" collapsed="false">
      <c r="B674" s="17"/>
      <c r="C674" s="17"/>
      <c r="D674" s="17"/>
      <c r="E674" s="17"/>
      <c r="F674" s="17"/>
      <c r="G674" s="18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customFormat="false" ht="15.75" hidden="false" customHeight="true" outlineLevel="0" collapsed="false">
      <c r="B675" s="17"/>
      <c r="C675" s="17"/>
      <c r="D675" s="17"/>
      <c r="E675" s="17"/>
      <c r="F675" s="17"/>
      <c r="G675" s="18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customFormat="false" ht="15.75" hidden="false" customHeight="true" outlineLevel="0" collapsed="false">
      <c r="B676" s="17"/>
      <c r="C676" s="17"/>
      <c r="D676" s="17"/>
      <c r="E676" s="17"/>
      <c r="F676" s="17"/>
      <c r="G676" s="18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customFormat="false" ht="15.75" hidden="false" customHeight="true" outlineLevel="0" collapsed="false">
      <c r="B677" s="17"/>
      <c r="C677" s="17"/>
      <c r="D677" s="17"/>
      <c r="E677" s="17"/>
      <c r="F677" s="17"/>
      <c r="G677" s="18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customFormat="false" ht="15.75" hidden="false" customHeight="true" outlineLevel="0" collapsed="false">
      <c r="B678" s="17"/>
      <c r="C678" s="17"/>
      <c r="D678" s="17"/>
      <c r="E678" s="17"/>
      <c r="F678" s="17"/>
      <c r="G678" s="18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customFormat="false" ht="15.75" hidden="false" customHeight="true" outlineLevel="0" collapsed="false">
      <c r="B679" s="17"/>
      <c r="C679" s="17"/>
      <c r="D679" s="17"/>
      <c r="E679" s="17"/>
      <c r="F679" s="17"/>
      <c r="G679" s="18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customFormat="false" ht="15.75" hidden="false" customHeight="true" outlineLevel="0" collapsed="false">
      <c r="B680" s="17"/>
      <c r="C680" s="17"/>
      <c r="D680" s="17"/>
      <c r="E680" s="17"/>
      <c r="F680" s="17"/>
      <c r="G680" s="18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customFormat="false" ht="15.75" hidden="false" customHeight="true" outlineLevel="0" collapsed="false">
      <c r="B681" s="17"/>
      <c r="C681" s="17"/>
      <c r="D681" s="17"/>
      <c r="E681" s="17"/>
      <c r="F681" s="17"/>
      <c r="G681" s="18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customFormat="false" ht="15.75" hidden="false" customHeight="true" outlineLevel="0" collapsed="false">
      <c r="B682" s="17"/>
      <c r="C682" s="17"/>
      <c r="D682" s="17"/>
      <c r="E682" s="17"/>
      <c r="F682" s="17"/>
      <c r="G682" s="18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customFormat="false" ht="15.75" hidden="false" customHeight="true" outlineLevel="0" collapsed="false">
      <c r="B683" s="17"/>
      <c r="C683" s="17"/>
      <c r="D683" s="17"/>
      <c r="E683" s="17"/>
      <c r="F683" s="17"/>
      <c r="G683" s="18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customFormat="false" ht="15.75" hidden="false" customHeight="true" outlineLevel="0" collapsed="false">
      <c r="B684" s="17"/>
      <c r="C684" s="17"/>
      <c r="D684" s="17"/>
      <c r="E684" s="17"/>
      <c r="F684" s="17"/>
      <c r="G684" s="18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customFormat="false" ht="15.75" hidden="false" customHeight="true" outlineLevel="0" collapsed="false">
      <c r="B685" s="17"/>
      <c r="C685" s="17"/>
      <c r="D685" s="17"/>
      <c r="E685" s="17"/>
      <c r="F685" s="17"/>
      <c r="G685" s="18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customFormat="false" ht="15.75" hidden="false" customHeight="true" outlineLevel="0" collapsed="false">
      <c r="B686" s="17"/>
      <c r="C686" s="17"/>
      <c r="D686" s="17"/>
      <c r="E686" s="17"/>
      <c r="F686" s="17"/>
      <c r="G686" s="18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customFormat="false" ht="15.75" hidden="false" customHeight="true" outlineLevel="0" collapsed="false">
      <c r="B687" s="17"/>
      <c r="C687" s="17"/>
      <c r="D687" s="17"/>
      <c r="E687" s="17"/>
      <c r="F687" s="17"/>
      <c r="G687" s="18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customFormat="false" ht="15.75" hidden="false" customHeight="true" outlineLevel="0" collapsed="false">
      <c r="B688" s="17"/>
      <c r="C688" s="17"/>
      <c r="D688" s="17"/>
      <c r="E688" s="17"/>
      <c r="F688" s="17"/>
      <c r="G688" s="18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customFormat="false" ht="15.75" hidden="false" customHeight="true" outlineLevel="0" collapsed="false">
      <c r="B689" s="17"/>
      <c r="C689" s="17"/>
      <c r="D689" s="17"/>
      <c r="E689" s="17"/>
      <c r="F689" s="17"/>
      <c r="G689" s="18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customFormat="false" ht="15.75" hidden="false" customHeight="true" outlineLevel="0" collapsed="false">
      <c r="B690" s="17"/>
      <c r="C690" s="17"/>
      <c r="D690" s="17"/>
      <c r="E690" s="17"/>
      <c r="F690" s="17"/>
      <c r="G690" s="18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customFormat="false" ht="15.75" hidden="false" customHeight="true" outlineLevel="0" collapsed="false">
      <c r="B691" s="17"/>
      <c r="C691" s="17"/>
      <c r="D691" s="17"/>
      <c r="E691" s="17"/>
      <c r="F691" s="17"/>
      <c r="G691" s="18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customFormat="false" ht="15.75" hidden="false" customHeight="true" outlineLevel="0" collapsed="false">
      <c r="B692" s="17"/>
      <c r="C692" s="17"/>
      <c r="D692" s="17"/>
      <c r="E692" s="17"/>
      <c r="F692" s="17"/>
      <c r="G692" s="18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customFormat="false" ht="15.75" hidden="false" customHeight="true" outlineLevel="0" collapsed="false">
      <c r="B693" s="17"/>
      <c r="C693" s="17"/>
      <c r="D693" s="17"/>
      <c r="E693" s="17"/>
      <c r="F693" s="17"/>
      <c r="G693" s="18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customFormat="false" ht="15.75" hidden="false" customHeight="true" outlineLevel="0" collapsed="false">
      <c r="B694" s="17"/>
      <c r="C694" s="17"/>
      <c r="D694" s="17"/>
      <c r="E694" s="17"/>
      <c r="F694" s="17"/>
      <c r="G694" s="18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customFormat="false" ht="15.75" hidden="false" customHeight="true" outlineLevel="0" collapsed="false">
      <c r="B695" s="17"/>
      <c r="C695" s="17"/>
      <c r="D695" s="17"/>
      <c r="E695" s="17"/>
      <c r="F695" s="17"/>
      <c r="G695" s="18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customFormat="false" ht="15.75" hidden="false" customHeight="true" outlineLevel="0" collapsed="false">
      <c r="B696" s="17"/>
      <c r="C696" s="17"/>
      <c r="D696" s="17"/>
      <c r="E696" s="17"/>
      <c r="F696" s="17"/>
      <c r="G696" s="18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customFormat="false" ht="15.75" hidden="false" customHeight="true" outlineLevel="0" collapsed="false">
      <c r="B697" s="17"/>
      <c r="C697" s="17"/>
      <c r="D697" s="17"/>
      <c r="E697" s="17"/>
      <c r="F697" s="17"/>
      <c r="G697" s="18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customFormat="false" ht="15.75" hidden="false" customHeight="true" outlineLevel="0" collapsed="false">
      <c r="B698" s="17"/>
      <c r="C698" s="17"/>
      <c r="D698" s="17"/>
      <c r="E698" s="17"/>
      <c r="F698" s="17"/>
      <c r="G698" s="18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customFormat="false" ht="15.75" hidden="false" customHeight="true" outlineLevel="0" collapsed="false">
      <c r="B699" s="17"/>
      <c r="C699" s="17"/>
      <c r="D699" s="17"/>
      <c r="E699" s="17"/>
      <c r="F699" s="17"/>
      <c r="G699" s="18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customFormat="false" ht="15.75" hidden="false" customHeight="true" outlineLevel="0" collapsed="false">
      <c r="B700" s="17"/>
      <c r="C700" s="17"/>
      <c r="D700" s="17"/>
      <c r="E700" s="17"/>
      <c r="F700" s="17"/>
      <c r="G700" s="18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customFormat="false" ht="15.75" hidden="false" customHeight="true" outlineLevel="0" collapsed="false">
      <c r="B701" s="17"/>
      <c r="C701" s="17"/>
      <c r="D701" s="17"/>
      <c r="E701" s="17"/>
      <c r="F701" s="17"/>
      <c r="G701" s="18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customFormat="false" ht="15.75" hidden="false" customHeight="true" outlineLevel="0" collapsed="false">
      <c r="B702" s="17"/>
      <c r="C702" s="17"/>
      <c r="D702" s="17"/>
      <c r="E702" s="17"/>
      <c r="F702" s="17"/>
      <c r="G702" s="18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customFormat="false" ht="15.75" hidden="false" customHeight="true" outlineLevel="0" collapsed="false">
      <c r="B703" s="17"/>
      <c r="C703" s="17"/>
      <c r="D703" s="17"/>
      <c r="E703" s="17"/>
      <c r="F703" s="17"/>
      <c r="G703" s="18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customFormat="false" ht="15.75" hidden="false" customHeight="true" outlineLevel="0" collapsed="false">
      <c r="B704" s="17"/>
      <c r="C704" s="17"/>
      <c r="D704" s="17"/>
      <c r="E704" s="17"/>
      <c r="F704" s="17"/>
      <c r="G704" s="18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customFormat="false" ht="15.75" hidden="false" customHeight="true" outlineLevel="0" collapsed="false">
      <c r="B705" s="17"/>
      <c r="C705" s="17"/>
      <c r="D705" s="17"/>
      <c r="E705" s="17"/>
      <c r="F705" s="17"/>
      <c r="G705" s="18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customFormat="false" ht="15.75" hidden="false" customHeight="true" outlineLevel="0" collapsed="false">
      <c r="B706" s="17"/>
      <c r="C706" s="17"/>
      <c r="D706" s="17"/>
      <c r="E706" s="17"/>
      <c r="F706" s="17"/>
      <c r="G706" s="18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customFormat="false" ht="15.75" hidden="false" customHeight="true" outlineLevel="0" collapsed="false">
      <c r="B707" s="17"/>
      <c r="C707" s="17"/>
      <c r="D707" s="17"/>
      <c r="E707" s="17"/>
      <c r="F707" s="17"/>
      <c r="G707" s="18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customFormat="false" ht="15.75" hidden="false" customHeight="true" outlineLevel="0" collapsed="false">
      <c r="B708" s="17"/>
      <c r="C708" s="17"/>
      <c r="D708" s="17"/>
      <c r="E708" s="17"/>
      <c r="F708" s="17"/>
      <c r="G708" s="18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customFormat="false" ht="15.75" hidden="false" customHeight="true" outlineLevel="0" collapsed="false">
      <c r="B709" s="17"/>
      <c r="C709" s="17"/>
      <c r="D709" s="17"/>
      <c r="E709" s="17"/>
      <c r="F709" s="17"/>
      <c r="G709" s="18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customFormat="false" ht="15.75" hidden="false" customHeight="true" outlineLevel="0" collapsed="false">
      <c r="B710" s="17"/>
      <c r="C710" s="17"/>
      <c r="D710" s="17"/>
      <c r="E710" s="17"/>
      <c r="F710" s="17"/>
      <c r="G710" s="18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customFormat="false" ht="15.75" hidden="false" customHeight="true" outlineLevel="0" collapsed="false">
      <c r="B711" s="17"/>
      <c r="C711" s="17"/>
      <c r="D711" s="17"/>
      <c r="E711" s="17"/>
      <c r="F711" s="17"/>
      <c r="G711" s="18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customFormat="false" ht="15.75" hidden="false" customHeight="true" outlineLevel="0" collapsed="false">
      <c r="B712" s="17"/>
      <c r="C712" s="17"/>
      <c r="D712" s="17"/>
      <c r="E712" s="17"/>
      <c r="F712" s="17"/>
      <c r="G712" s="18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customFormat="false" ht="15.75" hidden="false" customHeight="true" outlineLevel="0" collapsed="false">
      <c r="B713" s="17"/>
      <c r="C713" s="17"/>
      <c r="D713" s="17"/>
      <c r="E713" s="17"/>
      <c r="F713" s="17"/>
      <c r="G713" s="18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customFormat="false" ht="15.75" hidden="false" customHeight="true" outlineLevel="0" collapsed="false">
      <c r="B714" s="17"/>
      <c r="C714" s="17"/>
      <c r="D714" s="17"/>
      <c r="E714" s="17"/>
      <c r="F714" s="17"/>
      <c r="G714" s="18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customFormat="false" ht="15.75" hidden="false" customHeight="true" outlineLevel="0" collapsed="false">
      <c r="B715" s="17"/>
      <c r="C715" s="17"/>
      <c r="D715" s="17"/>
      <c r="E715" s="17"/>
      <c r="F715" s="17"/>
      <c r="G715" s="18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customFormat="false" ht="15.75" hidden="false" customHeight="true" outlineLevel="0" collapsed="false">
      <c r="B716" s="17"/>
      <c r="C716" s="17"/>
      <c r="D716" s="17"/>
      <c r="E716" s="17"/>
      <c r="F716" s="17"/>
      <c r="G716" s="18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customFormat="false" ht="15.75" hidden="false" customHeight="true" outlineLevel="0" collapsed="false">
      <c r="B717" s="17"/>
      <c r="C717" s="17"/>
      <c r="D717" s="17"/>
      <c r="E717" s="17"/>
      <c r="F717" s="17"/>
      <c r="G717" s="18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customFormat="false" ht="15.75" hidden="false" customHeight="true" outlineLevel="0" collapsed="false">
      <c r="B718" s="17"/>
      <c r="C718" s="17"/>
      <c r="D718" s="17"/>
      <c r="E718" s="17"/>
      <c r="F718" s="17"/>
      <c r="G718" s="18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customFormat="false" ht="15.75" hidden="false" customHeight="true" outlineLevel="0" collapsed="false">
      <c r="B719" s="17"/>
      <c r="C719" s="17"/>
      <c r="D719" s="17"/>
      <c r="E719" s="17"/>
      <c r="F719" s="17"/>
      <c r="G719" s="18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customFormat="false" ht="15.75" hidden="false" customHeight="true" outlineLevel="0" collapsed="false">
      <c r="B720" s="17"/>
      <c r="C720" s="17"/>
      <c r="D720" s="17"/>
      <c r="E720" s="17"/>
      <c r="F720" s="17"/>
      <c r="G720" s="18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customFormat="false" ht="15.75" hidden="false" customHeight="true" outlineLevel="0" collapsed="false">
      <c r="B721" s="17"/>
      <c r="C721" s="17"/>
      <c r="D721" s="17"/>
      <c r="E721" s="17"/>
      <c r="F721" s="17"/>
      <c r="G721" s="18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customFormat="false" ht="15.75" hidden="false" customHeight="true" outlineLevel="0" collapsed="false">
      <c r="B722" s="17"/>
      <c r="C722" s="17"/>
      <c r="D722" s="17"/>
      <c r="E722" s="17"/>
      <c r="F722" s="17"/>
      <c r="G722" s="18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customFormat="false" ht="15.75" hidden="false" customHeight="true" outlineLevel="0" collapsed="false">
      <c r="B723" s="17"/>
      <c r="C723" s="17"/>
      <c r="D723" s="17"/>
      <c r="E723" s="17"/>
      <c r="F723" s="17"/>
      <c r="G723" s="18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customFormat="false" ht="15.75" hidden="false" customHeight="true" outlineLevel="0" collapsed="false">
      <c r="B724" s="17"/>
      <c r="C724" s="17"/>
      <c r="D724" s="17"/>
      <c r="E724" s="17"/>
      <c r="F724" s="17"/>
      <c r="G724" s="18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customFormat="false" ht="15.75" hidden="false" customHeight="true" outlineLevel="0" collapsed="false">
      <c r="B725" s="17"/>
      <c r="C725" s="17"/>
      <c r="D725" s="17"/>
      <c r="E725" s="17"/>
      <c r="F725" s="17"/>
      <c r="G725" s="18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customFormat="false" ht="15.75" hidden="false" customHeight="true" outlineLevel="0" collapsed="false">
      <c r="B726" s="17"/>
      <c r="C726" s="17"/>
      <c r="D726" s="17"/>
      <c r="E726" s="17"/>
      <c r="F726" s="17"/>
      <c r="G726" s="18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customFormat="false" ht="15.75" hidden="false" customHeight="true" outlineLevel="0" collapsed="false">
      <c r="B727" s="17"/>
      <c r="C727" s="17"/>
      <c r="D727" s="17"/>
      <c r="E727" s="17"/>
      <c r="F727" s="17"/>
      <c r="G727" s="18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customFormat="false" ht="15.75" hidden="false" customHeight="true" outlineLevel="0" collapsed="false">
      <c r="B728" s="17"/>
      <c r="C728" s="17"/>
      <c r="D728" s="17"/>
      <c r="E728" s="17"/>
      <c r="F728" s="17"/>
      <c r="G728" s="18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customFormat="false" ht="15.75" hidden="false" customHeight="true" outlineLevel="0" collapsed="false">
      <c r="B729" s="17"/>
      <c r="C729" s="17"/>
      <c r="D729" s="17"/>
      <c r="E729" s="17"/>
      <c r="F729" s="17"/>
      <c r="G729" s="18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customFormat="false" ht="15.75" hidden="false" customHeight="true" outlineLevel="0" collapsed="false">
      <c r="B730" s="17"/>
      <c r="C730" s="17"/>
      <c r="D730" s="17"/>
      <c r="E730" s="17"/>
      <c r="F730" s="17"/>
      <c r="G730" s="18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customFormat="false" ht="15.75" hidden="false" customHeight="true" outlineLevel="0" collapsed="false">
      <c r="B731" s="17"/>
      <c r="C731" s="17"/>
      <c r="D731" s="17"/>
      <c r="E731" s="17"/>
      <c r="F731" s="17"/>
      <c r="G731" s="18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customFormat="false" ht="15.75" hidden="false" customHeight="true" outlineLevel="0" collapsed="false">
      <c r="B732" s="17"/>
      <c r="C732" s="17"/>
      <c r="D732" s="17"/>
      <c r="E732" s="17"/>
      <c r="F732" s="17"/>
      <c r="G732" s="18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customFormat="false" ht="15.75" hidden="false" customHeight="true" outlineLevel="0" collapsed="false">
      <c r="B733" s="17"/>
      <c r="C733" s="17"/>
      <c r="D733" s="17"/>
      <c r="E733" s="17"/>
      <c r="F733" s="17"/>
      <c r="G733" s="18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customFormat="false" ht="15.75" hidden="false" customHeight="true" outlineLevel="0" collapsed="false">
      <c r="B734" s="17"/>
      <c r="C734" s="17"/>
      <c r="D734" s="17"/>
      <c r="E734" s="17"/>
      <c r="F734" s="17"/>
      <c r="G734" s="18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customFormat="false" ht="15.75" hidden="false" customHeight="true" outlineLevel="0" collapsed="false">
      <c r="B735" s="17"/>
      <c r="C735" s="17"/>
      <c r="D735" s="17"/>
      <c r="E735" s="17"/>
      <c r="F735" s="17"/>
      <c r="G735" s="18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customFormat="false" ht="15.75" hidden="false" customHeight="true" outlineLevel="0" collapsed="false">
      <c r="B736" s="17"/>
      <c r="C736" s="17"/>
      <c r="D736" s="17"/>
      <c r="E736" s="17"/>
      <c r="F736" s="17"/>
      <c r="G736" s="18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customFormat="false" ht="15.75" hidden="false" customHeight="true" outlineLevel="0" collapsed="false">
      <c r="B737" s="17"/>
      <c r="C737" s="17"/>
      <c r="D737" s="17"/>
      <c r="E737" s="17"/>
      <c r="F737" s="17"/>
      <c r="G737" s="18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customFormat="false" ht="15.75" hidden="false" customHeight="true" outlineLevel="0" collapsed="false">
      <c r="B738" s="17"/>
      <c r="C738" s="17"/>
      <c r="D738" s="17"/>
      <c r="E738" s="17"/>
      <c r="F738" s="17"/>
      <c r="G738" s="18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customFormat="false" ht="15.75" hidden="false" customHeight="true" outlineLevel="0" collapsed="false">
      <c r="B739" s="17"/>
      <c r="C739" s="17"/>
      <c r="D739" s="17"/>
      <c r="E739" s="17"/>
      <c r="F739" s="17"/>
      <c r="G739" s="18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customFormat="false" ht="15.75" hidden="false" customHeight="true" outlineLevel="0" collapsed="false">
      <c r="B740" s="17"/>
      <c r="C740" s="17"/>
      <c r="D740" s="17"/>
      <c r="E740" s="17"/>
      <c r="F740" s="17"/>
      <c r="G740" s="18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customFormat="false" ht="15.75" hidden="false" customHeight="true" outlineLevel="0" collapsed="false">
      <c r="B741" s="17"/>
      <c r="C741" s="17"/>
      <c r="D741" s="17"/>
      <c r="E741" s="17"/>
      <c r="F741" s="17"/>
      <c r="G741" s="18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customFormat="false" ht="15.75" hidden="false" customHeight="true" outlineLevel="0" collapsed="false">
      <c r="B742" s="17"/>
      <c r="C742" s="17"/>
      <c r="D742" s="17"/>
      <c r="E742" s="17"/>
      <c r="F742" s="17"/>
      <c r="G742" s="18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customFormat="false" ht="15.75" hidden="false" customHeight="true" outlineLevel="0" collapsed="false">
      <c r="B743" s="17"/>
      <c r="C743" s="17"/>
      <c r="D743" s="17"/>
      <c r="E743" s="17"/>
      <c r="F743" s="17"/>
      <c r="G743" s="18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customFormat="false" ht="15.75" hidden="false" customHeight="true" outlineLevel="0" collapsed="false">
      <c r="B744" s="17"/>
      <c r="C744" s="17"/>
      <c r="D744" s="17"/>
      <c r="E744" s="17"/>
      <c r="F744" s="17"/>
      <c r="G744" s="18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customFormat="false" ht="15.75" hidden="false" customHeight="true" outlineLevel="0" collapsed="false">
      <c r="B745" s="17"/>
      <c r="C745" s="17"/>
      <c r="D745" s="17"/>
      <c r="E745" s="17"/>
      <c r="F745" s="17"/>
      <c r="G745" s="18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customFormat="false" ht="15.75" hidden="false" customHeight="true" outlineLevel="0" collapsed="false">
      <c r="B746" s="17"/>
      <c r="C746" s="17"/>
      <c r="D746" s="17"/>
      <c r="E746" s="17"/>
      <c r="F746" s="17"/>
      <c r="G746" s="18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customFormat="false" ht="15.75" hidden="false" customHeight="true" outlineLevel="0" collapsed="false">
      <c r="B747" s="17"/>
      <c r="C747" s="17"/>
      <c r="D747" s="17"/>
      <c r="E747" s="17"/>
      <c r="F747" s="17"/>
      <c r="G747" s="18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customFormat="false" ht="15.75" hidden="false" customHeight="true" outlineLevel="0" collapsed="false">
      <c r="B748" s="17"/>
      <c r="C748" s="17"/>
      <c r="D748" s="17"/>
      <c r="E748" s="17"/>
      <c r="F748" s="17"/>
      <c r="G748" s="18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customFormat="false" ht="15.75" hidden="false" customHeight="true" outlineLevel="0" collapsed="false">
      <c r="B749" s="17"/>
      <c r="C749" s="17"/>
      <c r="D749" s="17"/>
      <c r="E749" s="17"/>
      <c r="F749" s="17"/>
      <c r="G749" s="18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customFormat="false" ht="15.75" hidden="false" customHeight="true" outlineLevel="0" collapsed="false">
      <c r="B750" s="17"/>
      <c r="C750" s="17"/>
      <c r="D750" s="17"/>
      <c r="E750" s="17"/>
      <c r="F750" s="17"/>
      <c r="G750" s="18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customFormat="false" ht="15.75" hidden="false" customHeight="true" outlineLevel="0" collapsed="false">
      <c r="B751" s="17"/>
      <c r="C751" s="17"/>
      <c r="D751" s="17"/>
      <c r="E751" s="17"/>
      <c r="F751" s="17"/>
      <c r="G751" s="18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customFormat="false" ht="15.75" hidden="false" customHeight="true" outlineLevel="0" collapsed="false">
      <c r="B752" s="17"/>
      <c r="C752" s="17"/>
      <c r="D752" s="17"/>
      <c r="E752" s="17"/>
      <c r="F752" s="17"/>
      <c r="G752" s="18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customFormat="false" ht="15.75" hidden="false" customHeight="true" outlineLevel="0" collapsed="false">
      <c r="B753" s="17"/>
      <c r="C753" s="17"/>
      <c r="D753" s="17"/>
      <c r="E753" s="17"/>
      <c r="F753" s="17"/>
      <c r="G753" s="18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customFormat="false" ht="15.75" hidden="false" customHeight="true" outlineLevel="0" collapsed="false">
      <c r="B754" s="17"/>
      <c r="C754" s="17"/>
      <c r="D754" s="17"/>
      <c r="E754" s="17"/>
      <c r="F754" s="17"/>
      <c r="G754" s="18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customFormat="false" ht="15.75" hidden="false" customHeight="true" outlineLevel="0" collapsed="false">
      <c r="B755" s="17"/>
      <c r="C755" s="17"/>
      <c r="D755" s="17"/>
      <c r="E755" s="17"/>
      <c r="F755" s="17"/>
      <c r="G755" s="18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customFormat="false" ht="15.75" hidden="false" customHeight="true" outlineLevel="0" collapsed="false">
      <c r="B756" s="17"/>
      <c r="C756" s="17"/>
      <c r="D756" s="17"/>
      <c r="E756" s="17"/>
      <c r="F756" s="17"/>
      <c r="G756" s="18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customFormat="false" ht="15.75" hidden="false" customHeight="true" outlineLevel="0" collapsed="false">
      <c r="B757" s="17"/>
      <c r="C757" s="17"/>
      <c r="D757" s="17"/>
      <c r="E757" s="17"/>
      <c r="F757" s="17"/>
      <c r="G757" s="18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customFormat="false" ht="15.75" hidden="false" customHeight="true" outlineLevel="0" collapsed="false">
      <c r="B758" s="17"/>
      <c r="C758" s="17"/>
      <c r="D758" s="17"/>
      <c r="E758" s="17"/>
      <c r="F758" s="17"/>
      <c r="G758" s="18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customFormat="false" ht="15.75" hidden="false" customHeight="true" outlineLevel="0" collapsed="false">
      <c r="B759" s="17"/>
      <c r="C759" s="17"/>
      <c r="D759" s="17"/>
      <c r="E759" s="17"/>
      <c r="F759" s="17"/>
      <c r="G759" s="18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customFormat="false" ht="15.75" hidden="false" customHeight="true" outlineLevel="0" collapsed="false">
      <c r="B760" s="17"/>
      <c r="C760" s="17"/>
      <c r="D760" s="17"/>
      <c r="E760" s="17"/>
      <c r="F760" s="17"/>
      <c r="G760" s="18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customFormat="false" ht="15.75" hidden="false" customHeight="true" outlineLevel="0" collapsed="false">
      <c r="B761" s="17"/>
      <c r="C761" s="17"/>
      <c r="D761" s="17"/>
      <c r="E761" s="17"/>
      <c r="F761" s="17"/>
      <c r="G761" s="18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customFormat="false" ht="15.75" hidden="false" customHeight="true" outlineLevel="0" collapsed="false">
      <c r="B762" s="17"/>
      <c r="C762" s="17"/>
      <c r="D762" s="17"/>
      <c r="E762" s="17"/>
      <c r="F762" s="17"/>
      <c r="G762" s="18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customFormat="false" ht="15.75" hidden="false" customHeight="true" outlineLevel="0" collapsed="false">
      <c r="B763" s="17"/>
      <c r="C763" s="17"/>
      <c r="D763" s="17"/>
      <c r="E763" s="17"/>
      <c r="F763" s="17"/>
      <c r="G763" s="18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customFormat="false" ht="15.75" hidden="false" customHeight="true" outlineLevel="0" collapsed="false">
      <c r="B764" s="17"/>
      <c r="C764" s="17"/>
      <c r="D764" s="17"/>
      <c r="E764" s="17"/>
      <c r="F764" s="17"/>
      <c r="G764" s="18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customFormat="false" ht="15.75" hidden="false" customHeight="true" outlineLevel="0" collapsed="false">
      <c r="B765" s="17"/>
      <c r="C765" s="17"/>
      <c r="D765" s="17"/>
      <c r="E765" s="17"/>
      <c r="F765" s="17"/>
      <c r="G765" s="18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customFormat="false" ht="15.75" hidden="false" customHeight="true" outlineLevel="0" collapsed="false">
      <c r="B766" s="17"/>
      <c r="C766" s="17"/>
      <c r="D766" s="17"/>
      <c r="E766" s="17"/>
      <c r="F766" s="17"/>
      <c r="G766" s="18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customFormat="false" ht="15.75" hidden="false" customHeight="true" outlineLevel="0" collapsed="false">
      <c r="B767" s="17"/>
      <c r="C767" s="17"/>
      <c r="D767" s="17"/>
      <c r="E767" s="17"/>
      <c r="F767" s="17"/>
      <c r="G767" s="18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customFormat="false" ht="15.75" hidden="false" customHeight="true" outlineLevel="0" collapsed="false">
      <c r="B768" s="17"/>
      <c r="C768" s="17"/>
      <c r="D768" s="17"/>
      <c r="E768" s="17"/>
      <c r="F768" s="17"/>
      <c r="G768" s="18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customFormat="false" ht="15.75" hidden="false" customHeight="true" outlineLevel="0" collapsed="false">
      <c r="B769" s="17"/>
      <c r="C769" s="17"/>
      <c r="D769" s="17"/>
      <c r="E769" s="17"/>
      <c r="F769" s="17"/>
      <c r="G769" s="18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customFormat="false" ht="15.75" hidden="false" customHeight="true" outlineLevel="0" collapsed="false">
      <c r="B770" s="17"/>
      <c r="C770" s="17"/>
      <c r="D770" s="17"/>
      <c r="E770" s="17"/>
      <c r="F770" s="17"/>
      <c r="G770" s="18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customFormat="false" ht="15.75" hidden="false" customHeight="true" outlineLevel="0" collapsed="false">
      <c r="B771" s="17"/>
      <c r="C771" s="17"/>
      <c r="D771" s="17"/>
      <c r="E771" s="17"/>
      <c r="F771" s="17"/>
      <c r="G771" s="18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customFormat="false" ht="15.75" hidden="false" customHeight="true" outlineLevel="0" collapsed="false">
      <c r="B772" s="17"/>
      <c r="C772" s="17"/>
      <c r="D772" s="17"/>
      <c r="E772" s="17"/>
      <c r="F772" s="17"/>
      <c r="G772" s="18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customFormat="false" ht="15.75" hidden="false" customHeight="true" outlineLevel="0" collapsed="false">
      <c r="B773" s="17"/>
      <c r="C773" s="17"/>
      <c r="D773" s="17"/>
      <c r="E773" s="17"/>
      <c r="F773" s="17"/>
      <c r="G773" s="18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customFormat="false" ht="15.75" hidden="false" customHeight="true" outlineLevel="0" collapsed="false">
      <c r="B774" s="17"/>
      <c r="C774" s="17"/>
      <c r="D774" s="17"/>
      <c r="E774" s="17"/>
      <c r="F774" s="17"/>
      <c r="G774" s="18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customFormat="false" ht="15.75" hidden="false" customHeight="true" outlineLevel="0" collapsed="false">
      <c r="B775" s="17"/>
      <c r="C775" s="17"/>
      <c r="D775" s="17"/>
      <c r="E775" s="17"/>
      <c r="F775" s="17"/>
      <c r="G775" s="18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customFormat="false" ht="15.75" hidden="false" customHeight="true" outlineLevel="0" collapsed="false">
      <c r="B776" s="17"/>
      <c r="C776" s="17"/>
      <c r="D776" s="17"/>
      <c r="E776" s="17"/>
      <c r="F776" s="17"/>
      <c r="G776" s="18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customFormat="false" ht="15.75" hidden="false" customHeight="true" outlineLevel="0" collapsed="false">
      <c r="B777" s="17"/>
      <c r="C777" s="17"/>
      <c r="D777" s="17"/>
      <c r="E777" s="17"/>
      <c r="F777" s="17"/>
      <c r="G777" s="18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customFormat="false" ht="15.75" hidden="false" customHeight="true" outlineLevel="0" collapsed="false">
      <c r="B778" s="17"/>
      <c r="C778" s="17"/>
      <c r="D778" s="17"/>
      <c r="E778" s="17"/>
      <c r="F778" s="17"/>
      <c r="G778" s="18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customFormat="false" ht="15.75" hidden="false" customHeight="true" outlineLevel="0" collapsed="false">
      <c r="B779" s="17"/>
      <c r="C779" s="17"/>
      <c r="D779" s="17"/>
      <c r="E779" s="17"/>
      <c r="F779" s="17"/>
      <c r="G779" s="18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customFormat="false" ht="15.75" hidden="false" customHeight="true" outlineLevel="0" collapsed="false">
      <c r="B780" s="17"/>
      <c r="C780" s="17"/>
      <c r="D780" s="17"/>
      <c r="E780" s="17"/>
      <c r="F780" s="17"/>
      <c r="G780" s="18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customFormat="false" ht="15.75" hidden="false" customHeight="true" outlineLevel="0" collapsed="false">
      <c r="B781" s="17"/>
      <c r="C781" s="17"/>
      <c r="D781" s="17"/>
      <c r="E781" s="17"/>
      <c r="F781" s="17"/>
      <c r="G781" s="18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customFormat="false" ht="15.75" hidden="false" customHeight="true" outlineLevel="0" collapsed="false">
      <c r="B782" s="17"/>
      <c r="C782" s="17"/>
      <c r="D782" s="17"/>
      <c r="E782" s="17"/>
      <c r="F782" s="17"/>
      <c r="G782" s="18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customFormat="false" ht="15.75" hidden="false" customHeight="true" outlineLevel="0" collapsed="false">
      <c r="B783" s="17"/>
      <c r="C783" s="17"/>
      <c r="D783" s="17"/>
      <c r="E783" s="17"/>
      <c r="F783" s="17"/>
      <c r="G783" s="18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customFormat="false" ht="15.75" hidden="false" customHeight="true" outlineLevel="0" collapsed="false">
      <c r="B784" s="17"/>
      <c r="C784" s="17"/>
      <c r="D784" s="17"/>
      <c r="E784" s="17"/>
      <c r="F784" s="17"/>
      <c r="G784" s="18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customFormat="false" ht="15.75" hidden="false" customHeight="true" outlineLevel="0" collapsed="false">
      <c r="B785" s="17"/>
      <c r="C785" s="17"/>
      <c r="D785" s="17"/>
      <c r="E785" s="17"/>
      <c r="F785" s="17"/>
      <c r="G785" s="18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customFormat="false" ht="15.75" hidden="false" customHeight="true" outlineLevel="0" collapsed="false">
      <c r="B786" s="17"/>
      <c r="C786" s="17"/>
      <c r="D786" s="17"/>
      <c r="E786" s="17"/>
      <c r="F786" s="17"/>
      <c r="G786" s="18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customFormat="false" ht="15.75" hidden="false" customHeight="true" outlineLevel="0" collapsed="false">
      <c r="B787" s="17"/>
      <c r="C787" s="17"/>
      <c r="D787" s="17"/>
      <c r="E787" s="17"/>
      <c r="F787" s="17"/>
      <c r="G787" s="18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customFormat="false" ht="15.75" hidden="false" customHeight="true" outlineLevel="0" collapsed="false">
      <c r="B788" s="17"/>
      <c r="C788" s="17"/>
      <c r="D788" s="17"/>
      <c r="E788" s="17"/>
      <c r="F788" s="17"/>
      <c r="G788" s="18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customFormat="false" ht="15.75" hidden="false" customHeight="true" outlineLevel="0" collapsed="false">
      <c r="B789" s="17"/>
      <c r="C789" s="17"/>
      <c r="D789" s="17"/>
      <c r="E789" s="17"/>
      <c r="F789" s="17"/>
      <c r="G789" s="18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customFormat="false" ht="15.75" hidden="false" customHeight="true" outlineLevel="0" collapsed="false">
      <c r="B790" s="17"/>
      <c r="C790" s="17"/>
      <c r="D790" s="17"/>
      <c r="E790" s="17"/>
      <c r="F790" s="17"/>
      <c r="G790" s="18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customFormat="false" ht="15.75" hidden="false" customHeight="true" outlineLevel="0" collapsed="false">
      <c r="B791" s="17"/>
      <c r="C791" s="17"/>
      <c r="D791" s="17"/>
      <c r="E791" s="17"/>
      <c r="F791" s="17"/>
      <c r="G791" s="18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customFormat="false" ht="15.75" hidden="false" customHeight="true" outlineLevel="0" collapsed="false">
      <c r="B792" s="17"/>
      <c r="C792" s="17"/>
      <c r="D792" s="17"/>
      <c r="E792" s="17"/>
      <c r="F792" s="17"/>
      <c r="G792" s="18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customFormat="false" ht="15.75" hidden="false" customHeight="true" outlineLevel="0" collapsed="false">
      <c r="B793" s="17"/>
      <c r="C793" s="17"/>
      <c r="D793" s="17"/>
      <c r="E793" s="17"/>
      <c r="F793" s="17"/>
      <c r="G793" s="18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customFormat="false" ht="15.75" hidden="false" customHeight="true" outlineLevel="0" collapsed="false">
      <c r="B794" s="17"/>
      <c r="C794" s="17"/>
      <c r="D794" s="17"/>
      <c r="E794" s="17"/>
      <c r="F794" s="17"/>
      <c r="G794" s="18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customFormat="false" ht="15.75" hidden="false" customHeight="true" outlineLevel="0" collapsed="false">
      <c r="B795" s="17"/>
      <c r="C795" s="17"/>
      <c r="D795" s="17"/>
      <c r="E795" s="17"/>
      <c r="F795" s="17"/>
      <c r="G795" s="18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customFormat="false" ht="15.75" hidden="false" customHeight="true" outlineLevel="0" collapsed="false">
      <c r="B796" s="17"/>
      <c r="C796" s="17"/>
      <c r="D796" s="17"/>
      <c r="E796" s="17"/>
      <c r="F796" s="17"/>
      <c r="G796" s="18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customFormat="false" ht="15.75" hidden="false" customHeight="true" outlineLevel="0" collapsed="false">
      <c r="B797" s="17"/>
      <c r="C797" s="17"/>
      <c r="D797" s="17"/>
      <c r="E797" s="17"/>
      <c r="F797" s="17"/>
      <c r="G797" s="18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customFormat="false" ht="15.75" hidden="false" customHeight="true" outlineLevel="0" collapsed="false">
      <c r="B798" s="17"/>
      <c r="C798" s="17"/>
      <c r="D798" s="17"/>
      <c r="E798" s="17"/>
      <c r="F798" s="17"/>
      <c r="G798" s="18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customFormat="false" ht="15.75" hidden="false" customHeight="true" outlineLevel="0" collapsed="false">
      <c r="B799" s="17"/>
      <c r="C799" s="17"/>
      <c r="D799" s="17"/>
      <c r="E799" s="17"/>
      <c r="F799" s="17"/>
      <c r="G799" s="18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customFormat="false" ht="15.75" hidden="false" customHeight="true" outlineLevel="0" collapsed="false">
      <c r="B800" s="17"/>
      <c r="C800" s="17"/>
      <c r="D800" s="17"/>
      <c r="E800" s="17"/>
      <c r="F800" s="17"/>
      <c r="G800" s="18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customFormat="false" ht="15.75" hidden="false" customHeight="true" outlineLevel="0" collapsed="false">
      <c r="B801" s="17"/>
      <c r="C801" s="17"/>
      <c r="D801" s="17"/>
      <c r="E801" s="17"/>
      <c r="F801" s="17"/>
      <c r="G801" s="18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customFormat="false" ht="15.75" hidden="false" customHeight="true" outlineLevel="0" collapsed="false">
      <c r="B802" s="17"/>
      <c r="C802" s="17"/>
      <c r="D802" s="17"/>
      <c r="E802" s="17"/>
      <c r="F802" s="17"/>
      <c r="G802" s="18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customFormat="false" ht="15.75" hidden="false" customHeight="true" outlineLevel="0" collapsed="false">
      <c r="B803" s="17"/>
      <c r="C803" s="17"/>
      <c r="D803" s="17"/>
      <c r="E803" s="17"/>
      <c r="F803" s="17"/>
      <c r="G803" s="18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customFormat="false" ht="15.75" hidden="false" customHeight="true" outlineLevel="0" collapsed="false">
      <c r="B804" s="17"/>
      <c r="C804" s="17"/>
      <c r="D804" s="17"/>
      <c r="E804" s="17"/>
      <c r="F804" s="17"/>
      <c r="G804" s="18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customFormat="false" ht="15.75" hidden="false" customHeight="true" outlineLevel="0" collapsed="false">
      <c r="B805" s="17"/>
      <c r="C805" s="17"/>
      <c r="D805" s="17"/>
      <c r="E805" s="17"/>
      <c r="F805" s="17"/>
      <c r="G805" s="18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customFormat="false" ht="15.75" hidden="false" customHeight="true" outlineLevel="0" collapsed="false">
      <c r="B806" s="17"/>
      <c r="C806" s="17"/>
      <c r="D806" s="17"/>
      <c r="E806" s="17"/>
      <c r="F806" s="17"/>
      <c r="G806" s="18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customFormat="false" ht="15.75" hidden="false" customHeight="true" outlineLevel="0" collapsed="false">
      <c r="B807" s="17"/>
      <c r="C807" s="17"/>
      <c r="D807" s="17"/>
      <c r="E807" s="17"/>
      <c r="F807" s="17"/>
      <c r="G807" s="18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customFormat="false" ht="15.75" hidden="false" customHeight="true" outlineLevel="0" collapsed="false">
      <c r="B808" s="17"/>
      <c r="C808" s="17"/>
      <c r="D808" s="17"/>
      <c r="E808" s="17"/>
      <c r="F808" s="17"/>
      <c r="G808" s="18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customFormat="false" ht="15.75" hidden="false" customHeight="true" outlineLevel="0" collapsed="false">
      <c r="B809" s="17"/>
      <c r="C809" s="17"/>
      <c r="D809" s="17"/>
      <c r="E809" s="17"/>
      <c r="F809" s="17"/>
      <c r="G809" s="18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customFormat="false" ht="15.75" hidden="false" customHeight="true" outlineLevel="0" collapsed="false">
      <c r="B810" s="17"/>
      <c r="C810" s="17"/>
      <c r="D810" s="17"/>
      <c r="E810" s="17"/>
      <c r="F810" s="17"/>
      <c r="G810" s="18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customFormat="false" ht="15.75" hidden="false" customHeight="true" outlineLevel="0" collapsed="false">
      <c r="B811" s="17"/>
      <c r="C811" s="17"/>
      <c r="D811" s="17"/>
      <c r="E811" s="17"/>
      <c r="F811" s="17"/>
      <c r="G811" s="18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customFormat="false" ht="15.75" hidden="false" customHeight="true" outlineLevel="0" collapsed="false">
      <c r="B812" s="17"/>
      <c r="C812" s="17"/>
      <c r="D812" s="17"/>
      <c r="E812" s="17"/>
      <c r="F812" s="17"/>
      <c r="G812" s="18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customFormat="false" ht="15.75" hidden="false" customHeight="true" outlineLevel="0" collapsed="false">
      <c r="B813" s="17"/>
      <c r="C813" s="17"/>
      <c r="D813" s="17"/>
      <c r="E813" s="17"/>
      <c r="F813" s="17"/>
      <c r="G813" s="18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customFormat="false" ht="15.75" hidden="false" customHeight="true" outlineLevel="0" collapsed="false">
      <c r="B814" s="17"/>
      <c r="C814" s="17"/>
      <c r="D814" s="17"/>
      <c r="E814" s="17"/>
      <c r="F814" s="17"/>
      <c r="G814" s="18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customFormat="false" ht="15.75" hidden="false" customHeight="true" outlineLevel="0" collapsed="false">
      <c r="B815" s="17"/>
      <c r="C815" s="17"/>
      <c r="D815" s="17"/>
      <c r="E815" s="17"/>
      <c r="F815" s="17"/>
      <c r="G815" s="18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customFormat="false" ht="15.75" hidden="false" customHeight="true" outlineLevel="0" collapsed="false">
      <c r="B816" s="17"/>
      <c r="C816" s="17"/>
      <c r="D816" s="17"/>
      <c r="E816" s="17"/>
      <c r="F816" s="17"/>
      <c r="G816" s="18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customFormat="false" ht="15.75" hidden="false" customHeight="true" outlineLevel="0" collapsed="false">
      <c r="B817" s="17"/>
      <c r="C817" s="17"/>
      <c r="D817" s="17"/>
      <c r="E817" s="17"/>
      <c r="F817" s="17"/>
      <c r="G817" s="18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customFormat="false" ht="15.75" hidden="false" customHeight="true" outlineLevel="0" collapsed="false">
      <c r="B818" s="17"/>
      <c r="C818" s="17"/>
      <c r="D818" s="17"/>
      <c r="E818" s="17"/>
      <c r="F818" s="17"/>
      <c r="G818" s="18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customFormat="false" ht="15.75" hidden="false" customHeight="true" outlineLevel="0" collapsed="false">
      <c r="B819" s="17"/>
      <c r="C819" s="17"/>
      <c r="D819" s="17"/>
      <c r="E819" s="17"/>
      <c r="F819" s="17"/>
      <c r="G819" s="18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customFormat="false" ht="15.75" hidden="false" customHeight="true" outlineLevel="0" collapsed="false">
      <c r="B820" s="17"/>
      <c r="C820" s="17"/>
      <c r="D820" s="17"/>
      <c r="E820" s="17"/>
      <c r="F820" s="17"/>
      <c r="G820" s="18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customFormat="false" ht="15.75" hidden="false" customHeight="true" outlineLevel="0" collapsed="false">
      <c r="B821" s="17"/>
      <c r="C821" s="17"/>
      <c r="D821" s="17"/>
      <c r="E821" s="17"/>
      <c r="F821" s="17"/>
      <c r="G821" s="18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customFormat="false" ht="15.75" hidden="false" customHeight="true" outlineLevel="0" collapsed="false">
      <c r="B822" s="17"/>
      <c r="C822" s="17"/>
      <c r="D822" s="17"/>
      <c r="E822" s="17"/>
      <c r="F822" s="17"/>
      <c r="G822" s="18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customFormat="false" ht="15.75" hidden="false" customHeight="true" outlineLevel="0" collapsed="false">
      <c r="B823" s="17"/>
      <c r="C823" s="17"/>
      <c r="D823" s="17"/>
      <c r="E823" s="17"/>
      <c r="F823" s="17"/>
      <c r="G823" s="18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customFormat="false" ht="15.75" hidden="false" customHeight="true" outlineLevel="0" collapsed="false">
      <c r="B824" s="17"/>
      <c r="C824" s="17"/>
      <c r="D824" s="17"/>
      <c r="E824" s="17"/>
      <c r="F824" s="17"/>
      <c r="G824" s="18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customFormat="false" ht="15.75" hidden="false" customHeight="true" outlineLevel="0" collapsed="false">
      <c r="B825" s="17"/>
      <c r="C825" s="17"/>
      <c r="D825" s="17"/>
      <c r="E825" s="17"/>
      <c r="F825" s="17"/>
      <c r="G825" s="18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customFormat="false" ht="15.75" hidden="false" customHeight="true" outlineLevel="0" collapsed="false">
      <c r="B826" s="17"/>
      <c r="C826" s="17"/>
      <c r="D826" s="17"/>
      <c r="E826" s="17"/>
      <c r="F826" s="17"/>
      <c r="G826" s="18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customFormat="false" ht="15.75" hidden="false" customHeight="true" outlineLevel="0" collapsed="false">
      <c r="B827" s="17"/>
      <c r="C827" s="17"/>
      <c r="D827" s="17"/>
      <c r="E827" s="17"/>
      <c r="F827" s="17"/>
      <c r="G827" s="18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customFormat="false" ht="15.75" hidden="false" customHeight="true" outlineLevel="0" collapsed="false">
      <c r="B828" s="17"/>
      <c r="C828" s="17"/>
      <c r="D828" s="17"/>
      <c r="E828" s="17"/>
      <c r="F828" s="17"/>
      <c r="G828" s="18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customFormat="false" ht="15.75" hidden="false" customHeight="true" outlineLevel="0" collapsed="false">
      <c r="B829" s="17"/>
      <c r="C829" s="17"/>
      <c r="D829" s="17"/>
      <c r="E829" s="17"/>
      <c r="F829" s="17"/>
      <c r="G829" s="18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customFormat="false" ht="15.75" hidden="false" customHeight="true" outlineLevel="0" collapsed="false">
      <c r="B830" s="17"/>
      <c r="C830" s="17"/>
      <c r="D830" s="17"/>
      <c r="E830" s="17"/>
      <c r="F830" s="17"/>
      <c r="G830" s="18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customFormat="false" ht="15.75" hidden="false" customHeight="true" outlineLevel="0" collapsed="false">
      <c r="B831" s="17"/>
      <c r="C831" s="17"/>
      <c r="D831" s="17"/>
      <c r="E831" s="17"/>
      <c r="F831" s="17"/>
      <c r="G831" s="18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customFormat="false" ht="15.75" hidden="false" customHeight="true" outlineLevel="0" collapsed="false">
      <c r="B832" s="17"/>
      <c r="C832" s="17"/>
      <c r="D832" s="17"/>
      <c r="E832" s="17"/>
      <c r="F832" s="17"/>
      <c r="G832" s="18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customFormat="false" ht="15.75" hidden="false" customHeight="true" outlineLevel="0" collapsed="false">
      <c r="B833" s="17"/>
      <c r="C833" s="17"/>
      <c r="D833" s="17"/>
      <c r="E833" s="17"/>
      <c r="F833" s="17"/>
      <c r="G833" s="18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customFormat="false" ht="15.75" hidden="false" customHeight="true" outlineLevel="0" collapsed="false">
      <c r="B834" s="17"/>
      <c r="C834" s="17"/>
      <c r="D834" s="17"/>
      <c r="E834" s="17"/>
      <c r="F834" s="17"/>
      <c r="G834" s="18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customFormat="false" ht="15.75" hidden="false" customHeight="true" outlineLevel="0" collapsed="false">
      <c r="B835" s="17"/>
      <c r="C835" s="17"/>
      <c r="D835" s="17"/>
      <c r="E835" s="17"/>
      <c r="F835" s="17"/>
      <c r="G835" s="18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customFormat="false" ht="15.75" hidden="false" customHeight="true" outlineLevel="0" collapsed="false">
      <c r="B836" s="17"/>
      <c r="C836" s="17"/>
      <c r="D836" s="17"/>
      <c r="E836" s="17"/>
      <c r="F836" s="17"/>
      <c r="G836" s="18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customFormat="false" ht="15.75" hidden="false" customHeight="true" outlineLevel="0" collapsed="false">
      <c r="B837" s="17"/>
      <c r="C837" s="17"/>
      <c r="D837" s="17"/>
      <c r="E837" s="17"/>
      <c r="F837" s="17"/>
      <c r="G837" s="18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customFormat="false" ht="15.75" hidden="false" customHeight="true" outlineLevel="0" collapsed="false">
      <c r="B838" s="17"/>
      <c r="C838" s="17"/>
      <c r="D838" s="17"/>
      <c r="E838" s="17"/>
      <c r="F838" s="17"/>
      <c r="G838" s="18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customFormat="false" ht="15.75" hidden="false" customHeight="true" outlineLevel="0" collapsed="false">
      <c r="B839" s="17"/>
      <c r="C839" s="17"/>
      <c r="D839" s="17"/>
      <c r="E839" s="17"/>
      <c r="F839" s="17"/>
      <c r="G839" s="18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customFormat="false" ht="15.75" hidden="false" customHeight="true" outlineLevel="0" collapsed="false">
      <c r="B840" s="17"/>
      <c r="C840" s="17"/>
      <c r="D840" s="17"/>
      <c r="E840" s="17"/>
      <c r="F840" s="17"/>
      <c r="G840" s="18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customFormat="false" ht="15.75" hidden="false" customHeight="true" outlineLevel="0" collapsed="false">
      <c r="B841" s="17"/>
      <c r="C841" s="17"/>
      <c r="D841" s="17"/>
      <c r="E841" s="17"/>
      <c r="F841" s="17"/>
      <c r="G841" s="18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customFormat="false" ht="15.75" hidden="false" customHeight="true" outlineLevel="0" collapsed="false">
      <c r="B842" s="17"/>
      <c r="C842" s="17"/>
      <c r="D842" s="17"/>
      <c r="E842" s="17"/>
      <c r="F842" s="17"/>
      <c r="G842" s="18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customFormat="false" ht="15.75" hidden="false" customHeight="true" outlineLevel="0" collapsed="false">
      <c r="B843" s="17"/>
      <c r="C843" s="17"/>
      <c r="D843" s="17"/>
      <c r="E843" s="17"/>
      <c r="F843" s="17"/>
      <c r="G843" s="18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customFormat="false" ht="15.75" hidden="false" customHeight="true" outlineLevel="0" collapsed="false">
      <c r="B844" s="17"/>
      <c r="C844" s="17"/>
      <c r="D844" s="17"/>
      <c r="E844" s="17"/>
      <c r="F844" s="17"/>
      <c r="G844" s="18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customFormat="false" ht="15.75" hidden="false" customHeight="true" outlineLevel="0" collapsed="false">
      <c r="B845" s="17"/>
      <c r="C845" s="17"/>
      <c r="D845" s="17"/>
      <c r="E845" s="17"/>
      <c r="F845" s="17"/>
      <c r="G845" s="18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customFormat="false" ht="15.75" hidden="false" customHeight="true" outlineLevel="0" collapsed="false">
      <c r="B846" s="17"/>
      <c r="C846" s="17"/>
      <c r="D846" s="17"/>
      <c r="E846" s="17"/>
      <c r="F846" s="17"/>
      <c r="G846" s="18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customFormat="false" ht="15.75" hidden="false" customHeight="true" outlineLevel="0" collapsed="false">
      <c r="B847" s="17"/>
      <c r="C847" s="17"/>
      <c r="D847" s="17"/>
      <c r="E847" s="17"/>
      <c r="F847" s="17"/>
      <c r="G847" s="18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customFormat="false" ht="15.75" hidden="false" customHeight="true" outlineLevel="0" collapsed="false">
      <c r="B848" s="17"/>
      <c r="C848" s="17"/>
      <c r="D848" s="17"/>
      <c r="E848" s="17"/>
      <c r="F848" s="17"/>
      <c r="G848" s="18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customFormat="false" ht="15.75" hidden="false" customHeight="true" outlineLevel="0" collapsed="false">
      <c r="B849" s="17"/>
      <c r="C849" s="17"/>
      <c r="D849" s="17"/>
      <c r="E849" s="17"/>
      <c r="F849" s="17"/>
      <c r="G849" s="18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customFormat="false" ht="15.75" hidden="false" customHeight="true" outlineLevel="0" collapsed="false">
      <c r="B850" s="17"/>
      <c r="C850" s="17"/>
      <c r="D850" s="17"/>
      <c r="E850" s="17"/>
      <c r="F850" s="17"/>
      <c r="G850" s="18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customFormat="false" ht="15.75" hidden="false" customHeight="true" outlineLevel="0" collapsed="false">
      <c r="B851" s="17"/>
      <c r="C851" s="17"/>
      <c r="D851" s="17"/>
      <c r="E851" s="17"/>
      <c r="F851" s="17"/>
      <c r="G851" s="18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customFormat="false" ht="15.75" hidden="false" customHeight="true" outlineLevel="0" collapsed="false">
      <c r="B852" s="17"/>
      <c r="C852" s="17"/>
      <c r="D852" s="17"/>
      <c r="E852" s="17"/>
      <c r="F852" s="17"/>
      <c r="G852" s="18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customFormat="false" ht="15.75" hidden="false" customHeight="true" outlineLevel="0" collapsed="false">
      <c r="B853" s="17"/>
      <c r="C853" s="17"/>
      <c r="D853" s="17"/>
      <c r="E853" s="17"/>
      <c r="F853" s="17"/>
      <c r="G853" s="18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customFormat="false" ht="15.75" hidden="false" customHeight="true" outlineLevel="0" collapsed="false">
      <c r="B854" s="17"/>
      <c r="C854" s="17"/>
      <c r="D854" s="17"/>
      <c r="E854" s="17"/>
      <c r="F854" s="17"/>
      <c r="G854" s="18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customFormat="false" ht="15.75" hidden="false" customHeight="true" outlineLevel="0" collapsed="false">
      <c r="B855" s="17"/>
      <c r="C855" s="17"/>
      <c r="D855" s="17"/>
      <c r="E855" s="17"/>
      <c r="F855" s="17"/>
      <c r="G855" s="18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customFormat="false" ht="15.75" hidden="false" customHeight="true" outlineLevel="0" collapsed="false">
      <c r="B856" s="17"/>
      <c r="C856" s="17"/>
      <c r="D856" s="17"/>
      <c r="E856" s="17"/>
      <c r="F856" s="17"/>
      <c r="G856" s="18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customFormat="false" ht="15.75" hidden="false" customHeight="true" outlineLevel="0" collapsed="false">
      <c r="B857" s="17"/>
      <c r="C857" s="17"/>
      <c r="D857" s="17"/>
      <c r="E857" s="17"/>
      <c r="F857" s="17"/>
      <c r="G857" s="18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customFormat="false" ht="15.75" hidden="false" customHeight="true" outlineLevel="0" collapsed="false">
      <c r="B858" s="17"/>
      <c r="C858" s="17"/>
      <c r="D858" s="17"/>
      <c r="E858" s="17"/>
      <c r="F858" s="17"/>
      <c r="G858" s="18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customFormat="false" ht="15.75" hidden="false" customHeight="true" outlineLevel="0" collapsed="false">
      <c r="B859" s="17"/>
      <c r="C859" s="17"/>
      <c r="D859" s="17"/>
      <c r="E859" s="17"/>
      <c r="F859" s="17"/>
      <c r="G859" s="18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customFormat="false" ht="15.75" hidden="false" customHeight="true" outlineLevel="0" collapsed="false">
      <c r="B860" s="17"/>
      <c r="C860" s="17"/>
      <c r="D860" s="17"/>
      <c r="E860" s="17"/>
      <c r="F860" s="17"/>
      <c r="G860" s="18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customFormat="false" ht="15.75" hidden="false" customHeight="true" outlineLevel="0" collapsed="false">
      <c r="B861" s="17"/>
      <c r="C861" s="17"/>
      <c r="D861" s="17"/>
      <c r="E861" s="17"/>
      <c r="F861" s="17"/>
      <c r="G861" s="18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customFormat="false" ht="15.75" hidden="false" customHeight="true" outlineLevel="0" collapsed="false">
      <c r="B862" s="17"/>
      <c r="C862" s="17"/>
      <c r="D862" s="17"/>
      <c r="E862" s="17"/>
      <c r="F862" s="17"/>
      <c r="G862" s="18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customFormat="false" ht="15.75" hidden="false" customHeight="true" outlineLevel="0" collapsed="false">
      <c r="B863" s="17"/>
      <c r="C863" s="17"/>
      <c r="D863" s="17"/>
      <c r="E863" s="17"/>
      <c r="F863" s="17"/>
      <c r="G863" s="18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customFormat="false" ht="15.75" hidden="false" customHeight="true" outlineLevel="0" collapsed="false">
      <c r="B864" s="17"/>
      <c r="C864" s="17"/>
      <c r="D864" s="17"/>
      <c r="E864" s="17"/>
      <c r="F864" s="17"/>
      <c r="G864" s="18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customFormat="false" ht="15.75" hidden="false" customHeight="true" outlineLevel="0" collapsed="false">
      <c r="B865" s="17"/>
      <c r="C865" s="17"/>
      <c r="D865" s="17"/>
      <c r="E865" s="17"/>
      <c r="F865" s="17"/>
      <c r="G865" s="18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customFormat="false" ht="15.75" hidden="false" customHeight="true" outlineLevel="0" collapsed="false">
      <c r="B866" s="17"/>
      <c r="C866" s="17"/>
      <c r="D866" s="17"/>
      <c r="E866" s="17"/>
      <c r="F866" s="17"/>
      <c r="G866" s="18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customFormat="false" ht="15.75" hidden="false" customHeight="true" outlineLevel="0" collapsed="false">
      <c r="B867" s="17"/>
      <c r="C867" s="17"/>
      <c r="D867" s="17"/>
      <c r="E867" s="17"/>
      <c r="F867" s="17"/>
      <c r="G867" s="18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customFormat="false" ht="15.75" hidden="false" customHeight="true" outlineLevel="0" collapsed="false">
      <c r="B868" s="17"/>
      <c r="C868" s="17"/>
      <c r="D868" s="17"/>
      <c r="E868" s="17"/>
      <c r="F868" s="17"/>
      <c r="G868" s="18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customFormat="false" ht="15.75" hidden="false" customHeight="true" outlineLevel="0" collapsed="false">
      <c r="B869" s="17"/>
      <c r="C869" s="17"/>
      <c r="D869" s="17"/>
      <c r="E869" s="17"/>
      <c r="F869" s="17"/>
      <c r="G869" s="18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customFormat="false" ht="15.75" hidden="false" customHeight="true" outlineLevel="0" collapsed="false">
      <c r="B870" s="17"/>
      <c r="C870" s="17"/>
      <c r="D870" s="17"/>
      <c r="E870" s="17"/>
      <c r="F870" s="17"/>
      <c r="G870" s="18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customFormat="false" ht="15.75" hidden="false" customHeight="true" outlineLevel="0" collapsed="false">
      <c r="B871" s="17"/>
      <c r="C871" s="17"/>
      <c r="D871" s="17"/>
      <c r="E871" s="17"/>
      <c r="F871" s="17"/>
      <c r="G871" s="18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customFormat="false" ht="15.75" hidden="false" customHeight="true" outlineLevel="0" collapsed="false">
      <c r="B872" s="17"/>
      <c r="C872" s="17"/>
      <c r="D872" s="17"/>
      <c r="E872" s="17"/>
      <c r="F872" s="17"/>
      <c r="G872" s="18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customFormat="false" ht="15.75" hidden="false" customHeight="true" outlineLevel="0" collapsed="false">
      <c r="B873" s="17"/>
      <c r="C873" s="17"/>
      <c r="D873" s="17"/>
      <c r="E873" s="17"/>
      <c r="F873" s="17"/>
      <c r="G873" s="18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customFormat="false" ht="15.75" hidden="false" customHeight="true" outlineLevel="0" collapsed="false">
      <c r="B874" s="17"/>
      <c r="C874" s="17"/>
      <c r="D874" s="17"/>
      <c r="E874" s="17"/>
      <c r="F874" s="17"/>
      <c r="G874" s="18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customFormat="false" ht="15.75" hidden="false" customHeight="true" outlineLevel="0" collapsed="false">
      <c r="B875" s="17"/>
      <c r="C875" s="17"/>
      <c r="D875" s="17"/>
      <c r="E875" s="17"/>
      <c r="F875" s="17"/>
      <c r="G875" s="18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customFormat="false" ht="15.75" hidden="false" customHeight="true" outlineLevel="0" collapsed="false">
      <c r="B876" s="17"/>
      <c r="C876" s="17"/>
      <c r="D876" s="17"/>
      <c r="E876" s="17"/>
      <c r="F876" s="17"/>
      <c r="G876" s="18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customFormat="false" ht="15.75" hidden="false" customHeight="true" outlineLevel="0" collapsed="false">
      <c r="B877" s="17"/>
      <c r="C877" s="17"/>
      <c r="D877" s="17"/>
      <c r="E877" s="17"/>
      <c r="F877" s="17"/>
      <c r="G877" s="18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customFormat="false" ht="15.75" hidden="false" customHeight="true" outlineLevel="0" collapsed="false">
      <c r="B878" s="17"/>
      <c r="C878" s="17"/>
      <c r="D878" s="17"/>
      <c r="E878" s="17"/>
      <c r="F878" s="17"/>
      <c r="G878" s="18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customFormat="false" ht="15.75" hidden="false" customHeight="true" outlineLevel="0" collapsed="false">
      <c r="B879" s="17"/>
      <c r="C879" s="17"/>
      <c r="D879" s="17"/>
      <c r="E879" s="17"/>
      <c r="F879" s="17"/>
      <c r="G879" s="18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customFormat="false" ht="15.75" hidden="false" customHeight="true" outlineLevel="0" collapsed="false">
      <c r="B880" s="17"/>
      <c r="C880" s="17"/>
      <c r="D880" s="17"/>
      <c r="E880" s="17"/>
      <c r="F880" s="17"/>
      <c r="G880" s="18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customFormat="false" ht="15.75" hidden="false" customHeight="true" outlineLevel="0" collapsed="false">
      <c r="B881" s="17"/>
      <c r="C881" s="17"/>
      <c r="D881" s="17"/>
      <c r="E881" s="17"/>
      <c r="F881" s="17"/>
      <c r="G881" s="18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customFormat="false" ht="15.75" hidden="false" customHeight="true" outlineLevel="0" collapsed="false">
      <c r="B882" s="17"/>
      <c r="C882" s="17"/>
      <c r="D882" s="17"/>
      <c r="E882" s="17"/>
      <c r="F882" s="17"/>
      <c r="G882" s="18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customFormat="false" ht="15.75" hidden="false" customHeight="true" outlineLevel="0" collapsed="false">
      <c r="B883" s="17"/>
      <c r="C883" s="17"/>
      <c r="D883" s="17"/>
      <c r="E883" s="17"/>
      <c r="F883" s="17"/>
      <c r="G883" s="18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customFormat="false" ht="15.75" hidden="false" customHeight="true" outlineLevel="0" collapsed="false">
      <c r="B884" s="17"/>
      <c r="C884" s="17"/>
      <c r="D884" s="17"/>
      <c r="E884" s="17"/>
      <c r="F884" s="17"/>
      <c r="G884" s="18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customFormat="false" ht="15.75" hidden="false" customHeight="true" outlineLevel="0" collapsed="false">
      <c r="B885" s="17"/>
      <c r="C885" s="17"/>
      <c r="D885" s="17"/>
      <c r="E885" s="17"/>
      <c r="F885" s="17"/>
      <c r="G885" s="18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customFormat="false" ht="15.75" hidden="false" customHeight="true" outlineLevel="0" collapsed="false">
      <c r="B886" s="17"/>
      <c r="C886" s="17"/>
      <c r="D886" s="17"/>
      <c r="E886" s="17"/>
      <c r="F886" s="17"/>
      <c r="G886" s="18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customFormat="false" ht="15.75" hidden="false" customHeight="true" outlineLevel="0" collapsed="false">
      <c r="B887" s="17"/>
      <c r="C887" s="17"/>
      <c r="D887" s="17"/>
      <c r="E887" s="17"/>
      <c r="F887" s="17"/>
      <c r="G887" s="18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customFormat="false" ht="15.75" hidden="false" customHeight="true" outlineLevel="0" collapsed="false">
      <c r="B888" s="17"/>
      <c r="C888" s="17"/>
      <c r="D888" s="17"/>
      <c r="E888" s="17"/>
      <c r="F888" s="17"/>
      <c r="G888" s="18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customFormat="false" ht="15.75" hidden="false" customHeight="true" outlineLevel="0" collapsed="false">
      <c r="B889" s="17"/>
      <c r="C889" s="17"/>
      <c r="D889" s="17"/>
      <c r="E889" s="17"/>
      <c r="F889" s="17"/>
      <c r="G889" s="18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customFormat="false" ht="15.75" hidden="false" customHeight="true" outlineLevel="0" collapsed="false">
      <c r="B890" s="17"/>
      <c r="C890" s="17"/>
      <c r="D890" s="17"/>
      <c r="E890" s="17"/>
      <c r="F890" s="17"/>
      <c r="G890" s="18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customFormat="false" ht="15.75" hidden="false" customHeight="true" outlineLevel="0" collapsed="false">
      <c r="B891" s="17"/>
      <c r="C891" s="17"/>
      <c r="D891" s="17"/>
      <c r="E891" s="17"/>
      <c r="F891" s="17"/>
      <c r="G891" s="18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customFormat="false" ht="15.75" hidden="false" customHeight="true" outlineLevel="0" collapsed="false">
      <c r="B892" s="17"/>
      <c r="C892" s="17"/>
      <c r="D892" s="17"/>
      <c r="E892" s="17"/>
      <c r="F892" s="17"/>
      <c r="G892" s="18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customFormat="false" ht="15.75" hidden="false" customHeight="true" outlineLevel="0" collapsed="false">
      <c r="B893" s="17"/>
      <c r="C893" s="17"/>
      <c r="D893" s="17"/>
      <c r="E893" s="17"/>
      <c r="F893" s="17"/>
      <c r="G893" s="18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customFormat="false" ht="15.75" hidden="false" customHeight="true" outlineLevel="0" collapsed="false">
      <c r="B894" s="17"/>
      <c r="C894" s="17"/>
      <c r="D894" s="17"/>
      <c r="E894" s="17"/>
      <c r="F894" s="17"/>
      <c r="G894" s="18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customFormat="false" ht="15.75" hidden="false" customHeight="true" outlineLevel="0" collapsed="false">
      <c r="B895" s="17"/>
      <c r="C895" s="17"/>
      <c r="D895" s="17"/>
      <c r="E895" s="17"/>
      <c r="F895" s="17"/>
      <c r="G895" s="18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customFormat="false" ht="15.75" hidden="false" customHeight="true" outlineLevel="0" collapsed="false">
      <c r="B896" s="17"/>
      <c r="C896" s="17"/>
      <c r="D896" s="17"/>
      <c r="E896" s="17"/>
      <c r="F896" s="17"/>
      <c r="G896" s="18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customFormat="false" ht="15.75" hidden="false" customHeight="true" outlineLevel="0" collapsed="false">
      <c r="B897" s="17"/>
      <c r="C897" s="17"/>
      <c r="D897" s="17"/>
      <c r="E897" s="17"/>
      <c r="F897" s="17"/>
      <c r="G897" s="18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customFormat="false" ht="15.75" hidden="false" customHeight="true" outlineLevel="0" collapsed="false">
      <c r="B898" s="17"/>
      <c r="C898" s="17"/>
      <c r="D898" s="17"/>
      <c r="E898" s="17"/>
      <c r="F898" s="17"/>
      <c r="G898" s="18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customFormat="false" ht="15.75" hidden="false" customHeight="true" outlineLevel="0" collapsed="false">
      <c r="B899" s="17"/>
      <c r="C899" s="17"/>
      <c r="D899" s="17"/>
      <c r="E899" s="17"/>
      <c r="F899" s="17"/>
      <c r="G899" s="18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customFormat="false" ht="15.75" hidden="false" customHeight="true" outlineLevel="0" collapsed="false">
      <c r="B900" s="17"/>
      <c r="C900" s="17"/>
      <c r="D900" s="17"/>
      <c r="E900" s="17"/>
      <c r="F900" s="17"/>
      <c r="G900" s="18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customFormat="false" ht="15.75" hidden="false" customHeight="true" outlineLevel="0" collapsed="false">
      <c r="B901" s="17"/>
      <c r="C901" s="17"/>
      <c r="D901" s="17"/>
      <c r="E901" s="17"/>
      <c r="F901" s="17"/>
      <c r="G901" s="18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customFormat="false" ht="15.75" hidden="false" customHeight="true" outlineLevel="0" collapsed="false">
      <c r="B902" s="17"/>
      <c r="C902" s="17"/>
      <c r="D902" s="17"/>
      <c r="E902" s="17"/>
      <c r="F902" s="17"/>
      <c r="G902" s="18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customFormat="false" ht="15.75" hidden="false" customHeight="true" outlineLevel="0" collapsed="false">
      <c r="B903" s="17"/>
      <c r="C903" s="17"/>
      <c r="D903" s="17"/>
      <c r="E903" s="17"/>
      <c r="F903" s="17"/>
      <c r="G903" s="18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customFormat="false" ht="15.75" hidden="false" customHeight="true" outlineLevel="0" collapsed="false">
      <c r="B904" s="17"/>
      <c r="C904" s="17"/>
      <c r="D904" s="17"/>
      <c r="E904" s="17"/>
      <c r="F904" s="17"/>
      <c r="G904" s="18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customFormat="false" ht="15.75" hidden="false" customHeight="true" outlineLevel="0" collapsed="false">
      <c r="B905" s="17"/>
      <c r="C905" s="17"/>
      <c r="D905" s="17"/>
      <c r="E905" s="17"/>
      <c r="F905" s="17"/>
      <c r="G905" s="18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customFormat="false" ht="15.75" hidden="false" customHeight="true" outlineLevel="0" collapsed="false">
      <c r="B906" s="17"/>
      <c r="C906" s="17"/>
      <c r="D906" s="17"/>
      <c r="E906" s="17"/>
      <c r="F906" s="17"/>
      <c r="G906" s="18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customFormat="false" ht="15.75" hidden="false" customHeight="true" outlineLevel="0" collapsed="false">
      <c r="B907" s="17"/>
      <c r="C907" s="17"/>
      <c r="D907" s="17"/>
      <c r="E907" s="17"/>
      <c r="F907" s="17"/>
      <c r="G907" s="18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customFormat="false" ht="15.75" hidden="false" customHeight="true" outlineLevel="0" collapsed="false">
      <c r="B908" s="17"/>
      <c r="C908" s="17"/>
      <c r="D908" s="17"/>
      <c r="E908" s="17"/>
      <c r="F908" s="17"/>
      <c r="G908" s="18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customFormat="false" ht="15.75" hidden="false" customHeight="true" outlineLevel="0" collapsed="false">
      <c r="B909" s="17"/>
      <c r="C909" s="17"/>
      <c r="D909" s="17"/>
      <c r="E909" s="17"/>
      <c r="F909" s="17"/>
      <c r="G909" s="18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customFormat="false" ht="15.75" hidden="false" customHeight="true" outlineLevel="0" collapsed="false">
      <c r="B910" s="17"/>
      <c r="C910" s="17"/>
      <c r="D910" s="17"/>
      <c r="E910" s="17"/>
      <c r="F910" s="17"/>
      <c r="G910" s="18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customFormat="false" ht="15.75" hidden="false" customHeight="true" outlineLevel="0" collapsed="false">
      <c r="B911" s="17"/>
      <c r="C911" s="17"/>
      <c r="D911" s="17"/>
      <c r="E911" s="17"/>
      <c r="F911" s="17"/>
      <c r="G911" s="18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customFormat="false" ht="15.75" hidden="false" customHeight="true" outlineLevel="0" collapsed="false">
      <c r="B912" s="17"/>
      <c r="C912" s="17"/>
      <c r="D912" s="17"/>
      <c r="E912" s="17"/>
      <c r="F912" s="17"/>
      <c r="G912" s="18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customFormat="false" ht="15.75" hidden="false" customHeight="true" outlineLevel="0" collapsed="false">
      <c r="B913" s="17"/>
      <c r="C913" s="17"/>
      <c r="D913" s="17"/>
      <c r="E913" s="17"/>
      <c r="F913" s="17"/>
      <c r="G913" s="18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customFormat="false" ht="15.75" hidden="false" customHeight="true" outlineLevel="0" collapsed="false">
      <c r="B914" s="17"/>
      <c r="C914" s="17"/>
      <c r="D914" s="17"/>
      <c r="E914" s="17"/>
      <c r="F914" s="17"/>
      <c r="G914" s="18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customFormat="false" ht="15.75" hidden="false" customHeight="true" outlineLevel="0" collapsed="false">
      <c r="B915" s="17"/>
      <c r="C915" s="17"/>
      <c r="D915" s="17"/>
      <c r="E915" s="17"/>
      <c r="F915" s="17"/>
      <c r="G915" s="18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customFormat="false" ht="15.75" hidden="false" customHeight="true" outlineLevel="0" collapsed="false">
      <c r="B916" s="17"/>
      <c r="C916" s="17"/>
      <c r="D916" s="17"/>
      <c r="E916" s="17"/>
      <c r="F916" s="17"/>
      <c r="G916" s="18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customFormat="false" ht="15.75" hidden="false" customHeight="true" outlineLevel="0" collapsed="false">
      <c r="B917" s="17"/>
      <c r="C917" s="17"/>
      <c r="D917" s="17"/>
      <c r="E917" s="17"/>
      <c r="F917" s="17"/>
      <c r="G917" s="18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customFormat="false" ht="15.75" hidden="false" customHeight="true" outlineLevel="0" collapsed="false">
      <c r="B918" s="17"/>
      <c r="C918" s="17"/>
      <c r="D918" s="17"/>
      <c r="E918" s="17"/>
      <c r="F918" s="17"/>
      <c r="G918" s="18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customFormat="false" ht="15.75" hidden="false" customHeight="true" outlineLevel="0" collapsed="false">
      <c r="B919" s="17"/>
      <c r="C919" s="17"/>
      <c r="D919" s="17"/>
      <c r="E919" s="17"/>
      <c r="F919" s="17"/>
      <c r="G919" s="18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customFormat="false" ht="15.75" hidden="false" customHeight="true" outlineLevel="0" collapsed="false">
      <c r="B920" s="17"/>
      <c r="C920" s="17"/>
      <c r="D920" s="17"/>
      <c r="E920" s="17"/>
      <c r="F920" s="17"/>
      <c r="G920" s="18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customFormat="false" ht="15.75" hidden="false" customHeight="true" outlineLevel="0" collapsed="false">
      <c r="B921" s="17"/>
      <c r="C921" s="17"/>
      <c r="D921" s="17"/>
      <c r="E921" s="17"/>
      <c r="F921" s="17"/>
      <c r="G921" s="18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customFormat="false" ht="15.75" hidden="false" customHeight="true" outlineLevel="0" collapsed="false">
      <c r="B922" s="17"/>
      <c r="C922" s="17"/>
      <c r="D922" s="17"/>
      <c r="E922" s="17"/>
      <c r="F922" s="17"/>
      <c r="G922" s="18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customFormat="false" ht="15.75" hidden="false" customHeight="true" outlineLevel="0" collapsed="false">
      <c r="B923" s="17"/>
      <c r="C923" s="17"/>
      <c r="D923" s="17"/>
      <c r="E923" s="17"/>
      <c r="F923" s="17"/>
      <c r="G923" s="18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customFormat="false" ht="15.75" hidden="false" customHeight="true" outlineLevel="0" collapsed="false">
      <c r="B924" s="17"/>
      <c r="C924" s="17"/>
      <c r="D924" s="17"/>
      <c r="E924" s="17"/>
      <c r="F924" s="17"/>
      <c r="G924" s="18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customFormat="false" ht="15.75" hidden="false" customHeight="true" outlineLevel="0" collapsed="false">
      <c r="B925" s="17"/>
      <c r="C925" s="17"/>
      <c r="D925" s="17"/>
      <c r="E925" s="17"/>
      <c r="F925" s="17"/>
      <c r="G925" s="18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customFormat="false" ht="15.75" hidden="false" customHeight="true" outlineLevel="0" collapsed="false">
      <c r="B926" s="17"/>
      <c r="C926" s="17"/>
      <c r="D926" s="17"/>
      <c r="E926" s="17"/>
      <c r="F926" s="17"/>
      <c r="G926" s="18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customFormat="false" ht="15.75" hidden="false" customHeight="true" outlineLevel="0" collapsed="false">
      <c r="B927" s="17"/>
      <c r="C927" s="17"/>
      <c r="D927" s="17"/>
      <c r="E927" s="17"/>
      <c r="F927" s="17"/>
      <c r="G927" s="18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customFormat="false" ht="15.75" hidden="false" customHeight="true" outlineLevel="0" collapsed="false">
      <c r="B928" s="17"/>
      <c r="C928" s="17"/>
      <c r="D928" s="17"/>
      <c r="E928" s="17"/>
      <c r="F928" s="17"/>
      <c r="G928" s="18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customFormat="false" ht="15.75" hidden="false" customHeight="true" outlineLevel="0" collapsed="false">
      <c r="B929" s="17"/>
      <c r="C929" s="17"/>
      <c r="D929" s="17"/>
      <c r="E929" s="17"/>
      <c r="F929" s="17"/>
      <c r="G929" s="18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customFormat="false" ht="15.75" hidden="false" customHeight="true" outlineLevel="0" collapsed="false">
      <c r="B930" s="17"/>
      <c r="C930" s="17"/>
      <c r="D930" s="17"/>
      <c r="E930" s="17"/>
      <c r="F930" s="17"/>
      <c r="G930" s="18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customFormat="false" ht="15.75" hidden="false" customHeight="true" outlineLevel="0" collapsed="false">
      <c r="B931" s="17"/>
      <c r="C931" s="17"/>
      <c r="D931" s="17"/>
      <c r="E931" s="17"/>
      <c r="F931" s="17"/>
      <c r="G931" s="18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customFormat="false" ht="15.75" hidden="false" customHeight="true" outlineLevel="0" collapsed="false">
      <c r="B932" s="17"/>
      <c r="C932" s="17"/>
      <c r="D932" s="17"/>
      <c r="E932" s="17"/>
      <c r="F932" s="17"/>
      <c r="G932" s="18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customFormat="false" ht="15.75" hidden="false" customHeight="true" outlineLevel="0" collapsed="false">
      <c r="B933" s="17"/>
      <c r="C933" s="17"/>
      <c r="D933" s="17"/>
      <c r="E933" s="17"/>
      <c r="F933" s="17"/>
      <c r="G933" s="18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customFormat="false" ht="15.75" hidden="false" customHeight="true" outlineLevel="0" collapsed="false">
      <c r="B934" s="17"/>
      <c r="C934" s="17"/>
      <c r="D934" s="17"/>
      <c r="E934" s="17"/>
      <c r="F934" s="17"/>
      <c r="G934" s="18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customFormat="false" ht="15.75" hidden="false" customHeight="true" outlineLevel="0" collapsed="false">
      <c r="B935" s="17"/>
      <c r="C935" s="17"/>
      <c r="D935" s="17"/>
      <c r="E935" s="17"/>
      <c r="F935" s="17"/>
      <c r="G935" s="18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customFormat="false" ht="15.75" hidden="false" customHeight="true" outlineLevel="0" collapsed="false">
      <c r="B936" s="17"/>
      <c r="C936" s="17"/>
      <c r="D936" s="17"/>
      <c r="E936" s="17"/>
      <c r="F936" s="17"/>
      <c r="G936" s="18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customFormat="false" ht="15.75" hidden="false" customHeight="true" outlineLevel="0" collapsed="false">
      <c r="B937" s="17"/>
      <c r="C937" s="17"/>
      <c r="D937" s="17"/>
      <c r="E937" s="17"/>
      <c r="F937" s="17"/>
      <c r="G937" s="18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customFormat="false" ht="15.75" hidden="false" customHeight="true" outlineLevel="0" collapsed="false">
      <c r="B938" s="17"/>
      <c r="C938" s="17"/>
      <c r="D938" s="17"/>
      <c r="E938" s="17"/>
      <c r="F938" s="17"/>
      <c r="G938" s="18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customFormat="false" ht="15.75" hidden="false" customHeight="true" outlineLevel="0" collapsed="false">
      <c r="B939" s="17"/>
      <c r="C939" s="17"/>
      <c r="D939" s="17"/>
      <c r="E939" s="17"/>
      <c r="F939" s="17"/>
      <c r="G939" s="18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customFormat="false" ht="15.75" hidden="false" customHeight="true" outlineLevel="0" collapsed="false">
      <c r="B940" s="17"/>
      <c r="C940" s="17"/>
      <c r="D940" s="17"/>
      <c r="E940" s="17"/>
      <c r="F940" s="17"/>
      <c r="G940" s="18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customFormat="false" ht="15.75" hidden="false" customHeight="true" outlineLevel="0" collapsed="false">
      <c r="B941" s="17"/>
      <c r="C941" s="17"/>
      <c r="D941" s="17"/>
      <c r="E941" s="17"/>
      <c r="F941" s="17"/>
      <c r="G941" s="18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customFormat="false" ht="15.75" hidden="false" customHeight="true" outlineLevel="0" collapsed="false">
      <c r="B942" s="17"/>
      <c r="C942" s="17"/>
      <c r="D942" s="17"/>
      <c r="E942" s="17"/>
      <c r="F942" s="17"/>
      <c r="G942" s="18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customFormat="false" ht="15.75" hidden="false" customHeight="true" outlineLevel="0" collapsed="false">
      <c r="B943" s="17"/>
      <c r="C943" s="17"/>
      <c r="D943" s="17"/>
      <c r="E943" s="17"/>
      <c r="F943" s="17"/>
      <c r="G943" s="18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customFormat="false" ht="15.75" hidden="false" customHeight="true" outlineLevel="0" collapsed="false">
      <c r="B944" s="17"/>
      <c r="C944" s="17"/>
      <c r="D944" s="17"/>
      <c r="E944" s="17"/>
      <c r="F944" s="17"/>
      <c r="G944" s="18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customFormat="false" ht="15.75" hidden="false" customHeight="true" outlineLevel="0" collapsed="false">
      <c r="B945" s="17"/>
      <c r="C945" s="17"/>
      <c r="D945" s="17"/>
      <c r="E945" s="17"/>
      <c r="F945" s="17"/>
      <c r="G945" s="18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customFormat="false" ht="15.75" hidden="false" customHeight="true" outlineLevel="0" collapsed="false">
      <c r="B946" s="17"/>
      <c r="C946" s="17"/>
      <c r="D946" s="17"/>
      <c r="E946" s="17"/>
      <c r="F946" s="17"/>
      <c r="G946" s="18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customFormat="false" ht="15.75" hidden="false" customHeight="true" outlineLevel="0" collapsed="false">
      <c r="B947" s="17"/>
      <c r="C947" s="17"/>
      <c r="D947" s="17"/>
      <c r="E947" s="17"/>
      <c r="F947" s="17"/>
      <c r="G947" s="18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customFormat="false" ht="15.75" hidden="false" customHeight="true" outlineLevel="0" collapsed="false">
      <c r="B948" s="17"/>
      <c r="C948" s="17"/>
      <c r="D948" s="17"/>
      <c r="E948" s="17"/>
      <c r="F948" s="17"/>
      <c r="G948" s="18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customFormat="false" ht="15.75" hidden="false" customHeight="true" outlineLevel="0" collapsed="false">
      <c r="B949" s="17"/>
      <c r="C949" s="17"/>
      <c r="D949" s="17"/>
      <c r="E949" s="17"/>
      <c r="F949" s="17"/>
      <c r="G949" s="18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customFormat="false" ht="15.75" hidden="false" customHeight="true" outlineLevel="0" collapsed="false">
      <c r="B950" s="17"/>
      <c r="C950" s="17"/>
      <c r="D950" s="17"/>
      <c r="E950" s="17"/>
      <c r="F950" s="17"/>
      <c r="G950" s="18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customFormat="false" ht="15.75" hidden="false" customHeight="true" outlineLevel="0" collapsed="false">
      <c r="B951" s="17"/>
      <c r="C951" s="17"/>
      <c r="D951" s="17"/>
      <c r="E951" s="17"/>
      <c r="F951" s="17"/>
      <c r="G951" s="18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customFormat="false" ht="15.75" hidden="false" customHeight="true" outlineLevel="0" collapsed="false">
      <c r="B952" s="17"/>
      <c r="C952" s="17"/>
      <c r="D952" s="17"/>
      <c r="E952" s="17"/>
      <c r="F952" s="17"/>
      <c r="G952" s="18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customFormat="false" ht="15.75" hidden="false" customHeight="true" outlineLevel="0" collapsed="false">
      <c r="B953" s="17"/>
      <c r="C953" s="17"/>
      <c r="D953" s="17"/>
      <c r="E953" s="17"/>
      <c r="F953" s="17"/>
      <c r="G953" s="18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customFormat="false" ht="15.75" hidden="false" customHeight="true" outlineLevel="0" collapsed="false">
      <c r="B954" s="17"/>
      <c r="C954" s="17"/>
      <c r="D954" s="17"/>
      <c r="E954" s="17"/>
      <c r="F954" s="17"/>
      <c r="G954" s="18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customFormat="false" ht="15.75" hidden="false" customHeight="true" outlineLevel="0" collapsed="false">
      <c r="B955" s="17"/>
      <c r="C955" s="17"/>
      <c r="D955" s="17"/>
      <c r="E955" s="17"/>
      <c r="F955" s="17"/>
      <c r="G955" s="18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customFormat="false" ht="15.75" hidden="false" customHeight="true" outlineLevel="0" collapsed="false">
      <c r="B956" s="17"/>
      <c r="C956" s="17"/>
      <c r="D956" s="17"/>
      <c r="E956" s="17"/>
      <c r="F956" s="17"/>
      <c r="G956" s="18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customFormat="false" ht="15.75" hidden="false" customHeight="true" outlineLevel="0" collapsed="false">
      <c r="B957" s="17"/>
      <c r="C957" s="17"/>
      <c r="D957" s="17"/>
      <c r="E957" s="17"/>
      <c r="F957" s="17"/>
      <c r="G957" s="18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customFormat="false" ht="15.75" hidden="false" customHeight="true" outlineLevel="0" collapsed="false">
      <c r="B958" s="17"/>
      <c r="C958" s="17"/>
      <c r="D958" s="17"/>
      <c r="E958" s="17"/>
      <c r="F958" s="17"/>
      <c r="G958" s="18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customFormat="false" ht="15.75" hidden="false" customHeight="true" outlineLevel="0" collapsed="false">
      <c r="B959" s="17"/>
      <c r="C959" s="17"/>
      <c r="D959" s="17"/>
      <c r="E959" s="17"/>
      <c r="F959" s="17"/>
      <c r="G959" s="18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customFormat="false" ht="15.75" hidden="false" customHeight="true" outlineLevel="0" collapsed="false">
      <c r="B960" s="17"/>
      <c r="C960" s="17"/>
      <c r="D960" s="17"/>
      <c r="E960" s="17"/>
      <c r="F960" s="17"/>
      <c r="G960" s="18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customFormat="false" ht="15.75" hidden="false" customHeight="true" outlineLevel="0" collapsed="false">
      <c r="B961" s="17"/>
      <c r="C961" s="17"/>
      <c r="D961" s="17"/>
      <c r="E961" s="17"/>
      <c r="F961" s="17"/>
      <c r="G961" s="18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customFormat="false" ht="15.75" hidden="false" customHeight="true" outlineLevel="0" collapsed="false">
      <c r="B962" s="17"/>
      <c r="C962" s="17"/>
      <c r="D962" s="17"/>
      <c r="E962" s="17"/>
      <c r="F962" s="17"/>
      <c r="G962" s="18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customFormat="false" ht="15.75" hidden="false" customHeight="true" outlineLevel="0" collapsed="false">
      <c r="B963" s="17"/>
      <c r="C963" s="17"/>
      <c r="D963" s="17"/>
      <c r="E963" s="17"/>
      <c r="F963" s="17"/>
      <c r="G963" s="18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customFormat="false" ht="15.75" hidden="false" customHeight="true" outlineLevel="0" collapsed="false">
      <c r="B964" s="17"/>
      <c r="C964" s="17"/>
      <c r="D964" s="17"/>
      <c r="E964" s="17"/>
      <c r="F964" s="17"/>
      <c r="G964" s="18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customFormat="false" ht="15.75" hidden="false" customHeight="true" outlineLevel="0" collapsed="false">
      <c r="B965" s="17"/>
      <c r="C965" s="17"/>
      <c r="D965" s="17"/>
      <c r="E965" s="17"/>
      <c r="F965" s="17"/>
      <c r="G965" s="18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customFormat="false" ht="15.75" hidden="false" customHeight="true" outlineLevel="0" collapsed="false">
      <c r="B966" s="17"/>
      <c r="C966" s="17"/>
      <c r="D966" s="17"/>
      <c r="E966" s="17"/>
      <c r="F966" s="17"/>
      <c r="G966" s="18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customFormat="false" ht="15.75" hidden="false" customHeight="true" outlineLevel="0" collapsed="false">
      <c r="B967" s="17"/>
      <c r="C967" s="17"/>
      <c r="D967" s="17"/>
      <c r="E967" s="17"/>
      <c r="F967" s="17"/>
      <c r="G967" s="18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customFormat="false" ht="15.75" hidden="false" customHeight="true" outlineLevel="0" collapsed="false">
      <c r="B968" s="17"/>
      <c r="C968" s="17"/>
      <c r="D968" s="17"/>
      <c r="E968" s="17"/>
      <c r="F968" s="17"/>
      <c r="G968" s="18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customFormat="false" ht="15.75" hidden="false" customHeight="true" outlineLevel="0" collapsed="false">
      <c r="B969" s="17"/>
      <c r="C969" s="17"/>
      <c r="D969" s="17"/>
      <c r="E969" s="17"/>
      <c r="F969" s="17"/>
      <c r="G969" s="18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customFormat="false" ht="15.75" hidden="false" customHeight="true" outlineLevel="0" collapsed="false">
      <c r="B970" s="17"/>
      <c r="C970" s="17"/>
      <c r="D970" s="17"/>
      <c r="E970" s="17"/>
      <c r="F970" s="17"/>
      <c r="G970" s="18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customFormat="false" ht="15.75" hidden="false" customHeight="true" outlineLevel="0" collapsed="false">
      <c r="B971" s="17"/>
      <c r="C971" s="17"/>
      <c r="D971" s="17"/>
      <c r="E971" s="17"/>
      <c r="F971" s="17"/>
      <c r="G971" s="18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customFormat="false" ht="15.75" hidden="false" customHeight="true" outlineLevel="0" collapsed="false">
      <c r="B972" s="17"/>
      <c r="C972" s="17"/>
      <c r="D972" s="17"/>
      <c r="E972" s="17"/>
      <c r="F972" s="17"/>
      <c r="G972" s="18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customFormat="false" ht="15.75" hidden="false" customHeight="true" outlineLevel="0" collapsed="false">
      <c r="B973" s="17"/>
      <c r="C973" s="17"/>
      <c r="D973" s="17"/>
      <c r="E973" s="17"/>
      <c r="F973" s="17"/>
      <c r="G973" s="18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customFormat="false" ht="15.75" hidden="false" customHeight="true" outlineLevel="0" collapsed="false">
      <c r="B974" s="17"/>
      <c r="C974" s="17"/>
      <c r="D974" s="17"/>
      <c r="E974" s="17"/>
      <c r="F974" s="17"/>
      <c r="G974" s="18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customFormat="false" ht="15.75" hidden="false" customHeight="true" outlineLevel="0" collapsed="false">
      <c r="B975" s="17"/>
      <c r="C975" s="17"/>
      <c r="D975" s="17"/>
      <c r="E975" s="17"/>
      <c r="F975" s="17"/>
      <c r="G975" s="18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customFormat="false" ht="15.75" hidden="false" customHeight="true" outlineLevel="0" collapsed="false">
      <c r="B976" s="17"/>
      <c r="C976" s="17"/>
      <c r="D976" s="17"/>
      <c r="E976" s="17"/>
      <c r="F976" s="17"/>
      <c r="G976" s="18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customFormat="false" ht="15.75" hidden="false" customHeight="true" outlineLevel="0" collapsed="false">
      <c r="B977" s="17"/>
      <c r="C977" s="17"/>
      <c r="D977" s="17"/>
      <c r="E977" s="17"/>
      <c r="F977" s="17"/>
      <c r="G977" s="18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customFormat="false" ht="15.75" hidden="false" customHeight="true" outlineLevel="0" collapsed="false">
      <c r="B978" s="17"/>
      <c r="C978" s="17"/>
      <c r="D978" s="17"/>
      <c r="E978" s="17"/>
      <c r="F978" s="17"/>
      <c r="G978" s="18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customFormat="false" ht="15.75" hidden="false" customHeight="true" outlineLevel="0" collapsed="false">
      <c r="B979" s="17"/>
      <c r="C979" s="17"/>
      <c r="D979" s="17"/>
      <c r="E979" s="17"/>
      <c r="F979" s="17"/>
      <c r="G979" s="18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customFormat="false" ht="15.75" hidden="false" customHeight="true" outlineLevel="0" collapsed="false">
      <c r="B980" s="17"/>
      <c r="C980" s="17"/>
      <c r="D980" s="17"/>
      <c r="E980" s="17"/>
      <c r="F980" s="17"/>
      <c r="G980" s="18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customFormat="false" ht="15.75" hidden="false" customHeight="true" outlineLevel="0" collapsed="false">
      <c r="B981" s="17"/>
      <c r="C981" s="17"/>
      <c r="D981" s="17"/>
      <c r="E981" s="17"/>
      <c r="F981" s="17"/>
      <c r="G981" s="18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customFormat="false" ht="15.75" hidden="false" customHeight="true" outlineLevel="0" collapsed="false">
      <c r="B982" s="17"/>
      <c r="C982" s="17"/>
      <c r="D982" s="17"/>
      <c r="E982" s="17"/>
      <c r="F982" s="17"/>
      <c r="G982" s="18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customFormat="false" ht="15.75" hidden="false" customHeight="true" outlineLevel="0" collapsed="false">
      <c r="B983" s="17"/>
      <c r="C983" s="17"/>
      <c r="D983" s="17"/>
      <c r="E983" s="17"/>
      <c r="F983" s="17"/>
      <c r="G983" s="18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customFormat="false" ht="15.75" hidden="false" customHeight="true" outlineLevel="0" collapsed="false">
      <c r="B984" s="17"/>
      <c r="C984" s="17"/>
      <c r="D984" s="17"/>
      <c r="E984" s="17"/>
      <c r="F984" s="17"/>
      <c r="G984" s="18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customFormat="false" ht="15.75" hidden="false" customHeight="true" outlineLevel="0" collapsed="false">
      <c r="B985" s="17"/>
      <c r="C985" s="17"/>
      <c r="D985" s="17"/>
      <c r="E985" s="17"/>
      <c r="F985" s="17"/>
      <c r="G985" s="18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customFormat="false" ht="15.75" hidden="false" customHeight="true" outlineLevel="0" collapsed="false">
      <c r="B986" s="17"/>
      <c r="C986" s="17"/>
      <c r="D986" s="17"/>
      <c r="E986" s="17"/>
      <c r="F986" s="17"/>
      <c r="G986" s="18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customFormat="false" ht="15.75" hidden="false" customHeight="true" outlineLevel="0" collapsed="false">
      <c r="B987" s="17"/>
      <c r="C987" s="17"/>
      <c r="D987" s="17"/>
      <c r="E987" s="17"/>
      <c r="F987" s="17"/>
      <c r="G987" s="18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customFormat="false" ht="15.75" hidden="false" customHeight="true" outlineLevel="0" collapsed="false">
      <c r="B988" s="17"/>
      <c r="C988" s="17"/>
      <c r="D988" s="17"/>
      <c r="E988" s="17"/>
      <c r="F988" s="17"/>
      <c r="G988" s="18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customFormat="false" ht="15.75" hidden="false" customHeight="true" outlineLevel="0" collapsed="false">
      <c r="B989" s="17"/>
      <c r="C989" s="17"/>
      <c r="D989" s="17"/>
      <c r="E989" s="17"/>
      <c r="F989" s="17"/>
      <c r="G989" s="18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customFormat="false" ht="15.75" hidden="false" customHeight="true" outlineLevel="0" collapsed="false">
      <c r="B990" s="17"/>
      <c r="C990" s="17"/>
      <c r="D990" s="17"/>
      <c r="E990" s="17"/>
      <c r="F990" s="17"/>
      <c r="G990" s="18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customFormat="false" ht="15.75" hidden="false" customHeight="true" outlineLevel="0" collapsed="false">
      <c r="B991" s="17"/>
      <c r="C991" s="17"/>
      <c r="D991" s="17"/>
      <c r="E991" s="17"/>
      <c r="F991" s="17"/>
      <c r="G991" s="18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customFormat="false" ht="15.75" hidden="false" customHeight="true" outlineLevel="0" collapsed="false">
      <c r="B992" s="17"/>
      <c r="C992" s="17"/>
      <c r="D992" s="17"/>
      <c r="E992" s="17"/>
      <c r="F992" s="17"/>
      <c r="G992" s="18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customFormat="false" ht="15.75" hidden="false" customHeight="true" outlineLevel="0" collapsed="false">
      <c r="B993" s="17"/>
      <c r="C993" s="17"/>
      <c r="D993" s="17"/>
      <c r="E993" s="17"/>
      <c r="F993" s="17"/>
      <c r="G993" s="18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customFormat="false" ht="15.75" hidden="false" customHeight="true" outlineLevel="0" collapsed="false">
      <c r="B994" s="17"/>
      <c r="C994" s="17"/>
      <c r="D994" s="17"/>
      <c r="E994" s="17"/>
      <c r="F994" s="17"/>
      <c r="G994" s="18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customFormat="false" ht="15.75" hidden="false" customHeight="true" outlineLevel="0" collapsed="false">
      <c r="B995" s="17"/>
      <c r="C995" s="17"/>
      <c r="D995" s="17"/>
      <c r="E995" s="17"/>
      <c r="F995" s="17"/>
      <c r="G995" s="18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customFormat="false" ht="15.75" hidden="false" customHeight="true" outlineLevel="0" collapsed="false">
      <c r="B996" s="17"/>
      <c r="C996" s="17"/>
      <c r="D996" s="17"/>
      <c r="E996" s="17"/>
      <c r="F996" s="17"/>
      <c r="G996" s="18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customFormat="false" ht="15.75" hidden="false" customHeight="true" outlineLevel="0" collapsed="false">
      <c r="B997" s="17"/>
      <c r="C997" s="17"/>
      <c r="D997" s="17"/>
      <c r="E997" s="17"/>
      <c r="F997" s="17"/>
      <c r="G997" s="18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customFormat="false" ht="15.75" hidden="false" customHeight="true" outlineLevel="0" collapsed="false">
      <c r="B998" s="17"/>
      <c r="C998" s="17"/>
      <c r="D998" s="17"/>
      <c r="E998" s="17"/>
      <c r="F998" s="17"/>
      <c r="G998" s="18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customFormat="false" ht="15.75" hidden="false" customHeight="true" outlineLevel="0" collapsed="false">
      <c r="B999" s="17"/>
      <c r="C999" s="17"/>
      <c r="D999" s="17"/>
      <c r="E999" s="17"/>
      <c r="F999" s="17"/>
      <c r="G999" s="18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customFormat="false" ht="15.75" hidden="false" customHeight="true" outlineLevel="0" collapsed="false">
      <c r="B1000" s="17"/>
      <c r="C1000" s="17"/>
      <c r="D1000" s="17"/>
      <c r="E1000" s="17"/>
      <c r="F1000" s="17"/>
      <c r="G1000" s="18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1">
    <mergeCell ref="D2:E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false" showRowColHeaders="true" showZeros="true" rightToLeft="false" tabSelected="false" showOutlineSymbols="true" defaultGridColor="true" view="normal" topLeftCell="D229" colorId="64" zoomScale="100" zoomScaleNormal="100" zoomScalePageLayoutView="100" workbookViewId="0">
      <selection pane="topLeft" activeCell="I244" activeCellId="0" sqref="I244"/>
    </sheetView>
  </sheetViews>
  <sheetFormatPr defaultColWidth="14.4296875"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1.71"/>
    <col collapsed="false" customWidth="true" hidden="false" outlineLevel="0" max="5" min="3" style="0" width="14.85"/>
    <col collapsed="false" customWidth="true" hidden="false" outlineLevel="0" max="6" min="6" style="0" width="5.57"/>
    <col collapsed="false" customWidth="true" hidden="false" outlineLevel="0" max="9" min="7" style="0" width="9.14"/>
    <col collapsed="false" customWidth="true" hidden="false" outlineLevel="0" max="10" min="10" style="0" width="12.71"/>
    <col collapsed="false" customWidth="true" hidden="false" outlineLevel="0" max="11" min="11" style="0" width="10.14"/>
    <col collapsed="false" customWidth="true" hidden="false" outlineLevel="0" max="17" min="12" style="0" width="9.14"/>
    <col collapsed="false" customWidth="true" hidden="false" outlineLevel="0" max="26" min="18" style="0" width="8.71"/>
  </cols>
  <sheetData>
    <row r="1" customFormat="false" ht="15" hidden="false" customHeight="false" outlineLevel="0" collapsed="false">
      <c r="B1" s="17"/>
      <c r="C1" s="17"/>
      <c r="D1" s="17"/>
      <c r="E1" s="17"/>
      <c r="F1" s="17"/>
      <c r="G1" s="18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customFormat="false" ht="15" hidden="false" customHeight="false" outlineLevel="0" collapsed="false">
      <c r="B2" s="17"/>
      <c r="C2" s="17"/>
      <c r="D2" s="19" t="s">
        <v>3</v>
      </c>
      <c r="E2" s="19"/>
      <c r="F2" s="20"/>
      <c r="G2" s="18"/>
      <c r="H2" s="19" t="s">
        <v>46</v>
      </c>
      <c r="I2" s="19" t="s">
        <v>47</v>
      </c>
      <c r="J2" s="19" t="s">
        <v>48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customFormat="false" ht="15" hidden="false" customHeight="false" outlineLevel="0" collapsed="false">
      <c r="B3" s="19" t="s">
        <v>49</v>
      </c>
      <c r="C3" s="19" t="s">
        <v>50</v>
      </c>
      <c r="D3" s="21" t="s">
        <v>49</v>
      </c>
      <c r="E3" s="21" t="s">
        <v>50</v>
      </c>
      <c r="F3" s="20"/>
      <c r="G3" s="22" t="s">
        <v>51</v>
      </c>
      <c r="H3" s="23" t="n">
        <f aca="false">MATCH(G3,Plant_Matriz_Setup!$A$1:$A$33)</f>
        <v>2</v>
      </c>
      <c r="I3" s="23" t="n">
        <f aca="false">MATCH(G4,Plant_Matriz_Setup!$A$1:$AF$1)</f>
        <v>22</v>
      </c>
      <c r="J3" s="24" t="str">
        <f aca="false">VLOOKUP(G3,Plant_Matriz_Setup!$A$1:$AF$33,I3)</f>
        <v>1:00.0000</v>
      </c>
      <c r="K3" s="25" t="str">
        <f aca="false">J3</f>
        <v>1:00.0000</v>
      </c>
      <c r="L3" s="26" t="str">
        <f aca="false">RIGHT(K3,8)</f>
        <v>:00.0000</v>
      </c>
      <c r="M3" s="27" t="n">
        <f aca="false">LEN(K3)</f>
        <v>9</v>
      </c>
      <c r="N3" s="27" t="n">
        <f aca="false">LEN(L3)</f>
        <v>8</v>
      </c>
      <c r="O3" s="27" t="n">
        <f aca="false">M3-N3</f>
        <v>1</v>
      </c>
      <c r="P3" s="28" t="str">
        <f aca="false">LEFT(K3,O3)</f>
        <v>1</v>
      </c>
      <c r="Q3" s="28" t="n">
        <f aca="false">IF(O3=0,0,VALUE(P3))</f>
        <v>1</v>
      </c>
      <c r="R3" s="17"/>
      <c r="S3" s="17"/>
      <c r="T3" s="17"/>
      <c r="U3" s="17"/>
      <c r="V3" s="17"/>
      <c r="W3" s="17"/>
      <c r="X3" s="17"/>
      <c r="Y3" s="17"/>
      <c r="Z3" s="17"/>
    </row>
    <row r="4" customFormat="false" ht="15" hidden="false" customHeight="false" outlineLevel="0" collapsed="false">
      <c r="A4" s="29" t="n">
        <f aca="false">LOOKUP(G4,pedidos!B2:B237,pedidos!E2:E237)</f>
        <v>226.8</v>
      </c>
      <c r="B4" s="23" t="n">
        <f aca="false">IFERROR(MATCH(G4,pedidos_Lamin!$B$2:$B$169,0),0)</f>
        <v>0</v>
      </c>
      <c r="C4" s="23" t="n">
        <f aca="false">IFERROR(MATCH(G4,pedidos_conv!$B$2:$B$69,0),0)</f>
        <v>7</v>
      </c>
      <c r="D4" s="23" t="n">
        <f aca="false">IF(B4=0,0,VLOOKUP(G4,pedidos!$B$2:$N$237,4))</f>
        <v>0</v>
      </c>
      <c r="E4" s="30" t="n">
        <f aca="false">IF(C4=0,0,VLOOKUP(G4,pedidos_conv!$B$2:$N$69,4))</f>
        <v>245.7</v>
      </c>
      <c r="F4" s="23" t="n">
        <f aca="false">IF(G4="N/D","   ",F3+1)</f>
        <v>1</v>
      </c>
      <c r="G4" s="31" t="s">
        <v>44</v>
      </c>
      <c r="H4" s="23" t="n">
        <f aca="false">MATCH(G4,Plant_Matriz_Setup!$A$1:$A$33)</f>
        <v>23</v>
      </c>
      <c r="I4" s="23" t="n">
        <f aca="false">MATCH(G5,Plant_Matriz_Setup!$A$1:$AF$1)</f>
        <v>16</v>
      </c>
      <c r="J4" s="24" t="str">
        <f aca="false">VLOOKUP(G4,Plant_Matriz_Setup!$A$1:$AF$33,I4)</f>
        <v>1:00.0000</v>
      </c>
      <c r="K4" s="25" t="str">
        <f aca="false">J4</f>
        <v>1:00.0000</v>
      </c>
      <c r="L4" s="26" t="str">
        <f aca="false">RIGHT(K4,8)</f>
        <v>:00.0000</v>
      </c>
      <c r="M4" s="27" t="n">
        <f aca="false">LEN(K4)</f>
        <v>9</v>
      </c>
      <c r="N4" s="27" t="n">
        <f aca="false">LEN(L4)</f>
        <v>8</v>
      </c>
      <c r="O4" s="27" t="n">
        <f aca="false">M4-N4</f>
        <v>1</v>
      </c>
      <c r="P4" s="28" t="str">
        <f aca="false">LEFT(K4,O4)</f>
        <v>1</v>
      </c>
      <c r="Q4" s="28" t="n">
        <f aca="false">IF(O4=0,0,VALUE(P4))</f>
        <v>1</v>
      </c>
      <c r="R4" s="17"/>
      <c r="S4" s="17"/>
      <c r="T4" s="17"/>
      <c r="U4" s="17"/>
      <c r="V4" s="17"/>
      <c r="W4" s="17"/>
      <c r="X4" s="17"/>
      <c r="Y4" s="17"/>
      <c r="Z4" s="17"/>
    </row>
    <row r="5" customFormat="false" ht="15" hidden="false" customHeight="false" outlineLevel="0" collapsed="false">
      <c r="B5" s="23" t="n">
        <f aca="false">IFERROR(MATCH(G5,pedidos_Lamin!$B$2:$B$169,0),0)</f>
        <v>0</v>
      </c>
      <c r="C5" s="23" t="n">
        <f aca="false">IFERROR(MATCH(G5,pedidos_conv!$B$2:$B$69,0),0)</f>
        <v>1</v>
      </c>
      <c r="D5" s="23" t="n">
        <f aca="false">IF(B5=0,0,VLOOKUP(G5,pedidos!$B$2:$N$237,4))</f>
        <v>0</v>
      </c>
      <c r="E5" s="30" t="n">
        <f aca="false">IF(C5=0,0,VLOOKUP(G5,pedidos_conv!$B$2:$N$69,4))</f>
        <v>226.8</v>
      </c>
      <c r="F5" s="23" t="n">
        <f aca="false">IF(G5="N/D","   ",F4+1)</f>
        <v>2</v>
      </c>
      <c r="G5" s="31" t="s">
        <v>37</v>
      </c>
      <c r="H5" s="23" t="n">
        <f aca="false">MATCH(G5,Plant_Matriz_Setup!$A$1:$A$33)</f>
        <v>17</v>
      </c>
      <c r="I5" s="23" t="n">
        <f aca="false">MATCH(G6,Plant_Matriz_Setup!$A$1:$AF$1)</f>
        <v>20</v>
      </c>
      <c r="J5" s="24" t="str">
        <f aca="false">VLOOKUP(G5,Plant_Matriz_Setup!$A$1:$AF$33,I5)</f>
        <v>5:00.0000</v>
      </c>
      <c r="K5" s="25" t="str">
        <f aca="false">J5</f>
        <v>5:00.0000</v>
      </c>
      <c r="L5" s="26" t="str">
        <f aca="false">RIGHT(K5,8)</f>
        <v>:00.0000</v>
      </c>
      <c r="M5" s="27" t="n">
        <f aca="false">LEN(K5)</f>
        <v>9</v>
      </c>
      <c r="N5" s="27" t="n">
        <f aca="false">LEN(L5)</f>
        <v>8</v>
      </c>
      <c r="O5" s="27" t="n">
        <f aca="false">M5-N5</f>
        <v>1</v>
      </c>
      <c r="P5" s="28" t="str">
        <f aca="false">LEFT(K5,O5)</f>
        <v>5</v>
      </c>
      <c r="Q5" s="28" t="n">
        <f aca="false">IF(O5=0,0,VALUE(P5))</f>
        <v>5</v>
      </c>
      <c r="R5" s="17"/>
      <c r="S5" s="17"/>
      <c r="T5" s="17"/>
      <c r="U5" s="17"/>
      <c r="V5" s="17"/>
      <c r="W5" s="17"/>
      <c r="X5" s="17"/>
      <c r="Y5" s="17"/>
      <c r="Z5" s="17"/>
    </row>
    <row r="6" customFormat="false" ht="15" hidden="false" customHeight="false" outlineLevel="0" collapsed="false">
      <c r="B6" s="23" t="n">
        <f aca="false">IFERROR(MATCH(G6,pedidos_Lamin!$B$2:$B$169,0),0)</f>
        <v>0</v>
      </c>
      <c r="C6" s="23" t="n">
        <f aca="false">IFERROR(MATCH(G6,pedidos_conv!$B$2:$B$69,0),0)</f>
        <v>5</v>
      </c>
      <c r="D6" s="23" t="n">
        <f aca="false">IF(B6=0,0,VLOOKUP(G6,pedidos!$B$2:$N$237,4))</f>
        <v>0</v>
      </c>
      <c r="E6" s="30" t="n">
        <f aca="false">IF(C6=0,0,VLOOKUP(G6,pedidos_conv!$B$2:$N$69,4))</f>
        <v>220.5</v>
      </c>
      <c r="F6" s="23" t="n">
        <f aca="false">IF(G6="N/D","   ",F5+1)</f>
        <v>3</v>
      </c>
      <c r="G6" s="31" t="s">
        <v>42</v>
      </c>
      <c r="H6" s="23" t="n">
        <f aca="false">MATCH(G6,Plant_Matriz_Setup!$A$1:$A$33)</f>
        <v>21</v>
      </c>
      <c r="I6" s="23" t="n">
        <f aca="false">MATCH(G7,Plant_Matriz_Setup!$A$1:$AF$1)</f>
        <v>20</v>
      </c>
      <c r="J6" s="24" t="str">
        <f aca="false">VLOOKUP(G6,Plant_Matriz_Setup!$A$1:$AF$33,I6)</f>
        <v>0.0000</v>
      </c>
      <c r="K6" s="25" t="str">
        <f aca="false">J6</f>
        <v>0.0000</v>
      </c>
      <c r="L6" s="26" t="str">
        <f aca="false">RIGHT(K6,8)</f>
        <v>0.0000</v>
      </c>
      <c r="M6" s="27" t="n">
        <f aca="false">LEN(K6)</f>
        <v>6</v>
      </c>
      <c r="N6" s="27" t="n">
        <f aca="false">LEN(L6)</f>
        <v>6</v>
      </c>
      <c r="O6" s="27" t="n">
        <f aca="false">M6-N6</f>
        <v>0</v>
      </c>
      <c r="P6" s="28" t="str">
        <f aca="false">LEFT(K6,O6)</f>
        <v/>
      </c>
      <c r="Q6" s="28" t="n">
        <f aca="false">IF(O6=0,0,VALUE(P6))</f>
        <v>0</v>
      </c>
      <c r="R6" s="17"/>
      <c r="S6" s="17"/>
      <c r="T6" s="17"/>
      <c r="U6" s="17"/>
      <c r="V6" s="17"/>
      <c r="W6" s="17"/>
      <c r="X6" s="17"/>
      <c r="Y6" s="17"/>
      <c r="Z6" s="17"/>
    </row>
    <row r="7" customFormat="false" ht="15" hidden="false" customHeight="false" outlineLevel="0" collapsed="false">
      <c r="B7" s="23" t="n">
        <f aca="false">IFERROR(MATCH(G7,pedidos_Lamin!$B$2:$B$169,0),0)</f>
        <v>0</v>
      </c>
      <c r="C7" s="23" t="n">
        <f aca="false">IFERROR(MATCH(G7,pedidos_conv!$B$2:$B$69,0),0)</f>
        <v>5</v>
      </c>
      <c r="D7" s="23" t="n">
        <f aca="false">IF(B7=0,0,VLOOKUP(G7,pedidos!$B$2:$N$237,4))</f>
        <v>0</v>
      </c>
      <c r="E7" s="30" t="n">
        <f aca="false">IF(C7=0,0,VLOOKUP(G7,pedidos_conv!$B$2:$N$69,4))</f>
        <v>220.5</v>
      </c>
      <c r="F7" s="23" t="n">
        <f aca="false">IF(G7="N/D","   ",F6+1)</f>
        <v>4</v>
      </c>
      <c r="G7" s="31" t="s">
        <v>42</v>
      </c>
      <c r="H7" s="23" t="n">
        <f aca="false">MATCH(G7,Plant_Matriz_Setup!$A$1:$A$33)</f>
        <v>21</v>
      </c>
      <c r="I7" s="23" t="n">
        <f aca="false">MATCH(G8,Plant_Matriz_Setup!$A$1:$AF$1)</f>
        <v>20</v>
      </c>
      <c r="J7" s="24" t="str">
        <f aca="false">VLOOKUP(G7,Plant_Matriz_Setup!$A$1:$AF$33,I7)</f>
        <v>0.0000</v>
      </c>
      <c r="K7" s="25" t="str">
        <f aca="false">J7</f>
        <v>0.0000</v>
      </c>
      <c r="L7" s="26" t="str">
        <f aca="false">RIGHT(K7,8)</f>
        <v>0.0000</v>
      </c>
      <c r="M7" s="27" t="n">
        <f aca="false">LEN(K7)</f>
        <v>6</v>
      </c>
      <c r="N7" s="27" t="n">
        <f aca="false">LEN(L7)</f>
        <v>6</v>
      </c>
      <c r="O7" s="27" t="n">
        <f aca="false">M7-N7</f>
        <v>0</v>
      </c>
      <c r="P7" s="28" t="str">
        <f aca="false">LEFT(K7,O7)</f>
        <v/>
      </c>
      <c r="Q7" s="28" t="n">
        <f aca="false">IF(O7=0,0,VALUE(P7))</f>
        <v>0</v>
      </c>
      <c r="R7" s="17"/>
      <c r="S7" s="17"/>
      <c r="T7" s="17"/>
      <c r="U7" s="17"/>
      <c r="V7" s="17"/>
      <c r="W7" s="17"/>
      <c r="X7" s="17"/>
      <c r="Y7" s="17"/>
      <c r="Z7" s="17"/>
    </row>
    <row r="8" customFormat="false" ht="15" hidden="false" customHeight="false" outlineLevel="0" collapsed="false">
      <c r="B8" s="23" t="n">
        <f aca="false">IFERROR(MATCH(G8,pedidos_Lamin!$B$2:$B$169,0),0)</f>
        <v>0</v>
      </c>
      <c r="C8" s="23" t="n">
        <f aca="false">IFERROR(MATCH(G8,pedidos_conv!$B$2:$B$69,0),0)</f>
        <v>5</v>
      </c>
      <c r="D8" s="23" t="n">
        <f aca="false">IF(B8=0,0,VLOOKUP(G8,pedidos!$B$2:$N$237,4))</f>
        <v>0</v>
      </c>
      <c r="E8" s="30" t="n">
        <f aca="false">IF(C8=0,0,VLOOKUP(G8,pedidos_conv!$B$2:$N$69,4))</f>
        <v>220.5</v>
      </c>
      <c r="F8" s="23" t="n">
        <f aca="false">IF(G8="N/D","   ",F7+1)</f>
        <v>5</v>
      </c>
      <c r="G8" s="31" t="s">
        <v>42</v>
      </c>
      <c r="H8" s="23" t="n">
        <f aca="false">MATCH(G8,Plant_Matriz_Setup!$A$1:$A$33)</f>
        <v>21</v>
      </c>
      <c r="I8" s="23" t="n">
        <f aca="false">MATCH(G9,Plant_Matriz_Setup!$A$1:$AF$1)</f>
        <v>17</v>
      </c>
      <c r="J8" s="24" t="str">
        <f aca="false">VLOOKUP(G8,Plant_Matriz_Setup!$A$1:$AF$33,I8)</f>
        <v>10:00.0000</v>
      </c>
      <c r="K8" s="25" t="str">
        <f aca="false">J8</f>
        <v>10:00.0000</v>
      </c>
      <c r="L8" s="26" t="str">
        <f aca="false">RIGHT(K8,8)</f>
        <v>:00.0000</v>
      </c>
      <c r="M8" s="27" t="n">
        <f aca="false">LEN(K8)</f>
        <v>10</v>
      </c>
      <c r="N8" s="27" t="n">
        <f aca="false">LEN(L8)</f>
        <v>8</v>
      </c>
      <c r="O8" s="27" t="n">
        <f aca="false">M8-N8</f>
        <v>2</v>
      </c>
      <c r="P8" s="28" t="str">
        <f aca="false">LEFT(K8,O8)</f>
        <v>10</v>
      </c>
      <c r="Q8" s="28" t="n">
        <f aca="false">IF(O8=0,0,VALUE(P8))</f>
        <v>10</v>
      </c>
      <c r="R8" s="17"/>
      <c r="S8" s="17"/>
      <c r="T8" s="17"/>
      <c r="U8" s="17"/>
      <c r="V8" s="17"/>
      <c r="W8" s="17"/>
      <c r="X8" s="17"/>
      <c r="Y8" s="17"/>
      <c r="Z8" s="17"/>
    </row>
    <row r="9" customFormat="false" ht="15" hidden="false" customHeight="false" outlineLevel="0" collapsed="false">
      <c r="B9" s="23" t="n">
        <f aca="false">IFERROR(MATCH(G9,pedidos_Lamin!$B$2:$B$169,0),0)</f>
        <v>0</v>
      </c>
      <c r="C9" s="23" t="n">
        <f aca="false">IFERROR(MATCH(G9,pedidos_conv!$B$2:$B$69,0),0)</f>
        <v>2</v>
      </c>
      <c r="D9" s="23" t="n">
        <f aca="false">IF(B9=0,0,VLOOKUP(G9,pedidos!$B$2:$N$237,4))</f>
        <v>0</v>
      </c>
      <c r="E9" s="30" t="n">
        <f aca="false">IF(C9=0,0,VLOOKUP(G9,pedidos_conv!$B$2:$N$69,4))</f>
        <v>220.5</v>
      </c>
      <c r="F9" s="23" t="n">
        <f aca="false">IF(G9="N/D","   ",F8+1)</f>
        <v>6</v>
      </c>
      <c r="G9" s="31" t="s">
        <v>39</v>
      </c>
      <c r="H9" s="23" t="n">
        <f aca="false">MATCH(G9,Plant_Matriz_Setup!$A$1:$A$33)</f>
        <v>18</v>
      </c>
      <c r="I9" s="23" t="n">
        <f aca="false">MATCH(G10,Plant_Matriz_Setup!$A$1:$AF$1)</f>
        <v>19</v>
      </c>
      <c r="J9" s="24" t="str">
        <f aca="false">VLOOKUP(G9,Plant_Matriz_Setup!$A$1:$AF$33,I9)</f>
        <v>10:00.0000</v>
      </c>
      <c r="K9" s="25" t="str">
        <f aca="false">J9</f>
        <v>10:00.0000</v>
      </c>
      <c r="L9" s="26" t="str">
        <f aca="false">RIGHT(K9,8)</f>
        <v>:00.0000</v>
      </c>
      <c r="M9" s="27" t="n">
        <f aca="false">LEN(K9)</f>
        <v>10</v>
      </c>
      <c r="N9" s="27" t="n">
        <f aca="false">LEN(L9)</f>
        <v>8</v>
      </c>
      <c r="O9" s="27" t="n">
        <f aca="false">M9-N9</f>
        <v>2</v>
      </c>
      <c r="P9" s="32" t="str">
        <f aca="false">LEFT(K9,O9)</f>
        <v>10</v>
      </c>
      <c r="Q9" s="28" t="n">
        <f aca="false">IF(O9=0,0,VALUE(P9))</f>
        <v>10</v>
      </c>
      <c r="R9" s="17"/>
      <c r="S9" s="17"/>
      <c r="T9" s="17"/>
      <c r="U9" s="17"/>
      <c r="V9" s="17"/>
      <c r="W9" s="17"/>
      <c r="X9" s="17"/>
      <c r="Y9" s="17"/>
      <c r="Z9" s="17"/>
    </row>
    <row r="10" customFormat="false" ht="15" hidden="false" customHeight="false" outlineLevel="0" collapsed="false">
      <c r="B10" s="23" t="n">
        <f aca="false">IFERROR(MATCH(G10,pedidos_Lamin!$B$2:$B$169,0),0)</f>
        <v>0</v>
      </c>
      <c r="C10" s="23" t="n">
        <f aca="false">IFERROR(MATCH(G10,pedidos_conv!$B$2:$B$69,0),0)</f>
        <v>4</v>
      </c>
      <c r="D10" s="23" t="n">
        <f aca="false">IF(B10=0,0,VLOOKUP(G10,pedidos!$B$2:$N$237,4))</f>
        <v>0</v>
      </c>
      <c r="E10" s="30" t="n">
        <f aca="false">IF(C10=0,0,VLOOKUP(G10,pedidos_conv!$B$2:$N$69,4))</f>
        <v>226.8</v>
      </c>
      <c r="F10" s="23" t="n">
        <f aca="false">IF(G10="N/D","   ",F9+1)</f>
        <v>7</v>
      </c>
      <c r="G10" s="31" t="s">
        <v>41</v>
      </c>
      <c r="H10" s="23" t="n">
        <f aca="false">MATCH(G10,Plant_Matriz_Setup!$A$1:$A$33)</f>
        <v>20</v>
      </c>
      <c r="I10" s="23" t="n">
        <f aca="false">MATCH(G11,Plant_Matriz_Setup!$A$1:$AF$1)</f>
        <v>29</v>
      </c>
      <c r="J10" s="23" t="str">
        <f aca="false">VLOOKUP(G10,Plant_Matriz_Setup!$A$1:$AF$33,I10)</f>
        <v>1:00.0000</v>
      </c>
      <c r="K10" s="25" t="str">
        <f aca="false">J10</f>
        <v>1:00.0000</v>
      </c>
      <c r="L10" s="26" t="str">
        <f aca="false">RIGHT(K10,8)</f>
        <v>:00.0000</v>
      </c>
      <c r="M10" s="27" t="n">
        <f aca="false">LEN(K10)</f>
        <v>9</v>
      </c>
      <c r="N10" s="27" t="n">
        <f aca="false">LEN(L10)</f>
        <v>8</v>
      </c>
      <c r="O10" s="27" t="n">
        <f aca="false">M10-N10</f>
        <v>1</v>
      </c>
      <c r="P10" s="32" t="str">
        <f aca="false">LEFT(K10,O10)</f>
        <v>1</v>
      </c>
      <c r="Q10" s="28" t="n">
        <f aca="false">IF(O10=0,0,VALUE(P10))</f>
        <v>1</v>
      </c>
      <c r="R10" s="17"/>
      <c r="S10" s="17"/>
      <c r="T10" s="17"/>
      <c r="U10" s="17"/>
      <c r="V10" s="17"/>
      <c r="W10" s="17"/>
      <c r="X10" s="17"/>
      <c r="Y10" s="17"/>
      <c r="Z10" s="17"/>
    </row>
    <row r="11" customFormat="false" ht="15" hidden="false" customHeight="false" outlineLevel="0" collapsed="false">
      <c r="B11" s="23" t="n">
        <f aca="false">IFERROR(MATCH(G11,pedidos_Lamin!$B$2:$B$169,0),0)</f>
        <v>2</v>
      </c>
      <c r="C11" s="23" t="n">
        <f aca="false">IFERROR(MATCH(G11,pedidos_conv!$B$2:$B$69,0),0)</f>
        <v>0</v>
      </c>
      <c r="D11" s="30" t="n">
        <f aca="false">IF(B11=0,0,VLOOKUP(G11,pedidos!$B$2:$N$237,4))</f>
        <v>226.8</v>
      </c>
      <c r="E11" s="23" t="n">
        <f aca="false">IF(C11=0,0,VLOOKUP(G11,pedidos_conv!$B$2:$N$69,4))</f>
        <v>0</v>
      </c>
      <c r="F11" s="23" t="n">
        <f aca="false">IF(G11="N/D","   ",F10+1)</f>
        <v>8</v>
      </c>
      <c r="G11" s="31" t="s">
        <v>15</v>
      </c>
      <c r="H11" s="23" t="n">
        <f aca="false">MATCH(G11,Plant_Matriz_Setup!$A$1:$A$33)</f>
        <v>30</v>
      </c>
      <c r="I11" s="23" t="n">
        <f aca="false">MATCH(G12,Plant_Matriz_Setup!$A$1:$AF$1)</f>
        <v>17</v>
      </c>
      <c r="J11" s="24" t="str">
        <f aca="false">VLOOKUP(G11,Plant_Matriz_Setup!$A$1:$AF$33,I11)</f>
        <v>5:00.0000</v>
      </c>
      <c r="K11" s="25" t="str">
        <f aca="false">J11</f>
        <v>5:00.0000</v>
      </c>
      <c r="L11" s="26" t="str">
        <f aca="false">RIGHT(K11,8)</f>
        <v>:00.0000</v>
      </c>
      <c r="M11" s="27" t="n">
        <f aca="false">LEN(K11)</f>
        <v>9</v>
      </c>
      <c r="N11" s="27" t="n">
        <f aca="false">LEN(L11)</f>
        <v>8</v>
      </c>
      <c r="O11" s="27" t="n">
        <f aca="false">M11-N11</f>
        <v>1</v>
      </c>
      <c r="P11" s="32" t="str">
        <f aca="false">LEFT(K11,O11)</f>
        <v>5</v>
      </c>
      <c r="Q11" s="28" t="n">
        <f aca="false">IF(O11=0,0,VALUE(P11))</f>
        <v>5</v>
      </c>
      <c r="R11" s="17"/>
      <c r="S11" s="17"/>
      <c r="T11" s="17"/>
      <c r="U11" s="17"/>
      <c r="V11" s="17"/>
      <c r="W11" s="17"/>
      <c r="X11" s="17"/>
      <c r="Y11" s="17"/>
      <c r="Z11" s="17"/>
    </row>
    <row r="12" customFormat="false" ht="15" hidden="false" customHeight="false" outlineLevel="0" collapsed="false">
      <c r="B12" s="23" t="n">
        <f aca="false">IFERROR(MATCH(G12,pedidos_Lamin!$B$2:$B$169,0),0)</f>
        <v>0</v>
      </c>
      <c r="C12" s="23" t="n">
        <f aca="false">IFERROR(MATCH(G12,pedidos_conv!$B$2:$B$69,0),0)</f>
        <v>2</v>
      </c>
      <c r="D12" s="30" t="n">
        <f aca="false">IF(B12=0,0,VLOOKUP(G12,pedidos!$B$2:$N$237,4))</f>
        <v>0</v>
      </c>
      <c r="E12" s="23" t="n">
        <f aca="false">IF(C12=0,0,VLOOKUP(G12,pedidos_conv!$B$2:$N$69,4))</f>
        <v>220.5</v>
      </c>
      <c r="F12" s="23" t="n">
        <f aca="false">IF(G12="N/D","   ",F11+1)</f>
        <v>9</v>
      </c>
      <c r="G12" s="31" t="s">
        <v>39</v>
      </c>
      <c r="H12" s="23" t="n">
        <f aca="false">MATCH(G12,Plant_Matriz_Setup!$A$1:$A$33)</f>
        <v>18</v>
      </c>
      <c r="I12" s="23" t="n">
        <f aca="false">MATCH(G13,Plant_Matriz_Setup!$A$1:$AF$1)</f>
        <v>12</v>
      </c>
      <c r="J12" s="24" t="str">
        <f aca="false">VLOOKUP(G12,Plant_Matriz_Setup!$A$1:$AF$33,I12)</f>
        <v>20:00.0000</v>
      </c>
      <c r="K12" s="25" t="str">
        <f aca="false">J12</f>
        <v>20:00.0000</v>
      </c>
      <c r="L12" s="26" t="str">
        <f aca="false">RIGHT(K12,8)</f>
        <v>:00.0000</v>
      </c>
      <c r="M12" s="27" t="n">
        <f aca="false">LEN(K12)</f>
        <v>10</v>
      </c>
      <c r="N12" s="27" t="n">
        <f aca="false">LEN(L12)</f>
        <v>8</v>
      </c>
      <c r="O12" s="27" t="n">
        <f aca="false">M12-N12</f>
        <v>2</v>
      </c>
      <c r="P12" s="32" t="str">
        <f aca="false">LEFT(K12,O12)</f>
        <v>20</v>
      </c>
      <c r="Q12" s="28" t="n">
        <f aca="false">IF(O12=0,0,VALUE(P12))</f>
        <v>20</v>
      </c>
      <c r="R12" s="17"/>
      <c r="S12" s="17"/>
      <c r="T12" s="17"/>
      <c r="U12" s="17"/>
      <c r="V12" s="17"/>
      <c r="W12" s="17"/>
      <c r="X12" s="17"/>
      <c r="Y12" s="17"/>
      <c r="Z12" s="17"/>
    </row>
    <row r="13" customFormat="false" ht="15" hidden="false" customHeight="false" outlineLevel="0" collapsed="false">
      <c r="B13" s="23" t="n">
        <f aca="false">IFERROR(MATCH(G13,pedidos_Lamin!$B$2:$B$169,0),0)</f>
        <v>16</v>
      </c>
      <c r="C13" s="23" t="n">
        <f aca="false">IFERROR(MATCH(G13,pedidos_conv!$B$2:$B$69,0),0)</f>
        <v>0</v>
      </c>
      <c r="D13" s="30" t="n">
        <f aca="false">IF(B13=0,0,VLOOKUP(G13,pedidos!$B$2:$N$237,4))</f>
        <v>220.5</v>
      </c>
      <c r="E13" s="23" t="n">
        <f aca="false">IF(C13=0,0,VLOOKUP(G13,pedidos_conv!$B$2:$N$69,4))</f>
        <v>0</v>
      </c>
      <c r="F13" s="23" t="n">
        <f aca="false">IF(G13="N/D","   ",F12+1)</f>
        <v>10</v>
      </c>
      <c r="G13" s="31" t="s">
        <v>29</v>
      </c>
      <c r="H13" s="23" t="n">
        <f aca="false">MATCH(G13,Plant_Matriz_Setup!$A$1:$A$33)</f>
        <v>13</v>
      </c>
      <c r="I13" s="23" t="n">
        <f aca="false">MATCH(G14,Plant_Matriz_Setup!$A$1:$AF$1)</f>
        <v>19</v>
      </c>
      <c r="J13" s="24" t="str">
        <f aca="false">VLOOKUP(G13,Plant_Matriz_Setup!$A$1:$AF$33,I13)</f>
        <v>10:00.0000</v>
      </c>
      <c r="K13" s="25" t="str">
        <f aca="false">J13</f>
        <v>10:00.0000</v>
      </c>
      <c r="L13" s="26" t="str">
        <f aca="false">RIGHT(K13,8)</f>
        <v>:00.0000</v>
      </c>
      <c r="M13" s="27" t="n">
        <f aca="false">LEN(K13)</f>
        <v>10</v>
      </c>
      <c r="N13" s="27" t="n">
        <f aca="false">LEN(L13)</f>
        <v>8</v>
      </c>
      <c r="O13" s="27" t="n">
        <f aca="false">M13-N13</f>
        <v>2</v>
      </c>
      <c r="P13" s="32" t="str">
        <f aca="false">LEFT(K13,O13)</f>
        <v>10</v>
      </c>
      <c r="Q13" s="28" t="n">
        <f aca="false">IF(O13=0,0,VALUE(P13))</f>
        <v>10</v>
      </c>
      <c r="R13" s="17"/>
      <c r="S13" s="17"/>
      <c r="T13" s="17"/>
      <c r="U13" s="17"/>
      <c r="V13" s="17"/>
      <c r="W13" s="17"/>
      <c r="X13" s="17"/>
      <c r="Y13" s="17"/>
      <c r="Z13" s="17"/>
    </row>
    <row r="14" customFormat="false" ht="15" hidden="false" customHeight="false" outlineLevel="0" collapsed="false">
      <c r="B14" s="23" t="n">
        <f aca="false">IFERROR(MATCH(G14,pedidos_Lamin!$B$2:$B$169,0),0)</f>
        <v>0</v>
      </c>
      <c r="C14" s="23" t="n">
        <f aca="false">IFERROR(MATCH(G14,pedidos_conv!$B$2:$B$69,0),0)</f>
        <v>4</v>
      </c>
      <c r="D14" s="23" t="n">
        <f aca="false">IF(B14=0,0,VLOOKUP(G14,pedidos!$B$2:$N$237,4))</f>
        <v>0</v>
      </c>
      <c r="E14" s="30" t="n">
        <f aca="false">IF(C14=0,0,VLOOKUP(G14,pedidos_conv!$B$2:$N$69,4))</f>
        <v>226.8</v>
      </c>
      <c r="F14" s="23" t="n">
        <f aca="false">IF(G14="N/D","   ",F13+1)</f>
        <v>11</v>
      </c>
      <c r="G14" s="31" t="s">
        <v>41</v>
      </c>
      <c r="H14" s="23" t="n">
        <f aca="false">MATCH(G14,Plant_Matriz_Setup!$A$1:$A$33)</f>
        <v>20</v>
      </c>
      <c r="I14" s="23" t="n">
        <f aca="false">MATCH(G15,Plant_Matriz_Setup!$A$1:$AF$1)</f>
        <v>12</v>
      </c>
      <c r="J14" s="24" t="str">
        <f aca="false">VLOOKUP(G14,Plant_Matriz_Setup!$A$1:$AF$33,I14)</f>
        <v>10:00.0000</v>
      </c>
      <c r="K14" s="25" t="str">
        <f aca="false">J14</f>
        <v>10:00.0000</v>
      </c>
      <c r="L14" s="26" t="str">
        <f aca="false">RIGHT(K14,8)</f>
        <v>:00.0000</v>
      </c>
      <c r="M14" s="27" t="n">
        <f aca="false">LEN(K14)</f>
        <v>10</v>
      </c>
      <c r="N14" s="27" t="n">
        <f aca="false">LEN(L14)</f>
        <v>8</v>
      </c>
      <c r="O14" s="27" t="n">
        <f aca="false">M14-N14</f>
        <v>2</v>
      </c>
      <c r="P14" s="32" t="str">
        <f aca="false">LEFT(K14,O14)</f>
        <v>10</v>
      </c>
      <c r="Q14" s="28" t="n">
        <f aca="false">IF(O14=0,0,VALUE(P14))</f>
        <v>10</v>
      </c>
      <c r="R14" s="17"/>
      <c r="S14" s="17"/>
      <c r="T14" s="17"/>
      <c r="U14" s="17"/>
      <c r="V14" s="17"/>
      <c r="W14" s="17"/>
      <c r="X14" s="17"/>
      <c r="Y14" s="17"/>
      <c r="Z14" s="17"/>
    </row>
    <row r="15" customFormat="false" ht="15" hidden="false" customHeight="false" outlineLevel="0" collapsed="false">
      <c r="B15" s="23" t="n">
        <f aca="false">IFERROR(MATCH(G15,pedidos_Lamin!$B$2:$B$169,0),0)</f>
        <v>16</v>
      </c>
      <c r="C15" s="23" t="n">
        <f aca="false">IFERROR(MATCH(G15,pedidos_conv!$B$2:$B$69,0),0)</f>
        <v>0</v>
      </c>
      <c r="D15" s="30" t="n">
        <f aca="false">IF(B15=0,0,VLOOKUP(G15,pedidos!$B$2:$N$237,4))</f>
        <v>220.5</v>
      </c>
      <c r="E15" s="23" t="n">
        <f aca="false">IF(C15=0,0,VLOOKUP(G15,pedidos_conv!$B$2:$N$69,4))</f>
        <v>0</v>
      </c>
      <c r="F15" s="23" t="n">
        <f aca="false">IF(G15="N/D","   ",F14+1)</f>
        <v>12</v>
      </c>
      <c r="G15" s="31" t="s">
        <v>29</v>
      </c>
      <c r="H15" s="23" t="n">
        <f aca="false">MATCH(G15,Plant_Matriz_Setup!$A$1:$A$33)</f>
        <v>13</v>
      </c>
      <c r="I15" s="23" t="n">
        <f aca="false">MATCH(G16,Plant_Matriz_Setup!$A$1:$AF$1)</f>
        <v>4</v>
      </c>
      <c r="J15" s="24" t="str">
        <f aca="false">VLOOKUP(G15,Plant_Matriz_Setup!$A$1:$AF$33,I15)</f>
        <v>5:00.0000</v>
      </c>
      <c r="K15" s="25" t="str">
        <f aca="false">J15</f>
        <v>5:00.0000</v>
      </c>
      <c r="L15" s="26" t="str">
        <f aca="false">RIGHT(K15,8)</f>
        <v>:00.0000</v>
      </c>
      <c r="M15" s="27" t="n">
        <f aca="false">LEN(K15)</f>
        <v>9</v>
      </c>
      <c r="N15" s="27" t="n">
        <f aca="false">LEN(L15)</f>
        <v>8</v>
      </c>
      <c r="O15" s="27" t="n">
        <f aca="false">M15-N15</f>
        <v>1</v>
      </c>
      <c r="P15" s="32" t="str">
        <f aca="false">LEFT(K15,O15)</f>
        <v>5</v>
      </c>
      <c r="Q15" s="28" t="n">
        <f aca="false">IF(O15=0,0,VALUE(P15))</f>
        <v>5</v>
      </c>
      <c r="R15" s="17"/>
      <c r="S15" s="17"/>
      <c r="T15" s="17"/>
      <c r="U15" s="17"/>
      <c r="V15" s="17"/>
      <c r="W15" s="17"/>
      <c r="X15" s="17"/>
      <c r="Y15" s="17"/>
      <c r="Z15" s="17"/>
    </row>
    <row r="16" customFormat="false" ht="15" hidden="false" customHeight="false" outlineLevel="0" collapsed="false">
      <c r="B16" s="23" t="n">
        <f aca="false">IFERROR(MATCH(G16,pedidos_Lamin!$B$2:$B$169,0),0)</f>
        <v>8</v>
      </c>
      <c r="C16" s="23" t="n">
        <f aca="false">IFERROR(MATCH(G16,pedidos_conv!$B$2:$B$69,0),0)</f>
        <v>0</v>
      </c>
      <c r="D16" s="30" t="n">
        <f aca="false">IF(B16=0,0,VLOOKUP(G16,pedidos!$B$2:$N$237,4))</f>
        <v>220.5</v>
      </c>
      <c r="E16" s="23" t="n">
        <f aca="false">IF(C16=0,0,VLOOKUP(G16,pedidos_conv!$B$2:$N$69,4))</f>
        <v>0</v>
      </c>
      <c r="F16" s="23" t="n">
        <f aca="false">IF(G16="N/D","   ",F15+1)</f>
        <v>13</v>
      </c>
      <c r="G16" s="31" t="s">
        <v>21</v>
      </c>
      <c r="H16" s="23" t="n">
        <f aca="false">MATCH(G16,Plant_Matriz_Setup!$A$1:$A$33)</f>
        <v>5</v>
      </c>
      <c r="I16" s="23" t="n">
        <f aca="false">MATCH(G17,Plant_Matriz_Setup!$A$1:$AF$1)</f>
        <v>4</v>
      </c>
      <c r="J16" s="24" t="str">
        <f aca="false">VLOOKUP(G16,Plant_Matriz_Setup!$A$1:$AF$33,I16)</f>
        <v>0.0000</v>
      </c>
      <c r="K16" s="25" t="str">
        <f aca="false">J16</f>
        <v>0.0000</v>
      </c>
      <c r="L16" s="26" t="str">
        <f aca="false">RIGHT(K16,8)</f>
        <v>0.0000</v>
      </c>
      <c r="M16" s="27" t="n">
        <f aca="false">LEN(K16)</f>
        <v>6</v>
      </c>
      <c r="N16" s="27" t="n">
        <f aca="false">LEN(L16)</f>
        <v>6</v>
      </c>
      <c r="O16" s="27" t="n">
        <f aca="false">M16-N16</f>
        <v>0</v>
      </c>
      <c r="P16" s="32" t="str">
        <f aca="false">LEFT(K16,O16)</f>
        <v/>
      </c>
      <c r="Q16" s="28" t="n">
        <f aca="false">IF(O16=0,0,VALUE(P16))</f>
        <v>0</v>
      </c>
      <c r="R16" s="17"/>
      <c r="S16" s="17"/>
      <c r="T16" s="17"/>
      <c r="U16" s="17"/>
      <c r="V16" s="17"/>
      <c r="W16" s="17"/>
      <c r="X16" s="17"/>
      <c r="Y16" s="17"/>
      <c r="Z16" s="17"/>
    </row>
    <row r="17" customFormat="false" ht="15" hidden="false" customHeight="false" outlineLevel="0" collapsed="false">
      <c r="B17" s="23" t="n">
        <f aca="false">IFERROR(MATCH(G17,pedidos_Lamin!$B$2:$B$169,0),0)</f>
        <v>8</v>
      </c>
      <c r="C17" s="23" t="n">
        <f aca="false">IFERROR(MATCH(G17,pedidos_conv!$B$2:$B$69,0),0)</f>
        <v>0</v>
      </c>
      <c r="D17" s="30" t="n">
        <f aca="false">IF(B17=0,0,VLOOKUP(G17,pedidos!$B$2:$N$237,4))</f>
        <v>220.5</v>
      </c>
      <c r="E17" s="23" t="n">
        <f aca="false">IF(C17=0,0,VLOOKUP(G17,pedidos_conv!$B$2:$N$69,4))</f>
        <v>0</v>
      </c>
      <c r="F17" s="23" t="n">
        <f aca="false">IF(G17="N/D","   ",F16+1)</f>
        <v>14</v>
      </c>
      <c r="G17" s="31" t="s">
        <v>21</v>
      </c>
      <c r="H17" s="23" t="n">
        <f aca="false">MATCH(G17,Plant_Matriz_Setup!$A$1:$A$33)</f>
        <v>5</v>
      </c>
      <c r="I17" s="23" t="n">
        <f aca="false">MATCH(G18,Plant_Matriz_Setup!$A$1:$AF$1)</f>
        <v>5</v>
      </c>
      <c r="J17" s="24" t="str">
        <f aca="false">VLOOKUP(G17,Plant_Matriz_Setup!$A$1:$AF$33,I17)</f>
        <v>10:00.0000</v>
      </c>
      <c r="K17" s="25" t="str">
        <f aca="false">J17</f>
        <v>10:00.0000</v>
      </c>
      <c r="L17" s="26" t="str">
        <f aca="false">RIGHT(K17,8)</f>
        <v>:00.0000</v>
      </c>
      <c r="M17" s="27" t="n">
        <f aca="false">LEN(K17)</f>
        <v>10</v>
      </c>
      <c r="N17" s="27" t="n">
        <f aca="false">LEN(L17)</f>
        <v>8</v>
      </c>
      <c r="O17" s="27" t="n">
        <f aca="false">M17-N17</f>
        <v>2</v>
      </c>
      <c r="P17" s="32" t="str">
        <f aca="false">LEFT(K17,O17)</f>
        <v>10</v>
      </c>
      <c r="Q17" s="28" t="n">
        <f aca="false">IF(O17=0,0,VALUE(P17))</f>
        <v>10</v>
      </c>
      <c r="R17" s="17"/>
      <c r="S17" s="17"/>
      <c r="T17" s="17"/>
      <c r="U17" s="17"/>
      <c r="V17" s="17"/>
      <c r="W17" s="17"/>
      <c r="X17" s="17"/>
      <c r="Y17" s="17"/>
      <c r="Z17" s="17"/>
    </row>
    <row r="18" customFormat="false" ht="15" hidden="false" customHeight="false" outlineLevel="0" collapsed="false">
      <c r="B18" s="23" t="n">
        <f aca="false">IFERROR(MATCH(G18,pedidos_Lamin!$B$2:$B$169,0),0)</f>
        <v>9</v>
      </c>
      <c r="C18" s="23" t="n">
        <f aca="false">IFERROR(MATCH(G18,pedidos_conv!$B$2:$B$69,0),0)</f>
        <v>0</v>
      </c>
      <c r="D18" s="30" t="n">
        <f aca="false">IF(B18=0,0,VLOOKUP(G18,pedidos!$B$2:$N$237,4))</f>
        <v>220.5</v>
      </c>
      <c r="E18" s="23" t="n">
        <f aca="false">IF(C18=0,0,VLOOKUP(G18,pedidos_conv!$B$2:$N$69,4))</f>
        <v>0</v>
      </c>
      <c r="F18" s="23" t="n">
        <f aca="false">IF(G18="N/D","   ",F17+1)</f>
        <v>15</v>
      </c>
      <c r="G18" s="31" t="s">
        <v>22</v>
      </c>
      <c r="H18" s="23" t="n">
        <f aca="false">MATCH(G18,Plant_Matriz_Setup!$A$1:$A$33)</f>
        <v>6</v>
      </c>
      <c r="I18" s="23" t="n">
        <f aca="false">MATCH(G19,Plant_Matriz_Setup!$A$1:$AF$1)</f>
        <v>5</v>
      </c>
      <c r="J18" s="24" t="str">
        <f aca="false">VLOOKUP(G18,Plant_Matriz_Setup!$A$1:$AF$33,I18)</f>
        <v>0.0000</v>
      </c>
      <c r="K18" s="25" t="str">
        <f aca="false">J18</f>
        <v>0.0000</v>
      </c>
      <c r="L18" s="26" t="str">
        <f aca="false">RIGHT(K18,8)</f>
        <v>0.0000</v>
      </c>
      <c r="M18" s="27" t="n">
        <f aca="false">LEN(K18)</f>
        <v>6</v>
      </c>
      <c r="N18" s="27" t="n">
        <f aca="false">LEN(L18)</f>
        <v>6</v>
      </c>
      <c r="O18" s="27" t="n">
        <f aca="false">M18-N18</f>
        <v>0</v>
      </c>
      <c r="P18" s="32" t="str">
        <f aca="false">LEFT(K18,O18)</f>
        <v/>
      </c>
      <c r="Q18" s="28" t="n">
        <f aca="false">IF(O18=0,0,VALUE(P18))</f>
        <v>0</v>
      </c>
      <c r="R18" s="17"/>
      <c r="S18" s="17"/>
      <c r="T18" s="17"/>
      <c r="U18" s="17"/>
      <c r="V18" s="17"/>
      <c r="W18" s="17"/>
      <c r="X18" s="17"/>
      <c r="Y18" s="17"/>
      <c r="Z18" s="17"/>
    </row>
    <row r="19" customFormat="false" ht="15" hidden="false" customHeight="false" outlineLevel="0" collapsed="false">
      <c r="B19" s="23" t="n">
        <f aca="false">IFERROR(MATCH(G19,pedidos_Lamin!$B$2:$B$169,0),0)</f>
        <v>9</v>
      </c>
      <c r="C19" s="23" t="n">
        <f aca="false">IFERROR(MATCH(G19,pedidos_conv!$B$2:$B$69,0),0)</f>
        <v>0</v>
      </c>
      <c r="D19" s="30" t="n">
        <f aca="false">IF(B19=0,0,VLOOKUP(G19,pedidos!$B$2:$N$237,4))</f>
        <v>220.5</v>
      </c>
      <c r="E19" s="23" t="n">
        <f aca="false">IF(C19=0,0,VLOOKUP(G19,pedidos_conv!$B$2:$N$69,4))</f>
        <v>0</v>
      </c>
      <c r="F19" s="23" t="n">
        <f aca="false">IF(G19="N/D","   ",F18+1)</f>
        <v>16</v>
      </c>
      <c r="G19" s="31" t="s">
        <v>22</v>
      </c>
      <c r="H19" s="23" t="n">
        <f aca="false">MATCH(G19,Plant_Matriz_Setup!$A$1:$A$33)</f>
        <v>6</v>
      </c>
      <c r="I19" s="23" t="n">
        <f aca="false">MATCH(G20,Plant_Matriz_Setup!$A$1:$AF$1)</f>
        <v>3</v>
      </c>
      <c r="J19" s="23" t="str">
        <f aca="false">VLOOKUP(G19,Plant_Matriz_Setup!$A$1:$AF$33,I19)</f>
        <v>5:00.0000</v>
      </c>
      <c r="K19" s="25" t="str">
        <f aca="false">J19</f>
        <v>5:00.0000</v>
      </c>
      <c r="L19" s="26" t="str">
        <f aca="false">RIGHT(K19,8)</f>
        <v>:00.0000</v>
      </c>
      <c r="M19" s="27" t="n">
        <f aca="false">LEN(K19)</f>
        <v>9</v>
      </c>
      <c r="N19" s="27" t="n">
        <f aca="false">LEN(L19)</f>
        <v>8</v>
      </c>
      <c r="O19" s="27" t="n">
        <f aca="false">M19-N19</f>
        <v>1</v>
      </c>
      <c r="P19" s="32" t="str">
        <f aca="false">LEFT(K19,O19)</f>
        <v>5</v>
      </c>
      <c r="Q19" s="28" t="n">
        <f aca="false">IF(O19=0,0,VALUE(P19))</f>
        <v>5</v>
      </c>
      <c r="R19" s="17"/>
      <c r="S19" s="17"/>
      <c r="T19" s="17"/>
      <c r="U19" s="17"/>
      <c r="V19" s="17"/>
      <c r="W19" s="17"/>
      <c r="X19" s="17"/>
      <c r="Y19" s="17"/>
      <c r="Z19" s="17"/>
    </row>
    <row r="20" customFormat="false" ht="15" hidden="false" customHeight="false" outlineLevel="0" collapsed="false">
      <c r="B20" s="23" t="n">
        <f aca="false">IFERROR(MATCH(G20,pedidos_Lamin!$B$2:$B$169,0),0)</f>
        <v>7</v>
      </c>
      <c r="C20" s="23" t="n">
        <f aca="false">IFERROR(MATCH(G20,pedidos_conv!$B$2:$B$69,0),0)</f>
        <v>0</v>
      </c>
      <c r="D20" s="30" t="n">
        <f aca="false">IF(B20=0,0,VLOOKUP(G20,pedidos!$B$2:$N$237,4))</f>
        <v>220.5</v>
      </c>
      <c r="E20" s="23" t="n">
        <f aca="false">IF(C20=0,0,VLOOKUP(G20,pedidos_conv!$B$2:$N$69,4))</f>
        <v>0</v>
      </c>
      <c r="F20" s="23" t="n">
        <f aca="false">IF(G20="N/D","   ",F19+1)</f>
        <v>17</v>
      </c>
      <c r="G20" s="31" t="s">
        <v>20</v>
      </c>
      <c r="H20" s="23" t="n">
        <f aca="false">MATCH(G20,Plant_Matriz_Setup!$A$1:$A$33)</f>
        <v>4</v>
      </c>
      <c r="I20" s="23" t="n">
        <f aca="false">MATCH(G21,Plant_Matriz_Setup!$A$1:$AF$1)</f>
        <v>32</v>
      </c>
      <c r="J20" s="23" t="str">
        <f aca="false">VLOOKUP(G20,Plant_Matriz_Setup!$A$1:$AF$33,I20)</f>
        <v>10:00.0000</v>
      </c>
      <c r="K20" s="25" t="str">
        <f aca="false">J20</f>
        <v>10:00.0000</v>
      </c>
      <c r="L20" s="26" t="str">
        <f aca="false">RIGHT(K20,8)</f>
        <v>:00.0000</v>
      </c>
      <c r="M20" s="27" t="n">
        <f aca="false">LEN(K20)</f>
        <v>10</v>
      </c>
      <c r="N20" s="27" t="n">
        <f aca="false">LEN(L20)</f>
        <v>8</v>
      </c>
      <c r="O20" s="27" t="n">
        <f aca="false">M20-N20</f>
        <v>2</v>
      </c>
      <c r="P20" s="32" t="str">
        <f aca="false">LEFT(K20,O20)</f>
        <v>10</v>
      </c>
      <c r="Q20" s="28" t="n">
        <f aca="false">IF(O20=0,0,VALUE(P20))</f>
        <v>10</v>
      </c>
      <c r="R20" s="17"/>
      <c r="S20" s="17"/>
      <c r="T20" s="17"/>
      <c r="U20" s="17"/>
      <c r="V20" s="17"/>
      <c r="W20" s="17"/>
      <c r="X20" s="17"/>
      <c r="Y20" s="17"/>
      <c r="Z20" s="17"/>
    </row>
    <row r="21" customFormat="false" ht="15.75" hidden="false" customHeight="true" outlineLevel="0" collapsed="false">
      <c r="B21" s="23" t="n">
        <f aca="false">IFERROR(MATCH(G21,pedidos_Lamin!$B$2:$B$169,0),0)</f>
        <v>5</v>
      </c>
      <c r="C21" s="23" t="n">
        <f aca="false">IFERROR(MATCH(G21,pedidos_conv!$B$2:$B$69,0),0)</f>
        <v>0</v>
      </c>
      <c r="D21" s="30" t="n">
        <f aca="false">IF(B21=0,0,VLOOKUP(G21,pedidos!$B$2:$N$237,4))</f>
        <v>226.8</v>
      </c>
      <c r="E21" s="23" t="n">
        <f aca="false">IF(C21=0,0,VLOOKUP(G21,pedidos_conv!$B$2:$N$69,4))</f>
        <v>0</v>
      </c>
      <c r="F21" s="23" t="n">
        <f aca="false">IF(G21="N/D","   ",F20+1)</f>
        <v>18</v>
      </c>
      <c r="G21" s="31" t="s">
        <v>18</v>
      </c>
      <c r="H21" s="23" t="n">
        <f aca="false">MATCH(G21,Plant_Matriz_Setup!$A$1:$A$33)</f>
        <v>33</v>
      </c>
      <c r="I21" s="23" t="n">
        <f aca="false">MATCH(G22,Plant_Matriz_Setup!$A$1:$AF$1)</f>
        <v>12</v>
      </c>
      <c r="J21" s="23" t="str">
        <f aca="false">VLOOKUP(G21,Plant_Matriz_Setup!$A$1:$AF$33,I21)</f>
        <v>10:00.0000</v>
      </c>
      <c r="K21" s="25" t="str">
        <f aca="false">J21</f>
        <v>10:00.0000</v>
      </c>
      <c r="L21" s="26" t="str">
        <f aca="false">RIGHT(K21,8)</f>
        <v>:00.0000</v>
      </c>
      <c r="M21" s="27" t="n">
        <f aca="false">LEN(K21)</f>
        <v>10</v>
      </c>
      <c r="N21" s="27" t="n">
        <f aca="false">LEN(L21)</f>
        <v>8</v>
      </c>
      <c r="O21" s="27" t="n">
        <f aca="false">M21-N21</f>
        <v>2</v>
      </c>
      <c r="P21" s="32" t="str">
        <f aca="false">LEFT(K21,O21)</f>
        <v>10</v>
      </c>
      <c r="Q21" s="28" t="n">
        <f aca="false">IF(O21=0,0,VALUE(P21))</f>
        <v>10</v>
      </c>
      <c r="R21" s="17"/>
      <c r="S21" s="17"/>
      <c r="T21" s="17"/>
      <c r="U21" s="17"/>
      <c r="V21" s="17"/>
      <c r="W21" s="17"/>
      <c r="X21" s="17"/>
      <c r="Y21" s="17"/>
      <c r="Z21" s="17"/>
    </row>
    <row r="22" customFormat="false" ht="15.75" hidden="false" customHeight="true" outlineLevel="0" collapsed="false">
      <c r="B22" s="23" t="n">
        <f aca="false">IFERROR(MATCH(G22,pedidos_Lamin!$B$2:$B$169,0),0)</f>
        <v>16</v>
      </c>
      <c r="C22" s="23" t="n">
        <f aca="false">IFERROR(MATCH(G22,pedidos_conv!$B$2:$B$69,0),0)</f>
        <v>0</v>
      </c>
      <c r="D22" s="30" t="n">
        <f aca="false">IF(B22=0,0,VLOOKUP(G22,pedidos!$B$2:$N$237,4))</f>
        <v>220.5</v>
      </c>
      <c r="E22" s="23" t="n">
        <f aca="false">IF(C22=0,0,VLOOKUP(G22,pedidos_conv!$B$2:$N$69,4))</f>
        <v>0</v>
      </c>
      <c r="F22" s="23" t="n">
        <f aca="false">IF(G22="N/D","   ",F21+1)</f>
        <v>19</v>
      </c>
      <c r="G22" s="31" t="s">
        <v>29</v>
      </c>
      <c r="H22" s="23" t="n">
        <f aca="false">MATCH(G22,Plant_Matriz_Setup!$A$1:$A$33)</f>
        <v>13</v>
      </c>
      <c r="I22" s="23" t="n">
        <f aca="false">MATCH(G23,Plant_Matriz_Setup!$A$1:$AF$1)</f>
        <v>19</v>
      </c>
      <c r="J22" s="23" t="str">
        <f aca="false">VLOOKUP(G22,Plant_Matriz_Setup!$A$1:$AF$33,I22)</f>
        <v>10:00.0000</v>
      </c>
      <c r="K22" s="25" t="str">
        <f aca="false">J22</f>
        <v>10:00.0000</v>
      </c>
      <c r="L22" s="26" t="str">
        <f aca="false">RIGHT(K22,8)</f>
        <v>:00.0000</v>
      </c>
      <c r="M22" s="27" t="n">
        <f aca="false">LEN(K22)</f>
        <v>10</v>
      </c>
      <c r="N22" s="27" t="n">
        <f aca="false">LEN(L22)</f>
        <v>8</v>
      </c>
      <c r="O22" s="27" t="n">
        <f aca="false">M22-N22</f>
        <v>2</v>
      </c>
      <c r="P22" s="32" t="str">
        <f aca="false">LEFT(K22,O22)</f>
        <v>10</v>
      </c>
      <c r="Q22" s="28" t="n">
        <f aca="false">IF(O22=0,0,VALUE(P22))</f>
        <v>10</v>
      </c>
      <c r="R22" s="17"/>
      <c r="S22" s="17"/>
      <c r="T22" s="17"/>
      <c r="U22" s="17"/>
      <c r="V22" s="17"/>
      <c r="W22" s="17"/>
      <c r="X22" s="17"/>
      <c r="Y22" s="17"/>
      <c r="Z22" s="17"/>
    </row>
    <row r="23" customFormat="false" ht="15.75" hidden="false" customHeight="true" outlineLevel="0" collapsed="false">
      <c r="B23" s="23" t="n">
        <f aca="false">IFERROR(MATCH(G23,pedidos_Lamin!$B$2:$B$169,0),0)</f>
        <v>0</v>
      </c>
      <c r="C23" s="23" t="n">
        <f aca="false">IFERROR(MATCH(G23,pedidos_conv!$B$2:$B$69,0),0)</f>
        <v>4</v>
      </c>
      <c r="D23" s="23" t="n">
        <f aca="false">IF(B23=0,0,VLOOKUP(G23,pedidos!$B$2:$N$237,4))</f>
        <v>0</v>
      </c>
      <c r="E23" s="30" t="n">
        <f aca="false">IF(C23=0,0,VLOOKUP(G23,pedidos_conv!$B$2:$N$69,4))</f>
        <v>226.8</v>
      </c>
      <c r="F23" s="23" t="n">
        <f aca="false">IF(G23="N/D","   ",F22+1)</f>
        <v>20</v>
      </c>
      <c r="G23" s="31" t="s">
        <v>41</v>
      </c>
      <c r="H23" s="23" t="n">
        <f aca="false">MATCH(G23,Plant_Matriz_Setup!$A$1:$A$33)</f>
        <v>20</v>
      </c>
      <c r="I23" s="23" t="n">
        <f aca="false">MATCH(G24,Plant_Matriz_Setup!$A$1:$AF$1)</f>
        <v>23</v>
      </c>
      <c r="J23" s="24" t="str">
        <f aca="false">VLOOKUP(G23,Plant_Matriz_Setup!$A$1:$AF$33,I23)</f>
        <v>1:00.0000</v>
      </c>
      <c r="K23" s="25" t="str">
        <f aca="false">J23</f>
        <v>1:00.0000</v>
      </c>
      <c r="L23" s="26" t="str">
        <f aca="false">RIGHT(K23,8)</f>
        <v>:00.0000</v>
      </c>
      <c r="M23" s="27" t="n">
        <f aca="false">LEN(K23)</f>
        <v>9</v>
      </c>
      <c r="N23" s="27" t="n">
        <f aca="false">LEN(L23)</f>
        <v>8</v>
      </c>
      <c r="O23" s="27" t="n">
        <f aca="false">M23-N23</f>
        <v>1</v>
      </c>
      <c r="P23" s="32" t="str">
        <f aca="false">LEFT(K23,O23)</f>
        <v>1</v>
      </c>
      <c r="Q23" s="28" t="n">
        <f aca="false">IF(O23=0,0,VALUE(P23))</f>
        <v>1</v>
      </c>
      <c r="R23" s="17"/>
      <c r="S23" s="17"/>
      <c r="T23" s="17"/>
      <c r="U23" s="17"/>
      <c r="V23" s="17"/>
      <c r="W23" s="17"/>
      <c r="X23" s="17"/>
      <c r="Y23" s="17"/>
      <c r="Z23" s="17"/>
    </row>
    <row r="24" customFormat="false" ht="15.75" hidden="false" customHeight="true" outlineLevel="0" collapsed="false">
      <c r="B24" s="23" t="n">
        <f aca="false">IFERROR(MATCH(G24,pedidos_Lamin!$B$2:$B$169,0),0)</f>
        <v>0</v>
      </c>
      <c r="C24" s="23" t="n">
        <f aca="false">IFERROR(MATCH(G24,pedidos_conv!$B$2:$B$69,0),0)</f>
        <v>8</v>
      </c>
      <c r="D24" s="30" t="n">
        <f aca="false">IF(B24=0,0,VLOOKUP(G24,pedidos!$B$2:$N$237,4))</f>
        <v>0</v>
      </c>
      <c r="E24" s="23" t="n">
        <f aca="false">IF(C24=0,0,VLOOKUP(G24,pedidos_conv!$B$2:$N$69,4))</f>
        <v>239.4</v>
      </c>
      <c r="F24" s="23" t="n">
        <f aca="false">IF(G24="N/D","   ",F23+1)</f>
        <v>21</v>
      </c>
      <c r="G24" s="31" t="s">
        <v>45</v>
      </c>
      <c r="H24" s="23" t="n">
        <f aca="false">MATCH(G24,Plant_Matriz_Setup!$A$1:$A$33)</f>
        <v>24</v>
      </c>
      <c r="I24" s="23" t="n">
        <f aca="false">MATCH(G25,Plant_Matriz_Setup!$A$1:$AF$1)</f>
        <v>29</v>
      </c>
      <c r="J24" s="24" t="str">
        <f aca="false">VLOOKUP(G24,Plant_Matriz_Setup!$A$1:$AF$33,I24)</f>
        <v>5:00.0000</v>
      </c>
      <c r="K24" s="25" t="str">
        <f aca="false">J24</f>
        <v>5:00.0000</v>
      </c>
      <c r="L24" s="26" t="str">
        <f aca="false">RIGHT(K24,8)</f>
        <v>:00.0000</v>
      </c>
      <c r="M24" s="27" t="n">
        <f aca="false">LEN(K24)</f>
        <v>9</v>
      </c>
      <c r="N24" s="27" t="n">
        <f aca="false">LEN(L24)</f>
        <v>8</v>
      </c>
      <c r="O24" s="27" t="n">
        <f aca="false">M24-N24</f>
        <v>1</v>
      </c>
      <c r="P24" s="32" t="str">
        <f aca="false">LEFT(K24,O24)</f>
        <v>5</v>
      </c>
      <c r="Q24" s="28" t="n">
        <f aca="false">IF(O24=0,0,VALUE(P24))</f>
        <v>5</v>
      </c>
      <c r="R24" s="17"/>
      <c r="S24" s="17"/>
      <c r="T24" s="17"/>
      <c r="U24" s="17"/>
      <c r="V24" s="17"/>
      <c r="W24" s="17"/>
      <c r="X24" s="17"/>
      <c r="Y24" s="17"/>
      <c r="Z24" s="17"/>
    </row>
    <row r="25" customFormat="false" ht="15.75" hidden="false" customHeight="true" outlineLevel="0" collapsed="false">
      <c r="B25" s="23" t="n">
        <f aca="false">IFERROR(MATCH(G25,pedidos_Lamin!$B$2:$B$169,0),0)</f>
        <v>2</v>
      </c>
      <c r="C25" s="23" t="n">
        <f aca="false">IFERROR(MATCH(G25,pedidos_conv!$B$2:$B$69,0),0)</f>
        <v>0</v>
      </c>
      <c r="D25" s="23" t="n">
        <f aca="false">IF(B25=0,0,VLOOKUP(G25,pedidos!$B$2:$N$237,4))</f>
        <v>226.8</v>
      </c>
      <c r="E25" s="30" t="n">
        <f aca="false">IF(C25=0,0,VLOOKUP(G25,pedidos_conv!$B$2:$N$69,4))</f>
        <v>0</v>
      </c>
      <c r="F25" s="23" t="n">
        <f aca="false">IF(G25="N/D","   ",F24+1)</f>
        <v>22</v>
      </c>
      <c r="G25" s="31" t="s">
        <v>15</v>
      </c>
      <c r="H25" s="23" t="n">
        <f aca="false">MATCH(G25,Plant_Matriz_Setup!$A$1:$A$33)</f>
        <v>30</v>
      </c>
      <c r="I25" s="23" t="n">
        <f aca="false">MATCH(G26,Plant_Matriz_Setup!$A$1:$AF$1)</f>
        <v>16</v>
      </c>
      <c r="J25" s="23" t="str">
        <f aca="false">VLOOKUP(G25,Plant_Matriz_Setup!$A$1:$AF$33,I25)</f>
        <v>2:00.0000</v>
      </c>
      <c r="K25" s="25" t="str">
        <f aca="false">J25</f>
        <v>2:00.0000</v>
      </c>
      <c r="L25" s="26" t="str">
        <f aca="false">RIGHT(K25,8)</f>
        <v>:00.0000</v>
      </c>
      <c r="M25" s="27" t="n">
        <f aca="false">LEN(K25)</f>
        <v>9</v>
      </c>
      <c r="N25" s="27" t="n">
        <f aca="false">LEN(L25)</f>
        <v>8</v>
      </c>
      <c r="O25" s="27" t="n">
        <f aca="false">M25-N25</f>
        <v>1</v>
      </c>
      <c r="P25" s="32" t="str">
        <f aca="false">LEFT(K25,O25)</f>
        <v>2</v>
      </c>
      <c r="Q25" s="28" t="n">
        <f aca="false">IF(O25=0,0,VALUE(P25))</f>
        <v>2</v>
      </c>
      <c r="R25" s="17"/>
      <c r="S25" s="17"/>
      <c r="T25" s="17"/>
      <c r="U25" s="17"/>
      <c r="V25" s="17"/>
      <c r="W25" s="17"/>
      <c r="X25" s="17"/>
      <c r="Y25" s="17"/>
      <c r="Z25" s="17"/>
    </row>
    <row r="26" customFormat="false" ht="15.75" hidden="false" customHeight="true" outlineLevel="0" collapsed="false">
      <c r="B26" s="23" t="n">
        <f aca="false">IFERROR(MATCH(G26,pedidos_Lamin!$B$2:$B$169,0),0)</f>
        <v>0</v>
      </c>
      <c r="C26" s="23" t="n">
        <f aca="false">IFERROR(MATCH(G26,pedidos_conv!$B$2:$B$69,0),0)</f>
        <v>1</v>
      </c>
      <c r="D26" s="30" t="n">
        <f aca="false">IF(B26=0,0,VLOOKUP(G26,pedidos!$B$2:$N$237,4))</f>
        <v>0</v>
      </c>
      <c r="E26" s="23" t="n">
        <f aca="false">IF(C26=0,0,VLOOKUP(G26,pedidos_conv!$B$2:$N$69,4))</f>
        <v>226.8</v>
      </c>
      <c r="F26" s="23" t="n">
        <f aca="false">IF(G26="N/D","   ",F25+1)</f>
        <v>23</v>
      </c>
      <c r="G26" s="31" t="s">
        <v>37</v>
      </c>
      <c r="H26" s="23" t="n">
        <f aca="false">MATCH(G26,Plant_Matriz_Setup!$A$1:$A$33)</f>
        <v>17</v>
      </c>
      <c r="I26" s="23" t="n">
        <f aca="false">MATCH(G27,Plant_Matriz_Setup!$A$1:$AF$1)</f>
        <v>5</v>
      </c>
      <c r="J26" s="23" t="str">
        <f aca="false">VLOOKUP(G26,Plant_Matriz_Setup!$A$1:$AF$33,I26)</f>
        <v>10:00.0000</v>
      </c>
      <c r="K26" s="25" t="str">
        <f aca="false">J26</f>
        <v>10:00.0000</v>
      </c>
      <c r="L26" s="26" t="str">
        <f aca="false">RIGHT(K26,8)</f>
        <v>:00.0000</v>
      </c>
      <c r="M26" s="27" t="n">
        <f aca="false">LEN(K26)</f>
        <v>10</v>
      </c>
      <c r="N26" s="27" t="n">
        <f aca="false">LEN(L26)</f>
        <v>8</v>
      </c>
      <c r="O26" s="27" t="n">
        <f aca="false">M26-N26</f>
        <v>2</v>
      </c>
      <c r="P26" s="32" t="str">
        <f aca="false">LEFT(K26,O26)</f>
        <v>10</v>
      </c>
      <c r="Q26" s="28" t="n">
        <f aca="false">IF(O26=0,0,VALUE(P26))</f>
        <v>10</v>
      </c>
      <c r="R26" s="17"/>
      <c r="S26" s="17"/>
      <c r="T26" s="17"/>
      <c r="U26" s="17"/>
      <c r="V26" s="17"/>
      <c r="W26" s="17"/>
      <c r="X26" s="17"/>
      <c r="Y26" s="17"/>
      <c r="Z26" s="17"/>
    </row>
    <row r="27" customFormat="false" ht="15.75" hidden="false" customHeight="true" outlineLevel="0" collapsed="false">
      <c r="B27" s="23" t="n">
        <f aca="false">IFERROR(MATCH(G27,pedidos_Lamin!$B$2:$B$169,0),0)</f>
        <v>9</v>
      </c>
      <c r="C27" s="23" t="n">
        <f aca="false">IFERROR(MATCH(G27,pedidos_conv!$B$2:$B$69,0),0)</f>
        <v>0</v>
      </c>
      <c r="D27" s="30" t="n">
        <f aca="false">IF(B27=0,0,VLOOKUP(G27,pedidos!$B$2:$N$237,4))</f>
        <v>220.5</v>
      </c>
      <c r="E27" s="23" t="n">
        <f aca="false">IF(C27=0,0,VLOOKUP(G27,pedidos_conv!$B$2:$N$69,4))</f>
        <v>0</v>
      </c>
      <c r="F27" s="23" t="n">
        <f aca="false">IF(G27="N/D","   ",F26+1)</f>
        <v>24</v>
      </c>
      <c r="G27" s="31" t="s">
        <v>22</v>
      </c>
      <c r="H27" s="23" t="n">
        <f aca="false">MATCH(G27,Plant_Matriz_Setup!$A$1:$A$33)</f>
        <v>6</v>
      </c>
      <c r="I27" s="23" t="n">
        <f aca="false">MATCH(G28,Plant_Matriz_Setup!$A$1:$AF$1)</f>
        <v>12</v>
      </c>
      <c r="J27" s="23" t="str">
        <f aca="false">VLOOKUP(G27,Plant_Matriz_Setup!$A$1:$AF$33,I27)</f>
        <v>10:00.0000</v>
      </c>
      <c r="K27" s="25" t="str">
        <f aca="false">J27</f>
        <v>10:00.0000</v>
      </c>
      <c r="L27" s="26" t="str">
        <f aca="false">RIGHT(K27,8)</f>
        <v>:00.0000</v>
      </c>
      <c r="M27" s="27" t="n">
        <f aca="false">LEN(K27)</f>
        <v>10</v>
      </c>
      <c r="N27" s="27" t="n">
        <f aca="false">LEN(L27)</f>
        <v>8</v>
      </c>
      <c r="O27" s="27" t="n">
        <f aca="false">M27-N27</f>
        <v>2</v>
      </c>
      <c r="P27" s="32" t="str">
        <f aca="false">LEFT(K27,O27)</f>
        <v>10</v>
      </c>
      <c r="Q27" s="28" t="n">
        <f aca="false">IF(O27=0,0,VALUE(P27))</f>
        <v>10</v>
      </c>
      <c r="R27" s="17"/>
      <c r="S27" s="17"/>
      <c r="T27" s="17"/>
      <c r="U27" s="17"/>
      <c r="V27" s="17"/>
      <c r="W27" s="17"/>
      <c r="X27" s="17"/>
      <c r="Y27" s="17"/>
      <c r="Z27" s="17"/>
    </row>
    <row r="28" customFormat="false" ht="15.75" hidden="false" customHeight="true" outlineLevel="0" collapsed="false">
      <c r="B28" s="23" t="n">
        <f aca="false">IFERROR(MATCH(G28,pedidos_Lamin!$B$2:$B$169,0),0)</f>
        <v>16</v>
      </c>
      <c r="C28" s="23" t="n">
        <f aca="false">IFERROR(MATCH(G28,pedidos_conv!$B$2:$B$69,0),0)</f>
        <v>0</v>
      </c>
      <c r="D28" s="30" t="n">
        <f aca="false">IF(B28=0,0,VLOOKUP(G28,pedidos!$B$2:$N$237,4))</f>
        <v>220.5</v>
      </c>
      <c r="E28" s="23" t="n">
        <f aca="false">IF(C28=0,0,VLOOKUP(G28,pedidos_conv!$B$2:$N$69,4))</f>
        <v>0</v>
      </c>
      <c r="F28" s="23" t="n">
        <f aca="false">IF(G28="N/D","   ",F27+1)</f>
        <v>25</v>
      </c>
      <c r="G28" s="31" t="s">
        <v>29</v>
      </c>
      <c r="H28" s="23" t="n">
        <f aca="false">MATCH(G28,Plant_Matriz_Setup!$A$1:$A$33)</f>
        <v>13</v>
      </c>
      <c r="I28" s="23" t="n">
        <f aca="false">MATCH(G29,Plant_Matriz_Setup!$A$1:$AF$1)</f>
        <v>29</v>
      </c>
      <c r="J28" s="24" t="str">
        <f aca="false">VLOOKUP(G28,Plant_Matriz_Setup!$A$1:$AF$33,I28)</f>
        <v>1:00.0000</v>
      </c>
      <c r="K28" s="25" t="str">
        <f aca="false">J28</f>
        <v>1:00.0000</v>
      </c>
      <c r="L28" s="26" t="str">
        <f aca="false">RIGHT(K28,8)</f>
        <v>:00.0000</v>
      </c>
      <c r="M28" s="27" t="n">
        <f aca="false">LEN(K28)</f>
        <v>9</v>
      </c>
      <c r="N28" s="27" t="n">
        <f aca="false">LEN(L28)</f>
        <v>8</v>
      </c>
      <c r="O28" s="27" t="n">
        <f aca="false">M28-N28</f>
        <v>1</v>
      </c>
      <c r="P28" s="32" t="str">
        <f aca="false">LEFT(K28,O28)</f>
        <v>1</v>
      </c>
      <c r="Q28" s="28" t="n">
        <f aca="false">IF(O28=0,0,VALUE(P28))</f>
        <v>1</v>
      </c>
      <c r="R28" s="17"/>
      <c r="S28" s="17"/>
      <c r="T28" s="17"/>
      <c r="U28" s="17"/>
      <c r="V28" s="17"/>
      <c r="W28" s="17"/>
      <c r="X28" s="17"/>
      <c r="Y28" s="17"/>
      <c r="Z28" s="17"/>
    </row>
    <row r="29" customFormat="false" ht="15.75" hidden="false" customHeight="true" outlineLevel="0" collapsed="false">
      <c r="B29" s="23" t="n">
        <f aca="false">IFERROR(MATCH(G29,pedidos_Lamin!$B$2:$B$169,0),0)</f>
        <v>2</v>
      </c>
      <c r="C29" s="23" t="n">
        <f aca="false">IFERROR(MATCH(G29,pedidos_conv!$B$2:$B$69,0),0)</f>
        <v>0</v>
      </c>
      <c r="D29" s="30" t="n">
        <f aca="false">IF(B29=0,0,VLOOKUP(G29,pedidos!$B$2:$N$237,4))</f>
        <v>226.8</v>
      </c>
      <c r="E29" s="23" t="n">
        <f aca="false">IF(C29=0,0,VLOOKUP(G29,pedidos_conv!$B$2:$N$69,4))</f>
        <v>0</v>
      </c>
      <c r="F29" s="23" t="n">
        <f aca="false">IF(G29="N/D","   ",F28+1)</f>
        <v>26</v>
      </c>
      <c r="G29" s="31" t="s">
        <v>15</v>
      </c>
      <c r="H29" s="23" t="n">
        <f aca="false">MATCH(G29,Plant_Matriz_Setup!$A$1:$A$33)</f>
        <v>30</v>
      </c>
      <c r="I29" s="23" t="n">
        <f aca="false">MATCH(G30,Plant_Matriz_Setup!$A$1:$AF$1)</f>
        <v>29</v>
      </c>
      <c r="J29" s="24" t="str">
        <f aca="false">VLOOKUP(G29,Plant_Matriz_Setup!$A$1:$AF$33,I29)</f>
        <v>0.0000</v>
      </c>
      <c r="K29" s="25" t="str">
        <f aca="false">J29</f>
        <v>0.0000</v>
      </c>
      <c r="L29" s="26" t="str">
        <f aca="false">RIGHT(K29,8)</f>
        <v>0.0000</v>
      </c>
      <c r="M29" s="27" t="n">
        <f aca="false">LEN(K29)</f>
        <v>6</v>
      </c>
      <c r="N29" s="27" t="n">
        <f aca="false">LEN(L29)</f>
        <v>6</v>
      </c>
      <c r="O29" s="27" t="n">
        <f aca="false">M29-N29</f>
        <v>0</v>
      </c>
      <c r="P29" s="32" t="str">
        <f aca="false">LEFT(K29,O29)</f>
        <v/>
      </c>
      <c r="Q29" s="28" t="n">
        <f aca="false">IF(O29=0,0,VALUE(P29))</f>
        <v>0</v>
      </c>
      <c r="R29" s="17"/>
      <c r="S29" s="17"/>
      <c r="T29" s="17"/>
      <c r="U29" s="17"/>
      <c r="V29" s="17"/>
      <c r="W29" s="17"/>
      <c r="X29" s="17"/>
      <c r="Y29" s="17"/>
      <c r="Z29" s="17"/>
    </row>
    <row r="30" customFormat="false" ht="15.75" hidden="false" customHeight="true" outlineLevel="0" collapsed="false">
      <c r="B30" s="23" t="n">
        <f aca="false">IFERROR(MATCH(G30,pedidos_Lamin!$B$2:$B$169,0),0)</f>
        <v>2</v>
      </c>
      <c r="C30" s="23" t="n">
        <f aca="false">IFERROR(MATCH(G30,pedidos_conv!$B$2:$B$69,0),0)</f>
        <v>0</v>
      </c>
      <c r="D30" s="30" t="n">
        <f aca="false">IF(B30=0,0,VLOOKUP(G30,pedidos!$B$2:$N$237,4))</f>
        <v>226.8</v>
      </c>
      <c r="E30" s="23" t="n">
        <f aca="false">IF(C30=0,0,VLOOKUP(G30,pedidos_conv!$B$2:$N$69,4))</f>
        <v>0</v>
      </c>
      <c r="F30" s="23" t="n">
        <f aca="false">IF(G30="N/D","   ",F29+1)</f>
        <v>27</v>
      </c>
      <c r="G30" s="31" t="s">
        <v>15</v>
      </c>
      <c r="H30" s="23" t="n">
        <f aca="false">MATCH(G30,Plant_Matriz_Setup!$A$1:$A$33)</f>
        <v>30</v>
      </c>
      <c r="I30" s="23" t="n">
        <f aca="false">MATCH(G31,Plant_Matriz_Setup!$A$1:$AF$1)</f>
        <v>5</v>
      </c>
      <c r="J30" s="24" t="str">
        <f aca="false">VLOOKUP(G30,Plant_Matriz_Setup!$A$1:$AF$33,I30)</f>
        <v>10:00.0000</v>
      </c>
      <c r="K30" s="25" t="str">
        <f aca="false">J30</f>
        <v>10:00.0000</v>
      </c>
      <c r="L30" s="26" t="str">
        <f aca="false">RIGHT(K30,8)</f>
        <v>:00.0000</v>
      </c>
      <c r="M30" s="27" t="n">
        <f aca="false">LEN(K30)</f>
        <v>10</v>
      </c>
      <c r="N30" s="27" t="n">
        <f aca="false">LEN(L30)</f>
        <v>8</v>
      </c>
      <c r="O30" s="27" t="n">
        <f aca="false">M30-N30</f>
        <v>2</v>
      </c>
      <c r="P30" s="32" t="str">
        <f aca="false">LEFT(K30,O30)</f>
        <v>10</v>
      </c>
      <c r="Q30" s="28" t="n">
        <f aca="false">IF(O30=0,0,VALUE(P30))</f>
        <v>10</v>
      </c>
      <c r="R30" s="17"/>
      <c r="S30" s="17"/>
      <c r="T30" s="17"/>
      <c r="U30" s="17"/>
      <c r="V30" s="17"/>
      <c r="W30" s="17"/>
      <c r="X30" s="17"/>
      <c r="Y30" s="17"/>
      <c r="Z30" s="17"/>
    </row>
    <row r="31" customFormat="false" ht="15.75" hidden="false" customHeight="true" outlineLevel="0" collapsed="false">
      <c r="B31" s="23" t="n">
        <f aca="false">IFERROR(MATCH(G31,pedidos_Lamin!$B$2:$B$169,0),0)</f>
        <v>9</v>
      </c>
      <c r="C31" s="23" t="n">
        <f aca="false">IFERROR(MATCH(G31,pedidos_conv!$B$2:$B$69,0),0)</f>
        <v>0</v>
      </c>
      <c r="D31" s="30" t="n">
        <f aca="false">IF(B31=0,0,VLOOKUP(G31,pedidos!$B$2:$N$237,4))</f>
        <v>220.5</v>
      </c>
      <c r="E31" s="23" t="n">
        <f aca="false">IF(C31=0,0,VLOOKUP(G31,pedidos_conv!$B$2:$N$69,4))</f>
        <v>0</v>
      </c>
      <c r="F31" s="23" t="n">
        <f aca="false">IF(G31="N/D","   ",F30+1)</f>
        <v>28</v>
      </c>
      <c r="G31" s="31" t="s">
        <v>22</v>
      </c>
      <c r="H31" s="23" t="n">
        <f aca="false">MATCH(G31,Plant_Matriz_Setup!$A$1:$A$33)</f>
        <v>6</v>
      </c>
      <c r="I31" s="23" t="n">
        <f aca="false">MATCH(G32,Plant_Matriz_Setup!$A$1:$AF$1)</f>
        <v>4</v>
      </c>
      <c r="J31" s="23" t="str">
        <f aca="false">VLOOKUP(G31,Plant_Matriz_Setup!$A$1:$AF$33,I31)</f>
        <v>10:00.0000</v>
      </c>
      <c r="K31" s="25" t="str">
        <f aca="false">J31</f>
        <v>10:00.0000</v>
      </c>
      <c r="L31" s="26" t="str">
        <f aca="false">RIGHT(K31,8)</f>
        <v>:00.0000</v>
      </c>
      <c r="M31" s="27" t="n">
        <f aca="false">LEN(K31)</f>
        <v>10</v>
      </c>
      <c r="N31" s="27" t="n">
        <f aca="false">LEN(L31)</f>
        <v>8</v>
      </c>
      <c r="O31" s="27" t="n">
        <f aca="false">M31-N31</f>
        <v>2</v>
      </c>
      <c r="P31" s="32" t="str">
        <f aca="false">LEFT(K31,O31)</f>
        <v>10</v>
      </c>
      <c r="Q31" s="28" t="n">
        <f aca="false">IF(O31=0,0,VALUE(P31))</f>
        <v>10</v>
      </c>
      <c r="R31" s="17"/>
      <c r="S31" s="17"/>
      <c r="T31" s="17"/>
      <c r="U31" s="17"/>
      <c r="V31" s="17"/>
      <c r="W31" s="17"/>
      <c r="X31" s="17"/>
      <c r="Y31" s="17"/>
      <c r="Z31" s="17"/>
    </row>
    <row r="32" customFormat="false" ht="15.75" hidden="false" customHeight="true" outlineLevel="0" collapsed="false">
      <c r="B32" s="23" t="n">
        <f aca="false">IFERROR(MATCH(G32,pedidos_Lamin!$B$2:$B$169,0),0)</f>
        <v>8</v>
      </c>
      <c r="C32" s="23" t="n">
        <f aca="false">IFERROR(MATCH(G32,pedidos_conv!$B$2:$B$69,0),0)</f>
        <v>0</v>
      </c>
      <c r="D32" s="30" t="n">
        <f aca="false">IF(B32=0,0,VLOOKUP(G32,pedidos!$B$2:$N$237,4))</f>
        <v>220.5</v>
      </c>
      <c r="E32" s="23" t="n">
        <f aca="false">IF(C32=0,0,VLOOKUP(G32,pedidos_conv!$B$2:$N$69,4))</f>
        <v>0</v>
      </c>
      <c r="F32" s="23" t="n">
        <f aca="false">IF(G32="N/D","   ",F31+1)</f>
        <v>29</v>
      </c>
      <c r="G32" s="31" t="s">
        <v>21</v>
      </c>
      <c r="H32" s="23" t="n">
        <f aca="false">MATCH(G32,Plant_Matriz_Setup!$A$1:$A$33)</f>
        <v>5</v>
      </c>
      <c r="I32" s="23" t="n">
        <f aca="false">MATCH(G33,Plant_Matriz_Setup!$A$1:$AF$1)</f>
        <v>12</v>
      </c>
      <c r="J32" s="23" t="str">
        <f aca="false">VLOOKUP(G32,Plant_Matriz_Setup!$A$1:$AF$33,I32)</f>
        <v>20:00.0000</v>
      </c>
      <c r="K32" s="25" t="str">
        <f aca="false">J32</f>
        <v>20:00.0000</v>
      </c>
      <c r="L32" s="26" t="str">
        <f aca="false">RIGHT(K32,8)</f>
        <v>:00.0000</v>
      </c>
      <c r="M32" s="27" t="n">
        <f aca="false">LEN(K32)</f>
        <v>10</v>
      </c>
      <c r="N32" s="27" t="n">
        <f aca="false">LEN(L32)</f>
        <v>8</v>
      </c>
      <c r="O32" s="27" t="n">
        <f aca="false">M32-N32</f>
        <v>2</v>
      </c>
      <c r="P32" s="32" t="str">
        <f aca="false">LEFT(K32,O32)</f>
        <v>20</v>
      </c>
      <c r="Q32" s="28" t="n">
        <f aca="false">IF(O32=0,0,VALUE(P32))</f>
        <v>20</v>
      </c>
      <c r="R32" s="17"/>
      <c r="S32" s="17"/>
      <c r="T32" s="17"/>
      <c r="U32" s="17"/>
      <c r="V32" s="17"/>
      <c r="W32" s="17"/>
      <c r="X32" s="17"/>
      <c r="Y32" s="17"/>
      <c r="Z32" s="17"/>
    </row>
    <row r="33" customFormat="false" ht="15.75" hidden="false" customHeight="true" outlineLevel="0" collapsed="false">
      <c r="B33" s="23" t="n">
        <f aca="false">IFERROR(MATCH(G33,pedidos_Lamin!$B$2:$B$169,0),0)</f>
        <v>16</v>
      </c>
      <c r="C33" s="23" t="n">
        <f aca="false">IFERROR(MATCH(G33,pedidos_conv!$B$2:$B$69,0),0)</f>
        <v>0</v>
      </c>
      <c r="D33" s="30" t="n">
        <f aca="false">IF(B33=0,0,VLOOKUP(G33,pedidos!$B$2:$N$237,4))</f>
        <v>220.5</v>
      </c>
      <c r="E33" s="23" t="n">
        <f aca="false">IF(C33=0,0,VLOOKUP(G33,pedidos_conv!$B$2:$N$69,4))</f>
        <v>0</v>
      </c>
      <c r="F33" s="23" t="n">
        <f aca="false">IF(G33="N/D","   ",F32+1)</f>
        <v>30</v>
      </c>
      <c r="G33" s="31" t="s">
        <v>29</v>
      </c>
      <c r="H33" s="23" t="n">
        <f aca="false">MATCH(G33,Plant_Matriz_Setup!$A$1:$A$33)</f>
        <v>13</v>
      </c>
      <c r="I33" s="23" t="n">
        <f aca="false">MATCH(G34,Plant_Matriz_Setup!$A$1:$AF$1)</f>
        <v>31</v>
      </c>
      <c r="J33" s="24" t="str">
        <f aca="false">VLOOKUP(G33,Plant_Matriz_Setup!$A$1:$AF$33,I33)</f>
        <v>1:00.0000</v>
      </c>
      <c r="K33" s="25" t="str">
        <f aca="false">J33</f>
        <v>1:00.0000</v>
      </c>
      <c r="L33" s="26" t="str">
        <f aca="false">RIGHT(K33,8)</f>
        <v>:00.0000</v>
      </c>
      <c r="M33" s="27" t="n">
        <f aca="false">LEN(K33)</f>
        <v>9</v>
      </c>
      <c r="N33" s="27" t="n">
        <f aca="false">LEN(L33)</f>
        <v>8</v>
      </c>
      <c r="O33" s="27" t="n">
        <f aca="false">M33-N33</f>
        <v>1</v>
      </c>
      <c r="P33" s="32" t="str">
        <f aca="false">LEFT(K33,O33)</f>
        <v>1</v>
      </c>
      <c r="Q33" s="28" t="n">
        <f aca="false">IF(O33=0,0,VALUE(P33))</f>
        <v>1</v>
      </c>
      <c r="R33" s="17"/>
      <c r="S33" s="17"/>
      <c r="T33" s="17"/>
      <c r="U33" s="17"/>
      <c r="V33" s="17"/>
      <c r="W33" s="17"/>
      <c r="X33" s="17"/>
      <c r="Y33" s="17"/>
      <c r="Z33" s="17"/>
    </row>
    <row r="34" customFormat="false" ht="15.75" hidden="false" customHeight="true" outlineLevel="0" collapsed="false">
      <c r="B34" s="23" t="n">
        <f aca="false">IFERROR(MATCH(G34,pedidos_Lamin!$B$2:$B$169,0),0)</f>
        <v>4</v>
      </c>
      <c r="C34" s="23" t="n">
        <f aca="false">IFERROR(MATCH(G34,pedidos_conv!$B$2:$B$69,0),0)</f>
        <v>0</v>
      </c>
      <c r="D34" s="30" t="n">
        <f aca="false">IF(B34=0,0,VLOOKUP(G34,pedidos!$B$2:$N$237,4))</f>
        <v>226.8</v>
      </c>
      <c r="E34" s="23" t="n">
        <f aca="false">IF(C34=0,0,VLOOKUP(G34,pedidos_conv!$B$2:$N$69,4))</f>
        <v>0</v>
      </c>
      <c r="F34" s="23" t="n">
        <f aca="false">IF(G34="N/D","   ",F33+1)</f>
        <v>31</v>
      </c>
      <c r="G34" s="31" t="s">
        <v>17</v>
      </c>
      <c r="H34" s="23" t="n">
        <f aca="false">MATCH(G34,Plant_Matriz_Setup!$A$1:$A$33)</f>
        <v>32</v>
      </c>
      <c r="I34" s="23" t="n">
        <f aca="false">MATCH(G35,Plant_Matriz_Setup!$A$1:$AF$1)</f>
        <v>5</v>
      </c>
      <c r="J34" s="24" t="str">
        <f aca="false">VLOOKUP(G34,Plant_Matriz_Setup!$A$1:$AF$33,I34)</f>
        <v>20:00.0000</v>
      </c>
      <c r="K34" s="25" t="str">
        <f aca="false">J34</f>
        <v>20:00.0000</v>
      </c>
      <c r="L34" s="26" t="str">
        <f aca="false">RIGHT(K34,8)</f>
        <v>:00.0000</v>
      </c>
      <c r="M34" s="27" t="n">
        <f aca="false">LEN(K34)</f>
        <v>10</v>
      </c>
      <c r="N34" s="27" t="n">
        <f aca="false">LEN(L34)</f>
        <v>8</v>
      </c>
      <c r="O34" s="27" t="n">
        <f aca="false">M34-N34</f>
        <v>2</v>
      </c>
      <c r="P34" s="32" t="str">
        <f aca="false">LEFT(K34,O34)</f>
        <v>20</v>
      </c>
      <c r="Q34" s="28" t="n">
        <f aca="false">IF(O34=0,0,VALUE(P34))</f>
        <v>20</v>
      </c>
      <c r="R34" s="17"/>
      <c r="S34" s="17"/>
      <c r="T34" s="17"/>
      <c r="U34" s="17"/>
      <c r="V34" s="17"/>
      <c r="W34" s="17"/>
      <c r="X34" s="17"/>
      <c r="Y34" s="17"/>
      <c r="Z34" s="17"/>
    </row>
    <row r="35" customFormat="false" ht="15.75" hidden="false" customHeight="true" outlineLevel="0" collapsed="false">
      <c r="B35" s="23" t="n">
        <f aca="false">IFERROR(MATCH(G35,pedidos_Lamin!$B$2:$B$169,0),0)</f>
        <v>9</v>
      </c>
      <c r="C35" s="23" t="n">
        <f aca="false">IFERROR(MATCH(G35,pedidos_conv!$B$2:$B$69,0),0)</f>
        <v>0</v>
      </c>
      <c r="D35" s="30" t="n">
        <f aca="false">IF(B35=0,0,VLOOKUP(G35,pedidos!$B$2:$N$237,4))</f>
        <v>220.5</v>
      </c>
      <c r="E35" s="23" t="n">
        <f aca="false">IF(C35=0,0,VLOOKUP(G35,pedidos_conv!$B$2:$N$69,4))</f>
        <v>0</v>
      </c>
      <c r="F35" s="23" t="n">
        <f aca="false">IF(G35="N/D","   ",F34+1)</f>
        <v>32</v>
      </c>
      <c r="G35" s="31" t="s">
        <v>22</v>
      </c>
      <c r="H35" s="23" t="n">
        <f aca="false">MATCH(G35,Plant_Matriz_Setup!$A$1:$A$33)</f>
        <v>6</v>
      </c>
      <c r="I35" s="23" t="n">
        <f aca="false">MATCH(G36,Plant_Matriz_Setup!$A$1:$AF$1)</f>
        <v>4</v>
      </c>
      <c r="J35" s="23" t="str">
        <f aca="false">VLOOKUP(G35,Plant_Matriz_Setup!$A$1:$AF$33,I35)</f>
        <v>10:00.0000</v>
      </c>
      <c r="K35" s="25" t="str">
        <f aca="false">J35</f>
        <v>10:00.0000</v>
      </c>
      <c r="L35" s="26" t="str">
        <f aca="false">RIGHT(K35,8)</f>
        <v>:00.0000</v>
      </c>
      <c r="M35" s="27" t="n">
        <f aca="false">LEN(K35)</f>
        <v>10</v>
      </c>
      <c r="N35" s="27" t="n">
        <f aca="false">LEN(L35)</f>
        <v>8</v>
      </c>
      <c r="O35" s="27" t="n">
        <f aca="false">M35-N35</f>
        <v>2</v>
      </c>
      <c r="P35" s="32" t="str">
        <f aca="false">LEFT(K35,O35)</f>
        <v>10</v>
      </c>
      <c r="Q35" s="28" t="n">
        <f aca="false">IF(O35=0,0,VALUE(P35))</f>
        <v>10</v>
      </c>
      <c r="R35" s="17"/>
      <c r="S35" s="17"/>
      <c r="T35" s="17"/>
      <c r="U35" s="17"/>
      <c r="V35" s="17"/>
      <c r="W35" s="17"/>
      <c r="X35" s="17"/>
      <c r="Y35" s="17"/>
      <c r="Z35" s="17"/>
    </row>
    <row r="36" customFormat="false" ht="15.75" hidden="false" customHeight="true" outlineLevel="0" collapsed="false">
      <c r="B36" s="23" t="n">
        <f aca="false">IFERROR(MATCH(G36,pedidos_Lamin!$B$2:$B$169,0),0)</f>
        <v>8</v>
      </c>
      <c r="C36" s="23" t="n">
        <f aca="false">IFERROR(MATCH(G36,pedidos_conv!$B$2:$B$69,0),0)</f>
        <v>0</v>
      </c>
      <c r="D36" s="30" t="n">
        <f aca="false">IF(B36=0,0,VLOOKUP(G36,pedidos!$B$2:$N$237,4))</f>
        <v>220.5</v>
      </c>
      <c r="E36" s="23" t="n">
        <f aca="false">IF(C36=0,0,VLOOKUP(G36,pedidos_conv!$B$2:$N$69,4))</f>
        <v>0</v>
      </c>
      <c r="F36" s="23" t="n">
        <f aca="false">IF(G36="N/D","   ",F35+1)</f>
        <v>33</v>
      </c>
      <c r="G36" s="31" t="s">
        <v>21</v>
      </c>
      <c r="H36" s="23" t="n">
        <f aca="false">MATCH(G36,Plant_Matriz_Setup!$A$1:$A$33)</f>
        <v>5</v>
      </c>
      <c r="I36" s="23" t="n">
        <f aca="false">MATCH(G37,Plant_Matriz_Setup!$A$1:$AF$1)</f>
        <v>5</v>
      </c>
      <c r="J36" s="23" t="str">
        <f aca="false">VLOOKUP(G36,Plant_Matriz_Setup!$A$1:$AF$33,I36)</f>
        <v>10:00.0000</v>
      </c>
      <c r="K36" s="25" t="str">
        <f aca="false">J36</f>
        <v>10:00.0000</v>
      </c>
      <c r="L36" s="26" t="str">
        <f aca="false">RIGHT(K36,8)</f>
        <v>:00.0000</v>
      </c>
      <c r="M36" s="27" t="n">
        <f aca="false">LEN(K36)</f>
        <v>10</v>
      </c>
      <c r="N36" s="27" t="n">
        <f aca="false">LEN(L36)</f>
        <v>8</v>
      </c>
      <c r="O36" s="27" t="n">
        <f aca="false">M36-N36</f>
        <v>2</v>
      </c>
      <c r="P36" s="32" t="str">
        <f aca="false">LEFT(K36,O36)</f>
        <v>10</v>
      </c>
      <c r="Q36" s="28" t="n">
        <f aca="false">IF(O36=0,0,VALUE(P36))</f>
        <v>10</v>
      </c>
      <c r="R36" s="17"/>
      <c r="S36" s="17"/>
      <c r="T36" s="17"/>
      <c r="U36" s="17"/>
      <c r="V36" s="17"/>
      <c r="W36" s="17"/>
      <c r="X36" s="17"/>
      <c r="Y36" s="17"/>
      <c r="Z36" s="17"/>
    </row>
    <row r="37" customFormat="false" ht="15.75" hidden="false" customHeight="true" outlineLevel="0" collapsed="false">
      <c r="B37" s="23" t="n">
        <f aca="false">IFERROR(MATCH(G37,pedidos_Lamin!$B$2:$B$169,0),0)</f>
        <v>9</v>
      </c>
      <c r="C37" s="23" t="n">
        <f aca="false">IFERROR(MATCH(G37,pedidos_conv!$B$2:$B$69,0),0)</f>
        <v>0</v>
      </c>
      <c r="D37" s="30" t="n">
        <f aca="false">IF(B37=0,0,VLOOKUP(G37,pedidos!$B$2:$N$237,4))</f>
        <v>220.5</v>
      </c>
      <c r="E37" s="23" t="n">
        <f aca="false">IF(C37=0,0,VLOOKUP(G37,pedidos_conv!$B$2:$N$69,4))</f>
        <v>0</v>
      </c>
      <c r="F37" s="23" t="n">
        <f aca="false">IF(G37="N/D","   ",F36+1)</f>
        <v>34</v>
      </c>
      <c r="G37" s="31" t="s">
        <v>22</v>
      </c>
      <c r="H37" s="23" t="n">
        <f aca="false">MATCH(G37,Plant_Matriz_Setup!$A$1:$A$33)</f>
        <v>6</v>
      </c>
      <c r="I37" s="23" t="n">
        <f aca="false">MATCH(G38,Plant_Matriz_Setup!$A$1:$AF$1)</f>
        <v>29</v>
      </c>
      <c r="J37" s="24" t="str">
        <f aca="false">VLOOKUP(G37,Plant_Matriz_Setup!$A$1:$AF$33,I37)</f>
        <v>5:00.0000</v>
      </c>
      <c r="K37" s="25" t="str">
        <f aca="false">J37</f>
        <v>5:00.0000</v>
      </c>
      <c r="L37" s="26" t="str">
        <f aca="false">RIGHT(K37,8)</f>
        <v>:00.0000</v>
      </c>
      <c r="M37" s="27" t="n">
        <f aca="false">LEN(K37)</f>
        <v>9</v>
      </c>
      <c r="N37" s="27" t="n">
        <f aca="false">LEN(L37)</f>
        <v>8</v>
      </c>
      <c r="O37" s="27" t="n">
        <f aca="false">M37-N37</f>
        <v>1</v>
      </c>
      <c r="P37" s="32" t="str">
        <f aca="false">LEFT(K37,O37)</f>
        <v>5</v>
      </c>
      <c r="Q37" s="28" t="n">
        <f aca="false">IF(O37=0,0,VALUE(P37))</f>
        <v>5</v>
      </c>
      <c r="R37" s="17"/>
      <c r="S37" s="17"/>
      <c r="T37" s="17"/>
      <c r="U37" s="17"/>
      <c r="V37" s="17"/>
      <c r="W37" s="17"/>
      <c r="X37" s="17"/>
      <c r="Y37" s="17"/>
      <c r="Z37" s="17"/>
    </row>
    <row r="38" customFormat="false" ht="15.75" hidden="false" customHeight="true" outlineLevel="0" collapsed="false">
      <c r="B38" s="23" t="n">
        <f aca="false">IFERROR(MATCH(G38,pedidos_Lamin!$B$2:$B$169,0),0)</f>
        <v>2</v>
      </c>
      <c r="C38" s="23" t="n">
        <f aca="false">IFERROR(MATCH(G38,pedidos_conv!$B$2:$B$69,0),0)</f>
        <v>0</v>
      </c>
      <c r="D38" s="30" t="n">
        <f aca="false">IF(B38=0,0,VLOOKUP(G38,pedidos!$B$2:$N$237,4))</f>
        <v>226.8</v>
      </c>
      <c r="E38" s="23" t="n">
        <f aca="false">IF(C38=0,0,VLOOKUP(G38,pedidos_conv!$B$2:$N$69,4))</f>
        <v>0</v>
      </c>
      <c r="F38" s="23" t="n">
        <f aca="false">IF(G38="N/D","   ",F37+1)</f>
        <v>35</v>
      </c>
      <c r="G38" s="31" t="s">
        <v>15</v>
      </c>
      <c r="H38" s="23" t="n">
        <f aca="false">MATCH(G38,Plant_Matriz_Setup!$A$1:$A$33)</f>
        <v>30</v>
      </c>
      <c r="I38" s="23" t="n">
        <f aca="false">MATCH(G39,Plant_Matriz_Setup!$A$1:$AF$1)</f>
        <v>29</v>
      </c>
      <c r="J38" s="24" t="str">
        <f aca="false">VLOOKUP(G38,Plant_Matriz_Setup!$A$1:$AF$33,I38)</f>
        <v>0.0000</v>
      </c>
      <c r="K38" s="25" t="str">
        <f aca="false">J38</f>
        <v>0.0000</v>
      </c>
      <c r="L38" s="26" t="str">
        <f aca="false">RIGHT(K38,8)</f>
        <v>0.0000</v>
      </c>
      <c r="M38" s="27" t="n">
        <f aca="false">LEN(K38)</f>
        <v>6</v>
      </c>
      <c r="N38" s="27" t="n">
        <f aca="false">LEN(L38)</f>
        <v>6</v>
      </c>
      <c r="O38" s="27" t="n">
        <f aca="false">M38-N38</f>
        <v>0</v>
      </c>
      <c r="P38" s="32" t="str">
        <f aca="false">LEFT(K38,O38)</f>
        <v/>
      </c>
      <c r="Q38" s="28" t="n">
        <f aca="false">IF(O38=0,0,VALUE(P38))</f>
        <v>0</v>
      </c>
      <c r="R38" s="17"/>
      <c r="S38" s="17"/>
      <c r="T38" s="17"/>
      <c r="U38" s="17"/>
      <c r="V38" s="17"/>
      <c r="W38" s="17"/>
      <c r="X38" s="17"/>
      <c r="Y38" s="17"/>
      <c r="Z38" s="17"/>
    </row>
    <row r="39" customFormat="false" ht="15.75" hidden="false" customHeight="true" outlineLevel="0" collapsed="false">
      <c r="B39" s="23" t="n">
        <f aca="false">IFERROR(MATCH(G39,pedidos_Lamin!$B$2:$B$169,0),0)</f>
        <v>2</v>
      </c>
      <c r="C39" s="23" t="n">
        <f aca="false">IFERROR(MATCH(G39,pedidos_conv!$B$2:$B$69,0),0)</f>
        <v>0</v>
      </c>
      <c r="D39" s="30" t="n">
        <f aca="false">IF(B39=0,0,VLOOKUP(G39,pedidos!$B$2:$N$237,4))</f>
        <v>226.8</v>
      </c>
      <c r="E39" s="23" t="n">
        <f aca="false">IF(C39=0,0,VLOOKUP(G39,pedidos_conv!$B$2:$N$69,4))</f>
        <v>0</v>
      </c>
      <c r="F39" s="23" t="n">
        <f aca="false">IF(G39="N/D","   ",F38+1)</f>
        <v>36</v>
      </c>
      <c r="G39" s="31" t="s">
        <v>15</v>
      </c>
      <c r="H39" s="23" t="n">
        <f aca="false">MATCH(G39,Plant_Matriz_Setup!$A$1:$A$33)</f>
        <v>30</v>
      </c>
      <c r="I39" s="23" t="n">
        <f aca="false">MATCH(G40,Plant_Matriz_Setup!$A$1:$AF$1)</f>
        <v>29</v>
      </c>
      <c r="J39" s="24" t="str">
        <f aca="false">VLOOKUP(G39,Plant_Matriz_Setup!$A$1:$AF$33,I39)</f>
        <v>0.0000</v>
      </c>
      <c r="K39" s="25" t="str">
        <f aca="false">J39</f>
        <v>0.0000</v>
      </c>
      <c r="L39" s="26" t="str">
        <f aca="false">RIGHT(K39,8)</f>
        <v>0.0000</v>
      </c>
      <c r="M39" s="27" t="n">
        <f aca="false">LEN(K39)</f>
        <v>6</v>
      </c>
      <c r="N39" s="27" t="n">
        <f aca="false">LEN(L39)</f>
        <v>6</v>
      </c>
      <c r="O39" s="27" t="n">
        <f aca="false">M39-N39</f>
        <v>0</v>
      </c>
      <c r="P39" s="32" t="str">
        <f aca="false">LEFT(K39,O39)</f>
        <v/>
      </c>
      <c r="Q39" s="28" t="n">
        <f aca="false">IF(O39=0,0,VALUE(P39))</f>
        <v>0</v>
      </c>
      <c r="R39" s="17"/>
      <c r="S39" s="17"/>
      <c r="T39" s="17"/>
      <c r="U39" s="17"/>
      <c r="V39" s="17"/>
      <c r="W39" s="17"/>
      <c r="X39" s="17"/>
      <c r="Y39" s="17"/>
      <c r="Z39" s="17"/>
    </row>
    <row r="40" customFormat="false" ht="15.75" hidden="false" customHeight="true" outlineLevel="0" collapsed="false">
      <c r="B40" s="23" t="n">
        <f aca="false">IFERROR(MATCH(G40,pedidos_Lamin!$B$2:$B$169,0),0)</f>
        <v>2</v>
      </c>
      <c r="C40" s="23" t="n">
        <f aca="false">IFERROR(MATCH(G40,pedidos_conv!$B$2:$B$69,0),0)</f>
        <v>0</v>
      </c>
      <c r="D40" s="30" t="n">
        <f aca="false">IF(B40=0,0,VLOOKUP(G40,pedidos!$B$2:$N$237,4))</f>
        <v>226.8</v>
      </c>
      <c r="E40" s="23" t="n">
        <f aca="false">IF(C40=0,0,VLOOKUP(G40,pedidos_conv!$B$2:$N$69,4))</f>
        <v>0</v>
      </c>
      <c r="F40" s="23" t="n">
        <f aca="false">IF(G40="N/D","   ",F39+1)</f>
        <v>37</v>
      </c>
      <c r="G40" s="31" t="s">
        <v>15</v>
      </c>
      <c r="H40" s="23" t="n">
        <f aca="false">MATCH(G40,Plant_Matriz_Setup!$A$1:$A$33)</f>
        <v>30</v>
      </c>
      <c r="I40" s="23" t="n">
        <f aca="false">MATCH(G41,Plant_Matriz_Setup!$A$1:$AF$1)</f>
        <v>29</v>
      </c>
      <c r="J40" s="24" t="str">
        <f aca="false">VLOOKUP(G40,Plant_Matriz_Setup!$A$1:$AF$33,I40)</f>
        <v>0.0000</v>
      </c>
      <c r="K40" s="25" t="str">
        <f aca="false">J40</f>
        <v>0.0000</v>
      </c>
      <c r="L40" s="26" t="str">
        <f aca="false">RIGHT(K40,8)</f>
        <v>0.0000</v>
      </c>
      <c r="M40" s="27" t="n">
        <f aca="false">LEN(K40)</f>
        <v>6</v>
      </c>
      <c r="N40" s="27" t="n">
        <f aca="false">LEN(L40)</f>
        <v>6</v>
      </c>
      <c r="O40" s="27" t="n">
        <f aca="false">M40-N40</f>
        <v>0</v>
      </c>
      <c r="P40" s="32" t="str">
        <f aca="false">LEFT(K40,O40)</f>
        <v/>
      </c>
      <c r="Q40" s="28" t="n">
        <f aca="false">IF(O40=0,0,VALUE(P40))</f>
        <v>0</v>
      </c>
      <c r="R40" s="17"/>
      <c r="S40" s="17"/>
      <c r="T40" s="17"/>
      <c r="U40" s="17"/>
      <c r="V40" s="17"/>
      <c r="W40" s="17"/>
      <c r="X40" s="17"/>
      <c r="Y40" s="17"/>
      <c r="Z40" s="17"/>
    </row>
    <row r="41" customFormat="false" ht="15.75" hidden="false" customHeight="true" outlineLevel="0" collapsed="false">
      <c r="B41" s="23" t="n">
        <f aca="false">IFERROR(MATCH(G41,pedidos_Lamin!$B$2:$B$169,0),0)</f>
        <v>2</v>
      </c>
      <c r="C41" s="23" t="n">
        <f aca="false">IFERROR(MATCH(G41,pedidos_conv!$B$2:$B$69,0),0)</f>
        <v>0</v>
      </c>
      <c r="D41" s="30" t="n">
        <f aca="false">IF(B41=0,0,VLOOKUP(G41,pedidos!$B$2:$N$237,4))</f>
        <v>226.8</v>
      </c>
      <c r="E41" s="23" t="n">
        <f aca="false">IF(C41=0,0,VLOOKUP(G41,pedidos_conv!$B$2:$N$69,4))</f>
        <v>0</v>
      </c>
      <c r="F41" s="23" t="n">
        <f aca="false">IF(G41="N/D","   ",F40+1)</f>
        <v>38</v>
      </c>
      <c r="G41" s="31" t="s">
        <v>15</v>
      </c>
      <c r="H41" s="23" t="n">
        <f aca="false">MATCH(G41,Plant_Matriz_Setup!$A$1:$A$33)</f>
        <v>30</v>
      </c>
      <c r="I41" s="23" t="n">
        <f aca="false">MATCH(G42,Plant_Matriz_Setup!$A$1:$AF$1)</f>
        <v>4</v>
      </c>
      <c r="J41" s="24" t="str">
        <f aca="false">VLOOKUP(G41,Plant_Matriz_Setup!$A$1:$AF$33,I41)</f>
        <v>10:00.0000</v>
      </c>
      <c r="K41" s="25" t="str">
        <f aca="false">J41</f>
        <v>10:00.0000</v>
      </c>
      <c r="L41" s="26" t="str">
        <f aca="false">RIGHT(K41,8)</f>
        <v>:00.0000</v>
      </c>
      <c r="M41" s="27" t="n">
        <f aca="false">LEN(K41)</f>
        <v>10</v>
      </c>
      <c r="N41" s="27" t="n">
        <f aca="false">LEN(L41)</f>
        <v>8</v>
      </c>
      <c r="O41" s="27" t="n">
        <f aca="false">M41-N41</f>
        <v>2</v>
      </c>
      <c r="P41" s="32" t="str">
        <f aca="false">LEFT(K41,O41)</f>
        <v>10</v>
      </c>
      <c r="Q41" s="28" t="n">
        <f aca="false">IF(O41=0,0,VALUE(P41))</f>
        <v>10</v>
      </c>
      <c r="R41" s="17"/>
      <c r="S41" s="17"/>
      <c r="T41" s="17"/>
      <c r="U41" s="17"/>
      <c r="V41" s="17"/>
      <c r="W41" s="17"/>
      <c r="X41" s="17"/>
      <c r="Y41" s="17"/>
      <c r="Z41" s="17"/>
    </row>
    <row r="42" customFormat="false" ht="15.75" hidden="false" customHeight="true" outlineLevel="0" collapsed="false">
      <c r="B42" s="23" t="n">
        <f aca="false">IFERROR(MATCH(G42,pedidos_Lamin!$B$2:$B$169,0),0)</f>
        <v>8</v>
      </c>
      <c r="C42" s="23" t="n">
        <f aca="false">IFERROR(MATCH(G42,pedidos_conv!$B$2:$B$69,0),0)</f>
        <v>0</v>
      </c>
      <c r="D42" s="30" t="n">
        <f aca="false">IF(B42=0,0,VLOOKUP(G42,pedidos!$B$2:$N$237,4))</f>
        <v>220.5</v>
      </c>
      <c r="E42" s="23" t="n">
        <f aca="false">IF(C42=0,0,VLOOKUP(G42,pedidos_conv!$B$2:$N$69,4))</f>
        <v>0</v>
      </c>
      <c r="F42" s="23" t="n">
        <f aca="false">IF(G42="N/D","   ",F41+1)</f>
        <v>39</v>
      </c>
      <c r="G42" s="31" t="s">
        <v>21</v>
      </c>
      <c r="H42" s="23" t="n">
        <f aca="false">MATCH(G42,Plant_Matriz_Setup!$A$1:$A$33)</f>
        <v>5</v>
      </c>
      <c r="I42" s="23" t="n">
        <f aca="false">MATCH(G43,Plant_Matriz_Setup!$A$1:$AF$1)</f>
        <v>27</v>
      </c>
      <c r="J42" s="23" t="str">
        <f aca="false">VLOOKUP(G42,Plant_Matriz_Setup!$A$1:$AF$33,I42)</f>
        <v>1:00.0000</v>
      </c>
      <c r="K42" s="25" t="str">
        <f aca="false">J42</f>
        <v>1:00.0000</v>
      </c>
      <c r="L42" s="26" t="str">
        <f aca="false">RIGHT(K42,8)</f>
        <v>:00.0000</v>
      </c>
      <c r="M42" s="27" t="n">
        <f aca="false">LEN(K42)</f>
        <v>9</v>
      </c>
      <c r="N42" s="27" t="n">
        <f aca="false">LEN(L42)</f>
        <v>8</v>
      </c>
      <c r="O42" s="27" t="n">
        <f aca="false">M42-N42</f>
        <v>1</v>
      </c>
      <c r="P42" s="32" t="str">
        <f aca="false">LEFT(K42,O42)</f>
        <v>1</v>
      </c>
      <c r="Q42" s="28" t="n">
        <f aca="false">IF(O42=0,0,VALUE(P42))</f>
        <v>1</v>
      </c>
      <c r="R42" s="17"/>
      <c r="S42" s="17"/>
      <c r="T42" s="17"/>
      <c r="U42" s="17"/>
      <c r="V42" s="17"/>
      <c r="W42" s="17"/>
      <c r="X42" s="17"/>
      <c r="Y42" s="17"/>
      <c r="Z42" s="17"/>
    </row>
    <row r="43" customFormat="false" ht="15.75" hidden="false" customHeight="true" outlineLevel="0" collapsed="false">
      <c r="B43" s="23" t="n">
        <f aca="false">IFERROR(MATCH(G43,pedidos_Lamin!$B$2:$B$169,0),0)</f>
        <v>22</v>
      </c>
      <c r="C43" s="23" t="n">
        <f aca="false">IFERROR(MATCH(G43,pedidos_conv!$B$2:$B$69,0),0)</f>
        <v>0</v>
      </c>
      <c r="D43" s="30" t="n">
        <f aca="false">IF(B43=0,0,VLOOKUP(G43,pedidos!$B$2:$N$237,4))</f>
        <v>226.8</v>
      </c>
      <c r="E43" s="23" t="n">
        <f aca="false">IF(C43=0,0,VLOOKUP(G43,pedidos_conv!$B$2:$N$69,4))</f>
        <v>0</v>
      </c>
      <c r="F43" s="23" t="n">
        <f aca="false">IF(G43="N/D","   ",F42+1)</f>
        <v>40</v>
      </c>
      <c r="G43" s="31" t="s">
        <v>35</v>
      </c>
      <c r="H43" s="23" t="n">
        <f aca="false">MATCH(G43,Plant_Matriz_Setup!$A$1:$A$33)</f>
        <v>28</v>
      </c>
      <c r="I43" s="23" t="n">
        <f aca="false">MATCH(G44,Plant_Matriz_Setup!$A$1:$AF$1)</f>
        <v>26</v>
      </c>
      <c r="J43" s="23" t="str">
        <f aca="false">VLOOKUP(G43,Plant_Matriz_Setup!$A$1:$AF$33,I43)</f>
        <v>1:00.0000</v>
      </c>
      <c r="K43" s="25" t="str">
        <f aca="false">J43</f>
        <v>1:00.0000</v>
      </c>
      <c r="L43" s="26" t="str">
        <f aca="false">RIGHT(K43,8)</f>
        <v>:00.0000</v>
      </c>
      <c r="M43" s="27" t="n">
        <f aca="false">LEN(K43)</f>
        <v>9</v>
      </c>
      <c r="N43" s="27" t="n">
        <f aca="false">LEN(L43)</f>
        <v>8</v>
      </c>
      <c r="O43" s="27" t="n">
        <f aca="false">M43-N43</f>
        <v>1</v>
      </c>
      <c r="P43" s="32" t="str">
        <f aca="false">LEFT(K43,O43)</f>
        <v>1</v>
      </c>
      <c r="Q43" s="28" t="n">
        <f aca="false">IF(O43=0,0,VALUE(P43))</f>
        <v>1</v>
      </c>
      <c r="R43" s="17"/>
      <c r="S43" s="17"/>
      <c r="T43" s="17"/>
      <c r="U43" s="17"/>
      <c r="V43" s="17"/>
      <c r="W43" s="17"/>
      <c r="X43" s="17"/>
      <c r="Y43" s="17"/>
      <c r="Z43" s="17"/>
    </row>
    <row r="44" customFormat="false" ht="15.75" hidden="false" customHeight="true" outlineLevel="0" collapsed="false">
      <c r="B44" s="23" t="n">
        <f aca="false">IFERROR(MATCH(G44,pedidos_Lamin!$B$2:$B$169,0),0)</f>
        <v>21</v>
      </c>
      <c r="C44" s="23" t="n">
        <f aca="false">IFERROR(MATCH(G44,pedidos_conv!$B$2:$B$69,0),0)</f>
        <v>0</v>
      </c>
      <c r="D44" s="30" t="n">
        <f aca="false">IF(B44=0,0,VLOOKUP(G44,pedidos!$B$2:$N$237,4))</f>
        <v>226.8</v>
      </c>
      <c r="E44" s="23" t="n">
        <f aca="false">IF(C44=0,0,VLOOKUP(G44,pedidos_conv!$B$2:$N$69,4))</f>
        <v>0</v>
      </c>
      <c r="F44" s="23" t="n">
        <f aca="false">IF(G44="N/D","   ",F43+1)</f>
        <v>41</v>
      </c>
      <c r="G44" s="31" t="s">
        <v>34</v>
      </c>
      <c r="H44" s="23" t="n">
        <f aca="false">MATCH(G44,Plant_Matriz_Setup!$A$1:$A$33)</f>
        <v>27</v>
      </c>
      <c r="I44" s="23" t="n">
        <f aca="false">MATCH(G45,Plant_Matriz_Setup!$A$1:$AF$1)</f>
        <v>13</v>
      </c>
      <c r="J44" s="24" t="str">
        <f aca="false">VLOOKUP(G44,Plant_Matriz_Setup!$A$1:$AF$33,I44)</f>
        <v>3:00.0000</v>
      </c>
      <c r="K44" s="25" t="str">
        <f aca="false">J44</f>
        <v>3:00.0000</v>
      </c>
      <c r="L44" s="26" t="str">
        <f aca="false">RIGHT(K44,8)</f>
        <v>:00.0000</v>
      </c>
      <c r="M44" s="27" t="n">
        <f aca="false">LEN(K44)</f>
        <v>9</v>
      </c>
      <c r="N44" s="27" t="n">
        <f aca="false">LEN(L44)</f>
        <v>8</v>
      </c>
      <c r="O44" s="27" t="n">
        <f aca="false">M44-N44</f>
        <v>1</v>
      </c>
      <c r="P44" s="32" t="str">
        <f aca="false">LEFT(K44,O44)</f>
        <v>3</v>
      </c>
      <c r="Q44" s="28" t="n">
        <f aca="false">IF(O44=0,0,VALUE(P44))</f>
        <v>3</v>
      </c>
      <c r="R44" s="17"/>
      <c r="S44" s="17"/>
      <c r="T44" s="17"/>
      <c r="U44" s="17"/>
      <c r="V44" s="17"/>
      <c r="W44" s="17"/>
      <c r="X44" s="17"/>
      <c r="Y44" s="17"/>
      <c r="Z44" s="17"/>
    </row>
    <row r="45" customFormat="false" ht="15.75" hidden="false" customHeight="true" outlineLevel="0" collapsed="false">
      <c r="B45" s="23" t="n">
        <f aca="false">IFERROR(MATCH(G45,pedidos_Lamin!$B$2:$B$169,0),0)</f>
        <v>17</v>
      </c>
      <c r="C45" s="23" t="n">
        <f aca="false">IFERROR(MATCH(G45,pedidos_conv!$B$2:$B$69,0),0)</f>
        <v>0</v>
      </c>
      <c r="D45" s="30" t="n">
        <f aca="false">IF(B45=0,0,VLOOKUP(G45,pedidos!$B$2:$N$237,4))</f>
        <v>226.8</v>
      </c>
      <c r="E45" s="23" t="n">
        <f aca="false">IF(C45=0,0,VLOOKUP(G45,pedidos_conv!$B$2:$N$69,4))</f>
        <v>0</v>
      </c>
      <c r="F45" s="23" t="n">
        <f aca="false">IF(G45="N/D","   ",F44+1)</f>
        <v>42</v>
      </c>
      <c r="G45" s="31" t="s">
        <v>30</v>
      </c>
      <c r="H45" s="23" t="n">
        <f aca="false">MATCH(G45,Plant_Matriz_Setup!$A$1:$A$33)</f>
        <v>14</v>
      </c>
      <c r="I45" s="23" t="n">
        <f aca="false">MATCH(G46,Plant_Matriz_Setup!$A$1:$AF$1)</f>
        <v>15</v>
      </c>
      <c r="J45" s="24" t="str">
        <f aca="false">VLOOKUP(G45,Plant_Matriz_Setup!$A$1:$AF$33,I45)</f>
        <v>1:00.0000</v>
      </c>
      <c r="K45" s="25" t="str">
        <f aca="false">J45</f>
        <v>1:00.0000</v>
      </c>
      <c r="L45" s="26" t="str">
        <f aca="false">RIGHT(K45,8)</f>
        <v>:00.0000</v>
      </c>
      <c r="M45" s="27" t="n">
        <f aca="false">LEN(K45)</f>
        <v>9</v>
      </c>
      <c r="N45" s="27" t="n">
        <f aca="false">LEN(L45)</f>
        <v>8</v>
      </c>
      <c r="O45" s="27" t="n">
        <f aca="false">M45-N45</f>
        <v>1</v>
      </c>
      <c r="P45" s="32" t="str">
        <f aca="false">LEFT(K45,O45)</f>
        <v>1</v>
      </c>
      <c r="Q45" s="28" t="n">
        <f aca="false">IF(O45=0,0,VALUE(P45))</f>
        <v>1</v>
      </c>
      <c r="R45" s="17"/>
      <c r="S45" s="17"/>
      <c r="T45" s="17"/>
      <c r="U45" s="17"/>
      <c r="V45" s="17"/>
      <c r="W45" s="17"/>
      <c r="X45" s="17"/>
      <c r="Y45" s="17"/>
      <c r="Z45" s="17"/>
    </row>
    <row r="46" customFormat="false" ht="15.75" hidden="false" customHeight="true" outlineLevel="0" collapsed="false">
      <c r="B46" s="23" t="n">
        <f aca="false">IFERROR(MATCH(G46,pedidos_Lamin!$B$2:$B$169,0),0)</f>
        <v>23</v>
      </c>
      <c r="C46" s="23" t="n">
        <f aca="false">IFERROR(MATCH(G46,pedidos_conv!$B$2:$B$69,0),0)</f>
        <v>0</v>
      </c>
      <c r="D46" s="30" t="n">
        <f aca="false">IF(B46=0,0,VLOOKUP(G46,pedidos!$B$2:$N$237,4))</f>
        <v>239.4</v>
      </c>
      <c r="E46" s="23" t="n">
        <f aca="false">IF(C46=0,0,VLOOKUP(G46,pedidos_conv!$B$2:$N$69,4))</f>
        <v>0</v>
      </c>
      <c r="F46" s="23" t="n">
        <f aca="false">IF(G46="N/D","   ",F45+1)</f>
        <v>43</v>
      </c>
      <c r="G46" s="31" t="s">
        <v>36</v>
      </c>
      <c r="H46" s="23" t="n">
        <f aca="false">MATCH(G46,Plant_Matriz_Setup!$A$1:$A$33)</f>
        <v>16</v>
      </c>
      <c r="I46" s="23" t="n">
        <f aca="false">MATCH(G47,Plant_Matriz_Setup!$A$1:$AF$1)</f>
        <v>28</v>
      </c>
      <c r="J46" s="24" t="str">
        <f aca="false">VLOOKUP(G46,Plant_Matriz_Setup!$A$1:$AF$33,I46)</f>
        <v>2:00.0000</v>
      </c>
      <c r="K46" s="25" t="str">
        <f aca="false">J46</f>
        <v>2:00.0000</v>
      </c>
      <c r="L46" s="26" t="str">
        <f aca="false">RIGHT(K46,8)</f>
        <v>:00.0000</v>
      </c>
      <c r="M46" s="27" t="n">
        <f aca="false">LEN(K46)</f>
        <v>9</v>
      </c>
      <c r="N46" s="27" t="n">
        <f aca="false">LEN(L46)</f>
        <v>8</v>
      </c>
      <c r="O46" s="27" t="n">
        <f aca="false">M46-N46</f>
        <v>1</v>
      </c>
      <c r="P46" s="32" t="str">
        <f aca="false">LEFT(K46,O46)</f>
        <v>2</v>
      </c>
      <c r="Q46" s="28" t="n">
        <f aca="false">IF(O46=0,0,VALUE(P46))</f>
        <v>2</v>
      </c>
      <c r="R46" s="17"/>
      <c r="S46" s="17"/>
      <c r="T46" s="17"/>
      <c r="U46" s="17"/>
      <c r="V46" s="17"/>
      <c r="W46" s="17"/>
      <c r="X46" s="17"/>
      <c r="Y46" s="17"/>
      <c r="Z46" s="17"/>
    </row>
    <row r="47" customFormat="false" ht="15.75" hidden="false" customHeight="true" outlineLevel="0" collapsed="false">
      <c r="B47" s="23" t="n">
        <f aca="false">IFERROR(MATCH(G47,pedidos_Lamin!$B$2:$B$169,0),0)</f>
        <v>1</v>
      </c>
      <c r="C47" s="23" t="n">
        <f aca="false">IFERROR(MATCH(G47,pedidos_conv!$B$2:$B$69,0),0)</f>
        <v>0</v>
      </c>
      <c r="D47" s="30" t="n">
        <f aca="false">IF(B47=0,0,VLOOKUP(G47,pedidos!$B$2:$N$237,4))</f>
        <v>226.8</v>
      </c>
      <c r="E47" s="23" t="n">
        <f aca="false">IF(C47=0,0,VLOOKUP(G47,pedidos_conv!$B$2:$N$69,4))</f>
        <v>0</v>
      </c>
      <c r="F47" s="23" t="n">
        <f aca="false">IF(G47="N/D","   ",F46+1)</f>
        <v>44</v>
      </c>
      <c r="G47" s="31" t="s">
        <v>13</v>
      </c>
      <c r="H47" s="23" t="n">
        <f aca="false">MATCH(G47,Plant_Matriz_Setup!$A$1:$A$33)</f>
        <v>29</v>
      </c>
      <c r="I47" s="23" t="n">
        <f aca="false">MATCH(G48,Plant_Matriz_Setup!$A$1:$AF$1)</f>
        <v>13</v>
      </c>
      <c r="J47" s="24" t="str">
        <f aca="false">VLOOKUP(G47,Plant_Matriz_Setup!$A$1:$AF$33,I47)</f>
        <v>5:00.0000</v>
      </c>
      <c r="K47" s="25" t="str">
        <f aca="false">J47</f>
        <v>5:00.0000</v>
      </c>
      <c r="L47" s="26" t="str">
        <f aca="false">RIGHT(K47,8)</f>
        <v>:00.0000</v>
      </c>
      <c r="M47" s="27" t="n">
        <f aca="false">LEN(K47)</f>
        <v>9</v>
      </c>
      <c r="N47" s="27" t="n">
        <f aca="false">LEN(L47)</f>
        <v>8</v>
      </c>
      <c r="O47" s="27" t="n">
        <f aca="false">M47-N47</f>
        <v>1</v>
      </c>
      <c r="P47" s="32" t="str">
        <f aca="false">LEFT(K47,O47)</f>
        <v>5</v>
      </c>
      <c r="Q47" s="28" t="n">
        <f aca="false">IF(O47=0,0,VALUE(P47))</f>
        <v>5</v>
      </c>
      <c r="R47" s="17"/>
      <c r="S47" s="17"/>
      <c r="T47" s="17"/>
      <c r="U47" s="17"/>
      <c r="V47" s="17"/>
      <c r="W47" s="17"/>
      <c r="X47" s="17"/>
      <c r="Y47" s="17"/>
      <c r="Z47" s="17"/>
    </row>
    <row r="48" customFormat="false" ht="15.75" hidden="false" customHeight="true" outlineLevel="0" collapsed="false">
      <c r="B48" s="23" t="n">
        <f aca="false">IFERROR(MATCH(G48,pedidos_Lamin!$B$2:$B$169,0),0)</f>
        <v>17</v>
      </c>
      <c r="C48" s="23" t="n">
        <f aca="false">IFERROR(MATCH(G48,pedidos_conv!$B$2:$B$69,0),0)</f>
        <v>0</v>
      </c>
      <c r="D48" s="30" t="n">
        <f aca="false">IF(B48=0,0,VLOOKUP(G48,pedidos!$B$2:$N$237,4))</f>
        <v>226.8</v>
      </c>
      <c r="E48" s="23" t="n">
        <f aca="false">IF(C48=0,0,VLOOKUP(G48,pedidos_conv!$B$2:$N$69,4))</f>
        <v>0</v>
      </c>
      <c r="F48" s="23" t="n">
        <f aca="false">IF(G48="N/D","   ",F47+1)</f>
        <v>45</v>
      </c>
      <c r="G48" s="31" t="s">
        <v>30</v>
      </c>
      <c r="H48" s="23" t="n">
        <f aca="false">MATCH(G48,Plant_Matriz_Setup!$A$1:$A$33)</f>
        <v>14</v>
      </c>
      <c r="I48" s="23" t="n">
        <f aca="false">MATCH(G49,Plant_Matriz_Setup!$A$1:$AF$1)</f>
        <v>10</v>
      </c>
      <c r="J48" s="24" t="str">
        <f aca="false">VLOOKUP(G48,Plant_Matriz_Setup!$A$1:$AF$33,I48)</f>
        <v>1:00.0000</v>
      </c>
      <c r="K48" s="25" t="str">
        <f aca="false">J48</f>
        <v>1:00.0000</v>
      </c>
      <c r="L48" s="26" t="str">
        <f aca="false">RIGHT(K48,8)</f>
        <v>:00.0000</v>
      </c>
      <c r="M48" s="27" t="n">
        <f aca="false">LEN(K48)</f>
        <v>9</v>
      </c>
      <c r="N48" s="27" t="n">
        <f aca="false">LEN(L48)</f>
        <v>8</v>
      </c>
      <c r="O48" s="27" t="n">
        <f aca="false">M48-N48</f>
        <v>1</v>
      </c>
      <c r="P48" s="32" t="str">
        <f aca="false">LEFT(K48,O48)</f>
        <v>1</v>
      </c>
      <c r="Q48" s="28" t="n">
        <f aca="false">IF(O48=0,0,VALUE(P48))</f>
        <v>1</v>
      </c>
      <c r="R48" s="17"/>
      <c r="S48" s="17"/>
      <c r="T48" s="17"/>
      <c r="U48" s="17"/>
      <c r="V48" s="17"/>
      <c r="W48" s="17"/>
      <c r="X48" s="17"/>
      <c r="Y48" s="17"/>
      <c r="Z48" s="17"/>
    </row>
    <row r="49" customFormat="false" ht="15.75" hidden="false" customHeight="true" outlineLevel="0" collapsed="false">
      <c r="B49" s="23" t="n">
        <f aca="false">IFERROR(MATCH(G49,pedidos_Lamin!$B$2:$B$169,0),0)</f>
        <v>14</v>
      </c>
      <c r="C49" s="23" t="n">
        <f aca="false">IFERROR(MATCH(G49,pedidos_conv!$B$2:$B$69,0),0)</f>
        <v>0</v>
      </c>
      <c r="D49" s="30" t="n">
        <f aca="false">IF(B49=0,0,VLOOKUP(G49,pedidos!$B$2:$N$237,4))</f>
        <v>226.8</v>
      </c>
      <c r="E49" s="23" t="n">
        <f aca="false">IF(C49=0,0,VLOOKUP(G49,pedidos_conv!$B$2:$N$69,4))</f>
        <v>0</v>
      </c>
      <c r="F49" s="23" t="n">
        <f aca="false">IF(G49="N/D","   ",F48+1)</f>
        <v>46</v>
      </c>
      <c r="G49" s="31" t="s">
        <v>27</v>
      </c>
      <c r="H49" s="23" t="n">
        <f aca="false">MATCH(G49,Plant_Matriz_Setup!$A$1:$A$33)</f>
        <v>11</v>
      </c>
      <c r="I49" s="23" t="n">
        <f aca="false">MATCH(G50,Plant_Matriz_Setup!$A$1:$AF$1)</f>
        <v>8</v>
      </c>
      <c r="J49" s="23" t="str">
        <f aca="false">VLOOKUP(G49,Plant_Matriz_Setup!$A$1:$AF$33,I49)</f>
        <v>2:00.0000</v>
      </c>
      <c r="K49" s="25" t="str">
        <f aca="false">J49</f>
        <v>2:00.0000</v>
      </c>
      <c r="L49" s="26" t="str">
        <f aca="false">RIGHT(K49,8)</f>
        <v>:00.0000</v>
      </c>
      <c r="M49" s="27" t="n">
        <f aca="false">LEN(K49)</f>
        <v>9</v>
      </c>
      <c r="N49" s="27" t="n">
        <f aca="false">LEN(L49)</f>
        <v>8</v>
      </c>
      <c r="O49" s="27" t="n">
        <f aca="false">M49-N49</f>
        <v>1</v>
      </c>
      <c r="P49" s="32" t="str">
        <f aca="false">LEFT(K49,O49)</f>
        <v>2</v>
      </c>
      <c r="Q49" s="28" t="n">
        <f aca="false">IF(O49=0,0,VALUE(P49))</f>
        <v>2</v>
      </c>
      <c r="R49" s="17"/>
      <c r="S49" s="17"/>
      <c r="T49" s="17"/>
      <c r="U49" s="17"/>
      <c r="V49" s="17"/>
      <c r="W49" s="17"/>
      <c r="X49" s="17"/>
      <c r="Y49" s="17"/>
      <c r="Z49" s="17"/>
    </row>
    <row r="50" customFormat="false" ht="15.75" hidden="false" customHeight="true" outlineLevel="0" collapsed="false">
      <c r="B50" s="23" t="n">
        <f aca="false">IFERROR(MATCH(G50,pedidos_Lamin!$B$2:$B$169,0),0)</f>
        <v>12</v>
      </c>
      <c r="C50" s="23" t="n">
        <f aca="false">IFERROR(MATCH(G50,pedidos_conv!$B$2:$B$69,0),0)</f>
        <v>0</v>
      </c>
      <c r="D50" s="30" t="n">
        <f aca="false">IF(B50=0,0,VLOOKUP(G50,pedidos!$B$2:$N$237,4))</f>
        <v>226.8</v>
      </c>
      <c r="E50" s="23" t="n">
        <f aca="false">IF(C50=0,0,VLOOKUP(G50,pedidos_conv!$B$2:$N$69,4))</f>
        <v>0</v>
      </c>
      <c r="F50" s="23" t="n">
        <f aca="false">IF(G50="N/D","   ",F49+1)</f>
        <v>47</v>
      </c>
      <c r="G50" s="31" t="s">
        <v>25</v>
      </c>
      <c r="H50" s="23" t="n">
        <f aca="false">MATCH(G50,Plant_Matriz_Setup!$A$1:$A$33)</f>
        <v>9</v>
      </c>
      <c r="I50" s="23" t="n">
        <f aca="false">MATCH(G51,Plant_Matriz_Setup!$A$1:$AF$1)</f>
        <v>10</v>
      </c>
      <c r="J50" s="23" t="str">
        <f aca="false">VLOOKUP(G50,Plant_Matriz_Setup!$A$1:$AF$33,I50)</f>
        <v>2:00.0000</v>
      </c>
      <c r="K50" s="25" t="str">
        <f aca="false">J50</f>
        <v>2:00.0000</v>
      </c>
      <c r="L50" s="26" t="str">
        <f aca="false">RIGHT(K50,8)</f>
        <v>:00.0000</v>
      </c>
      <c r="M50" s="27" t="n">
        <f aca="false">LEN(K50)</f>
        <v>9</v>
      </c>
      <c r="N50" s="27" t="n">
        <f aca="false">LEN(L50)</f>
        <v>8</v>
      </c>
      <c r="O50" s="27" t="n">
        <f aca="false">M50-N50</f>
        <v>1</v>
      </c>
      <c r="P50" s="32" t="str">
        <f aca="false">LEFT(K50,O50)</f>
        <v>2</v>
      </c>
      <c r="Q50" s="28" t="n">
        <f aca="false">IF(O50=0,0,VALUE(P50))</f>
        <v>2</v>
      </c>
      <c r="R50" s="17"/>
      <c r="S50" s="17"/>
      <c r="T50" s="17"/>
      <c r="U50" s="17"/>
      <c r="V50" s="17"/>
      <c r="W50" s="17"/>
      <c r="X50" s="17"/>
      <c r="Y50" s="17"/>
      <c r="Z50" s="17"/>
    </row>
    <row r="51" customFormat="false" ht="15.75" hidden="false" customHeight="true" outlineLevel="0" collapsed="false">
      <c r="B51" s="23" t="n">
        <f aca="false">IFERROR(MATCH(G51,pedidos_Lamin!$B$2:$B$169,0),0)</f>
        <v>14</v>
      </c>
      <c r="C51" s="23" t="n">
        <f aca="false">IFERROR(MATCH(G51,pedidos_conv!$B$2:$B$69,0),0)</f>
        <v>0</v>
      </c>
      <c r="D51" s="30" t="n">
        <f aca="false">IF(B51=0,0,VLOOKUP(G51,pedidos!$B$2:$N$237,4))</f>
        <v>226.8</v>
      </c>
      <c r="E51" s="23" t="n">
        <f aca="false">IF(C51=0,0,VLOOKUP(G51,pedidos_conv!$B$2:$N$69,4))</f>
        <v>0</v>
      </c>
      <c r="F51" s="23" t="n">
        <f aca="false">IF(G51="N/D","   ",F50+1)</f>
        <v>48</v>
      </c>
      <c r="G51" s="31" t="s">
        <v>27</v>
      </c>
      <c r="H51" s="23" t="n">
        <f aca="false">MATCH(G51,Plant_Matriz_Setup!$A$1:$A$33)</f>
        <v>11</v>
      </c>
      <c r="I51" s="23" t="n">
        <f aca="false">MATCH(G52,Plant_Matriz_Setup!$A$1:$AF$1)</f>
        <v>30</v>
      </c>
      <c r="J51" s="24" t="str">
        <f aca="false">VLOOKUP(G51,Plant_Matriz_Setup!$A$1:$AF$33,I51)</f>
        <v>10:00.0000</v>
      </c>
      <c r="K51" s="25" t="str">
        <f aca="false">J51</f>
        <v>10:00.0000</v>
      </c>
      <c r="L51" s="26" t="str">
        <f aca="false">RIGHT(K51,8)</f>
        <v>:00.0000</v>
      </c>
      <c r="M51" s="27" t="n">
        <f aca="false">LEN(K51)</f>
        <v>10</v>
      </c>
      <c r="N51" s="27" t="n">
        <f aca="false">LEN(L51)</f>
        <v>8</v>
      </c>
      <c r="O51" s="27" t="n">
        <f aca="false">M51-N51</f>
        <v>2</v>
      </c>
      <c r="P51" s="32" t="str">
        <f aca="false">LEFT(K51,O51)</f>
        <v>10</v>
      </c>
      <c r="Q51" s="28" t="n">
        <f aca="false">IF(O51=0,0,VALUE(P51))</f>
        <v>10</v>
      </c>
      <c r="R51" s="17"/>
      <c r="S51" s="17"/>
      <c r="T51" s="17"/>
      <c r="U51" s="17"/>
      <c r="V51" s="17"/>
      <c r="W51" s="17"/>
      <c r="X51" s="17"/>
      <c r="Y51" s="17"/>
      <c r="Z51" s="17"/>
    </row>
    <row r="52" customFormat="false" ht="15.75" hidden="false" customHeight="true" outlineLevel="0" collapsed="false">
      <c r="B52" s="23" t="n">
        <f aca="false">IFERROR(MATCH(G52,pedidos_Lamin!$B$2:$B$169,0),0)</f>
        <v>3</v>
      </c>
      <c r="C52" s="23" t="n">
        <f aca="false">IFERROR(MATCH(G52,pedidos_conv!$B$2:$B$69,0),0)</f>
        <v>0</v>
      </c>
      <c r="D52" s="30" t="n">
        <f aca="false">IF(B52=0,0,VLOOKUP(G52,pedidos!$B$2:$N$237,4))</f>
        <v>226.8</v>
      </c>
      <c r="E52" s="23" t="n">
        <f aca="false">IF(C52=0,0,VLOOKUP(G52,pedidos_conv!$B$2:$N$69,4))</f>
        <v>0</v>
      </c>
      <c r="F52" s="23" t="n">
        <f aca="false">IF(G52="N/D","   ",F51+1)</f>
        <v>49</v>
      </c>
      <c r="G52" s="31" t="s">
        <v>16</v>
      </c>
      <c r="H52" s="23" t="n">
        <f aca="false">MATCH(G52,Plant_Matriz_Setup!$A$1:$A$33)</f>
        <v>31</v>
      </c>
      <c r="I52" s="23" t="n">
        <f aca="false">MATCH(G53,Plant_Matriz_Setup!$A$1:$AF$1)</f>
        <v>28</v>
      </c>
      <c r="J52" s="24" t="str">
        <f aca="false">VLOOKUP(G52,Plant_Matriz_Setup!$A$1:$AF$33,I52)</f>
        <v>5:00.0000</v>
      </c>
      <c r="K52" s="25" t="str">
        <f aca="false">J52</f>
        <v>5:00.0000</v>
      </c>
      <c r="L52" s="26" t="str">
        <f aca="false">RIGHT(K52,8)</f>
        <v>:00.0000</v>
      </c>
      <c r="M52" s="27" t="n">
        <f aca="false">LEN(K52)</f>
        <v>9</v>
      </c>
      <c r="N52" s="27" t="n">
        <f aca="false">LEN(L52)</f>
        <v>8</v>
      </c>
      <c r="O52" s="27" t="n">
        <f aca="false">M52-N52</f>
        <v>1</v>
      </c>
      <c r="P52" s="32" t="str">
        <f aca="false">LEFT(K52,O52)</f>
        <v>5</v>
      </c>
      <c r="Q52" s="28" t="n">
        <f aca="false">IF(O52=0,0,VALUE(P52))</f>
        <v>5</v>
      </c>
      <c r="R52" s="17"/>
      <c r="S52" s="17"/>
      <c r="T52" s="17"/>
      <c r="U52" s="17"/>
      <c r="V52" s="17"/>
      <c r="W52" s="17"/>
      <c r="X52" s="17"/>
      <c r="Y52" s="17"/>
      <c r="Z52" s="17"/>
    </row>
    <row r="53" customFormat="false" ht="15.75" hidden="false" customHeight="true" outlineLevel="0" collapsed="false">
      <c r="B53" s="23" t="n">
        <f aca="false">IFERROR(MATCH(G53,pedidos_Lamin!$B$2:$B$169,0),0)</f>
        <v>1</v>
      </c>
      <c r="C53" s="23" t="n">
        <f aca="false">IFERROR(MATCH(G53,pedidos_conv!$B$2:$B$69,0),0)</f>
        <v>0</v>
      </c>
      <c r="D53" s="30" t="n">
        <f aca="false">IF(B53=0,0,VLOOKUP(G53,pedidos!$B$2:$N$237,4))</f>
        <v>226.8</v>
      </c>
      <c r="E53" s="23" t="n">
        <f aca="false">IF(C53=0,0,VLOOKUP(G53,pedidos_conv!$B$2:$N$69,4))</f>
        <v>0</v>
      </c>
      <c r="F53" s="23" t="n">
        <f aca="false">IF(G53="N/D","   ",F52+1)</f>
        <v>50</v>
      </c>
      <c r="G53" s="31" t="s">
        <v>13</v>
      </c>
      <c r="H53" s="23" t="n">
        <f aca="false">MATCH(G53,Plant_Matriz_Setup!$A$1:$A$33)</f>
        <v>29</v>
      </c>
      <c r="I53" s="23" t="n">
        <f aca="false">MATCH(G54,Plant_Matriz_Setup!$A$1:$AF$1)</f>
        <v>27</v>
      </c>
      <c r="J53" s="24" t="str">
        <f aca="false">VLOOKUP(G53,Plant_Matriz_Setup!$A$1:$AF$33,I53)</f>
        <v>3:00.0000</v>
      </c>
      <c r="K53" s="25" t="str">
        <f aca="false">J53</f>
        <v>3:00.0000</v>
      </c>
      <c r="L53" s="26" t="str">
        <f aca="false">RIGHT(K53,8)</f>
        <v>:00.0000</v>
      </c>
      <c r="M53" s="27" t="n">
        <f aca="false">LEN(K53)</f>
        <v>9</v>
      </c>
      <c r="N53" s="27" t="n">
        <f aca="false">LEN(L53)</f>
        <v>8</v>
      </c>
      <c r="O53" s="27" t="n">
        <f aca="false">M53-N53</f>
        <v>1</v>
      </c>
      <c r="P53" s="32" t="str">
        <f aca="false">LEFT(K53,O53)</f>
        <v>3</v>
      </c>
      <c r="Q53" s="28" t="n">
        <f aca="false">IF(O53=0,0,VALUE(P53))</f>
        <v>3</v>
      </c>
      <c r="R53" s="17"/>
      <c r="S53" s="17"/>
      <c r="T53" s="17"/>
      <c r="U53" s="17"/>
      <c r="V53" s="17"/>
      <c r="W53" s="17"/>
      <c r="X53" s="17"/>
      <c r="Y53" s="17"/>
      <c r="Z53" s="17"/>
    </row>
    <row r="54" customFormat="false" ht="15.75" hidden="false" customHeight="true" outlineLevel="0" collapsed="false">
      <c r="B54" s="23" t="n">
        <f aca="false">IFERROR(MATCH(G54,pedidos_Lamin!$B$2:$B$169,0),0)</f>
        <v>22</v>
      </c>
      <c r="C54" s="23" t="n">
        <f aca="false">IFERROR(MATCH(G54,pedidos_conv!$B$2:$B$69,0),0)</f>
        <v>0</v>
      </c>
      <c r="D54" s="30" t="n">
        <f aca="false">IF(B54=0,0,VLOOKUP(G54,pedidos!$B$2:$N$237,4))</f>
        <v>226.8</v>
      </c>
      <c r="E54" s="23" t="n">
        <f aca="false">IF(C54=0,0,VLOOKUP(G54,pedidos_conv!$B$2:$N$69,4))</f>
        <v>0</v>
      </c>
      <c r="F54" s="23" t="n">
        <f aca="false">IF(G54="N/D","   ",F53+1)</f>
        <v>51</v>
      </c>
      <c r="G54" s="31" t="s">
        <v>35</v>
      </c>
      <c r="H54" s="23" t="n">
        <f aca="false">MATCH(G54,Plant_Matriz_Setup!$A$1:$A$33)</f>
        <v>28</v>
      </c>
      <c r="I54" s="23" t="n">
        <f aca="false">MATCH(G55,Plant_Matriz_Setup!$A$1:$AF$1)</f>
        <v>10</v>
      </c>
      <c r="J54" s="24" t="str">
        <f aca="false">VLOOKUP(G54,Plant_Matriz_Setup!$A$1:$AF$33,I54)</f>
        <v>5:00.0000</v>
      </c>
      <c r="K54" s="25" t="str">
        <f aca="false">J54</f>
        <v>5:00.0000</v>
      </c>
      <c r="L54" s="26" t="str">
        <f aca="false">RIGHT(K54,8)</f>
        <v>:00.0000</v>
      </c>
      <c r="M54" s="27" t="n">
        <f aca="false">LEN(K54)</f>
        <v>9</v>
      </c>
      <c r="N54" s="27" t="n">
        <f aca="false">LEN(L54)</f>
        <v>8</v>
      </c>
      <c r="O54" s="27" t="n">
        <f aca="false">M54-N54</f>
        <v>1</v>
      </c>
      <c r="P54" s="32" t="str">
        <f aca="false">LEFT(K54,O54)</f>
        <v>5</v>
      </c>
      <c r="Q54" s="28" t="n">
        <f aca="false">IF(O54=0,0,VALUE(P54))</f>
        <v>5</v>
      </c>
      <c r="R54" s="17"/>
      <c r="S54" s="17"/>
      <c r="T54" s="17"/>
      <c r="U54" s="17"/>
      <c r="V54" s="17"/>
      <c r="W54" s="17"/>
      <c r="X54" s="17"/>
      <c r="Y54" s="17"/>
      <c r="Z54" s="17"/>
    </row>
    <row r="55" customFormat="false" ht="15.75" hidden="false" customHeight="true" outlineLevel="0" collapsed="false">
      <c r="B55" s="23" t="n">
        <f aca="false">IFERROR(MATCH(G55,pedidos_Lamin!$B$2:$B$169,0),0)</f>
        <v>14</v>
      </c>
      <c r="C55" s="23" t="n">
        <f aca="false">IFERROR(MATCH(G55,pedidos_conv!$B$2:$B$69,0),0)</f>
        <v>0</v>
      </c>
      <c r="D55" s="30" t="n">
        <f aca="false">IF(B55=0,0,VLOOKUP(G55,pedidos!$B$2:$N$237,4))</f>
        <v>226.8</v>
      </c>
      <c r="E55" s="23" t="n">
        <f aca="false">IF(C55=0,0,VLOOKUP(G55,pedidos_conv!$B$2:$N$69,4))</f>
        <v>0</v>
      </c>
      <c r="F55" s="23" t="n">
        <f aca="false">IF(G55="N/D","   ",F54+1)</f>
        <v>52</v>
      </c>
      <c r="G55" s="31" t="s">
        <v>27</v>
      </c>
      <c r="H55" s="23" t="n">
        <f aca="false">MATCH(G55,Plant_Matriz_Setup!$A$1:$A$33)</f>
        <v>11</v>
      </c>
      <c r="I55" s="23" t="n">
        <f aca="false">MATCH(G56,Plant_Matriz_Setup!$A$1:$AF$1)</f>
        <v>26</v>
      </c>
      <c r="J55" s="24" t="str">
        <f aca="false">VLOOKUP(G55,Plant_Matriz_Setup!$A$1:$AF$33,I55)</f>
        <v>20:00.0000</v>
      </c>
      <c r="K55" s="25" t="str">
        <f aca="false">J55</f>
        <v>20:00.0000</v>
      </c>
      <c r="L55" s="26" t="str">
        <f aca="false">RIGHT(K55,8)</f>
        <v>:00.0000</v>
      </c>
      <c r="M55" s="27" t="n">
        <f aca="false">LEN(K55)</f>
        <v>10</v>
      </c>
      <c r="N55" s="27" t="n">
        <f aca="false">LEN(L55)</f>
        <v>8</v>
      </c>
      <c r="O55" s="27" t="n">
        <f aca="false">M55-N55</f>
        <v>2</v>
      </c>
      <c r="P55" s="32" t="str">
        <f aca="false">LEFT(K55,O55)</f>
        <v>20</v>
      </c>
      <c r="Q55" s="28" t="n">
        <f aca="false">IF(O55=0,0,VALUE(P55))</f>
        <v>20</v>
      </c>
      <c r="R55" s="17"/>
      <c r="S55" s="17"/>
      <c r="T55" s="17"/>
      <c r="U55" s="17"/>
      <c r="V55" s="17"/>
      <c r="W55" s="17"/>
      <c r="X55" s="17"/>
      <c r="Y55" s="17"/>
      <c r="Z55" s="17"/>
    </row>
    <row r="56" customFormat="false" ht="15.75" hidden="false" customHeight="true" outlineLevel="0" collapsed="false">
      <c r="B56" s="23" t="n">
        <f aca="false">IFERROR(MATCH(G56,pedidos_Lamin!$B$2:$B$169,0),0)</f>
        <v>21</v>
      </c>
      <c r="C56" s="23" t="n">
        <f aca="false">IFERROR(MATCH(G56,pedidos_conv!$B$2:$B$69,0),0)</f>
        <v>0</v>
      </c>
      <c r="D56" s="30" t="n">
        <f aca="false">IF(B56=0,0,VLOOKUP(G56,pedidos!$B$2:$N$237,4))</f>
        <v>226.8</v>
      </c>
      <c r="E56" s="23" t="n">
        <f aca="false">IF(C56=0,0,VLOOKUP(G56,pedidos_conv!$B$2:$N$69,4))</f>
        <v>0</v>
      </c>
      <c r="F56" s="23" t="n">
        <f aca="false">IF(G56="N/D","   ",F55+1)</f>
        <v>53</v>
      </c>
      <c r="G56" s="31" t="s">
        <v>34</v>
      </c>
      <c r="H56" s="23" t="n">
        <f aca="false">MATCH(G56,Plant_Matriz_Setup!$A$1:$A$33)</f>
        <v>27</v>
      </c>
      <c r="I56" s="23" t="n">
        <f aca="false">MATCH(G57,Plant_Matriz_Setup!$A$1:$AF$1)</f>
        <v>26</v>
      </c>
      <c r="J56" s="24" t="str">
        <f aca="false">VLOOKUP(G56,Plant_Matriz_Setup!$A$1:$AF$33,I56)</f>
        <v>0.0000</v>
      </c>
      <c r="K56" s="25" t="str">
        <f aca="false">J56</f>
        <v>0.0000</v>
      </c>
      <c r="L56" s="26" t="str">
        <f aca="false">RIGHT(K56,8)</f>
        <v>0.0000</v>
      </c>
      <c r="M56" s="27" t="n">
        <f aca="false">LEN(K56)</f>
        <v>6</v>
      </c>
      <c r="N56" s="27" t="n">
        <f aca="false">LEN(L56)</f>
        <v>6</v>
      </c>
      <c r="O56" s="27" t="n">
        <f aca="false">M56-N56</f>
        <v>0</v>
      </c>
      <c r="P56" s="32" t="str">
        <f aca="false">LEFT(K56,O56)</f>
        <v/>
      </c>
      <c r="Q56" s="28" t="n">
        <f aca="false">IF(O56=0,0,VALUE(P56))</f>
        <v>0</v>
      </c>
      <c r="R56" s="17"/>
      <c r="S56" s="17"/>
      <c r="T56" s="17"/>
      <c r="U56" s="17"/>
      <c r="V56" s="17"/>
      <c r="W56" s="17"/>
      <c r="X56" s="17"/>
      <c r="Y56" s="17"/>
      <c r="Z56" s="17"/>
    </row>
    <row r="57" customFormat="false" ht="15.75" hidden="false" customHeight="true" outlineLevel="0" collapsed="false">
      <c r="B57" s="23" t="n">
        <f aca="false">IFERROR(MATCH(G57,pedidos_Lamin!$B$2:$B$169,0),0)</f>
        <v>21</v>
      </c>
      <c r="C57" s="23" t="n">
        <f aca="false">IFERROR(MATCH(G57,pedidos_conv!$B$2:$B$69,0),0)</f>
        <v>0</v>
      </c>
      <c r="D57" s="30" t="n">
        <f aca="false">IF(B57=0,0,VLOOKUP(G57,pedidos!$B$2:$N$237,4))</f>
        <v>226.8</v>
      </c>
      <c r="E57" s="23" t="n">
        <f aca="false">IF(C57=0,0,VLOOKUP(G57,pedidos_conv!$B$2:$N$69,4))</f>
        <v>0</v>
      </c>
      <c r="F57" s="23" t="n">
        <f aca="false">IF(G57="N/D","   ",F56+1)</f>
        <v>54</v>
      </c>
      <c r="G57" s="31" t="s">
        <v>34</v>
      </c>
      <c r="H57" s="23" t="n">
        <f aca="false">MATCH(G57,Plant_Matriz_Setup!$A$1:$A$33)</f>
        <v>27</v>
      </c>
      <c r="I57" s="23" t="n">
        <f aca="false">MATCH(G58,Plant_Matriz_Setup!$A$1:$AF$1)</f>
        <v>9</v>
      </c>
      <c r="J57" s="24" t="str">
        <f aca="false">VLOOKUP(G57,Plant_Matriz_Setup!$A$1:$AF$33,I57)</f>
        <v>5:00.0000</v>
      </c>
      <c r="K57" s="25" t="str">
        <f aca="false">J57</f>
        <v>5:00.0000</v>
      </c>
      <c r="L57" s="26" t="str">
        <f aca="false">RIGHT(K57,8)</f>
        <v>:00.0000</v>
      </c>
      <c r="M57" s="27" t="n">
        <f aca="false">LEN(K57)</f>
        <v>9</v>
      </c>
      <c r="N57" s="27" t="n">
        <f aca="false">LEN(L57)</f>
        <v>8</v>
      </c>
      <c r="O57" s="27" t="n">
        <f aca="false">M57-N57</f>
        <v>1</v>
      </c>
      <c r="P57" s="32" t="str">
        <f aca="false">LEFT(K57,O57)</f>
        <v>5</v>
      </c>
      <c r="Q57" s="28" t="n">
        <f aca="false">IF(O57=0,0,VALUE(P57))</f>
        <v>5</v>
      </c>
      <c r="R57" s="17"/>
      <c r="S57" s="17"/>
      <c r="T57" s="17"/>
      <c r="U57" s="17"/>
      <c r="V57" s="17"/>
      <c r="W57" s="17"/>
      <c r="X57" s="17"/>
      <c r="Y57" s="17"/>
      <c r="Z57" s="17"/>
    </row>
    <row r="58" customFormat="false" ht="15.75" hidden="false" customHeight="true" outlineLevel="0" collapsed="false">
      <c r="B58" s="23" t="n">
        <f aca="false">IFERROR(MATCH(G58,pedidos_Lamin!$B$2:$B$169,0),0)</f>
        <v>13</v>
      </c>
      <c r="C58" s="23" t="n">
        <f aca="false">IFERROR(MATCH(G58,pedidos_conv!$B$2:$B$69,0),0)</f>
        <v>0</v>
      </c>
      <c r="D58" s="30" t="n">
        <f aca="false">IF(B58=0,0,VLOOKUP(G58,pedidos!$B$2:$N$237,4))</f>
        <v>226.8</v>
      </c>
      <c r="E58" s="23" t="n">
        <f aca="false">IF(C58=0,0,VLOOKUP(G58,pedidos_conv!$B$2:$N$69,4))</f>
        <v>0</v>
      </c>
      <c r="F58" s="23" t="n">
        <f aca="false">IF(G58="N/D","   ",F57+1)</f>
        <v>55</v>
      </c>
      <c r="G58" s="31" t="s">
        <v>26</v>
      </c>
      <c r="H58" s="23" t="n">
        <f aca="false">MATCH(G58,Plant_Matriz_Setup!$A$1:$A$33)</f>
        <v>10</v>
      </c>
      <c r="I58" s="23" t="n">
        <f aca="false">MATCH(G59,Plant_Matriz_Setup!$A$1:$AF$1)</f>
        <v>27</v>
      </c>
      <c r="J58" s="24" t="str">
        <f aca="false">VLOOKUP(G58,Plant_Matriz_Setup!$A$1:$AF$33,I58)</f>
        <v>1:00.0000</v>
      </c>
      <c r="K58" s="25" t="str">
        <f aca="false">J58</f>
        <v>1:00.0000</v>
      </c>
      <c r="L58" s="26" t="str">
        <f aca="false">RIGHT(K58,8)</f>
        <v>:00.0000</v>
      </c>
      <c r="M58" s="27" t="n">
        <f aca="false">LEN(K58)</f>
        <v>9</v>
      </c>
      <c r="N58" s="27" t="n">
        <f aca="false">LEN(L58)</f>
        <v>8</v>
      </c>
      <c r="O58" s="27" t="n">
        <f aca="false">M58-N58</f>
        <v>1</v>
      </c>
      <c r="P58" s="32" t="str">
        <f aca="false">LEFT(K58,O58)</f>
        <v>1</v>
      </c>
      <c r="Q58" s="28" t="n">
        <f aca="false">IF(O58=0,0,VALUE(P58))</f>
        <v>1</v>
      </c>
      <c r="R58" s="17"/>
      <c r="S58" s="17"/>
      <c r="T58" s="17"/>
      <c r="U58" s="17"/>
      <c r="V58" s="17"/>
      <c r="W58" s="17"/>
      <c r="X58" s="17"/>
      <c r="Y58" s="17"/>
      <c r="Z58" s="17"/>
    </row>
    <row r="59" customFormat="false" ht="15.75" hidden="false" customHeight="true" outlineLevel="0" collapsed="false">
      <c r="B59" s="23" t="n">
        <f aca="false">IFERROR(MATCH(G59,pedidos_Lamin!$B$2:$B$169,0),0)</f>
        <v>22</v>
      </c>
      <c r="C59" s="23" t="n">
        <f aca="false">IFERROR(MATCH(G59,pedidos_conv!$B$2:$B$69,0),0)</f>
        <v>0</v>
      </c>
      <c r="D59" s="30" t="n">
        <f aca="false">IF(B59=0,0,VLOOKUP(G59,pedidos!$B$2:$N$237,4))</f>
        <v>226.8</v>
      </c>
      <c r="E59" s="23" t="n">
        <f aca="false">IF(C59=0,0,VLOOKUP(G59,pedidos_conv!$B$2:$N$69,4))</f>
        <v>0</v>
      </c>
      <c r="F59" s="23" t="n">
        <f aca="false">IF(G59="N/D","   ",F58+1)</f>
        <v>56</v>
      </c>
      <c r="G59" s="31" t="s">
        <v>35</v>
      </c>
      <c r="H59" s="23" t="n">
        <f aca="false">MATCH(G59,Plant_Matriz_Setup!$A$1:$A$33)</f>
        <v>28</v>
      </c>
      <c r="I59" s="23" t="n">
        <f aca="false">MATCH(G60,Plant_Matriz_Setup!$A$1:$AF$1)</f>
        <v>11</v>
      </c>
      <c r="J59" s="24" t="str">
        <f aca="false">VLOOKUP(G59,Plant_Matriz_Setup!$A$1:$AF$33,I59)</f>
        <v>20:00.0000</v>
      </c>
      <c r="K59" s="25" t="str">
        <f aca="false">J59</f>
        <v>20:00.0000</v>
      </c>
      <c r="L59" s="26" t="str">
        <f aca="false">RIGHT(K59,8)</f>
        <v>:00.0000</v>
      </c>
      <c r="M59" s="27" t="n">
        <f aca="false">LEN(K59)</f>
        <v>10</v>
      </c>
      <c r="N59" s="27" t="n">
        <f aca="false">LEN(L59)</f>
        <v>8</v>
      </c>
      <c r="O59" s="27" t="n">
        <f aca="false">M59-N59</f>
        <v>2</v>
      </c>
      <c r="P59" s="32" t="str">
        <f aca="false">LEFT(K59,O59)</f>
        <v>20</v>
      </c>
      <c r="Q59" s="28" t="n">
        <f aca="false">IF(O59=0,0,VALUE(P59))</f>
        <v>20</v>
      </c>
      <c r="R59" s="17"/>
      <c r="S59" s="17"/>
      <c r="T59" s="17"/>
      <c r="U59" s="17"/>
      <c r="V59" s="17"/>
      <c r="W59" s="17"/>
      <c r="X59" s="17"/>
      <c r="Y59" s="17"/>
      <c r="Z59" s="17"/>
    </row>
    <row r="60" customFormat="false" ht="15.75" hidden="false" customHeight="true" outlineLevel="0" collapsed="false">
      <c r="B60" s="23" t="n">
        <f aca="false">IFERROR(MATCH(G60,pedidos_Lamin!$B$2:$B$169,0),0)</f>
        <v>15</v>
      </c>
      <c r="C60" s="23" t="n">
        <f aca="false">IFERROR(MATCH(G60,pedidos_conv!$B$2:$B$69,0),0)</f>
        <v>0</v>
      </c>
      <c r="D60" s="30" t="n">
        <f aca="false">IF(B60=0,0,VLOOKUP(G60,pedidos!$B$2:$N$237,4))</f>
        <v>226.8</v>
      </c>
      <c r="E60" s="23" t="n">
        <f aca="false">IF(C60=0,0,VLOOKUP(G60,pedidos_conv!$B$2:$N$69,4))</f>
        <v>0</v>
      </c>
      <c r="F60" s="23" t="n">
        <f aca="false">IF(G60="N/D","   ",F59+1)</f>
        <v>57</v>
      </c>
      <c r="G60" s="31" t="s">
        <v>28</v>
      </c>
      <c r="H60" s="23" t="n">
        <f aca="false">MATCH(G60,Plant_Matriz_Setup!$A$1:$A$33)</f>
        <v>12</v>
      </c>
      <c r="I60" s="23" t="n">
        <f aca="false">MATCH(G61,Plant_Matriz_Setup!$A$1:$AF$1)</f>
        <v>18</v>
      </c>
      <c r="J60" s="23" t="str">
        <f aca="false">VLOOKUP(G60,Plant_Matriz_Setup!$A$1:$AF$33,I60)</f>
        <v>10:00.0000</v>
      </c>
      <c r="K60" s="25" t="str">
        <f aca="false">J60</f>
        <v>10:00.0000</v>
      </c>
      <c r="L60" s="26" t="str">
        <f aca="false">RIGHT(K60,8)</f>
        <v>:00.0000</v>
      </c>
      <c r="M60" s="27" t="n">
        <f aca="false">LEN(K60)</f>
        <v>10</v>
      </c>
      <c r="N60" s="27" t="n">
        <f aca="false">LEN(L60)</f>
        <v>8</v>
      </c>
      <c r="O60" s="27" t="n">
        <f aca="false">M60-N60</f>
        <v>2</v>
      </c>
      <c r="P60" s="32" t="str">
        <f aca="false">LEFT(K60,O60)</f>
        <v>10</v>
      </c>
      <c r="Q60" s="28" t="n">
        <f aca="false">IF(O60=0,0,VALUE(P60))</f>
        <v>10</v>
      </c>
      <c r="R60" s="17"/>
      <c r="S60" s="17"/>
      <c r="T60" s="17"/>
      <c r="U60" s="17"/>
      <c r="V60" s="17"/>
      <c r="W60" s="17"/>
      <c r="X60" s="17"/>
      <c r="Y60" s="17"/>
      <c r="Z60" s="17"/>
    </row>
    <row r="61" customFormat="false" ht="15.75" hidden="false" customHeight="true" outlineLevel="0" collapsed="false">
      <c r="B61" s="23" t="n">
        <f aca="false">IFERROR(MATCH(G61,pedidos_Lamin!$B$2:$B$169,0),0)</f>
        <v>0</v>
      </c>
      <c r="C61" s="23" t="n">
        <f aca="false">IFERROR(MATCH(G61,pedidos_conv!$B$2:$B$69,0),0)</f>
        <v>3</v>
      </c>
      <c r="D61" s="30" t="n">
        <f aca="false">IF(B61=0,0,VLOOKUP(G61,pedidos!$B$2:$N$237,4))</f>
        <v>0</v>
      </c>
      <c r="E61" s="23" t="n">
        <f aca="false">IF(C61=0,0,VLOOKUP(G61,pedidos_conv!$B$2:$N$69,4))</f>
        <v>226.8</v>
      </c>
      <c r="F61" s="23" t="n">
        <f aca="false">IF(G61="N/D","   ",F60+1)</f>
        <v>58</v>
      </c>
      <c r="G61" s="31" t="s">
        <v>40</v>
      </c>
      <c r="H61" s="23" t="n">
        <f aca="false">MATCH(G61,Plant_Matriz_Setup!$A$1:$A$33)</f>
        <v>19</v>
      </c>
      <c r="I61" s="23" t="n">
        <f aca="false">MATCH(G62,Plant_Matriz_Setup!$A$1:$AF$1)</f>
        <v>15</v>
      </c>
      <c r="J61" s="23" t="str">
        <f aca="false">VLOOKUP(G61,Plant_Matriz_Setup!$A$1:$AF$33,I61)</f>
        <v>5:00.0000</v>
      </c>
      <c r="K61" s="25" t="str">
        <f aca="false">J61</f>
        <v>5:00.0000</v>
      </c>
      <c r="L61" s="26" t="str">
        <f aca="false">RIGHT(K61,8)</f>
        <v>:00.0000</v>
      </c>
      <c r="M61" s="27" t="n">
        <f aca="false">LEN(K61)</f>
        <v>9</v>
      </c>
      <c r="N61" s="27" t="n">
        <f aca="false">LEN(L61)</f>
        <v>8</v>
      </c>
      <c r="O61" s="27" t="n">
        <f aca="false">M61-N61</f>
        <v>1</v>
      </c>
      <c r="P61" s="32" t="str">
        <f aca="false">LEFT(K61,O61)</f>
        <v>5</v>
      </c>
      <c r="Q61" s="28" t="n">
        <f aca="false">IF(O61=0,0,VALUE(P61))</f>
        <v>5</v>
      </c>
      <c r="R61" s="17"/>
      <c r="S61" s="17"/>
      <c r="T61" s="17"/>
      <c r="U61" s="17"/>
      <c r="V61" s="17"/>
      <c r="W61" s="17"/>
      <c r="X61" s="17"/>
      <c r="Y61" s="17"/>
      <c r="Z61" s="17"/>
    </row>
    <row r="62" customFormat="false" ht="15.75" hidden="false" customHeight="true" outlineLevel="0" collapsed="false">
      <c r="B62" s="23" t="n">
        <f aca="false">IFERROR(MATCH(G62,pedidos_Lamin!$B$2:$B$169,0),0)</f>
        <v>23</v>
      </c>
      <c r="C62" s="23" t="n">
        <f aca="false">IFERROR(MATCH(G62,pedidos_conv!$B$2:$B$69,0),0)</f>
        <v>0</v>
      </c>
      <c r="D62" s="30" t="n">
        <f aca="false">IF(B62=0,0,VLOOKUP(G62,pedidos!$B$2:$N$237,4))</f>
        <v>239.4</v>
      </c>
      <c r="E62" s="23" t="n">
        <f aca="false">IF(C62=0,0,VLOOKUP(G62,pedidos_conv!$B$2:$N$69,4))</f>
        <v>0</v>
      </c>
      <c r="F62" s="23" t="n">
        <f aca="false">IF(G62="N/D","   ",F61+1)</f>
        <v>59</v>
      </c>
      <c r="G62" s="31" t="s">
        <v>36</v>
      </c>
      <c r="H62" s="23" t="n">
        <f aca="false">MATCH(G62,Plant_Matriz_Setup!$A$1:$A$33)</f>
        <v>16</v>
      </c>
      <c r="I62" s="23" t="n">
        <f aca="false">MATCH(G63,Plant_Matriz_Setup!$A$1:$AF$1)</f>
        <v>9</v>
      </c>
      <c r="J62" s="24" t="str">
        <f aca="false">VLOOKUP(G62,Plant_Matriz_Setup!$A$1:$AF$33,I62)</f>
        <v>10:00.0000</v>
      </c>
      <c r="K62" s="25" t="str">
        <f aca="false">J62</f>
        <v>10:00.0000</v>
      </c>
      <c r="L62" s="26" t="str">
        <f aca="false">RIGHT(K62,8)</f>
        <v>:00.0000</v>
      </c>
      <c r="M62" s="27" t="n">
        <f aca="false">LEN(K62)</f>
        <v>10</v>
      </c>
      <c r="N62" s="27" t="n">
        <f aca="false">LEN(L62)</f>
        <v>8</v>
      </c>
      <c r="O62" s="27" t="n">
        <f aca="false">M62-N62</f>
        <v>2</v>
      </c>
      <c r="P62" s="32" t="str">
        <f aca="false">LEFT(K62,O62)</f>
        <v>10</v>
      </c>
      <c r="Q62" s="28" t="n">
        <f aca="false">IF(O62=0,0,VALUE(P62))</f>
        <v>10</v>
      </c>
      <c r="R62" s="17"/>
      <c r="S62" s="17"/>
      <c r="T62" s="17"/>
      <c r="U62" s="17"/>
      <c r="V62" s="17"/>
      <c r="W62" s="17"/>
      <c r="X62" s="17"/>
      <c r="Y62" s="17"/>
      <c r="Z62" s="17"/>
    </row>
    <row r="63" customFormat="false" ht="15.75" hidden="false" customHeight="true" outlineLevel="0" collapsed="false">
      <c r="B63" s="23" t="n">
        <f aca="false">IFERROR(MATCH(G63,pedidos_Lamin!$B$2:$B$169,0),0)</f>
        <v>13</v>
      </c>
      <c r="C63" s="23" t="n">
        <f aca="false">IFERROR(MATCH(G63,pedidos_conv!$B$2:$B$69,0),0)</f>
        <v>0</v>
      </c>
      <c r="D63" s="23" t="n">
        <f aca="false">IF(B63=0,0,VLOOKUP(G63,pedidos!$B$2:$N$237,4))</f>
        <v>226.8</v>
      </c>
      <c r="E63" s="30" t="n">
        <f aca="false">IF(C63=0,0,VLOOKUP(G63,pedidos_conv!$B$2:$N$69,4))</f>
        <v>0</v>
      </c>
      <c r="F63" s="23" t="n">
        <f aca="false">IF(G63="N/D","   ",F62+1)</f>
        <v>60</v>
      </c>
      <c r="G63" s="31" t="s">
        <v>26</v>
      </c>
      <c r="H63" s="23" t="n">
        <f aca="false">MATCH(G63,Plant_Matriz_Setup!$A$1:$A$33)</f>
        <v>10</v>
      </c>
      <c r="I63" s="23" t="n">
        <f aca="false">MATCH(G64,Plant_Matriz_Setup!$A$1:$AF$1)</f>
        <v>20</v>
      </c>
      <c r="J63" s="23" t="str">
        <f aca="false">VLOOKUP(G63,Plant_Matriz_Setup!$A$1:$AF$33,I63)</f>
        <v>5:00.0000</v>
      </c>
      <c r="K63" s="25" t="str">
        <f aca="false">J63</f>
        <v>5:00.0000</v>
      </c>
      <c r="L63" s="26" t="str">
        <f aca="false">RIGHT(K63,8)</f>
        <v>:00.0000</v>
      </c>
      <c r="M63" s="27" t="n">
        <f aca="false">LEN(K63)</f>
        <v>9</v>
      </c>
      <c r="N63" s="27" t="n">
        <f aca="false">LEN(L63)</f>
        <v>8</v>
      </c>
      <c r="O63" s="27" t="n">
        <f aca="false">M63-N63</f>
        <v>1</v>
      </c>
      <c r="P63" s="32" t="str">
        <f aca="false">LEFT(K63,O63)</f>
        <v>5</v>
      </c>
      <c r="Q63" s="28" t="n">
        <f aca="false">IF(O63=0,0,VALUE(P63))</f>
        <v>5</v>
      </c>
      <c r="R63" s="17"/>
      <c r="S63" s="17"/>
      <c r="T63" s="17"/>
      <c r="U63" s="17"/>
      <c r="V63" s="17"/>
      <c r="W63" s="17"/>
      <c r="X63" s="17"/>
      <c r="Y63" s="17"/>
      <c r="Z63" s="17"/>
    </row>
    <row r="64" customFormat="false" ht="15.75" hidden="false" customHeight="true" outlineLevel="0" collapsed="false">
      <c r="B64" s="23" t="n">
        <f aca="false">IFERROR(MATCH(G64,pedidos_Lamin!$B$2:$B$169,0),0)</f>
        <v>0</v>
      </c>
      <c r="C64" s="23" t="n">
        <f aca="false">IFERROR(MATCH(G64,pedidos_conv!$B$2:$B$69,0),0)</f>
        <v>5</v>
      </c>
      <c r="D64" s="30" t="n">
        <f aca="false">IF(B64=0,0,VLOOKUP(G64,pedidos!$B$2:$N$237,4))</f>
        <v>0</v>
      </c>
      <c r="E64" s="23" t="n">
        <f aca="false">IF(C64=0,0,VLOOKUP(G64,pedidos_conv!$B$2:$N$69,4))</f>
        <v>220.5</v>
      </c>
      <c r="F64" s="23" t="n">
        <f aca="false">IF(G64="N/D","   ",F63+1)</f>
        <v>61</v>
      </c>
      <c r="G64" s="31" t="s">
        <v>42</v>
      </c>
      <c r="H64" s="23" t="n">
        <f aca="false">MATCH(G64,Plant_Matriz_Setup!$A$1:$A$33)</f>
        <v>21</v>
      </c>
      <c r="I64" s="23" t="n">
        <f aca="false">MATCH(G65,Plant_Matriz_Setup!$A$1:$AF$1)</f>
        <v>28</v>
      </c>
      <c r="J64" s="23" t="str">
        <f aca="false">VLOOKUP(G64,Plant_Matriz_Setup!$A$1:$AF$33,I64)</f>
        <v>1:00.0000</v>
      </c>
      <c r="K64" s="25" t="str">
        <f aca="false">J64</f>
        <v>1:00.0000</v>
      </c>
      <c r="L64" s="26" t="str">
        <f aca="false">RIGHT(K64,8)</f>
        <v>:00.0000</v>
      </c>
      <c r="M64" s="27" t="n">
        <f aca="false">LEN(K64)</f>
        <v>9</v>
      </c>
      <c r="N64" s="27" t="n">
        <f aca="false">LEN(L64)</f>
        <v>8</v>
      </c>
      <c r="O64" s="27" t="n">
        <f aca="false">M64-N64</f>
        <v>1</v>
      </c>
      <c r="P64" s="32" t="str">
        <f aca="false">LEFT(K64,O64)</f>
        <v>1</v>
      </c>
      <c r="Q64" s="28" t="n">
        <f aca="false">IF(O64=0,0,VALUE(P64))</f>
        <v>1</v>
      </c>
      <c r="R64" s="17"/>
      <c r="S64" s="17"/>
      <c r="T64" s="17"/>
      <c r="U64" s="17"/>
      <c r="V64" s="17"/>
      <c r="W64" s="17"/>
      <c r="X64" s="17"/>
      <c r="Y64" s="17"/>
      <c r="Z64" s="17"/>
    </row>
    <row r="65" customFormat="false" ht="15.75" hidden="false" customHeight="true" outlineLevel="0" collapsed="false">
      <c r="B65" s="23" t="n">
        <f aca="false">IFERROR(MATCH(G65,pedidos_Lamin!$B$2:$B$169,0),0)</f>
        <v>1</v>
      </c>
      <c r="C65" s="23" t="n">
        <f aca="false">IFERROR(MATCH(G65,pedidos_conv!$B$2:$B$69,0),0)</f>
        <v>0</v>
      </c>
      <c r="D65" s="30" t="n">
        <f aca="false">IF(B65=0,0,VLOOKUP(G65,pedidos!$B$2:$N$237,4))</f>
        <v>226.8</v>
      </c>
      <c r="E65" s="23" t="n">
        <f aca="false">IF(C65=0,0,VLOOKUP(G65,pedidos_conv!$B$2:$N$69,4))</f>
        <v>0</v>
      </c>
      <c r="F65" s="23" t="n">
        <f aca="false">IF(G65="N/D","   ",F64+1)</f>
        <v>62</v>
      </c>
      <c r="G65" s="31" t="s">
        <v>13</v>
      </c>
      <c r="H65" s="23" t="n">
        <f aca="false">MATCH(G65,Plant_Matriz_Setup!$A$1:$A$33)</f>
        <v>29</v>
      </c>
      <c r="I65" s="23" t="n">
        <f aca="false">MATCH(G66,Plant_Matriz_Setup!$A$1:$AF$1)</f>
        <v>21</v>
      </c>
      <c r="J65" s="24" t="str">
        <f aca="false">VLOOKUP(G65,Plant_Matriz_Setup!$A$1:$AF$33,I65)</f>
        <v>1:00.0000</v>
      </c>
      <c r="K65" s="25" t="str">
        <f aca="false">J65</f>
        <v>1:00.0000</v>
      </c>
      <c r="L65" s="26" t="str">
        <f aca="false">RIGHT(K65,8)</f>
        <v>:00.0000</v>
      </c>
      <c r="M65" s="27" t="n">
        <f aca="false">LEN(K65)</f>
        <v>9</v>
      </c>
      <c r="N65" s="27" t="n">
        <f aca="false">LEN(L65)</f>
        <v>8</v>
      </c>
      <c r="O65" s="27" t="n">
        <f aca="false">M65-N65</f>
        <v>1</v>
      </c>
      <c r="P65" s="32" t="str">
        <f aca="false">LEFT(K65,O65)</f>
        <v>1</v>
      </c>
      <c r="Q65" s="28" t="n">
        <f aca="false">IF(O65=0,0,VALUE(P65))</f>
        <v>1</v>
      </c>
      <c r="R65" s="17"/>
      <c r="S65" s="17"/>
      <c r="T65" s="17"/>
      <c r="U65" s="17"/>
      <c r="V65" s="17"/>
      <c r="W65" s="17"/>
      <c r="X65" s="17"/>
      <c r="Y65" s="17"/>
      <c r="Z65" s="17"/>
    </row>
    <row r="66" customFormat="false" ht="15.75" hidden="false" customHeight="true" outlineLevel="0" collapsed="false">
      <c r="B66" s="23" t="n">
        <f aca="false">IFERROR(MATCH(G66,pedidos_Lamin!$B$2:$B$169,0),0)</f>
        <v>0</v>
      </c>
      <c r="C66" s="23" t="n">
        <f aca="false">IFERROR(MATCH(G66,pedidos_conv!$B$2:$B$69,0),0)</f>
        <v>6</v>
      </c>
      <c r="D66" s="30" t="n">
        <f aca="false">IF(B66=0,0,VLOOKUP(G66,pedidos!$B$2:$N$237,4))</f>
        <v>0</v>
      </c>
      <c r="E66" s="23" t="n">
        <f aca="false">IF(C66=0,0,VLOOKUP(G66,pedidos_conv!$B$2:$N$69,4))</f>
        <v>220.5</v>
      </c>
      <c r="F66" s="23" t="n">
        <f aca="false">IF(G66="N/D","   ",F65+1)</f>
        <v>63</v>
      </c>
      <c r="G66" s="31" t="s">
        <v>43</v>
      </c>
      <c r="H66" s="23" t="n">
        <f aca="false">MATCH(G66,Plant_Matriz_Setup!$A$1:$A$33)</f>
        <v>22</v>
      </c>
      <c r="I66" s="23" t="n">
        <f aca="false">MATCH(G67,Plant_Matriz_Setup!$A$1:$AF$1)</f>
        <v>22</v>
      </c>
      <c r="J66" s="24" t="str">
        <f aca="false">VLOOKUP(G66,Plant_Matriz_Setup!$A$1:$AF$33,I66)</f>
        <v>3:00.0000</v>
      </c>
      <c r="K66" s="25" t="str">
        <f aca="false">J66</f>
        <v>3:00.0000</v>
      </c>
      <c r="L66" s="26" t="str">
        <f aca="false">RIGHT(K66,8)</f>
        <v>:00.0000</v>
      </c>
      <c r="M66" s="27" t="n">
        <f aca="false">LEN(K66)</f>
        <v>9</v>
      </c>
      <c r="N66" s="27" t="n">
        <f aca="false">LEN(L66)</f>
        <v>8</v>
      </c>
      <c r="O66" s="27" t="n">
        <f aca="false">M66-N66</f>
        <v>1</v>
      </c>
      <c r="P66" s="32" t="str">
        <f aca="false">LEFT(K66,O66)</f>
        <v>3</v>
      </c>
      <c r="Q66" s="28" t="n">
        <f aca="false">IF(O66=0,0,VALUE(P66))</f>
        <v>3</v>
      </c>
      <c r="R66" s="17"/>
      <c r="S66" s="17"/>
      <c r="T66" s="17"/>
      <c r="U66" s="17"/>
      <c r="V66" s="17"/>
      <c r="W66" s="17"/>
      <c r="X66" s="17"/>
      <c r="Y66" s="17"/>
      <c r="Z66" s="17"/>
    </row>
    <row r="67" customFormat="false" ht="15.75" hidden="false" customHeight="true" outlineLevel="0" collapsed="false">
      <c r="B67" s="23" t="n">
        <f aca="false">IFERROR(MATCH(G67,pedidos_Lamin!$B$2:$B$169,0),0)</f>
        <v>0</v>
      </c>
      <c r="C67" s="23" t="n">
        <f aca="false">IFERROR(MATCH(G67,pedidos_conv!$B$2:$B$69,0),0)</f>
        <v>7</v>
      </c>
      <c r="D67" s="23" t="n">
        <f aca="false">IF(B67=0,0,VLOOKUP(G67,pedidos!$B$2:$N$237,4))</f>
        <v>0</v>
      </c>
      <c r="E67" s="30" t="n">
        <f aca="false">IF(C67=0,0,VLOOKUP(G67,pedidos_conv!$B$2:$N$69,4))</f>
        <v>245.7</v>
      </c>
      <c r="F67" s="23" t="n">
        <f aca="false">IF(G67="N/D","   ",F66+1)</f>
        <v>64</v>
      </c>
      <c r="G67" s="31" t="s">
        <v>44</v>
      </c>
      <c r="H67" s="23" t="n">
        <f aca="false">MATCH(G67,Plant_Matriz_Setup!$A$1:$A$33)</f>
        <v>23</v>
      </c>
      <c r="I67" s="23" t="n">
        <f aca="false">MATCH(G68,Plant_Matriz_Setup!$A$1:$AF$1)</f>
        <v>26</v>
      </c>
      <c r="J67" s="24" t="str">
        <f aca="false">VLOOKUP(G67,Plant_Matriz_Setup!$A$1:$AF$33,I67)</f>
        <v>10:00.0000</v>
      </c>
      <c r="K67" s="25" t="str">
        <f aca="false">J67</f>
        <v>10:00.0000</v>
      </c>
      <c r="L67" s="26" t="str">
        <f aca="false">RIGHT(K67,8)</f>
        <v>:00.0000</v>
      </c>
      <c r="M67" s="27" t="n">
        <f aca="false">LEN(K67)</f>
        <v>10</v>
      </c>
      <c r="N67" s="27" t="n">
        <f aca="false">LEN(L67)</f>
        <v>8</v>
      </c>
      <c r="O67" s="27" t="n">
        <f aca="false">M67-N67</f>
        <v>2</v>
      </c>
      <c r="P67" s="32" t="str">
        <f aca="false">LEFT(K67,O67)</f>
        <v>10</v>
      </c>
      <c r="Q67" s="28" t="n">
        <f aca="false">IF(O67=0,0,VALUE(P67))</f>
        <v>10</v>
      </c>
      <c r="R67" s="17"/>
      <c r="S67" s="17"/>
      <c r="T67" s="17"/>
      <c r="U67" s="17"/>
      <c r="V67" s="17"/>
      <c r="W67" s="17"/>
      <c r="X67" s="17"/>
      <c r="Y67" s="17"/>
      <c r="Z67" s="17"/>
    </row>
    <row r="68" customFormat="false" ht="15.75" hidden="false" customHeight="true" outlineLevel="0" collapsed="false">
      <c r="B68" s="23" t="n">
        <f aca="false">IFERROR(MATCH(G68,pedidos_Lamin!$B$2:$B$169,0),0)</f>
        <v>21</v>
      </c>
      <c r="C68" s="23" t="n">
        <f aca="false">IFERROR(MATCH(G68,pedidos_conv!$B$2:$B$69,0),0)</f>
        <v>0</v>
      </c>
      <c r="D68" s="30" t="n">
        <f aca="false">IF(B68=0,0,VLOOKUP(G68,pedidos!$B$2:$N$237,4))</f>
        <v>226.8</v>
      </c>
      <c r="E68" s="23" t="n">
        <f aca="false">IF(C68=0,0,VLOOKUP(G68,pedidos_conv!$B$2:$N$69,4))</f>
        <v>0</v>
      </c>
      <c r="F68" s="23" t="n">
        <f aca="false">IF(G68="N/D","   ",F67+1)</f>
        <v>65</v>
      </c>
      <c r="G68" s="31" t="s">
        <v>34</v>
      </c>
      <c r="H68" s="23" t="n">
        <f aca="false">MATCH(G68,Plant_Matriz_Setup!$A$1:$A$33)</f>
        <v>27</v>
      </c>
      <c r="I68" s="23" t="n">
        <f aca="false">MATCH(G69,Plant_Matriz_Setup!$A$1:$AF$1)</f>
        <v>19</v>
      </c>
      <c r="J68" s="24" t="str">
        <f aca="false">VLOOKUP(G68,Plant_Matriz_Setup!$A$1:$AF$33,I68)</f>
        <v>1:00.0000</v>
      </c>
      <c r="K68" s="25" t="str">
        <f aca="false">J68</f>
        <v>1:00.0000</v>
      </c>
      <c r="L68" s="26" t="str">
        <f aca="false">RIGHT(K68,8)</f>
        <v>:00.0000</v>
      </c>
      <c r="M68" s="27" t="n">
        <f aca="false">LEN(K68)</f>
        <v>9</v>
      </c>
      <c r="N68" s="27" t="n">
        <f aca="false">LEN(L68)</f>
        <v>8</v>
      </c>
      <c r="O68" s="27" t="n">
        <f aca="false">M68-N68</f>
        <v>1</v>
      </c>
      <c r="P68" s="32" t="str">
        <f aca="false">LEFT(K68,O68)</f>
        <v>1</v>
      </c>
      <c r="Q68" s="28" t="n">
        <f aca="false">IF(O68=0,0,VALUE(P68))</f>
        <v>1</v>
      </c>
      <c r="R68" s="17"/>
      <c r="S68" s="17"/>
      <c r="T68" s="17"/>
      <c r="U68" s="17"/>
      <c r="V68" s="17"/>
      <c r="W68" s="17"/>
      <c r="X68" s="17"/>
      <c r="Y68" s="17"/>
      <c r="Z68" s="17"/>
    </row>
    <row r="69" customFormat="false" ht="15.75" hidden="false" customHeight="true" outlineLevel="0" collapsed="false">
      <c r="B69" s="23" t="n">
        <f aca="false">IFERROR(MATCH(G69,pedidos_Lamin!$B$2:$B$169,0),0)</f>
        <v>0</v>
      </c>
      <c r="C69" s="23" t="n">
        <f aca="false">IFERROR(MATCH(G69,pedidos_conv!$B$2:$B$69,0),0)</f>
        <v>4</v>
      </c>
      <c r="D69" s="23" t="n">
        <f aca="false">IF(B69=0,0,VLOOKUP(G69,pedidos!$B$2:$N$237,4))</f>
        <v>0</v>
      </c>
      <c r="E69" s="30" t="n">
        <f aca="false">IF(C69=0,0,VLOOKUP(G69,pedidos_conv!$B$2:$N$69,4))</f>
        <v>226.8</v>
      </c>
      <c r="F69" s="23" t="n">
        <f aca="false">IF(G69="N/D","   ",F68+1)</f>
        <v>66</v>
      </c>
      <c r="G69" s="31" t="s">
        <v>41</v>
      </c>
      <c r="H69" s="23" t="n">
        <f aca="false">MATCH(G69,Plant_Matriz_Setup!$A$1:$A$33)</f>
        <v>20</v>
      </c>
      <c r="I69" s="23" t="n">
        <f aca="false">MATCH(G70,Plant_Matriz_Setup!$A$1:$AF$1)</f>
        <v>10</v>
      </c>
      <c r="J69" s="24" t="str">
        <f aca="false">VLOOKUP(G69,Plant_Matriz_Setup!$A$1:$AF$33,I69)</f>
        <v>5:00.0000</v>
      </c>
      <c r="K69" s="25" t="str">
        <f aca="false">J69</f>
        <v>5:00.0000</v>
      </c>
      <c r="L69" s="26" t="str">
        <f aca="false">RIGHT(K69,8)</f>
        <v>:00.0000</v>
      </c>
      <c r="M69" s="27" t="n">
        <f aca="false">LEN(K69)</f>
        <v>9</v>
      </c>
      <c r="N69" s="27" t="n">
        <f aca="false">LEN(L69)</f>
        <v>8</v>
      </c>
      <c r="O69" s="27" t="n">
        <f aca="false">M69-N69</f>
        <v>1</v>
      </c>
      <c r="P69" s="32" t="str">
        <f aca="false">LEFT(K69,O69)</f>
        <v>5</v>
      </c>
      <c r="Q69" s="28" t="n">
        <f aca="false">IF(O69=0,0,VALUE(P69))</f>
        <v>5</v>
      </c>
      <c r="R69" s="17"/>
      <c r="S69" s="17"/>
      <c r="T69" s="17"/>
      <c r="U69" s="17"/>
      <c r="V69" s="17"/>
      <c r="W69" s="17"/>
      <c r="X69" s="17"/>
      <c r="Y69" s="17"/>
      <c r="Z69" s="17"/>
    </row>
    <row r="70" customFormat="false" ht="15.75" hidden="false" customHeight="true" outlineLevel="0" collapsed="false">
      <c r="B70" s="23" t="n">
        <f aca="false">IFERROR(MATCH(G70,pedidos_Lamin!$B$2:$B$169,0),0)</f>
        <v>14</v>
      </c>
      <c r="C70" s="23" t="n">
        <f aca="false">IFERROR(MATCH(G70,pedidos_conv!$B$2:$B$69,0),0)</f>
        <v>0</v>
      </c>
      <c r="D70" s="23" t="n">
        <f aca="false">IF(B70=0,0,VLOOKUP(G70,pedidos!$B$2:$N$237,4))</f>
        <v>226.8</v>
      </c>
      <c r="E70" s="30" t="n">
        <f aca="false">IF(C70=0,0,VLOOKUP(G70,pedidos_conv!$B$2:$N$69,4))</f>
        <v>0</v>
      </c>
      <c r="F70" s="23" t="n">
        <f aca="false">IF(G70="N/D","   ",F69+1)</f>
        <v>67</v>
      </c>
      <c r="G70" s="31" t="s">
        <v>27</v>
      </c>
      <c r="H70" s="23" t="n">
        <f aca="false">MATCH(G70,Plant_Matriz_Setup!$A$1:$A$33)</f>
        <v>11</v>
      </c>
      <c r="I70" s="23" t="n">
        <f aca="false">MATCH(G71,Plant_Matriz_Setup!$A$1:$AF$1)</f>
        <v>26</v>
      </c>
      <c r="J70" s="24" t="str">
        <f aca="false">VLOOKUP(G70,Plant_Matriz_Setup!$A$1:$AF$33,I70)</f>
        <v>20:00.0000</v>
      </c>
      <c r="K70" s="25" t="str">
        <f aca="false">J70</f>
        <v>20:00.0000</v>
      </c>
      <c r="L70" s="26" t="str">
        <f aca="false">RIGHT(K70,8)</f>
        <v>:00.0000</v>
      </c>
      <c r="M70" s="27" t="n">
        <f aca="false">LEN(K70)</f>
        <v>10</v>
      </c>
      <c r="N70" s="27" t="n">
        <f aca="false">LEN(L70)</f>
        <v>8</v>
      </c>
      <c r="O70" s="27" t="n">
        <f aca="false">M70-N70</f>
        <v>2</v>
      </c>
      <c r="P70" s="32" t="str">
        <f aca="false">LEFT(K70,O70)</f>
        <v>20</v>
      </c>
      <c r="Q70" s="28" t="n">
        <f aca="false">IF(O70=0,0,VALUE(P70))</f>
        <v>20</v>
      </c>
      <c r="R70" s="17"/>
      <c r="S70" s="17"/>
      <c r="T70" s="17"/>
      <c r="U70" s="17"/>
      <c r="V70" s="17"/>
      <c r="W70" s="17"/>
      <c r="X70" s="17"/>
      <c r="Y70" s="17"/>
      <c r="Z70" s="17"/>
    </row>
    <row r="71" customFormat="false" ht="15.75" hidden="false" customHeight="true" outlineLevel="0" collapsed="false">
      <c r="B71" s="23" t="n">
        <f aca="false">IFERROR(MATCH(G71,pedidos_Lamin!$B$2:$B$169,0),0)</f>
        <v>21</v>
      </c>
      <c r="C71" s="23" t="n">
        <f aca="false">IFERROR(MATCH(G71,pedidos_conv!$B$2:$B$69,0),0)</f>
        <v>0</v>
      </c>
      <c r="D71" s="23" t="n">
        <f aca="false">IF(B71=0,0,VLOOKUP(G71,pedidos!$B$2:$N$237,4))</f>
        <v>226.8</v>
      </c>
      <c r="E71" s="30" t="n">
        <f aca="false">IF(C71=0,0,VLOOKUP(G71,pedidos_conv!$B$2:$N$69,4))</f>
        <v>0</v>
      </c>
      <c r="F71" s="23" t="n">
        <f aca="false">IF(G71="N/D","   ",F70+1)</f>
        <v>68</v>
      </c>
      <c r="G71" s="31" t="s">
        <v>34</v>
      </c>
      <c r="H71" s="23" t="n">
        <f aca="false">MATCH(G71,Plant_Matriz_Setup!$A$1:$A$33)</f>
        <v>27</v>
      </c>
      <c r="I71" s="23" t="n">
        <f aca="false">MATCH(G72,Plant_Matriz_Setup!$A$1:$AF$1)</f>
        <v>17</v>
      </c>
      <c r="J71" s="24" t="str">
        <f aca="false">VLOOKUP(G71,Plant_Matriz_Setup!$A$1:$AF$33,I71)</f>
        <v>10:00.0000</v>
      </c>
      <c r="K71" s="25" t="str">
        <f aca="false">J71</f>
        <v>10:00.0000</v>
      </c>
      <c r="L71" s="26" t="str">
        <f aca="false">RIGHT(K71,8)</f>
        <v>:00.0000</v>
      </c>
      <c r="M71" s="27" t="n">
        <f aca="false">LEN(K71)</f>
        <v>10</v>
      </c>
      <c r="N71" s="27" t="n">
        <f aca="false">LEN(L71)</f>
        <v>8</v>
      </c>
      <c r="O71" s="27" t="n">
        <f aca="false">M71-N71</f>
        <v>2</v>
      </c>
      <c r="P71" s="32" t="str">
        <f aca="false">LEFT(K71,O71)</f>
        <v>10</v>
      </c>
      <c r="Q71" s="28" t="n">
        <f aca="false">IF(O71=0,0,VALUE(P71))</f>
        <v>10</v>
      </c>
      <c r="R71" s="17"/>
      <c r="S71" s="17"/>
      <c r="T71" s="17"/>
      <c r="U71" s="17"/>
      <c r="V71" s="17"/>
      <c r="W71" s="17"/>
      <c r="X71" s="17"/>
      <c r="Y71" s="17"/>
      <c r="Z71" s="17"/>
    </row>
    <row r="72" customFormat="false" ht="15.75" hidden="false" customHeight="true" outlineLevel="0" collapsed="false">
      <c r="B72" s="23" t="n">
        <f aca="false">IFERROR(MATCH(G72,pedidos_Lamin!$B$2:$B$169,0),0)</f>
        <v>0</v>
      </c>
      <c r="C72" s="23" t="n">
        <f aca="false">IFERROR(MATCH(G72,pedidos_conv!$B$2:$B$69,0),0)</f>
        <v>2</v>
      </c>
      <c r="D72" s="23" t="n">
        <f aca="false">IF(B72=0,0,VLOOKUP(G72,pedidos!$B$2:$N$237,4))</f>
        <v>0</v>
      </c>
      <c r="E72" s="30" t="n">
        <f aca="false">IF(C72=0,0,VLOOKUP(G72,pedidos_conv!$B$2:$N$69,4))</f>
        <v>220.5</v>
      </c>
      <c r="F72" s="23" t="n">
        <f aca="false">IF(G72="N/D","   ",F71+1)</f>
        <v>69</v>
      </c>
      <c r="G72" s="31" t="s">
        <v>39</v>
      </c>
      <c r="H72" s="23" t="n">
        <f aca="false">MATCH(G72,Plant_Matriz_Setup!$A$1:$A$33)</f>
        <v>18</v>
      </c>
      <c r="I72" s="23" t="n">
        <f aca="false">MATCH(G73,Plant_Matriz_Setup!$A$1:$AF$1)</f>
        <v>13</v>
      </c>
      <c r="J72" s="24" t="str">
        <f aca="false">VLOOKUP(G72,Plant_Matriz_Setup!$A$1:$AF$33,I72)</f>
        <v>1:00.0000</v>
      </c>
      <c r="K72" s="25" t="str">
        <f aca="false">J72</f>
        <v>1:00.0000</v>
      </c>
      <c r="L72" s="26" t="str">
        <f aca="false">RIGHT(K72,8)</f>
        <v>:00.0000</v>
      </c>
      <c r="M72" s="27" t="n">
        <f aca="false">LEN(K72)</f>
        <v>9</v>
      </c>
      <c r="N72" s="27" t="n">
        <f aca="false">LEN(L72)</f>
        <v>8</v>
      </c>
      <c r="O72" s="27" t="n">
        <f aca="false">M72-N72</f>
        <v>1</v>
      </c>
      <c r="P72" s="32" t="str">
        <f aca="false">LEFT(K72,O72)</f>
        <v>1</v>
      </c>
      <c r="Q72" s="28" t="n">
        <f aca="false">IF(O72=0,0,VALUE(P72))</f>
        <v>1</v>
      </c>
      <c r="R72" s="17"/>
      <c r="S72" s="17"/>
      <c r="T72" s="17"/>
      <c r="U72" s="17"/>
      <c r="V72" s="17"/>
      <c r="W72" s="17"/>
      <c r="X72" s="17"/>
      <c r="Y72" s="17"/>
      <c r="Z72" s="17"/>
    </row>
    <row r="73" customFormat="false" ht="15.75" hidden="false" customHeight="true" outlineLevel="0" collapsed="false">
      <c r="B73" s="23" t="n">
        <f aca="false">IFERROR(MATCH(G73,pedidos_Lamin!$B$2:$B$169,0),0)</f>
        <v>17</v>
      </c>
      <c r="C73" s="23" t="n">
        <f aca="false">IFERROR(MATCH(G73,pedidos_conv!$B$2:$B$69,0),0)</f>
        <v>0</v>
      </c>
      <c r="D73" s="23" t="n">
        <f aca="false">IF(B73=0,0,VLOOKUP(G73,pedidos!$B$2:$N$237,4))</f>
        <v>226.8</v>
      </c>
      <c r="E73" s="30" t="n">
        <f aca="false">IF(C73=0,0,VLOOKUP(G73,pedidos_conv!$B$2:$N$69,4))</f>
        <v>0</v>
      </c>
      <c r="F73" s="23" t="n">
        <f aca="false">IF(G73="N/D","   ",F72+1)</f>
        <v>70</v>
      </c>
      <c r="G73" s="31" t="s">
        <v>30</v>
      </c>
      <c r="H73" s="23" t="n">
        <f aca="false">MATCH(G73,Plant_Matriz_Setup!$A$1:$A$33)</f>
        <v>14</v>
      </c>
      <c r="I73" s="23" t="n">
        <f aca="false">MATCH(G74,Plant_Matriz_Setup!$A$1:$AF$1)</f>
        <v>18</v>
      </c>
      <c r="J73" s="24" t="str">
        <f aca="false">VLOOKUP(G73,Plant_Matriz_Setup!$A$1:$AF$33,I73)</f>
        <v>1:00.0000</v>
      </c>
      <c r="K73" s="25" t="str">
        <f aca="false">J73</f>
        <v>1:00.0000</v>
      </c>
      <c r="L73" s="26" t="str">
        <f aca="false">RIGHT(K73,8)</f>
        <v>:00.0000</v>
      </c>
      <c r="M73" s="27" t="n">
        <f aca="false">LEN(K73)</f>
        <v>9</v>
      </c>
      <c r="N73" s="27" t="n">
        <f aca="false">LEN(L73)</f>
        <v>8</v>
      </c>
      <c r="O73" s="27" t="n">
        <f aca="false">M73-N73</f>
        <v>1</v>
      </c>
      <c r="P73" s="32" t="str">
        <f aca="false">LEFT(K73,O73)</f>
        <v>1</v>
      </c>
      <c r="Q73" s="28" t="n">
        <f aca="false">IF(O73=0,0,VALUE(P73))</f>
        <v>1</v>
      </c>
      <c r="R73" s="17"/>
      <c r="S73" s="17"/>
      <c r="T73" s="17"/>
      <c r="U73" s="17"/>
      <c r="V73" s="17"/>
      <c r="W73" s="17"/>
      <c r="X73" s="17"/>
      <c r="Y73" s="17"/>
      <c r="Z73" s="17"/>
    </row>
    <row r="74" customFormat="false" ht="15.75" hidden="false" customHeight="true" outlineLevel="0" collapsed="false">
      <c r="B74" s="23" t="n">
        <f aca="false">IFERROR(MATCH(G74,pedidos_Lamin!$B$2:$B$169,0),0)</f>
        <v>0</v>
      </c>
      <c r="C74" s="23" t="n">
        <f aca="false">IFERROR(MATCH(G74,pedidos_conv!$B$2:$B$69,0),0)</f>
        <v>3</v>
      </c>
      <c r="D74" s="30" t="n">
        <f aca="false">IF(B74=0,0,VLOOKUP(G74,pedidos!$B$2:$N$237,4))</f>
        <v>0</v>
      </c>
      <c r="E74" s="23" t="n">
        <f aca="false">IF(C74=0,0,VLOOKUP(G74,pedidos_conv!$B$2:$N$69,4))</f>
        <v>226.8</v>
      </c>
      <c r="F74" s="23" t="n">
        <f aca="false">IF(G74="N/D","   ",F73+1)</f>
        <v>71</v>
      </c>
      <c r="G74" s="31" t="s">
        <v>40</v>
      </c>
      <c r="H74" s="23" t="n">
        <f aca="false">MATCH(G74,Plant_Matriz_Setup!$A$1:$A$33)</f>
        <v>19</v>
      </c>
      <c r="I74" s="23" t="n">
        <f aca="false">MATCH(G75,Plant_Matriz_Setup!$A$1:$AF$1)</f>
        <v>19</v>
      </c>
      <c r="J74" s="24" t="str">
        <f aca="false">VLOOKUP(G74,Plant_Matriz_Setup!$A$1:$AF$33,I74)</f>
        <v>10:00.0000</v>
      </c>
      <c r="K74" s="25" t="str">
        <f aca="false">J74</f>
        <v>10:00.0000</v>
      </c>
      <c r="L74" s="26" t="str">
        <f aca="false">RIGHT(K74,8)</f>
        <v>:00.0000</v>
      </c>
      <c r="M74" s="27" t="n">
        <f aca="false">LEN(K74)</f>
        <v>10</v>
      </c>
      <c r="N74" s="27" t="n">
        <f aca="false">LEN(L74)</f>
        <v>8</v>
      </c>
      <c r="O74" s="27" t="n">
        <f aca="false">M74-N74</f>
        <v>2</v>
      </c>
      <c r="P74" s="32" t="str">
        <f aca="false">LEFT(K74,O74)</f>
        <v>10</v>
      </c>
      <c r="Q74" s="28" t="n">
        <f aca="false">IF(O74=0,0,VALUE(P74))</f>
        <v>10</v>
      </c>
      <c r="R74" s="17"/>
      <c r="S74" s="17"/>
      <c r="T74" s="17"/>
      <c r="U74" s="17"/>
      <c r="V74" s="17"/>
      <c r="W74" s="17"/>
      <c r="X74" s="17"/>
      <c r="Y74" s="17"/>
      <c r="Z74" s="17"/>
    </row>
    <row r="75" customFormat="false" ht="15.75" hidden="false" customHeight="true" outlineLevel="0" collapsed="false">
      <c r="B75" s="23" t="n">
        <f aca="false">IFERROR(MATCH(G75,pedidos_Lamin!$B$2:$B$169,0),0)</f>
        <v>0</v>
      </c>
      <c r="C75" s="23" t="n">
        <f aca="false">IFERROR(MATCH(G75,pedidos_conv!$B$2:$B$69,0),0)</f>
        <v>4</v>
      </c>
      <c r="D75" s="23" t="n">
        <f aca="false">IF(B75=0,0,VLOOKUP(G75,pedidos!$B$2:$N$237,4))</f>
        <v>0</v>
      </c>
      <c r="E75" s="30" t="n">
        <f aca="false">IF(C75=0,0,VLOOKUP(G75,pedidos_conv!$B$2:$N$69,4))</f>
        <v>226.8</v>
      </c>
      <c r="F75" s="23" t="n">
        <f aca="false">IF(G75="N/D","   ",F74+1)</f>
        <v>72</v>
      </c>
      <c r="G75" s="31" t="s">
        <v>41</v>
      </c>
      <c r="H75" s="23" t="n">
        <f aca="false">MATCH(G75,Plant_Matriz_Setup!$A$1:$A$33)</f>
        <v>20</v>
      </c>
      <c r="I75" s="23" t="n">
        <f aca="false">MATCH(G76,Plant_Matriz_Setup!$A$1:$AF$1)</f>
        <v>10</v>
      </c>
      <c r="J75" s="24" t="str">
        <f aca="false">VLOOKUP(G75,Plant_Matriz_Setup!$A$1:$AF$33,I75)</f>
        <v>5:00.0000</v>
      </c>
      <c r="K75" s="25" t="str">
        <f aca="false">J75</f>
        <v>5:00.0000</v>
      </c>
      <c r="L75" s="26" t="str">
        <f aca="false">RIGHT(K75,8)</f>
        <v>:00.0000</v>
      </c>
      <c r="M75" s="27" t="n">
        <f aca="false">LEN(K75)</f>
        <v>9</v>
      </c>
      <c r="N75" s="27" t="n">
        <f aca="false">LEN(L75)</f>
        <v>8</v>
      </c>
      <c r="O75" s="27" t="n">
        <f aca="false">M75-N75</f>
        <v>1</v>
      </c>
      <c r="P75" s="32" t="str">
        <f aca="false">LEFT(K75,O75)</f>
        <v>5</v>
      </c>
      <c r="Q75" s="28" t="n">
        <f aca="false">IF(O75=0,0,VALUE(P75))</f>
        <v>5</v>
      </c>
      <c r="R75" s="17"/>
      <c r="S75" s="17"/>
      <c r="T75" s="17"/>
      <c r="U75" s="17"/>
      <c r="V75" s="17"/>
      <c r="W75" s="17"/>
      <c r="X75" s="17"/>
      <c r="Y75" s="17"/>
      <c r="Z75" s="17"/>
    </row>
    <row r="76" customFormat="false" ht="15.75" hidden="false" customHeight="true" outlineLevel="0" collapsed="false">
      <c r="B76" s="23" t="n">
        <f aca="false">IFERROR(MATCH(G76,pedidos_Lamin!$B$2:$B$169,0),0)</f>
        <v>14</v>
      </c>
      <c r="C76" s="23" t="n">
        <f aca="false">IFERROR(MATCH(G76,pedidos_conv!$B$2:$B$69,0),0)</f>
        <v>0</v>
      </c>
      <c r="D76" s="30" t="n">
        <f aca="false">IF(B76=0,0,VLOOKUP(G76,pedidos!$B$2:$N$237,4))</f>
        <v>226.8</v>
      </c>
      <c r="E76" s="23" t="n">
        <f aca="false">IF(C76=0,0,VLOOKUP(G76,pedidos_conv!$B$2:$N$69,4))</f>
        <v>0</v>
      </c>
      <c r="F76" s="23" t="n">
        <f aca="false">IF(G76="N/D","   ",F75+1)</f>
        <v>73</v>
      </c>
      <c r="G76" s="31" t="s">
        <v>27</v>
      </c>
      <c r="H76" s="23" t="n">
        <f aca="false">MATCH(G76,Plant_Matriz_Setup!$A$1:$A$33)</f>
        <v>11</v>
      </c>
      <c r="I76" s="23" t="n">
        <f aca="false">MATCH(G77,Plant_Matriz_Setup!$A$1:$AF$1)</f>
        <v>17</v>
      </c>
      <c r="J76" s="24" t="str">
        <f aca="false">VLOOKUP(G76,Plant_Matriz_Setup!$A$1:$AF$33,I76)</f>
        <v>10:00.0000</v>
      </c>
      <c r="K76" s="25" t="str">
        <f aca="false">J76</f>
        <v>10:00.0000</v>
      </c>
      <c r="L76" s="26" t="str">
        <f aca="false">RIGHT(K76,8)</f>
        <v>:00.0000</v>
      </c>
      <c r="M76" s="27" t="n">
        <f aca="false">LEN(K76)</f>
        <v>10</v>
      </c>
      <c r="N76" s="27" t="n">
        <f aca="false">LEN(L76)</f>
        <v>8</v>
      </c>
      <c r="O76" s="27" t="n">
        <f aca="false">M76-N76</f>
        <v>2</v>
      </c>
      <c r="P76" s="32" t="str">
        <f aca="false">LEFT(K76,O76)</f>
        <v>10</v>
      </c>
      <c r="Q76" s="28" t="n">
        <f aca="false">IF(O76=0,0,VALUE(P76))</f>
        <v>10</v>
      </c>
      <c r="R76" s="17"/>
      <c r="S76" s="17"/>
      <c r="T76" s="17"/>
      <c r="U76" s="17"/>
      <c r="V76" s="17"/>
      <c r="W76" s="17"/>
      <c r="X76" s="17"/>
      <c r="Y76" s="17"/>
      <c r="Z76" s="17"/>
    </row>
    <row r="77" customFormat="false" ht="15.75" hidden="false" customHeight="true" outlineLevel="0" collapsed="false">
      <c r="B77" s="23" t="n">
        <f aca="false">IFERROR(MATCH(G77,pedidos_Lamin!$B$2:$B$169,0),0)</f>
        <v>0</v>
      </c>
      <c r="C77" s="23" t="n">
        <f aca="false">IFERROR(MATCH(G77,pedidos_conv!$B$2:$B$69,0),0)</f>
        <v>2</v>
      </c>
      <c r="D77" s="23" t="n">
        <f aca="false">IF(B77=0,0,VLOOKUP(G77,pedidos!$B$2:$N$237,4))</f>
        <v>0</v>
      </c>
      <c r="E77" s="30" t="n">
        <f aca="false">IF(C77=0,0,VLOOKUP(G77,pedidos_conv!$B$2:$N$69,4))</f>
        <v>220.5</v>
      </c>
      <c r="F77" s="23" t="n">
        <f aca="false">IF(G77="N/D","   ",F76+1)</f>
        <v>74</v>
      </c>
      <c r="G77" s="31" t="s">
        <v>39</v>
      </c>
      <c r="H77" s="23" t="n">
        <f aca="false">MATCH(G77,Plant_Matriz_Setup!$A$1:$A$33)</f>
        <v>18</v>
      </c>
      <c r="I77" s="23" t="n">
        <f aca="false">MATCH(G78,Plant_Matriz_Setup!$A$1:$AF$1)</f>
        <v>10</v>
      </c>
      <c r="J77" s="24" t="str">
        <f aca="false">VLOOKUP(G77,Plant_Matriz_Setup!$A$1:$AF$33,I77)</f>
        <v>10:00.0000</v>
      </c>
      <c r="K77" s="25" t="str">
        <f aca="false">J77</f>
        <v>10:00.0000</v>
      </c>
      <c r="L77" s="26" t="str">
        <f aca="false">RIGHT(K77,8)</f>
        <v>:00.0000</v>
      </c>
      <c r="M77" s="27" t="n">
        <f aca="false">LEN(K77)</f>
        <v>10</v>
      </c>
      <c r="N77" s="27" t="n">
        <f aca="false">LEN(L77)</f>
        <v>8</v>
      </c>
      <c r="O77" s="27" t="n">
        <f aca="false">M77-N77</f>
        <v>2</v>
      </c>
      <c r="P77" s="32" t="str">
        <f aca="false">LEFT(K77,O77)</f>
        <v>10</v>
      </c>
      <c r="Q77" s="28" t="n">
        <f aca="false">IF(O77=0,0,VALUE(P77))</f>
        <v>10</v>
      </c>
      <c r="R77" s="17"/>
      <c r="S77" s="17"/>
      <c r="T77" s="17"/>
      <c r="U77" s="17"/>
      <c r="V77" s="17"/>
      <c r="W77" s="17"/>
      <c r="X77" s="17"/>
      <c r="Y77" s="17"/>
      <c r="Z77" s="17"/>
    </row>
    <row r="78" customFormat="false" ht="15.75" hidden="false" customHeight="true" outlineLevel="0" collapsed="false">
      <c r="B78" s="23" t="n">
        <f aca="false">IFERROR(MATCH(G78,pedidos_Lamin!$B$2:$B$169,0),0)</f>
        <v>14</v>
      </c>
      <c r="C78" s="23" t="n">
        <f aca="false">IFERROR(MATCH(G78,pedidos_conv!$B$2:$B$69,0),0)</f>
        <v>0</v>
      </c>
      <c r="D78" s="23" t="n">
        <f aca="false">IF(B78=0,0,VLOOKUP(G78,pedidos!$B$2:$N$237,4))</f>
        <v>226.8</v>
      </c>
      <c r="E78" s="30" t="n">
        <f aca="false">IF(C78=0,0,VLOOKUP(G78,pedidos_conv!$B$2:$N$69,4))</f>
        <v>0</v>
      </c>
      <c r="F78" s="23" t="n">
        <f aca="false">IF(G78="N/D","   ",F77+1)</f>
        <v>75</v>
      </c>
      <c r="G78" s="31" t="s">
        <v>27</v>
      </c>
      <c r="H78" s="23" t="n">
        <f aca="false">MATCH(G78,Plant_Matriz_Setup!$A$1:$A$33)</f>
        <v>11</v>
      </c>
      <c r="I78" s="23" t="n">
        <f aca="false">MATCH(G79,Plant_Matriz_Setup!$A$1:$AF$1)</f>
        <v>19</v>
      </c>
      <c r="J78" s="24" t="str">
        <f aca="false">VLOOKUP(G78,Plant_Matriz_Setup!$A$1:$AF$33,I78)</f>
        <v>5:00.0000</v>
      </c>
      <c r="K78" s="25" t="str">
        <f aca="false">J78</f>
        <v>5:00.0000</v>
      </c>
      <c r="L78" s="26" t="str">
        <f aca="false">RIGHT(K78,8)</f>
        <v>:00.0000</v>
      </c>
      <c r="M78" s="27" t="n">
        <f aca="false">LEN(K78)</f>
        <v>9</v>
      </c>
      <c r="N78" s="27" t="n">
        <f aca="false">LEN(L78)</f>
        <v>8</v>
      </c>
      <c r="O78" s="27" t="n">
        <f aca="false">M78-N78</f>
        <v>1</v>
      </c>
      <c r="P78" s="32" t="str">
        <f aca="false">LEFT(K78,O78)</f>
        <v>5</v>
      </c>
      <c r="Q78" s="28" t="n">
        <f aca="false">IF(O78=0,0,VALUE(P78))</f>
        <v>5</v>
      </c>
      <c r="R78" s="17"/>
      <c r="S78" s="17"/>
      <c r="T78" s="17"/>
      <c r="U78" s="17"/>
      <c r="V78" s="17"/>
      <c r="W78" s="17"/>
      <c r="X78" s="17"/>
      <c r="Y78" s="17"/>
      <c r="Z78" s="17"/>
    </row>
    <row r="79" customFormat="false" ht="15.75" hidden="false" customHeight="true" outlineLevel="0" collapsed="false">
      <c r="B79" s="23" t="n">
        <f aca="false">IFERROR(MATCH(G79,pedidos_Lamin!$B$2:$B$169,0),0)</f>
        <v>0</v>
      </c>
      <c r="C79" s="23" t="n">
        <f aca="false">IFERROR(MATCH(G79,pedidos_conv!$B$2:$B$69,0),0)</f>
        <v>4</v>
      </c>
      <c r="D79" s="30" t="n">
        <f aca="false">IF(B79=0,0,VLOOKUP(G79,pedidos!$B$2:$N$237,4))</f>
        <v>0</v>
      </c>
      <c r="E79" s="23" t="n">
        <f aca="false">IF(C79=0,0,VLOOKUP(G79,pedidos_conv!$B$2:$N$69,4))</f>
        <v>226.8</v>
      </c>
      <c r="F79" s="23" t="n">
        <f aca="false">IF(G79="N/D","   ",F78+1)</f>
        <v>76</v>
      </c>
      <c r="G79" s="31" t="s">
        <v>41</v>
      </c>
      <c r="H79" s="23" t="n">
        <f aca="false">MATCH(G79,Plant_Matriz_Setup!$A$1:$A$33)</f>
        <v>20</v>
      </c>
      <c r="I79" s="23" t="n">
        <f aca="false">MATCH(G80,Plant_Matriz_Setup!$A$1:$AF$1)</f>
        <v>19</v>
      </c>
      <c r="J79" s="24" t="str">
        <f aca="false">VLOOKUP(G79,Plant_Matriz_Setup!$A$1:$AF$33,I79)</f>
        <v>0.0000</v>
      </c>
      <c r="K79" s="25" t="str">
        <f aca="false">J79</f>
        <v>0.0000</v>
      </c>
      <c r="L79" s="26" t="str">
        <f aca="false">RIGHT(K79,8)</f>
        <v>0.0000</v>
      </c>
      <c r="M79" s="27" t="n">
        <f aca="false">LEN(K79)</f>
        <v>6</v>
      </c>
      <c r="N79" s="27" t="n">
        <f aca="false">LEN(L79)</f>
        <v>6</v>
      </c>
      <c r="O79" s="27" t="n">
        <f aca="false">M79-N79</f>
        <v>0</v>
      </c>
      <c r="P79" s="32" t="str">
        <f aca="false">LEFT(K79,O79)</f>
        <v/>
      </c>
      <c r="Q79" s="28" t="n">
        <f aca="false">IF(O79=0,0,VALUE(P79))</f>
        <v>0</v>
      </c>
      <c r="R79" s="17"/>
      <c r="S79" s="17"/>
      <c r="T79" s="17"/>
      <c r="U79" s="17"/>
      <c r="V79" s="17"/>
      <c r="W79" s="17"/>
      <c r="X79" s="17"/>
      <c r="Y79" s="17"/>
      <c r="Z79" s="17"/>
    </row>
    <row r="80" customFormat="false" ht="15.75" hidden="false" customHeight="true" outlineLevel="0" collapsed="false">
      <c r="B80" s="23" t="n">
        <f aca="false">IFERROR(MATCH(G80,pedidos_Lamin!$B$2:$B$169,0),0)</f>
        <v>0</v>
      </c>
      <c r="C80" s="23" t="n">
        <f aca="false">IFERROR(MATCH(G80,pedidos_conv!$B$2:$B$69,0),0)</f>
        <v>4</v>
      </c>
      <c r="D80" s="23" t="n">
        <f aca="false">IF(B80=0,0,VLOOKUP(G80,pedidos!$B$2:$N$237,4))</f>
        <v>0</v>
      </c>
      <c r="E80" s="30" t="n">
        <f aca="false">IF(C80=0,0,VLOOKUP(G80,pedidos_conv!$B$2:$N$69,4))</f>
        <v>226.8</v>
      </c>
      <c r="F80" s="23" t="n">
        <f aca="false">IF(G80="N/D","   ",F79+1)</f>
        <v>77</v>
      </c>
      <c r="G80" s="31" t="s">
        <v>41</v>
      </c>
      <c r="H80" s="23" t="n">
        <f aca="false">MATCH(G80,Plant_Matriz_Setup!$A$1:$A$33)</f>
        <v>20</v>
      </c>
      <c r="I80" s="23" t="n">
        <f aca="false">MATCH(G81,Plant_Matriz_Setup!$A$1:$AF$1)</f>
        <v>9</v>
      </c>
      <c r="J80" s="24" t="str">
        <f aca="false">VLOOKUP(G80,Plant_Matriz_Setup!$A$1:$AF$33,I80)</f>
        <v>5:00.0000</v>
      </c>
      <c r="K80" s="25" t="str">
        <f aca="false">J80</f>
        <v>5:00.0000</v>
      </c>
      <c r="L80" s="26" t="str">
        <f aca="false">RIGHT(K80,8)</f>
        <v>:00.0000</v>
      </c>
      <c r="M80" s="27" t="n">
        <f aca="false">LEN(K80)</f>
        <v>9</v>
      </c>
      <c r="N80" s="27" t="n">
        <f aca="false">LEN(L80)</f>
        <v>8</v>
      </c>
      <c r="O80" s="27" t="n">
        <f aca="false">M80-N80</f>
        <v>1</v>
      </c>
      <c r="P80" s="32" t="str">
        <f aca="false">LEFT(K80,O80)</f>
        <v>5</v>
      </c>
      <c r="Q80" s="28" t="n">
        <f aca="false">IF(O80=0,0,VALUE(P80))</f>
        <v>5</v>
      </c>
      <c r="R80" s="17"/>
      <c r="S80" s="17"/>
      <c r="T80" s="17"/>
      <c r="U80" s="17"/>
      <c r="V80" s="17"/>
      <c r="W80" s="17"/>
      <c r="X80" s="17"/>
      <c r="Y80" s="17"/>
      <c r="Z80" s="17"/>
    </row>
    <row r="81" customFormat="false" ht="15.75" hidden="false" customHeight="true" outlineLevel="0" collapsed="false">
      <c r="B81" s="23" t="n">
        <f aca="false">IFERROR(MATCH(G81,pedidos_Lamin!$B$2:$B$169,0),0)</f>
        <v>13</v>
      </c>
      <c r="C81" s="23" t="n">
        <f aca="false">IFERROR(MATCH(G81,pedidos_conv!$B$2:$B$69,0),0)</f>
        <v>0</v>
      </c>
      <c r="D81" s="30" t="n">
        <f aca="false">IF(B81=0,0,VLOOKUP(G81,pedidos!$B$2:$N$237,4))</f>
        <v>226.8</v>
      </c>
      <c r="E81" s="23" t="n">
        <f aca="false">IF(C81=0,0,VLOOKUP(G81,pedidos_conv!$B$2:$N$69,4))</f>
        <v>0</v>
      </c>
      <c r="F81" s="23" t="n">
        <f aca="false">IF(G81="N/D","   ",F80+1)</f>
        <v>78</v>
      </c>
      <c r="G81" s="31" t="s">
        <v>26</v>
      </c>
      <c r="H81" s="23" t="n">
        <f aca="false">MATCH(G81,Plant_Matriz_Setup!$A$1:$A$33)</f>
        <v>10</v>
      </c>
      <c r="I81" s="23" t="n">
        <f aca="false">MATCH(G82,Plant_Matriz_Setup!$A$1:$AF$1)</f>
        <v>20</v>
      </c>
      <c r="J81" s="24" t="str">
        <f aca="false">VLOOKUP(G81,Plant_Matriz_Setup!$A$1:$AF$33,I81)</f>
        <v>5:00.0000</v>
      </c>
      <c r="K81" s="25" t="str">
        <f aca="false">J81</f>
        <v>5:00.0000</v>
      </c>
      <c r="L81" s="26" t="str">
        <f aca="false">RIGHT(K81,8)</f>
        <v>:00.0000</v>
      </c>
      <c r="M81" s="27" t="n">
        <f aca="false">LEN(K81)</f>
        <v>9</v>
      </c>
      <c r="N81" s="27" t="n">
        <f aca="false">LEN(L81)</f>
        <v>8</v>
      </c>
      <c r="O81" s="27" t="n">
        <f aca="false">M81-N81</f>
        <v>1</v>
      </c>
      <c r="P81" s="32" t="str">
        <f aca="false">LEFT(K81,O81)</f>
        <v>5</v>
      </c>
      <c r="Q81" s="28" t="n">
        <f aca="false">IF(O81=0,0,VALUE(P81))</f>
        <v>5</v>
      </c>
      <c r="R81" s="17"/>
      <c r="S81" s="17"/>
      <c r="T81" s="17"/>
      <c r="U81" s="17"/>
      <c r="V81" s="17"/>
      <c r="W81" s="17"/>
      <c r="X81" s="17"/>
      <c r="Y81" s="17"/>
      <c r="Z81" s="17"/>
    </row>
    <row r="82" customFormat="false" ht="15.75" hidden="false" customHeight="true" outlineLevel="0" collapsed="false">
      <c r="B82" s="23" t="n">
        <f aca="false">IFERROR(MATCH(G82,pedidos_Lamin!$B$2:$B$169,0),0)</f>
        <v>0</v>
      </c>
      <c r="C82" s="23" t="n">
        <f aca="false">IFERROR(MATCH(G82,pedidos_conv!$B$2:$B$69,0),0)</f>
        <v>5</v>
      </c>
      <c r="D82" s="23" t="n">
        <f aca="false">IF(B82=0,0,VLOOKUP(G82,pedidos!$B$2:$N$237,4))</f>
        <v>0</v>
      </c>
      <c r="E82" s="30" t="n">
        <f aca="false">IF(C82=0,0,VLOOKUP(G82,pedidos_conv!$B$2:$N$69,4))</f>
        <v>220.5</v>
      </c>
      <c r="F82" s="23" t="n">
        <f aca="false">IF(G82="N/D","   ",F81+1)</f>
        <v>79</v>
      </c>
      <c r="G82" s="31" t="s">
        <v>42</v>
      </c>
      <c r="H82" s="23" t="n">
        <f aca="false">MATCH(G82,Plant_Matriz_Setup!$A$1:$A$33)</f>
        <v>21</v>
      </c>
      <c r="I82" s="23" t="n">
        <f aca="false">MATCH(G83,Plant_Matriz_Setup!$A$1:$AF$1)</f>
        <v>11</v>
      </c>
      <c r="J82" s="24" t="str">
        <f aca="false">VLOOKUP(G82,Plant_Matriz_Setup!$A$1:$AF$33,I82)</f>
        <v>10:00.0000</v>
      </c>
      <c r="K82" s="25" t="str">
        <f aca="false">J82</f>
        <v>10:00.0000</v>
      </c>
      <c r="L82" s="26" t="str">
        <f aca="false">RIGHT(K82,8)</f>
        <v>:00.0000</v>
      </c>
      <c r="M82" s="27" t="n">
        <f aca="false">LEN(K82)</f>
        <v>10</v>
      </c>
      <c r="N82" s="27" t="n">
        <f aca="false">LEN(L82)</f>
        <v>8</v>
      </c>
      <c r="O82" s="27" t="n">
        <f aca="false">M82-N82</f>
        <v>2</v>
      </c>
      <c r="P82" s="32" t="str">
        <f aca="false">LEFT(K82,O82)</f>
        <v>10</v>
      </c>
      <c r="Q82" s="28" t="n">
        <f aca="false">IF(O82=0,0,VALUE(P82))</f>
        <v>10</v>
      </c>
      <c r="R82" s="17"/>
      <c r="S82" s="17"/>
      <c r="T82" s="17"/>
      <c r="U82" s="17"/>
      <c r="V82" s="17"/>
      <c r="W82" s="17"/>
      <c r="X82" s="17"/>
      <c r="Y82" s="17"/>
      <c r="Z82" s="17"/>
    </row>
    <row r="83" customFormat="false" ht="15.75" hidden="false" customHeight="true" outlineLevel="0" collapsed="false">
      <c r="B83" s="23" t="n">
        <f aca="false">IFERROR(MATCH(G83,pedidos_Lamin!$B$2:$B$169,0),0)</f>
        <v>15</v>
      </c>
      <c r="C83" s="23" t="n">
        <f aca="false">IFERROR(MATCH(G83,pedidos_conv!$B$2:$B$69,0),0)</f>
        <v>0</v>
      </c>
      <c r="D83" s="23" t="n">
        <f aca="false">IF(B83=0,0,VLOOKUP(G83,pedidos!$B$2:$N$237,4))</f>
        <v>226.8</v>
      </c>
      <c r="E83" s="30" t="n">
        <f aca="false">IF(C83=0,0,VLOOKUP(G83,pedidos_conv!$B$2:$N$69,4))</f>
        <v>0</v>
      </c>
      <c r="F83" s="23" t="n">
        <f aca="false">IF(G83="N/D","   ",F82+1)</f>
        <v>80</v>
      </c>
      <c r="G83" s="31" t="s">
        <v>28</v>
      </c>
      <c r="H83" s="23" t="n">
        <f aca="false">MATCH(G83,Plant_Matriz_Setup!$A$1:$A$33)</f>
        <v>12</v>
      </c>
      <c r="I83" s="23" t="n">
        <f aca="false">MATCH(G84,Plant_Matriz_Setup!$A$1:$AF$1)</f>
        <v>18</v>
      </c>
      <c r="J83" s="24" t="str">
        <f aca="false">VLOOKUP(G83,Plant_Matriz_Setup!$A$1:$AF$33,I83)</f>
        <v>10:00.0000</v>
      </c>
      <c r="K83" s="25" t="str">
        <f aca="false">J83</f>
        <v>10:00.0000</v>
      </c>
      <c r="L83" s="26" t="str">
        <f aca="false">RIGHT(K83,8)</f>
        <v>:00.0000</v>
      </c>
      <c r="M83" s="27" t="n">
        <f aca="false">LEN(K83)</f>
        <v>10</v>
      </c>
      <c r="N83" s="27" t="n">
        <f aca="false">LEN(L83)</f>
        <v>8</v>
      </c>
      <c r="O83" s="27" t="n">
        <f aca="false">M83-N83</f>
        <v>2</v>
      </c>
      <c r="P83" s="32" t="str">
        <f aca="false">LEFT(K83,O83)</f>
        <v>10</v>
      </c>
      <c r="Q83" s="28" t="n">
        <f aca="false">IF(O83=0,0,VALUE(P83))</f>
        <v>10</v>
      </c>
      <c r="R83" s="17"/>
      <c r="S83" s="17"/>
      <c r="T83" s="17"/>
      <c r="U83" s="17"/>
      <c r="V83" s="17"/>
      <c r="W83" s="17"/>
      <c r="X83" s="17"/>
      <c r="Y83" s="17"/>
      <c r="Z83" s="17"/>
    </row>
    <row r="84" customFormat="false" ht="15.75" hidden="false" customHeight="true" outlineLevel="0" collapsed="false">
      <c r="B84" s="23" t="n">
        <f aca="false">IFERROR(MATCH(G84,pedidos_Lamin!$B$2:$B$169,0),0)</f>
        <v>0</v>
      </c>
      <c r="C84" s="23" t="n">
        <f aca="false">IFERROR(MATCH(G84,pedidos_conv!$B$2:$B$69,0),0)</f>
        <v>3</v>
      </c>
      <c r="D84" s="30" t="n">
        <f aca="false">IF(B84=0,0,VLOOKUP(G84,pedidos!$B$2:$N$237,4))</f>
        <v>0</v>
      </c>
      <c r="E84" s="23" t="n">
        <f aca="false">IF(C84=0,0,VLOOKUP(G84,pedidos_conv!$B$2:$N$69,4))</f>
        <v>226.8</v>
      </c>
      <c r="F84" s="23" t="n">
        <f aca="false">IF(G84="N/D","   ",F83+1)</f>
        <v>81</v>
      </c>
      <c r="G84" s="31" t="s">
        <v>40</v>
      </c>
      <c r="H84" s="23" t="n">
        <f aca="false">MATCH(G84,Plant_Matriz_Setup!$A$1:$A$33)</f>
        <v>19</v>
      </c>
      <c r="I84" s="23" t="n">
        <f aca="false">MATCH(G85,Plant_Matriz_Setup!$A$1:$AF$1)</f>
        <v>17</v>
      </c>
      <c r="J84" s="24" t="str">
        <f aca="false">VLOOKUP(G84,Plant_Matriz_Setup!$A$1:$AF$33,I84)</f>
        <v>20:00.0000</v>
      </c>
      <c r="K84" s="25" t="str">
        <f aca="false">J84</f>
        <v>20:00.0000</v>
      </c>
      <c r="L84" s="26" t="str">
        <f aca="false">RIGHT(K84,8)</f>
        <v>:00.0000</v>
      </c>
      <c r="M84" s="27" t="n">
        <f aca="false">LEN(K84)</f>
        <v>10</v>
      </c>
      <c r="N84" s="27" t="n">
        <f aca="false">LEN(L84)</f>
        <v>8</v>
      </c>
      <c r="O84" s="27" t="n">
        <f aca="false">M84-N84</f>
        <v>2</v>
      </c>
      <c r="P84" s="32" t="str">
        <f aca="false">LEFT(K84,O84)</f>
        <v>20</v>
      </c>
      <c r="Q84" s="28" t="n">
        <f aca="false">IF(O84=0,0,VALUE(P84))</f>
        <v>20</v>
      </c>
      <c r="R84" s="17"/>
      <c r="S84" s="17"/>
      <c r="T84" s="17"/>
      <c r="U84" s="17"/>
      <c r="V84" s="17"/>
      <c r="W84" s="17"/>
      <c r="X84" s="17"/>
      <c r="Y84" s="17"/>
      <c r="Z84" s="17"/>
    </row>
    <row r="85" customFormat="false" ht="15.75" hidden="false" customHeight="true" outlineLevel="0" collapsed="false">
      <c r="B85" s="23" t="n">
        <f aca="false">IFERROR(MATCH(G85,pedidos_Lamin!$B$2:$B$169,0),0)</f>
        <v>0</v>
      </c>
      <c r="C85" s="23" t="n">
        <f aca="false">IFERROR(MATCH(G85,pedidos_conv!$B$2:$B$69,0),0)</f>
        <v>2</v>
      </c>
      <c r="D85" s="23" t="n">
        <f aca="false">IF(B85=0,0,VLOOKUP(G85,pedidos!$B$2:$N$237,4))</f>
        <v>0</v>
      </c>
      <c r="E85" s="30" t="n">
        <f aca="false">IF(C85=0,0,VLOOKUP(G85,pedidos_conv!$B$2:$N$69,4))</f>
        <v>220.5</v>
      </c>
      <c r="F85" s="23" t="n">
        <f aca="false">IF(G85="N/D","   ",F84+1)</f>
        <v>82</v>
      </c>
      <c r="G85" s="31" t="s">
        <v>39</v>
      </c>
      <c r="H85" s="23" t="n">
        <f aca="false">MATCH(G85,Plant_Matriz_Setup!$A$1:$A$33)</f>
        <v>18</v>
      </c>
      <c r="I85" s="23" t="n">
        <f aca="false">MATCH(G86,Plant_Matriz_Setup!$A$1:$AF$1)</f>
        <v>27</v>
      </c>
      <c r="J85" s="24" t="str">
        <f aca="false">VLOOKUP(G85,Plant_Matriz_Setup!$A$1:$AF$33,I85)</f>
        <v>1:00.0000</v>
      </c>
      <c r="K85" s="25" t="str">
        <f aca="false">J85</f>
        <v>1:00.0000</v>
      </c>
      <c r="L85" s="26" t="str">
        <f aca="false">RIGHT(K85,8)</f>
        <v>:00.0000</v>
      </c>
      <c r="M85" s="27" t="n">
        <f aca="false">LEN(K85)</f>
        <v>9</v>
      </c>
      <c r="N85" s="27" t="n">
        <f aca="false">LEN(L85)</f>
        <v>8</v>
      </c>
      <c r="O85" s="27" t="n">
        <f aca="false">M85-N85</f>
        <v>1</v>
      </c>
      <c r="P85" s="32" t="str">
        <f aca="false">LEFT(K85,O85)</f>
        <v>1</v>
      </c>
      <c r="Q85" s="28" t="n">
        <f aca="false">IF(O85=0,0,VALUE(P85))</f>
        <v>1</v>
      </c>
      <c r="R85" s="17"/>
      <c r="S85" s="17"/>
      <c r="T85" s="17"/>
      <c r="U85" s="17"/>
      <c r="V85" s="17"/>
      <c r="W85" s="17"/>
      <c r="X85" s="17"/>
      <c r="Y85" s="17"/>
      <c r="Z85" s="17"/>
    </row>
    <row r="86" customFormat="false" ht="15.75" hidden="false" customHeight="true" outlineLevel="0" collapsed="false">
      <c r="B86" s="23" t="n">
        <f aca="false">IFERROR(MATCH(G86,pedidos_Lamin!$B$2:$B$169,0),0)</f>
        <v>22</v>
      </c>
      <c r="C86" s="23" t="n">
        <f aca="false">IFERROR(MATCH(G86,pedidos_conv!$B$2:$B$69,0),0)</f>
        <v>0</v>
      </c>
      <c r="D86" s="30" t="n">
        <f aca="false">IF(B86=0,0,VLOOKUP(G86,pedidos!$B$2:$N$237,4))</f>
        <v>226.8</v>
      </c>
      <c r="E86" s="23" t="n">
        <f aca="false">IF(C86=0,0,VLOOKUP(G86,pedidos_conv!$B$2:$N$69,4))</f>
        <v>0</v>
      </c>
      <c r="F86" s="23" t="n">
        <f aca="false">IF(G86="N/D","   ",F85+1)</f>
        <v>83</v>
      </c>
      <c r="G86" s="31" t="s">
        <v>35</v>
      </c>
      <c r="H86" s="23" t="n">
        <f aca="false">MATCH(G86,Plant_Matriz_Setup!$A$1:$A$33)</f>
        <v>28</v>
      </c>
      <c r="I86" s="23" t="n">
        <f aca="false">MATCH(G87,Plant_Matriz_Setup!$A$1:$AF$1)</f>
        <v>18</v>
      </c>
      <c r="J86" s="24" t="str">
        <f aca="false">VLOOKUP(G86,Plant_Matriz_Setup!$A$1:$AF$33,I86)</f>
        <v>10:00.0000</v>
      </c>
      <c r="K86" s="25" t="str">
        <f aca="false">J86</f>
        <v>10:00.0000</v>
      </c>
      <c r="L86" s="26" t="str">
        <f aca="false">RIGHT(K86,8)</f>
        <v>:00.0000</v>
      </c>
      <c r="M86" s="27" t="n">
        <f aca="false">LEN(K86)</f>
        <v>10</v>
      </c>
      <c r="N86" s="27" t="n">
        <f aca="false">LEN(L86)</f>
        <v>8</v>
      </c>
      <c r="O86" s="27" t="n">
        <f aca="false">M86-N86</f>
        <v>2</v>
      </c>
      <c r="P86" s="32" t="str">
        <f aca="false">LEFT(K86,O86)</f>
        <v>10</v>
      </c>
      <c r="Q86" s="28" t="n">
        <f aca="false">IF(O86=0,0,VALUE(P86))</f>
        <v>10</v>
      </c>
      <c r="R86" s="17"/>
      <c r="S86" s="17"/>
      <c r="T86" s="17"/>
      <c r="U86" s="17"/>
      <c r="V86" s="17"/>
      <c r="W86" s="17"/>
      <c r="X86" s="17"/>
      <c r="Y86" s="17"/>
      <c r="Z86" s="17"/>
    </row>
    <row r="87" customFormat="false" ht="15.75" hidden="false" customHeight="true" outlineLevel="0" collapsed="false">
      <c r="B87" s="23" t="n">
        <f aca="false">IFERROR(MATCH(G87,pedidos_Lamin!$B$2:$B$169,0),0)</f>
        <v>0</v>
      </c>
      <c r="C87" s="23" t="n">
        <f aca="false">IFERROR(MATCH(G87,pedidos_conv!$B$2:$B$69,0),0)</f>
        <v>3</v>
      </c>
      <c r="D87" s="30" t="n">
        <f aca="false">IF(B87=0,0,VLOOKUP(G87,pedidos!$B$2:$N$237,4))</f>
        <v>0</v>
      </c>
      <c r="E87" s="23" t="n">
        <f aca="false">IF(C87=0,0,VLOOKUP(G87,pedidos_conv!$B$2:$N$69,4))</f>
        <v>226.8</v>
      </c>
      <c r="F87" s="23" t="n">
        <f aca="false">IF(G87="N/D","   ",F86+1)</f>
        <v>84</v>
      </c>
      <c r="G87" s="31" t="s">
        <v>40</v>
      </c>
      <c r="H87" s="23" t="n">
        <f aca="false">MATCH(G87,Plant_Matriz_Setup!$A$1:$A$33)</f>
        <v>19</v>
      </c>
      <c r="I87" s="23" t="n">
        <f aca="false">MATCH(G88,Plant_Matriz_Setup!$A$1:$AF$1)</f>
        <v>26</v>
      </c>
      <c r="J87" s="24" t="str">
        <f aca="false">VLOOKUP(G87,Plant_Matriz_Setup!$A$1:$AF$33,I87)</f>
        <v>1:00.0000</v>
      </c>
      <c r="K87" s="25" t="str">
        <f aca="false">J87</f>
        <v>1:00.0000</v>
      </c>
      <c r="L87" s="26" t="str">
        <f aca="false">RIGHT(K87,8)</f>
        <v>:00.0000</v>
      </c>
      <c r="M87" s="27" t="n">
        <f aca="false">LEN(K87)</f>
        <v>9</v>
      </c>
      <c r="N87" s="27" t="n">
        <f aca="false">LEN(L87)</f>
        <v>8</v>
      </c>
      <c r="O87" s="27" t="n">
        <f aca="false">M87-N87</f>
        <v>1</v>
      </c>
      <c r="P87" s="32" t="str">
        <f aca="false">LEFT(K87,O87)</f>
        <v>1</v>
      </c>
      <c r="Q87" s="28" t="n">
        <f aca="false">IF(O87=0,0,VALUE(P87))</f>
        <v>1</v>
      </c>
      <c r="R87" s="17"/>
      <c r="S87" s="17"/>
      <c r="T87" s="17"/>
      <c r="U87" s="17"/>
      <c r="V87" s="17"/>
      <c r="W87" s="17"/>
      <c r="X87" s="17"/>
      <c r="Y87" s="17"/>
      <c r="Z87" s="17"/>
    </row>
    <row r="88" customFormat="false" ht="15.75" hidden="false" customHeight="true" outlineLevel="0" collapsed="false">
      <c r="B88" s="23" t="n">
        <f aca="false">IFERROR(MATCH(G88,pedidos_Lamin!$B$2:$B$169,0),0)</f>
        <v>21</v>
      </c>
      <c r="C88" s="23" t="n">
        <f aca="false">IFERROR(MATCH(G88,pedidos_conv!$B$2:$B$69,0),0)</f>
        <v>0</v>
      </c>
      <c r="D88" s="23" t="n">
        <f aca="false">IF(B88=0,0,VLOOKUP(G88,pedidos!$B$2:$N$237,4))</f>
        <v>226.8</v>
      </c>
      <c r="E88" s="30" t="n">
        <f aca="false">IF(C88=0,0,VLOOKUP(G88,pedidos_conv!$B$2:$N$69,4))</f>
        <v>0</v>
      </c>
      <c r="F88" s="23" t="n">
        <f aca="false">IF(G88="N/D","   ",F87+1)</f>
        <v>85</v>
      </c>
      <c r="G88" s="31" t="s">
        <v>34</v>
      </c>
      <c r="H88" s="23" t="n">
        <f aca="false">MATCH(G88,Plant_Matriz_Setup!$A$1:$A$33)</f>
        <v>27</v>
      </c>
      <c r="I88" s="23" t="n">
        <f aca="false">MATCH(G89,Plant_Matriz_Setup!$A$1:$AF$1)</f>
        <v>28</v>
      </c>
      <c r="J88" s="24" t="str">
        <f aca="false">VLOOKUP(G88,Plant_Matriz_Setup!$A$1:$AF$33,I88)</f>
        <v>2:00.0000</v>
      </c>
      <c r="K88" s="25" t="str">
        <f aca="false">J88</f>
        <v>2:00.0000</v>
      </c>
      <c r="L88" s="26" t="str">
        <f aca="false">RIGHT(K88,8)</f>
        <v>:00.0000</v>
      </c>
      <c r="M88" s="27" t="n">
        <f aca="false">LEN(K88)</f>
        <v>9</v>
      </c>
      <c r="N88" s="27" t="n">
        <f aca="false">LEN(L88)</f>
        <v>8</v>
      </c>
      <c r="O88" s="27" t="n">
        <f aca="false">M88-N88</f>
        <v>1</v>
      </c>
      <c r="P88" s="32" t="str">
        <f aca="false">LEFT(K88,O88)</f>
        <v>2</v>
      </c>
      <c r="Q88" s="28" t="n">
        <f aca="false">IF(O88=0,0,VALUE(P88))</f>
        <v>2</v>
      </c>
      <c r="R88" s="17"/>
      <c r="S88" s="17"/>
      <c r="T88" s="17"/>
      <c r="U88" s="17"/>
      <c r="V88" s="17"/>
      <c r="W88" s="17"/>
      <c r="X88" s="17"/>
      <c r="Y88" s="17"/>
      <c r="Z88" s="17"/>
    </row>
    <row r="89" customFormat="false" ht="15.75" hidden="false" customHeight="true" outlineLevel="0" collapsed="false">
      <c r="B89" s="23" t="n">
        <f aca="false">IFERROR(MATCH(G89,pedidos_Lamin!$B$2:$B$169,0),0)</f>
        <v>1</v>
      </c>
      <c r="C89" s="23" t="n">
        <f aca="false">IFERROR(MATCH(G89,pedidos_conv!$B$2:$B$69,0),0)</f>
        <v>0</v>
      </c>
      <c r="D89" s="30" t="n">
        <f aca="false">IF(B89=0,0,VLOOKUP(G89,pedidos!$B$2:$N$237,4))</f>
        <v>226.8</v>
      </c>
      <c r="E89" s="23" t="n">
        <f aca="false">IF(C89=0,0,VLOOKUP(G89,pedidos_conv!$B$2:$N$69,4))</f>
        <v>0</v>
      </c>
      <c r="F89" s="23" t="n">
        <f aca="false">IF(G89="N/D","   ",F88+1)</f>
        <v>86</v>
      </c>
      <c r="G89" s="31" t="s">
        <v>13</v>
      </c>
      <c r="H89" s="23" t="n">
        <f aca="false">MATCH(G89,Plant_Matriz_Setup!$A$1:$A$33)</f>
        <v>29</v>
      </c>
      <c r="I89" s="23" t="n">
        <f aca="false">MATCH(G90,Plant_Matriz_Setup!$A$1:$AF$1)</f>
        <v>16</v>
      </c>
      <c r="J89" s="24" t="str">
        <f aca="false">VLOOKUP(G89,Plant_Matriz_Setup!$A$1:$AF$33,I89)</f>
        <v>1:00.0000</v>
      </c>
      <c r="K89" s="25" t="str">
        <f aca="false">J89</f>
        <v>1:00.0000</v>
      </c>
      <c r="L89" s="26" t="str">
        <f aca="false">RIGHT(K89,8)</f>
        <v>:00.0000</v>
      </c>
      <c r="M89" s="27" t="n">
        <f aca="false">LEN(K89)</f>
        <v>9</v>
      </c>
      <c r="N89" s="27" t="n">
        <f aca="false">LEN(L89)</f>
        <v>8</v>
      </c>
      <c r="O89" s="27" t="n">
        <f aca="false">M89-N89</f>
        <v>1</v>
      </c>
      <c r="P89" s="32" t="str">
        <f aca="false">LEFT(K89,O89)</f>
        <v>1</v>
      </c>
      <c r="Q89" s="28" t="n">
        <f aca="false">IF(O89=0,0,VALUE(P89))</f>
        <v>1</v>
      </c>
      <c r="R89" s="17"/>
      <c r="S89" s="17"/>
      <c r="T89" s="17"/>
      <c r="U89" s="17"/>
      <c r="V89" s="17"/>
      <c r="W89" s="17"/>
      <c r="X89" s="17"/>
      <c r="Y89" s="17"/>
      <c r="Z89" s="17"/>
    </row>
    <row r="90" customFormat="false" ht="15.75" hidden="false" customHeight="true" outlineLevel="0" collapsed="false">
      <c r="B90" s="23" t="n">
        <f aca="false">IFERROR(MATCH(G90,pedidos_Lamin!$B$2:$B$169,0),0)</f>
        <v>0</v>
      </c>
      <c r="C90" s="23" t="n">
        <f aca="false">IFERROR(MATCH(G90,pedidos_conv!$B$2:$B$69,0),0)</f>
        <v>1</v>
      </c>
      <c r="D90" s="23" t="n">
        <f aca="false">IF(B90=0,0,VLOOKUP(G90,pedidos!$B$2:$N$237,4))</f>
        <v>0</v>
      </c>
      <c r="E90" s="30" t="n">
        <f aca="false">IF(C90=0,0,VLOOKUP(G90,pedidos_conv!$B$2:$N$69,4))</f>
        <v>226.8</v>
      </c>
      <c r="F90" s="23" t="n">
        <f aca="false">IF(G90="N/D","   ",F89+1)</f>
        <v>87</v>
      </c>
      <c r="G90" s="31" t="s">
        <v>37</v>
      </c>
      <c r="H90" s="23" t="n">
        <f aca="false">MATCH(G90,Plant_Matriz_Setup!$A$1:$A$33)</f>
        <v>17</v>
      </c>
      <c r="I90" s="23" t="n">
        <f aca="false">MATCH(G91,Plant_Matriz_Setup!$A$1:$AF$1)</f>
        <v>9</v>
      </c>
      <c r="J90" s="24" t="str">
        <f aca="false">VLOOKUP(G90,Plant_Matriz_Setup!$A$1:$AF$33,I90)</f>
        <v>3:00.0000</v>
      </c>
      <c r="K90" s="25" t="str">
        <f aca="false">J90</f>
        <v>3:00.0000</v>
      </c>
      <c r="L90" s="26" t="str">
        <f aca="false">RIGHT(K90,8)</f>
        <v>:00.0000</v>
      </c>
      <c r="M90" s="27" t="n">
        <f aca="false">LEN(K90)</f>
        <v>9</v>
      </c>
      <c r="N90" s="27" t="n">
        <f aca="false">LEN(L90)</f>
        <v>8</v>
      </c>
      <c r="O90" s="27" t="n">
        <f aca="false">M90-N90</f>
        <v>1</v>
      </c>
      <c r="P90" s="32" t="str">
        <f aca="false">LEFT(K90,O90)</f>
        <v>3</v>
      </c>
      <c r="Q90" s="28" t="n">
        <f aca="false">IF(O90=0,0,VALUE(P90))</f>
        <v>3</v>
      </c>
      <c r="R90" s="17"/>
      <c r="S90" s="17"/>
      <c r="T90" s="17"/>
      <c r="U90" s="17"/>
      <c r="V90" s="17"/>
      <c r="W90" s="17"/>
      <c r="X90" s="17"/>
      <c r="Y90" s="17"/>
      <c r="Z90" s="17"/>
    </row>
    <row r="91" customFormat="false" ht="15.75" hidden="false" customHeight="true" outlineLevel="0" collapsed="false">
      <c r="B91" s="23" t="n">
        <f aca="false">IFERROR(MATCH(G91,pedidos_Lamin!$B$2:$B$169,0),0)</f>
        <v>13</v>
      </c>
      <c r="C91" s="23" t="n">
        <f aca="false">IFERROR(MATCH(G91,pedidos_conv!$B$2:$B$69,0),0)</f>
        <v>0</v>
      </c>
      <c r="D91" s="30" t="n">
        <f aca="false">IF(B91=0,0,VLOOKUP(G91,pedidos!$B$2:$N$237,4))</f>
        <v>226.8</v>
      </c>
      <c r="E91" s="23" t="n">
        <f aca="false">IF(C91=0,0,VLOOKUP(G91,pedidos_conv!$B$2:$N$69,4))</f>
        <v>0</v>
      </c>
      <c r="F91" s="23" t="n">
        <f aca="false">IF(G91="N/D","   ",F90+1)</f>
        <v>88</v>
      </c>
      <c r="G91" s="31" t="s">
        <v>26</v>
      </c>
      <c r="H91" s="23" t="n">
        <f aca="false">MATCH(G91,Plant_Matriz_Setup!$A$1:$A$33)</f>
        <v>10</v>
      </c>
      <c r="I91" s="23" t="n">
        <f aca="false">MATCH(G92,Plant_Matriz_Setup!$A$1:$AF$1)</f>
        <v>23</v>
      </c>
      <c r="J91" s="24" t="str">
        <f aca="false">VLOOKUP(G91,Plant_Matriz_Setup!$A$1:$AF$33,I91)</f>
        <v>3:00.0000</v>
      </c>
      <c r="K91" s="25" t="str">
        <f aca="false">J91</f>
        <v>3:00.0000</v>
      </c>
      <c r="L91" s="26" t="str">
        <f aca="false">RIGHT(K91,8)</f>
        <v>:00.0000</v>
      </c>
      <c r="M91" s="27" t="n">
        <f aca="false">LEN(K91)</f>
        <v>9</v>
      </c>
      <c r="N91" s="27" t="n">
        <f aca="false">LEN(L91)</f>
        <v>8</v>
      </c>
      <c r="O91" s="27" t="n">
        <f aca="false">M91-N91</f>
        <v>1</v>
      </c>
      <c r="P91" s="32" t="str">
        <f aca="false">LEFT(K91,O91)</f>
        <v>3</v>
      </c>
      <c r="Q91" s="28" t="n">
        <f aca="false">IF(O91=0,0,VALUE(P91))</f>
        <v>3</v>
      </c>
      <c r="R91" s="17"/>
      <c r="S91" s="17"/>
      <c r="T91" s="17"/>
      <c r="U91" s="17"/>
      <c r="V91" s="17"/>
      <c r="W91" s="17"/>
      <c r="X91" s="17"/>
      <c r="Y91" s="17"/>
      <c r="Z91" s="17"/>
    </row>
    <row r="92" customFormat="false" ht="15.75" hidden="false" customHeight="true" outlineLevel="0" collapsed="false">
      <c r="B92" s="23" t="n">
        <f aca="false">IFERROR(MATCH(G92,pedidos_Lamin!$B$2:$B$169,0),0)</f>
        <v>0</v>
      </c>
      <c r="C92" s="23" t="n">
        <f aca="false">IFERROR(MATCH(G92,pedidos_conv!$B$2:$B$69,0),0)</f>
        <v>8</v>
      </c>
      <c r="D92" s="30" t="n">
        <f aca="false">IF(B92=0,0,VLOOKUP(G92,pedidos!$B$2:$N$237,4))</f>
        <v>0</v>
      </c>
      <c r="E92" s="23" t="n">
        <f aca="false">IF(C92=0,0,VLOOKUP(G92,pedidos_conv!$B$2:$N$69,4))</f>
        <v>239.4</v>
      </c>
      <c r="F92" s="23" t="n">
        <f aca="false">IF(G92="N/D","   ",F91+1)</f>
        <v>89</v>
      </c>
      <c r="G92" s="31" t="s">
        <v>45</v>
      </c>
      <c r="H92" s="23" t="n">
        <f aca="false">MATCH(G92,Plant_Matriz_Setup!$A$1:$A$33)</f>
        <v>24</v>
      </c>
      <c r="I92" s="23" t="n">
        <f aca="false">MATCH(G93,Plant_Matriz_Setup!$A$1:$AF$1)</f>
        <v>13</v>
      </c>
      <c r="J92" s="24" t="str">
        <f aca="false">VLOOKUP(G92,Plant_Matriz_Setup!$A$1:$AF$33,I92)</f>
        <v>1:00.0000</v>
      </c>
      <c r="K92" s="25" t="str">
        <f aca="false">J92</f>
        <v>1:00.0000</v>
      </c>
      <c r="L92" s="26" t="str">
        <f aca="false">RIGHT(K92,8)</f>
        <v>:00.0000</v>
      </c>
      <c r="M92" s="27" t="n">
        <f aca="false">LEN(K92)</f>
        <v>9</v>
      </c>
      <c r="N92" s="27" t="n">
        <f aca="false">LEN(L92)</f>
        <v>8</v>
      </c>
      <c r="O92" s="27" t="n">
        <f aca="false">M92-N92</f>
        <v>1</v>
      </c>
      <c r="P92" s="32" t="str">
        <f aca="false">LEFT(K92,O92)</f>
        <v>1</v>
      </c>
      <c r="Q92" s="28" t="n">
        <f aca="false">IF(O92=0,0,VALUE(P92))</f>
        <v>1</v>
      </c>
      <c r="R92" s="17"/>
      <c r="S92" s="17"/>
      <c r="T92" s="17"/>
      <c r="U92" s="17"/>
      <c r="V92" s="17"/>
      <c r="W92" s="17"/>
      <c r="X92" s="17"/>
      <c r="Y92" s="17"/>
      <c r="Z92" s="17"/>
    </row>
    <row r="93" customFormat="false" ht="15.75" hidden="false" customHeight="true" outlineLevel="0" collapsed="false">
      <c r="B93" s="23" t="n">
        <f aca="false">IFERROR(MATCH(G93,pedidos_Lamin!$B$2:$B$169,0),0)</f>
        <v>17</v>
      </c>
      <c r="C93" s="23" t="n">
        <f aca="false">IFERROR(MATCH(G93,pedidos_conv!$B$2:$B$69,0),0)</f>
        <v>0</v>
      </c>
      <c r="D93" s="23" t="n">
        <f aca="false">IF(B93=0,0,VLOOKUP(G93,pedidos!$B$2:$N$237,4))</f>
        <v>226.8</v>
      </c>
      <c r="E93" s="30" t="n">
        <f aca="false">IF(C93=0,0,VLOOKUP(G93,pedidos_conv!$B$2:$N$69,4))</f>
        <v>0</v>
      </c>
      <c r="F93" s="23" t="n">
        <f aca="false">IF(G93="N/D","   ",F92+1)</f>
        <v>90</v>
      </c>
      <c r="G93" s="31" t="s">
        <v>30</v>
      </c>
      <c r="H93" s="23" t="n">
        <f aca="false">MATCH(G93,Plant_Matriz_Setup!$A$1:$A$33)</f>
        <v>14</v>
      </c>
      <c r="I93" s="23" t="n">
        <f aca="false">MATCH(G94,Plant_Matriz_Setup!$A$1:$AF$1)</f>
        <v>10</v>
      </c>
      <c r="J93" s="24" t="str">
        <f aca="false">VLOOKUP(G93,Plant_Matriz_Setup!$A$1:$AF$33,I93)</f>
        <v>1:00.0000</v>
      </c>
      <c r="K93" s="25" t="str">
        <f aca="false">J93</f>
        <v>1:00.0000</v>
      </c>
      <c r="L93" s="26" t="str">
        <f aca="false">RIGHT(K93,8)</f>
        <v>:00.0000</v>
      </c>
      <c r="M93" s="27" t="n">
        <f aca="false">LEN(K93)</f>
        <v>9</v>
      </c>
      <c r="N93" s="27" t="n">
        <f aca="false">LEN(L93)</f>
        <v>8</v>
      </c>
      <c r="O93" s="27" t="n">
        <f aca="false">M93-N93</f>
        <v>1</v>
      </c>
      <c r="P93" s="32" t="str">
        <f aca="false">LEFT(K93,O93)</f>
        <v>1</v>
      </c>
      <c r="Q93" s="28" t="n">
        <f aca="false">IF(O93=0,0,VALUE(P93))</f>
        <v>1</v>
      </c>
      <c r="R93" s="17"/>
      <c r="S93" s="17"/>
      <c r="T93" s="17"/>
      <c r="U93" s="17"/>
      <c r="V93" s="17"/>
      <c r="W93" s="17"/>
      <c r="X93" s="17"/>
      <c r="Y93" s="17"/>
      <c r="Z93" s="17"/>
    </row>
    <row r="94" customFormat="false" ht="15.75" hidden="false" customHeight="true" outlineLevel="0" collapsed="false">
      <c r="B94" s="23" t="n">
        <f aca="false">IFERROR(MATCH(G94,pedidos_Lamin!$B$2:$B$169,0),0)</f>
        <v>14</v>
      </c>
      <c r="C94" s="23" t="n">
        <f aca="false">IFERROR(MATCH(G94,pedidos_conv!$B$2:$B$69,0),0)</f>
        <v>0</v>
      </c>
      <c r="D94" s="23" t="n">
        <f aca="false">IF(B94=0,0,VLOOKUP(G94,pedidos!$B$2:$N$237,4))</f>
        <v>226.8</v>
      </c>
      <c r="E94" s="30" t="n">
        <f aca="false">IF(C94=0,0,VLOOKUP(G94,pedidos_conv!$B$2:$N$69,4))</f>
        <v>0</v>
      </c>
      <c r="F94" s="23" t="n">
        <f aca="false">IF(G94="N/D","   ",F93+1)</f>
        <v>91</v>
      </c>
      <c r="G94" s="31" t="s">
        <v>27</v>
      </c>
      <c r="H94" s="23" t="n">
        <f aca="false">MATCH(G94,Plant_Matriz_Setup!$A$1:$A$33)</f>
        <v>11</v>
      </c>
      <c r="I94" s="23" t="n">
        <f aca="false">MATCH(G95,Plant_Matriz_Setup!$A$1:$AF$1)</f>
        <v>18</v>
      </c>
      <c r="J94" s="24" t="str">
        <f aca="false">VLOOKUP(G94,Plant_Matriz_Setup!$A$1:$AF$33,I94)</f>
        <v>3:00.0000</v>
      </c>
      <c r="K94" s="25" t="str">
        <f aca="false">J94</f>
        <v>3:00.0000</v>
      </c>
      <c r="L94" s="26" t="str">
        <f aca="false">RIGHT(K94,8)</f>
        <v>:00.0000</v>
      </c>
      <c r="M94" s="27" t="n">
        <f aca="false">LEN(K94)</f>
        <v>9</v>
      </c>
      <c r="N94" s="27" t="n">
        <f aca="false">LEN(L94)</f>
        <v>8</v>
      </c>
      <c r="O94" s="27" t="n">
        <f aca="false">M94-N94</f>
        <v>1</v>
      </c>
      <c r="P94" s="32" t="str">
        <f aca="false">LEFT(K94,O94)</f>
        <v>3</v>
      </c>
      <c r="Q94" s="28" t="n">
        <f aca="false">IF(O94=0,0,VALUE(P94))</f>
        <v>3</v>
      </c>
      <c r="R94" s="17"/>
      <c r="S94" s="17"/>
      <c r="T94" s="17"/>
      <c r="U94" s="17"/>
      <c r="V94" s="17"/>
      <c r="W94" s="17"/>
      <c r="X94" s="17"/>
      <c r="Y94" s="17"/>
      <c r="Z94" s="17"/>
    </row>
    <row r="95" customFormat="false" ht="15.75" hidden="false" customHeight="true" outlineLevel="0" collapsed="false">
      <c r="B95" s="23" t="n">
        <f aca="false">IFERROR(MATCH(G95,pedidos_Lamin!$B$2:$B$169,0),0)</f>
        <v>0</v>
      </c>
      <c r="C95" s="23" t="n">
        <f aca="false">IFERROR(MATCH(G95,pedidos_conv!$B$2:$B$69,0),0)</f>
        <v>3</v>
      </c>
      <c r="D95" s="23" t="n">
        <f aca="false">IF(B95=0,0,VLOOKUP(G95,pedidos!$B$2:$N$237,4))</f>
        <v>0</v>
      </c>
      <c r="E95" s="30" t="n">
        <f aca="false">IF(C95=0,0,VLOOKUP(G95,pedidos_conv!$B$2:$N$69,4))</f>
        <v>226.8</v>
      </c>
      <c r="F95" s="23" t="n">
        <f aca="false">IF(G95="N/D","   ",F94+1)</f>
        <v>92</v>
      </c>
      <c r="G95" s="31" t="s">
        <v>40</v>
      </c>
      <c r="H95" s="23" t="n">
        <f aca="false">MATCH(G95,Plant_Matriz_Setup!$A$1:$A$33)</f>
        <v>19</v>
      </c>
      <c r="I95" s="23" t="n">
        <f aca="false">MATCH(G96,Plant_Matriz_Setup!$A$1:$AF$1)</f>
        <v>9</v>
      </c>
      <c r="J95" s="24" t="str">
        <f aca="false">VLOOKUP(G95,Plant_Matriz_Setup!$A$1:$AF$33,I95)</f>
        <v>5:00.0000</v>
      </c>
      <c r="K95" s="25" t="str">
        <f aca="false">J95</f>
        <v>5:00.0000</v>
      </c>
      <c r="L95" s="26" t="str">
        <f aca="false">RIGHT(K95,8)</f>
        <v>:00.0000</v>
      </c>
      <c r="M95" s="27" t="n">
        <f aca="false">LEN(K95)</f>
        <v>9</v>
      </c>
      <c r="N95" s="27" t="n">
        <f aca="false">LEN(L95)</f>
        <v>8</v>
      </c>
      <c r="O95" s="27" t="n">
        <f aca="false">M95-N95</f>
        <v>1</v>
      </c>
      <c r="P95" s="32" t="str">
        <f aca="false">LEFT(K95,O95)</f>
        <v>5</v>
      </c>
      <c r="Q95" s="28" t="n">
        <f aca="false">IF(O95=0,0,VALUE(P95))</f>
        <v>5</v>
      </c>
      <c r="R95" s="17"/>
      <c r="S95" s="17"/>
      <c r="T95" s="17"/>
      <c r="U95" s="17"/>
      <c r="V95" s="17"/>
      <c r="W95" s="17"/>
      <c r="X95" s="17"/>
      <c r="Y95" s="17"/>
      <c r="Z95" s="17"/>
    </row>
    <row r="96" customFormat="false" ht="15.75" hidden="false" customHeight="true" outlineLevel="0" collapsed="false">
      <c r="B96" s="23" t="n">
        <f aca="false">IFERROR(MATCH(G96,pedidos_Lamin!$B$2:$B$169,0),0)</f>
        <v>13</v>
      </c>
      <c r="C96" s="23" t="n">
        <f aca="false">IFERROR(MATCH(G96,pedidos_conv!$B$2:$B$69,0),0)</f>
        <v>0</v>
      </c>
      <c r="D96" s="23" t="n">
        <f aca="false">IF(B96=0,0,VLOOKUP(G96,pedidos!$B$2:$N$237,4))</f>
        <v>226.8</v>
      </c>
      <c r="E96" s="30" t="n">
        <f aca="false">IF(C96=0,0,VLOOKUP(G96,pedidos_conv!$B$2:$N$69,4))</f>
        <v>0</v>
      </c>
      <c r="F96" s="23" t="n">
        <f aca="false">IF(G96="N/D","   ",F95+1)</f>
        <v>93</v>
      </c>
      <c r="G96" s="31" t="s">
        <v>26</v>
      </c>
      <c r="H96" s="23" t="n">
        <f aca="false">MATCH(G96,Plant_Matriz_Setup!$A$1:$A$33)</f>
        <v>10</v>
      </c>
      <c r="I96" s="23" t="n">
        <f aca="false">MATCH(G97,Plant_Matriz_Setup!$A$1:$AF$1)</f>
        <v>23</v>
      </c>
      <c r="J96" s="24" t="str">
        <f aca="false">VLOOKUP(G96,Plant_Matriz_Setup!$A$1:$AF$33,I96)</f>
        <v>3:00.0000</v>
      </c>
      <c r="K96" s="25" t="str">
        <f aca="false">J96</f>
        <v>3:00.0000</v>
      </c>
      <c r="L96" s="26" t="str">
        <f aca="false">RIGHT(K96,8)</f>
        <v>:00.0000</v>
      </c>
      <c r="M96" s="27" t="n">
        <f aca="false">LEN(K96)</f>
        <v>9</v>
      </c>
      <c r="N96" s="27" t="n">
        <f aca="false">LEN(L96)</f>
        <v>8</v>
      </c>
      <c r="O96" s="27" t="n">
        <f aca="false">M96-N96</f>
        <v>1</v>
      </c>
      <c r="P96" s="32" t="str">
        <f aca="false">LEFT(K96,O96)</f>
        <v>3</v>
      </c>
      <c r="Q96" s="28" t="n">
        <f aca="false">IF(O96=0,0,VALUE(P96))</f>
        <v>3</v>
      </c>
      <c r="R96" s="17"/>
      <c r="S96" s="17"/>
      <c r="T96" s="17"/>
      <c r="U96" s="17"/>
      <c r="V96" s="17"/>
      <c r="W96" s="17"/>
      <c r="X96" s="17"/>
      <c r="Y96" s="17"/>
      <c r="Z96" s="17"/>
    </row>
    <row r="97" customFormat="false" ht="15.75" hidden="false" customHeight="true" outlineLevel="0" collapsed="false">
      <c r="B97" s="23" t="n">
        <f aca="false">IFERROR(MATCH(G97,pedidos_Lamin!$B$2:$B$169,0),0)</f>
        <v>0</v>
      </c>
      <c r="C97" s="23" t="n">
        <f aca="false">IFERROR(MATCH(G97,pedidos_conv!$B$2:$B$69,0),0)</f>
        <v>8</v>
      </c>
      <c r="D97" s="30" t="n">
        <f aca="false">IF(B97=0,0,VLOOKUP(G97,pedidos!$B$2:$N$237,4))</f>
        <v>0</v>
      </c>
      <c r="E97" s="23" t="n">
        <f aca="false">IF(C97=0,0,VLOOKUP(G97,pedidos_conv!$B$2:$N$69,4))</f>
        <v>239.4</v>
      </c>
      <c r="F97" s="23" t="n">
        <f aca="false">IF(G97="N/D","   ",F96+1)</f>
        <v>94</v>
      </c>
      <c r="G97" s="31" t="s">
        <v>45</v>
      </c>
      <c r="H97" s="23" t="n">
        <f aca="false">MATCH(G97,Plant_Matriz_Setup!$A$1:$A$33)</f>
        <v>24</v>
      </c>
      <c r="I97" s="23" t="n">
        <f aca="false">MATCH(G98,Plant_Matriz_Setup!$A$1:$AF$1)</f>
        <v>8</v>
      </c>
      <c r="J97" s="24" t="str">
        <f aca="false">VLOOKUP(G97,Plant_Matriz_Setup!$A$1:$AF$33,I97)</f>
        <v>10:00.0000</v>
      </c>
      <c r="K97" s="25" t="str">
        <f aca="false">J97</f>
        <v>10:00.0000</v>
      </c>
      <c r="L97" s="26" t="str">
        <f aca="false">RIGHT(K97,8)</f>
        <v>:00.0000</v>
      </c>
      <c r="M97" s="27" t="n">
        <f aca="false">LEN(K97)</f>
        <v>10</v>
      </c>
      <c r="N97" s="27" t="n">
        <f aca="false">LEN(L97)</f>
        <v>8</v>
      </c>
      <c r="O97" s="27" t="n">
        <f aca="false">M97-N97</f>
        <v>2</v>
      </c>
      <c r="P97" s="32" t="str">
        <f aca="false">LEFT(K97,O97)</f>
        <v>10</v>
      </c>
      <c r="Q97" s="28" t="n">
        <f aca="false">IF(O97=0,0,VALUE(P97))</f>
        <v>10</v>
      </c>
      <c r="R97" s="17"/>
      <c r="S97" s="17"/>
      <c r="T97" s="17"/>
      <c r="U97" s="17"/>
      <c r="V97" s="17"/>
      <c r="W97" s="17"/>
      <c r="X97" s="17"/>
      <c r="Y97" s="17"/>
      <c r="Z97" s="17"/>
    </row>
    <row r="98" customFormat="false" ht="15.75" hidden="false" customHeight="true" outlineLevel="0" collapsed="false">
      <c r="B98" s="23" t="n">
        <f aca="false">IFERROR(MATCH(G98,pedidos_Lamin!$B$2:$B$169,0),0)</f>
        <v>12</v>
      </c>
      <c r="C98" s="23" t="n">
        <f aca="false">IFERROR(MATCH(G98,pedidos_conv!$B$2:$B$69,0),0)</f>
        <v>0</v>
      </c>
      <c r="D98" s="30" t="n">
        <f aca="false">IF(B98=0,0,VLOOKUP(G98,pedidos!$B$2:$N$237,4))</f>
        <v>226.8</v>
      </c>
      <c r="E98" s="23" t="n">
        <f aca="false">IF(C98=0,0,VLOOKUP(G98,pedidos_conv!$B$2:$N$69,4))</f>
        <v>0</v>
      </c>
      <c r="F98" s="23" t="n">
        <f aca="false">IF(G98="N/D","   ",F97+1)</f>
        <v>95</v>
      </c>
      <c r="G98" s="31" t="s">
        <v>25</v>
      </c>
      <c r="H98" s="23" t="n">
        <f aca="false">MATCH(G98,Plant_Matriz_Setup!$A$1:$A$33)</f>
        <v>9</v>
      </c>
      <c r="I98" s="23" t="n">
        <f aca="false">MATCH(G99,Plant_Matriz_Setup!$A$1:$AF$1)</f>
        <v>28</v>
      </c>
      <c r="J98" s="24" t="str">
        <f aca="false">VLOOKUP(G98,Plant_Matriz_Setup!$A$1:$AF$33,I98)</f>
        <v>1:00.0000</v>
      </c>
      <c r="K98" s="25" t="str">
        <f aca="false">J98</f>
        <v>1:00.0000</v>
      </c>
      <c r="L98" s="26" t="str">
        <f aca="false">RIGHT(K98,8)</f>
        <v>:00.0000</v>
      </c>
      <c r="M98" s="27" t="n">
        <f aca="false">LEN(K98)</f>
        <v>9</v>
      </c>
      <c r="N98" s="27" t="n">
        <f aca="false">LEN(L98)</f>
        <v>8</v>
      </c>
      <c r="O98" s="27" t="n">
        <f aca="false">M98-N98</f>
        <v>1</v>
      </c>
      <c r="P98" s="32" t="str">
        <f aca="false">LEFT(K98,O98)</f>
        <v>1</v>
      </c>
      <c r="Q98" s="28" t="n">
        <f aca="false">IF(O98=0,0,VALUE(P98))</f>
        <v>1</v>
      </c>
      <c r="R98" s="17"/>
      <c r="S98" s="17"/>
      <c r="T98" s="17"/>
      <c r="U98" s="17"/>
      <c r="V98" s="17"/>
      <c r="W98" s="17"/>
      <c r="X98" s="17"/>
      <c r="Y98" s="17"/>
      <c r="Z98" s="17"/>
    </row>
    <row r="99" customFormat="false" ht="15.75" hidden="false" customHeight="true" outlineLevel="0" collapsed="false">
      <c r="B99" s="23" t="n">
        <f aca="false">IFERROR(MATCH(G99,pedidos_Lamin!$B$2:$B$169,0),0)</f>
        <v>1</v>
      </c>
      <c r="C99" s="23" t="n">
        <f aca="false">IFERROR(MATCH(G99,pedidos_conv!$B$2:$B$69,0),0)</f>
        <v>0</v>
      </c>
      <c r="D99" s="23" t="n">
        <f aca="false">IF(B99=0,0,VLOOKUP(G99,pedidos!$B$2:$N$237,4))</f>
        <v>226.8</v>
      </c>
      <c r="E99" s="30" t="n">
        <f aca="false">IF(C99=0,0,VLOOKUP(G99,pedidos_conv!$B$2:$N$69,4))</f>
        <v>0</v>
      </c>
      <c r="F99" s="23" t="n">
        <f aca="false">IF(G99="N/D","   ",F98+1)</f>
        <v>96</v>
      </c>
      <c r="G99" s="31" t="s">
        <v>13</v>
      </c>
      <c r="H99" s="23" t="n">
        <f aca="false">MATCH(G99,Plant_Matriz_Setup!$A$1:$A$33)</f>
        <v>29</v>
      </c>
      <c r="I99" s="23" t="n">
        <f aca="false">MATCH(G100,Plant_Matriz_Setup!$A$1:$AF$1)</f>
        <v>22</v>
      </c>
      <c r="J99" s="24" t="str">
        <f aca="false">VLOOKUP(G99,Plant_Matriz_Setup!$A$1:$AF$33,I99)</f>
        <v>2:00.0000</v>
      </c>
      <c r="K99" s="25" t="str">
        <f aca="false">J99</f>
        <v>2:00.0000</v>
      </c>
      <c r="L99" s="26" t="str">
        <f aca="false">RIGHT(K99,8)</f>
        <v>:00.0000</v>
      </c>
      <c r="M99" s="27" t="n">
        <f aca="false">LEN(K99)</f>
        <v>9</v>
      </c>
      <c r="N99" s="27" t="n">
        <f aca="false">LEN(L99)</f>
        <v>8</v>
      </c>
      <c r="O99" s="27" t="n">
        <f aca="false">M99-N99</f>
        <v>1</v>
      </c>
      <c r="P99" s="32" t="str">
        <f aca="false">LEFT(K99,O99)</f>
        <v>2</v>
      </c>
      <c r="Q99" s="28" t="n">
        <f aca="false">IF(O99=0,0,VALUE(P99))</f>
        <v>2</v>
      </c>
      <c r="R99" s="17"/>
      <c r="S99" s="17"/>
      <c r="T99" s="17"/>
      <c r="U99" s="17"/>
      <c r="V99" s="17"/>
      <c r="W99" s="17"/>
      <c r="X99" s="17"/>
      <c r="Y99" s="17"/>
      <c r="Z99" s="17"/>
    </row>
    <row r="100" customFormat="false" ht="15.75" hidden="false" customHeight="true" outlineLevel="0" collapsed="false">
      <c r="B100" s="23" t="n">
        <f aca="false">IFERROR(MATCH(G100,pedidos_Lamin!$B$2:$B$169,0),0)</f>
        <v>0</v>
      </c>
      <c r="C100" s="23" t="n">
        <f aca="false">IFERROR(MATCH(G100,pedidos_conv!$B$2:$B$69,0),0)</f>
        <v>7</v>
      </c>
      <c r="D100" s="23" t="n">
        <f aca="false">IF(B100=0,0,VLOOKUP(G100,pedidos!$B$2:$N$237,4))</f>
        <v>0</v>
      </c>
      <c r="E100" s="30" t="n">
        <f aca="false">IF(C100=0,0,VLOOKUP(G100,pedidos_conv!$B$2:$N$69,4))</f>
        <v>245.7</v>
      </c>
      <c r="F100" s="23" t="n">
        <f aca="false">IF(G100="N/D","   ",F99+1)</f>
        <v>97</v>
      </c>
      <c r="G100" s="31" t="s">
        <v>44</v>
      </c>
      <c r="H100" s="23" t="n">
        <f aca="false">MATCH(G100,Plant_Matriz_Setup!$A$1:$A$33)</f>
        <v>23</v>
      </c>
      <c r="I100" s="23" t="n">
        <f aca="false">MATCH(G101,Plant_Matriz_Setup!$A$1:$AF$1)</f>
        <v>15</v>
      </c>
      <c r="J100" s="24" t="str">
        <f aca="false">VLOOKUP(G100,Plant_Matriz_Setup!$A$1:$AF$33,I100)</f>
        <v>1:00.0000</v>
      </c>
      <c r="K100" s="25" t="str">
        <f aca="false">J100</f>
        <v>1:00.0000</v>
      </c>
      <c r="L100" s="26" t="str">
        <f aca="false">RIGHT(K100,8)</f>
        <v>:00.0000</v>
      </c>
      <c r="M100" s="27" t="n">
        <f aca="false">LEN(K100)</f>
        <v>9</v>
      </c>
      <c r="N100" s="27" t="n">
        <f aca="false">LEN(L100)</f>
        <v>8</v>
      </c>
      <c r="O100" s="27" t="n">
        <f aca="false">M100-N100</f>
        <v>1</v>
      </c>
      <c r="P100" s="32" t="str">
        <f aca="false">LEFT(K100,O100)</f>
        <v>1</v>
      </c>
      <c r="Q100" s="28" t="n">
        <f aca="false">IF(O100=0,0,VALUE(P100))</f>
        <v>1</v>
      </c>
      <c r="R100" s="17"/>
      <c r="S100" s="17"/>
      <c r="T100" s="17"/>
      <c r="U100" s="17"/>
      <c r="V100" s="17"/>
      <c r="W100" s="17"/>
      <c r="X100" s="17"/>
      <c r="Y100" s="17"/>
      <c r="Z100" s="17"/>
    </row>
    <row r="101" customFormat="false" ht="15.75" hidden="false" customHeight="true" outlineLevel="0" collapsed="false">
      <c r="B101" s="23" t="n">
        <f aca="false">IFERROR(MATCH(G101,pedidos_Lamin!$B$2:$B$169,0),0)</f>
        <v>23</v>
      </c>
      <c r="C101" s="23" t="n">
        <f aca="false">IFERROR(MATCH(G101,pedidos_conv!$B$2:$B$69,0),0)</f>
        <v>0</v>
      </c>
      <c r="D101" s="30" t="n">
        <f aca="false">IF(B101=0,0,VLOOKUP(G101,pedidos!$B$2:$N$237,4))</f>
        <v>239.4</v>
      </c>
      <c r="E101" s="23" t="n">
        <f aca="false">IF(C101=0,0,VLOOKUP(G101,pedidos_conv!$B$2:$N$69,4))</f>
        <v>0</v>
      </c>
      <c r="F101" s="23" t="n">
        <f aca="false">IF(G101="N/D","   ",F100+1)</f>
        <v>98</v>
      </c>
      <c r="G101" s="31" t="s">
        <v>36</v>
      </c>
      <c r="H101" s="23" t="n">
        <f aca="false">MATCH(G101,Plant_Matriz_Setup!$A$1:$A$33)</f>
        <v>16</v>
      </c>
      <c r="I101" s="23" t="n">
        <f aca="false">MATCH(G102,Plant_Matriz_Setup!$A$1:$AF$1)</f>
        <v>21</v>
      </c>
      <c r="J101" s="24" t="str">
        <f aca="false">VLOOKUP(G101,Plant_Matriz_Setup!$A$1:$AF$33,I101)</f>
        <v>1:00.0000</v>
      </c>
      <c r="K101" s="25" t="str">
        <f aca="false">J101</f>
        <v>1:00.0000</v>
      </c>
      <c r="L101" s="26" t="str">
        <f aca="false">RIGHT(K101,8)</f>
        <v>:00.0000</v>
      </c>
      <c r="M101" s="27" t="n">
        <f aca="false">LEN(K101)</f>
        <v>9</v>
      </c>
      <c r="N101" s="27" t="n">
        <f aca="false">LEN(L101)</f>
        <v>8</v>
      </c>
      <c r="O101" s="27" t="n">
        <f aca="false">M101-N101</f>
        <v>1</v>
      </c>
      <c r="P101" s="32" t="str">
        <f aca="false">LEFT(K101,O101)</f>
        <v>1</v>
      </c>
      <c r="Q101" s="28" t="n">
        <f aca="false">IF(O101=0,0,VALUE(P101))</f>
        <v>1</v>
      </c>
      <c r="R101" s="17"/>
      <c r="S101" s="17"/>
      <c r="T101" s="17"/>
      <c r="U101" s="17"/>
      <c r="V101" s="17"/>
      <c r="W101" s="17"/>
      <c r="X101" s="17"/>
      <c r="Y101" s="17"/>
      <c r="Z101" s="17"/>
    </row>
    <row r="102" customFormat="false" ht="15.75" hidden="false" customHeight="true" outlineLevel="0" collapsed="false">
      <c r="B102" s="23" t="n">
        <f aca="false">IFERROR(MATCH(G102,pedidos_Lamin!$B$2:$B$169,0),0)</f>
        <v>0</v>
      </c>
      <c r="C102" s="23" t="n">
        <f aca="false">IFERROR(MATCH(G102,pedidos_conv!$B$2:$B$69,0),0)</f>
        <v>6</v>
      </c>
      <c r="D102" s="23" t="n">
        <f aca="false">IF(B102=0,0,VLOOKUP(G102,pedidos!$B$2:$N$237,4))</f>
        <v>0</v>
      </c>
      <c r="E102" s="30" t="n">
        <f aca="false">IF(C102=0,0,VLOOKUP(G102,pedidos_conv!$B$2:$N$69,4))</f>
        <v>220.5</v>
      </c>
      <c r="F102" s="23" t="n">
        <f aca="false">IF(G102="N/D","   ",F101+1)</f>
        <v>99</v>
      </c>
      <c r="G102" s="31" t="s">
        <v>43</v>
      </c>
      <c r="H102" s="23" t="n">
        <f aca="false">MATCH(G102,Plant_Matriz_Setup!$A$1:$A$33)</f>
        <v>22</v>
      </c>
      <c r="I102" s="23" t="n">
        <f aca="false">MATCH(G103,Plant_Matriz_Setup!$A$1:$AF$1)</f>
        <v>27</v>
      </c>
      <c r="J102" s="23" t="str">
        <f aca="false">VLOOKUP(G102,Plant_Matriz_Setup!$A$1:$AF$33,I102)</f>
        <v>1:00.0000</v>
      </c>
      <c r="K102" s="25" t="str">
        <f aca="false">J102</f>
        <v>1:00.0000</v>
      </c>
      <c r="L102" s="26" t="str">
        <f aca="false">RIGHT(K102,8)</f>
        <v>:00.0000</v>
      </c>
      <c r="M102" s="27" t="n">
        <f aca="false">LEN(K102)</f>
        <v>9</v>
      </c>
      <c r="N102" s="27" t="n">
        <f aca="false">LEN(L102)</f>
        <v>8</v>
      </c>
      <c r="O102" s="27" t="n">
        <f aca="false">M102-N102</f>
        <v>1</v>
      </c>
      <c r="P102" s="32" t="str">
        <f aca="false">LEFT(K102,O102)</f>
        <v>1</v>
      </c>
      <c r="Q102" s="28" t="n">
        <f aca="false">IF(O102=0,0,VALUE(P102))</f>
        <v>1</v>
      </c>
      <c r="R102" s="17"/>
      <c r="S102" s="17"/>
      <c r="T102" s="17"/>
      <c r="U102" s="17"/>
      <c r="V102" s="17"/>
      <c r="W102" s="17"/>
      <c r="X102" s="17"/>
      <c r="Y102" s="17"/>
      <c r="Z102" s="17"/>
    </row>
    <row r="103" customFormat="false" ht="15.75" hidden="false" customHeight="true" outlineLevel="0" collapsed="false">
      <c r="B103" s="23" t="n">
        <f aca="false">IFERROR(MATCH(G103,pedidos_Lamin!$B$2:$B$169,0),0)</f>
        <v>22</v>
      </c>
      <c r="C103" s="23" t="n">
        <f aca="false">IFERROR(MATCH(G103,pedidos_conv!$B$2:$B$69,0),0)</f>
        <v>0</v>
      </c>
      <c r="D103" s="30" t="n">
        <f aca="false">IF(B103=0,0,VLOOKUP(G103,pedidos!$B$2:$N$237,4))</f>
        <v>226.8</v>
      </c>
      <c r="E103" s="23" t="n">
        <f aca="false">IF(C103=0,0,VLOOKUP(G103,pedidos_conv!$B$2:$N$69,4))</f>
        <v>0</v>
      </c>
      <c r="F103" s="23" t="n">
        <f aca="false">IF(G103="N/D","   ",F102+1)</f>
        <v>100</v>
      </c>
      <c r="G103" s="31" t="s">
        <v>35</v>
      </c>
      <c r="H103" s="23" t="n">
        <f aca="false">MATCH(G103,Plant_Matriz_Setup!$A$1:$A$33)</f>
        <v>28</v>
      </c>
      <c r="I103" s="23" t="n">
        <f aca="false">MATCH(G104,Plant_Matriz_Setup!$A$1:$AF$1)</f>
        <v>13</v>
      </c>
      <c r="J103" s="23" t="str">
        <f aca="false">VLOOKUP(G103,Plant_Matriz_Setup!$A$1:$AF$33,I103)</f>
        <v>5:00.0000</v>
      </c>
      <c r="K103" s="25" t="str">
        <f aca="false">J103</f>
        <v>5:00.0000</v>
      </c>
      <c r="L103" s="26" t="str">
        <f aca="false">RIGHT(K103,8)</f>
        <v>:00.0000</v>
      </c>
      <c r="M103" s="27" t="n">
        <f aca="false">LEN(K103)</f>
        <v>9</v>
      </c>
      <c r="N103" s="27" t="n">
        <f aca="false">LEN(L103)</f>
        <v>8</v>
      </c>
      <c r="O103" s="27" t="n">
        <f aca="false">M103-N103</f>
        <v>1</v>
      </c>
      <c r="P103" s="32" t="str">
        <f aca="false">LEFT(K103,O103)</f>
        <v>5</v>
      </c>
      <c r="Q103" s="28" t="n">
        <f aca="false">IF(O103=0,0,VALUE(P103))</f>
        <v>5</v>
      </c>
      <c r="R103" s="17"/>
      <c r="S103" s="17"/>
      <c r="T103" s="17"/>
      <c r="U103" s="17"/>
      <c r="V103" s="17"/>
      <c r="W103" s="17"/>
      <c r="X103" s="17"/>
      <c r="Y103" s="17"/>
      <c r="Z103" s="17"/>
    </row>
    <row r="104" customFormat="false" ht="15.75" hidden="false" customHeight="true" outlineLevel="0" collapsed="false">
      <c r="B104" s="23" t="n">
        <f aca="false">IFERROR(MATCH(G104,pedidos_Lamin!$B$2:$B$169,0),0)</f>
        <v>17</v>
      </c>
      <c r="C104" s="23" t="n">
        <f aca="false">IFERROR(MATCH(G104,pedidos_conv!$B$2:$B$69,0),0)</f>
        <v>0</v>
      </c>
      <c r="D104" s="23" t="n">
        <f aca="false">IF(B104=0,0,VLOOKUP(G104,pedidos!$B$2:$N$237,4))</f>
        <v>226.8</v>
      </c>
      <c r="E104" s="30" t="n">
        <f aca="false">IF(C104=0,0,VLOOKUP(G104,pedidos_conv!$B$2:$N$69,4))</f>
        <v>0</v>
      </c>
      <c r="F104" s="23" t="n">
        <f aca="false">IF(G104="N/D","   ",F103+1)</f>
        <v>101</v>
      </c>
      <c r="G104" s="31" t="s">
        <v>30</v>
      </c>
      <c r="H104" s="23" t="n">
        <f aca="false">MATCH(G104,Plant_Matriz_Setup!$A$1:$A$33)</f>
        <v>14</v>
      </c>
      <c r="I104" s="23" t="n">
        <f aca="false">MATCH(G105,Plant_Matriz_Setup!$A$1:$AF$1)</f>
        <v>22</v>
      </c>
      <c r="J104" s="24" t="str">
        <f aca="false">VLOOKUP(G104,Plant_Matriz_Setup!$A$1:$AF$33,I104)</f>
        <v>10:00.0000</v>
      </c>
      <c r="K104" s="25" t="str">
        <f aca="false">J104</f>
        <v>10:00.0000</v>
      </c>
      <c r="L104" s="26" t="str">
        <f aca="false">RIGHT(K104,8)</f>
        <v>:00.0000</v>
      </c>
      <c r="M104" s="27" t="n">
        <f aca="false">LEN(K104)</f>
        <v>10</v>
      </c>
      <c r="N104" s="27" t="n">
        <f aca="false">LEN(L104)</f>
        <v>8</v>
      </c>
      <c r="O104" s="27" t="n">
        <f aca="false">M104-N104</f>
        <v>2</v>
      </c>
      <c r="P104" s="32" t="str">
        <f aca="false">LEFT(K104,O104)</f>
        <v>10</v>
      </c>
      <c r="Q104" s="28" t="n">
        <f aca="false">IF(O104=0,0,VALUE(P104))</f>
        <v>10</v>
      </c>
      <c r="R104" s="17"/>
      <c r="S104" s="17"/>
      <c r="T104" s="17"/>
      <c r="U104" s="17"/>
      <c r="V104" s="17"/>
      <c r="W104" s="17"/>
      <c r="X104" s="17"/>
      <c r="Y104" s="17"/>
      <c r="Z104" s="17"/>
    </row>
    <row r="105" customFormat="false" ht="15.75" hidden="false" customHeight="true" outlineLevel="0" collapsed="false">
      <c r="B105" s="23" t="n">
        <f aca="false">IFERROR(MATCH(G105,pedidos_Lamin!$B$2:$B$169,0),0)</f>
        <v>0</v>
      </c>
      <c r="C105" s="23" t="n">
        <f aca="false">IFERROR(MATCH(G105,pedidos_conv!$B$2:$B$69,0),0)</f>
        <v>7</v>
      </c>
      <c r="D105" s="30" t="n">
        <f aca="false">IF(B105=0,0,VLOOKUP(G105,pedidos!$B$2:$N$237,4))</f>
        <v>0</v>
      </c>
      <c r="E105" s="23" t="n">
        <f aca="false">IF(C105=0,0,VLOOKUP(G105,pedidos_conv!$B$2:$N$69,4))</f>
        <v>245.7</v>
      </c>
      <c r="F105" s="23" t="n">
        <f aca="false">IF(G105="N/D","   ",F104+1)</f>
        <v>102</v>
      </c>
      <c r="G105" s="31" t="s">
        <v>44</v>
      </c>
      <c r="H105" s="23" t="n">
        <f aca="false">MATCH(G105,Plant_Matriz_Setup!$A$1:$A$33)</f>
        <v>23</v>
      </c>
      <c r="I105" s="23" t="n">
        <f aca="false">MATCH(G106,Plant_Matriz_Setup!$A$1:$AF$1)</f>
        <v>11</v>
      </c>
      <c r="J105" s="24" t="str">
        <f aca="false">VLOOKUP(G105,Plant_Matriz_Setup!$A$1:$AF$33,I105)</f>
        <v>1:00.0000</v>
      </c>
      <c r="K105" s="25" t="str">
        <f aca="false">J105</f>
        <v>1:00.0000</v>
      </c>
      <c r="L105" s="26" t="str">
        <f aca="false">RIGHT(K105,8)</f>
        <v>:00.0000</v>
      </c>
      <c r="M105" s="27" t="n">
        <f aca="false">LEN(K105)</f>
        <v>9</v>
      </c>
      <c r="N105" s="27" t="n">
        <f aca="false">LEN(L105)</f>
        <v>8</v>
      </c>
      <c r="O105" s="27" t="n">
        <f aca="false">M105-N105</f>
        <v>1</v>
      </c>
      <c r="P105" s="32" t="str">
        <f aca="false">LEFT(K105,O105)</f>
        <v>1</v>
      </c>
      <c r="Q105" s="28" t="n">
        <f aca="false">IF(O105=0,0,VALUE(P105))</f>
        <v>1</v>
      </c>
      <c r="R105" s="17"/>
      <c r="S105" s="17"/>
      <c r="T105" s="17"/>
      <c r="U105" s="17"/>
      <c r="V105" s="17"/>
      <c r="W105" s="17"/>
      <c r="X105" s="17"/>
      <c r="Y105" s="17"/>
      <c r="Z105" s="17"/>
    </row>
    <row r="106" customFormat="false" ht="15.75" hidden="false" customHeight="true" outlineLevel="0" collapsed="false">
      <c r="B106" s="23" t="n">
        <f aca="false">IFERROR(MATCH(G106,pedidos_Lamin!$B$2:$B$169,0),0)</f>
        <v>15</v>
      </c>
      <c r="C106" s="23" t="n">
        <f aca="false">IFERROR(MATCH(G106,pedidos_conv!$B$2:$B$69,0),0)</f>
        <v>0</v>
      </c>
      <c r="D106" s="30" t="n">
        <f aca="false">IF(B106=0,0,VLOOKUP(G106,pedidos!$B$2:$N$237,4))</f>
        <v>226.8</v>
      </c>
      <c r="E106" s="23" t="n">
        <f aca="false">IF(C106=0,0,VLOOKUP(G106,pedidos_conv!$B$2:$N$69,4))</f>
        <v>0</v>
      </c>
      <c r="F106" s="23" t="n">
        <f aca="false">IF(G106="N/D","   ",F105+1)</f>
        <v>103</v>
      </c>
      <c r="G106" s="31" t="s">
        <v>28</v>
      </c>
      <c r="H106" s="23" t="n">
        <f aca="false">MATCH(G106,Plant_Matriz_Setup!$A$1:$A$33)</f>
        <v>12</v>
      </c>
      <c r="I106" s="23" t="n">
        <f aca="false">MATCH(G107,Plant_Matriz_Setup!$A$1:$AF$1)</f>
        <v>21</v>
      </c>
      <c r="J106" s="24" t="str">
        <f aca="false">VLOOKUP(G106,Plant_Matriz_Setup!$A$1:$AF$33,I106)</f>
        <v>1:00.0000</v>
      </c>
      <c r="K106" s="25" t="str">
        <f aca="false">J106</f>
        <v>1:00.0000</v>
      </c>
      <c r="L106" s="26" t="str">
        <f aca="false">RIGHT(K106,8)</f>
        <v>:00.0000</v>
      </c>
      <c r="M106" s="27" t="n">
        <f aca="false">LEN(K106)</f>
        <v>9</v>
      </c>
      <c r="N106" s="27" t="n">
        <f aca="false">LEN(L106)</f>
        <v>8</v>
      </c>
      <c r="O106" s="27" t="n">
        <f aca="false">M106-N106</f>
        <v>1</v>
      </c>
      <c r="P106" s="32" t="str">
        <f aca="false">LEFT(K106,O106)</f>
        <v>1</v>
      </c>
      <c r="Q106" s="28" t="n">
        <f aca="false">IF(O106=0,0,VALUE(P106))</f>
        <v>1</v>
      </c>
      <c r="R106" s="17"/>
      <c r="S106" s="17"/>
      <c r="T106" s="17"/>
      <c r="U106" s="17"/>
      <c r="V106" s="17"/>
      <c r="W106" s="17"/>
      <c r="X106" s="17"/>
      <c r="Y106" s="17"/>
      <c r="Z106" s="17"/>
    </row>
    <row r="107" customFormat="false" ht="15.75" hidden="false" customHeight="true" outlineLevel="0" collapsed="false">
      <c r="B107" s="23" t="n">
        <f aca="false">IFERROR(MATCH(G107,pedidos_Lamin!$B$2:$B$169,0),0)</f>
        <v>0</v>
      </c>
      <c r="C107" s="23" t="n">
        <f aca="false">IFERROR(MATCH(G107,pedidos_conv!$B$2:$B$69,0),0)</f>
        <v>6</v>
      </c>
      <c r="D107" s="30" t="n">
        <f aca="false">IF(B107=0,0,VLOOKUP(G107,pedidos!$B$2:$N$237,4))</f>
        <v>0</v>
      </c>
      <c r="E107" s="23" t="n">
        <f aca="false">IF(C107=0,0,VLOOKUP(G107,pedidos_conv!$B$2:$N$69,4))</f>
        <v>220.5</v>
      </c>
      <c r="F107" s="23" t="n">
        <f aca="false">IF(G107="N/D","   ",F106+1)</f>
        <v>104</v>
      </c>
      <c r="G107" s="31" t="s">
        <v>43</v>
      </c>
      <c r="H107" s="23" t="n">
        <f aca="false">MATCH(G107,Plant_Matriz_Setup!$A$1:$A$33)</f>
        <v>22</v>
      </c>
      <c r="I107" s="23" t="n">
        <f aca="false">MATCH(G108,Plant_Matriz_Setup!$A$1:$AF$1)</f>
        <v>18</v>
      </c>
      <c r="J107" s="24" t="str">
        <f aca="false">VLOOKUP(G107,Plant_Matriz_Setup!$A$1:$AF$33,I107)</f>
        <v>10:00.0000</v>
      </c>
      <c r="K107" s="25" t="str">
        <f aca="false">J107</f>
        <v>10:00.0000</v>
      </c>
      <c r="L107" s="26" t="str">
        <f aca="false">RIGHT(K107,8)</f>
        <v>:00.0000</v>
      </c>
      <c r="M107" s="27" t="n">
        <f aca="false">LEN(K107)</f>
        <v>10</v>
      </c>
      <c r="N107" s="27" t="n">
        <f aca="false">LEN(L107)</f>
        <v>8</v>
      </c>
      <c r="O107" s="27" t="n">
        <f aca="false">M107-N107</f>
        <v>2</v>
      </c>
      <c r="P107" s="32" t="str">
        <f aca="false">LEFT(K107,O107)</f>
        <v>10</v>
      </c>
      <c r="Q107" s="28" t="n">
        <f aca="false">IF(O107=0,0,VALUE(P107))</f>
        <v>10</v>
      </c>
      <c r="R107" s="17"/>
      <c r="S107" s="17"/>
      <c r="T107" s="17"/>
      <c r="U107" s="17"/>
      <c r="V107" s="17"/>
      <c r="W107" s="17"/>
      <c r="X107" s="17"/>
      <c r="Y107" s="17"/>
      <c r="Z107" s="17"/>
    </row>
    <row r="108" customFormat="false" ht="15.75" hidden="false" customHeight="true" outlineLevel="0" collapsed="false">
      <c r="B108" s="23" t="n">
        <f aca="false">IFERROR(MATCH(G108,pedidos_Lamin!$B$2:$B$169,0),0)</f>
        <v>0</v>
      </c>
      <c r="C108" s="23" t="n">
        <f aca="false">IFERROR(MATCH(G108,pedidos_conv!$B$2:$B$69,0),0)</f>
        <v>3</v>
      </c>
      <c r="D108" s="23" t="n">
        <f aca="false">IF(B108=0,0,VLOOKUP(G108,pedidos!$B$2:$N$237,4))</f>
        <v>0</v>
      </c>
      <c r="E108" s="30" t="n">
        <f aca="false">IF(C108=0,0,VLOOKUP(G108,pedidos_conv!$B$2:$N$69,4))</f>
        <v>226.8</v>
      </c>
      <c r="F108" s="23" t="n">
        <f aca="false">IF(G108="N/D","   ",F107+1)</f>
        <v>105</v>
      </c>
      <c r="G108" s="31" t="s">
        <v>40</v>
      </c>
      <c r="H108" s="23" t="n">
        <f aca="false">MATCH(G108,Plant_Matriz_Setup!$A$1:$A$33)</f>
        <v>19</v>
      </c>
      <c r="I108" s="23" t="n">
        <f aca="false">MATCH(G109,Plant_Matriz_Setup!$A$1:$AF$1)</f>
        <v>8</v>
      </c>
      <c r="J108" s="24" t="str">
        <f aca="false">VLOOKUP(G108,Plant_Matriz_Setup!$A$1:$AF$33,I108)</f>
        <v>5:00.0000</v>
      </c>
      <c r="K108" s="25" t="str">
        <f aca="false">J108</f>
        <v>5:00.0000</v>
      </c>
      <c r="L108" s="26" t="str">
        <f aca="false">RIGHT(K108,8)</f>
        <v>:00.0000</v>
      </c>
      <c r="M108" s="27" t="n">
        <f aca="false">LEN(K108)</f>
        <v>9</v>
      </c>
      <c r="N108" s="27" t="n">
        <f aca="false">LEN(L108)</f>
        <v>8</v>
      </c>
      <c r="O108" s="27" t="n">
        <f aca="false">M108-N108</f>
        <v>1</v>
      </c>
      <c r="P108" s="32" t="str">
        <f aca="false">LEFT(K108,O108)</f>
        <v>5</v>
      </c>
      <c r="Q108" s="28" t="n">
        <f aca="false">IF(O108=0,0,VALUE(P108))</f>
        <v>5</v>
      </c>
      <c r="R108" s="17"/>
      <c r="S108" s="17"/>
      <c r="T108" s="17"/>
      <c r="U108" s="17"/>
      <c r="V108" s="17"/>
      <c r="W108" s="17"/>
      <c r="X108" s="17"/>
      <c r="Y108" s="17"/>
      <c r="Z108" s="17"/>
    </row>
    <row r="109" customFormat="false" ht="15.75" hidden="false" customHeight="true" outlineLevel="0" collapsed="false">
      <c r="B109" s="23" t="n">
        <f aca="false">IFERROR(MATCH(G109,pedidos_Lamin!$B$2:$B$169,0),0)</f>
        <v>12</v>
      </c>
      <c r="C109" s="23" t="n">
        <f aca="false">IFERROR(MATCH(G109,pedidos_conv!$B$2:$B$69,0),0)</f>
        <v>0</v>
      </c>
      <c r="D109" s="30" t="n">
        <f aca="false">IF(B109=0,0,VLOOKUP(G109,pedidos!$B$2:$N$237,4))</f>
        <v>226.8</v>
      </c>
      <c r="E109" s="23" t="n">
        <f aca="false">IF(C109=0,0,VLOOKUP(G109,pedidos_conv!$B$2:$N$69,4))</f>
        <v>0</v>
      </c>
      <c r="F109" s="23" t="n">
        <f aca="false">IF(G109="N/D","   ",F108+1)</f>
        <v>106</v>
      </c>
      <c r="G109" s="31" t="s">
        <v>25</v>
      </c>
      <c r="H109" s="23" t="n">
        <f aca="false">MATCH(G109,Plant_Matriz_Setup!$A$1:$A$33)</f>
        <v>9</v>
      </c>
      <c r="I109" s="23" t="n">
        <f aca="false">MATCH(G110,Plant_Matriz_Setup!$A$1:$AF$1)</f>
        <v>30</v>
      </c>
      <c r="J109" s="24" t="str">
        <f aca="false">VLOOKUP(G109,Plant_Matriz_Setup!$A$1:$AF$33,I109)</f>
        <v>3:00.0000</v>
      </c>
      <c r="K109" s="25" t="str">
        <f aca="false">J109</f>
        <v>3:00.0000</v>
      </c>
      <c r="L109" s="26" t="str">
        <f aca="false">RIGHT(K109,8)</f>
        <v>:00.0000</v>
      </c>
      <c r="M109" s="27" t="n">
        <f aca="false">LEN(K109)</f>
        <v>9</v>
      </c>
      <c r="N109" s="27" t="n">
        <f aca="false">LEN(L109)</f>
        <v>8</v>
      </c>
      <c r="O109" s="27" t="n">
        <f aca="false">M109-N109</f>
        <v>1</v>
      </c>
      <c r="P109" s="32" t="str">
        <f aca="false">LEFT(K109,O109)</f>
        <v>3</v>
      </c>
      <c r="Q109" s="28" t="n">
        <f aca="false">IF(O109=0,0,VALUE(P109))</f>
        <v>3</v>
      </c>
      <c r="R109" s="17"/>
      <c r="S109" s="17"/>
      <c r="T109" s="17"/>
      <c r="U109" s="17"/>
      <c r="V109" s="17"/>
      <c r="W109" s="17"/>
      <c r="X109" s="17"/>
      <c r="Y109" s="17"/>
      <c r="Z109" s="17"/>
    </row>
    <row r="110" customFormat="false" ht="15.75" hidden="false" customHeight="true" outlineLevel="0" collapsed="false">
      <c r="B110" s="23" t="n">
        <f aca="false">IFERROR(MATCH(G110,pedidos_Lamin!$B$2:$B$169,0),0)</f>
        <v>3</v>
      </c>
      <c r="C110" s="23" t="n">
        <f aca="false">IFERROR(MATCH(G110,pedidos_conv!$B$2:$B$69,0),0)</f>
        <v>0</v>
      </c>
      <c r="D110" s="30" t="n">
        <f aca="false">IF(B110=0,0,VLOOKUP(G110,pedidos!$B$2:$N$237,4))</f>
        <v>226.8</v>
      </c>
      <c r="E110" s="23" t="n">
        <f aca="false">IF(C110=0,0,VLOOKUP(G110,pedidos_conv!$B$2:$N$69,4))</f>
        <v>0</v>
      </c>
      <c r="F110" s="23" t="n">
        <f aca="false">IF(G110="N/D","   ",F109+1)</f>
        <v>107</v>
      </c>
      <c r="G110" s="31" t="s">
        <v>16</v>
      </c>
      <c r="H110" s="23" t="n">
        <f aca="false">MATCH(G110,Plant_Matriz_Setup!$A$1:$A$33)</f>
        <v>31</v>
      </c>
      <c r="I110" s="23" t="n">
        <f aca="false">MATCH(G111,Plant_Matriz_Setup!$A$1:$AF$1)</f>
        <v>14</v>
      </c>
      <c r="J110" s="24" t="str">
        <f aca="false">VLOOKUP(G110,Plant_Matriz_Setup!$A$1:$AF$33,I110)</f>
        <v>1:00.0000</v>
      </c>
      <c r="K110" s="25" t="str">
        <f aca="false">J110</f>
        <v>1:00.0000</v>
      </c>
      <c r="L110" s="26" t="str">
        <f aca="false">RIGHT(K110,8)</f>
        <v>:00.0000</v>
      </c>
      <c r="M110" s="27" t="n">
        <f aca="false">LEN(K110)</f>
        <v>9</v>
      </c>
      <c r="N110" s="27" t="n">
        <f aca="false">LEN(L110)</f>
        <v>8</v>
      </c>
      <c r="O110" s="27" t="n">
        <f aca="false">M110-N110</f>
        <v>1</v>
      </c>
      <c r="P110" s="32" t="str">
        <f aca="false">LEFT(K110,O110)</f>
        <v>1</v>
      </c>
      <c r="Q110" s="28" t="n">
        <f aca="false">IF(O110=0,0,VALUE(P110))</f>
        <v>1</v>
      </c>
      <c r="R110" s="17"/>
      <c r="S110" s="17"/>
      <c r="T110" s="17"/>
      <c r="U110" s="17"/>
      <c r="V110" s="17"/>
      <c r="W110" s="17"/>
      <c r="X110" s="17"/>
      <c r="Y110" s="17"/>
      <c r="Z110" s="17"/>
    </row>
    <row r="111" customFormat="false" ht="15.75" hidden="false" customHeight="true" outlineLevel="0" collapsed="false">
      <c r="B111" s="23" t="n">
        <f aca="false">IFERROR(MATCH(G111,pedidos_Lamin!$B$2:$B$169,0),0)</f>
        <v>18</v>
      </c>
      <c r="C111" s="23" t="n">
        <f aca="false">IFERROR(MATCH(G111,pedidos_conv!$B$2:$B$69,0),0)</f>
        <v>0</v>
      </c>
      <c r="D111" s="30" t="n">
        <f aca="false">IF(B111=0,0,VLOOKUP(G111,pedidos!$B$2:$N$237,4))</f>
        <v>239.4</v>
      </c>
      <c r="E111" s="23" t="n">
        <f aca="false">IF(C111=0,0,VLOOKUP(G111,pedidos_conv!$B$2:$N$69,4))</f>
        <v>0</v>
      </c>
      <c r="F111" s="23" t="n">
        <f aca="false">IF(G111="N/D","   ",F110+1)</f>
        <v>108</v>
      </c>
      <c r="G111" s="31" t="s">
        <v>31</v>
      </c>
      <c r="H111" s="23" t="n">
        <f aca="false">MATCH(G111,Plant_Matriz_Setup!$A$1:$A$33)</f>
        <v>15</v>
      </c>
      <c r="I111" s="23" t="n">
        <f aca="false">MATCH(G112,Plant_Matriz_Setup!$A$1:$AF$1)</f>
        <v>7</v>
      </c>
      <c r="J111" s="24" t="str">
        <f aca="false">VLOOKUP(G111,Plant_Matriz_Setup!$A$1:$AF$33,I111)</f>
        <v>1:00.0000</v>
      </c>
      <c r="K111" s="25" t="str">
        <f aca="false">J111</f>
        <v>1:00.0000</v>
      </c>
      <c r="L111" s="26" t="str">
        <f aca="false">RIGHT(K111,8)</f>
        <v>:00.0000</v>
      </c>
      <c r="M111" s="27" t="n">
        <f aca="false">LEN(K111)</f>
        <v>9</v>
      </c>
      <c r="N111" s="27" t="n">
        <f aca="false">LEN(L111)</f>
        <v>8</v>
      </c>
      <c r="O111" s="27" t="n">
        <f aca="false">M111-N111</f>
        <v>1</v>
      </c>
      <c r="P111" s="32" t="str">
        <f aca="false">LEFT(K111,O111)</f>
        <v>1</v>
      </c>
      <c r="Q111" s="28" t="n">
        <f aca="false">IF(O111=0,0,VALUE(P111))</f>
        <v>1</v>
      </c>
      <c r="R111" s="17"/>
      <c r="S111" s="17"/>
      <c r="T111" s="17"/>
      <c r="U111" s="17"/>
      <c r="V111" s="17"/>
      <c r="W111" s="17"/>
      <c r="X111" s="17"/>
      <c r="Y111" s="17"/>
      <c r="Z111" s="17"/>
    </row>
    <row r="112" customFormat="false" ht="15.75" hidden="false" customHeight="true" outlineLevel="0" collapsed="false">
      <c r="B112" s="23" t="n">
        <f aca="false">IFERROR(MATCH(G112,pedidos_Lamin!$B$2:$B$169,0),0)</f>
        <v>11</v>
      </c>
      <c r="C112" s="23" t="n">
        <f aca="false">IFERROR(MATCH(G112,pedidos_conv!$B$2:$B$69,0),0)</f>
        <v>0</v>
      </c>
      <c r="D112" s="30" t="n">
        <f aca="false">IF(B112=0,0,VLOOKUP(G112,pedidos!$B$2:$N$237,4))</f>
        <v>239.4</v>
      </c>
      <c r="E112" s="23" t="n">
        <f aca="false">IF(C112=0,0,VLOOKUP(G112,pedidos_conv!$B$2:$N$69,4))</f>
        <v>0</v>
      </c>
      <c r="F112" s="23" t="n">
        <f aca="false">IF(G112="N/D","   ",F111+1)</f>
        <v>109</v>
      </c>
      <c r="G112" s="31" t="s">
        <v>24</v>
      </c>
      <c r="H112" s="23" t="n">
        <f aca="false">MATCH(G112,Plant_Matriz_Setup!$A$1:$A$33)</f>
        <v>8</v>
      </c>
      <c r="I112" s="23" t="n">
        <f aca="false">MATCH(G113,Plant_Matriz_Setup!$A$1:$AF$1)</f>
        <v>14</v>
      </c>
      <c r="J112" s="24" t="str">
        <f aca="false">VLOOKUP(G112,Plant_Matriz_Setup!$A$1:$AF$33,I112)</f>
        <v>5:00.0000</v>
      </c>
      <c r="K112" s="25" t="str">
        <f aca="false">J112</f>
        <v>5:00.0000</v>
      </c>
      <c r="L112" s="26" t="str">
        <f aca="false">RIGHT(K112,8)</f>
        <v>:00.0000</v>
      </c>
      <c r="M112" s="27" t="n">
        <f aca="false">LEN(K112)</f>
        <v>9</v>
      </c>
      <c r="N112" s="27" t="n">
        <f aca="false">LEN(L112)</f>
        <v>8</v>
      </c>
      <c r="O112" s="27" t="n">
        <f aca="false">M112-N112</f>
        <v>1</v>
      </c>
      <c r="P112" s="32" t="str">
        <f aca="false">LEFT(K112,O112)</f>
        <v>5</v>
      </c>
      <c r="Q112" s="28" t="n">
        <f aca="false">IF(O112=0,0,VALUE(P112))</f>
        <v>5</v>
      </c>
      <c r="R112" s="17"/>
      <c r="S112" s="17"/>
      <c r="T112" s="17"/>
      <c r="U112" s="17"/>
      <c r="V112" s="17"/>
      <c r="W112" s="17"/>
      <c r="X112" s="17"/>
      <c r="Y112" s="17"/>
      <c r="Z112" s="17"/>
    </row>
    <row r="113" customFormat="false" ht="15.75" hidden="false" customHeight="true" outlineLevel="0" collapsed="false">
      <c r="B113" s="23" t="n">
        <f aca="false">IFERROR(MATCH(G113,pedidos_Lamin!$B$2:$B$169,0),0)</f>
        <v>18</v>
      </c>
      <c r="C113" s="23" t="n">
        <f aca="false">IFERROR(MATCH(G113,pedidos_conv!$B$2:$B$69,0),0)</f>
        <v>0</v>
      </c>
      <c r="D113" s="30" t="n">
        <f aca="false">IF(B113=0,0,VLOOKUP(G113,pedidos!$B$2:$N$237,4))</f>
        <v>239.4</v>
      </c>
      <c r="E113" s="23" t="n">
        <f aca="false">IF(C113=0,0,VLOOKUP(G113,pedidos_conv!$B$2:$N$69,4))</f>
        <v>0</v>
      </c>
      <c r="F113" s="23" t="n">
        <f aca="false">IF(G113="N/D","   ",F112+1)</f>
        <v>110</v>
      </c>
      <c r="G113" s="31" t="s">
        <v>31</v>
      </c>
      <c r="H113" s="23" t="n">
        <f aca="false">MATCH(G113,Plant_Matriz_Setup!$A$1:$A$33)</f>
        <v>15</v>
      </c>
      <c r="I113" s="23" t="n">
        <f aca="false">MATCH(G114,Plant_Matriz_Setup!$A$1:$AF$1)</f>
        <v>21</v>
      </c>
      <c r="J113" s="24" t="str">
        <f aca="false">VLOOKUP(G113,Plant_Matriz_Setup!$A$1:$AF$33,I113)</f>
        <v>1:00.0000</v>
      </c>
      <c r="K113" s="25" t="str">
        <f aca="false">J113</f>
        <v>1:00.0000</v>
      </c>
      <c r="L113" s="26" t="str">
        <f aca="false">RIGHT(K113,8)</f>
        <v>:00.0000</v>
      </c>
      <c r="M113" s="27" t="n">
        <f aca="false">LEN(K113)</f>
        <v>9</v>
      </c>
      <c r="N113" s="27" t="n">
        <f aca="false">LEN(L113)</f>
        <v>8</v>
      </c>
      <c r="O113" s="27" t="n">
        <f aca="false">M113-N113</f>
        <v>1</v>
      </c>
      <c r="P113" s="32" t="str">
        <f aca="false">LEFT(K113,O113)</f>
        <v>1</v>
      </c>
      <c r="Q113" s="28" t="n">
        <f aca="false">IF(O113=0,0,VALUE(P113))</f>
        <v>1</v>
      </c>
      <c r="R113" s="17"/>
      <c r="S113" s="17"/>
      <c r="T113" s="17"/>
      <c r="U113" s="17"/>
      <c r="V113" s="17"/>
      <c r="W113" s="17"/>
      <c r="X113" s="17"/>
      <c r="Y113" s="17"/>
      <c r="Z113" s="17"/>
    </row>
    <row r="114" customFormat="false" ht="15.75" hidden="false" customHeight="true" outlineLevel="0" collapsed="false">
      <c r="B114" s="23" t="n">
        <f aca="false">IFERROR(MATCH(G114,pedidos_Lamin!$B$2:$B$169,0),0)</f>
        <v>0</v>
      </c>
      <c r="C114" s="23" t="n">
        <f aca="false">IFERROR(MATCH(G114,pedidos_conv!$B$2:$B$69,0),0)</f>
        <v>6</v>
      </c>
      <c r="D114" s="23" t="n">
        <f aca="false">IF(B114=0,0,VLOOKUP(G114,pedidos!$B$2:$N$237,4))</f>
        <v>0</v>
      </c>
      <c r="E114" s="30" t="n">
        <f aca="false">IF(C114=0,0,VLOOKUP(G114,pedidos_conv!$B$2:$N$69,4))</f>
        <v>220.5</v>
      </c>
      <c r="F114" s="23" t="n">
        <f aca="false">IF(G114="N/D","   ",F113+1)</f>
        <v>111</v>
      </c>
      <c r="G114" s="31" t="s">
        <v>43</v>
      </c>
      <c r="H114" s="23" t="n">
        <f aca="false">MATCH(G114,Plant_Matriz_Setup!$A$1:$A$33)</f>
        <v>22</v>
      </c>
      <c r="I114" s="23" t="n">
        <f aca="false">MATCH(G115,Plant_Matriz_Setup!$A$1:$AF$1)</f>
        <v>25</v>
      </c>
      <c r="J114" s="24" t="str">
        <f aca="false">VLOOKUP(G114,Plant_Matriz_Setup!$A$1:$AF$33,I114)</f>
        <v>3:00.0000</v>
      </c>
      <c r="K114" s="25" t="str">
        <f aca="false">J114</f>
        <v>3:00.0000</v>
      </c>
      <c r="L114" s="26" t="str">
        <f aca="false">RIGHT(K114,8)</f>
        <v>:00.0000</v>
      </c>
      <c r="M114" s="27" t="n">
        <f aca="false">LEN(K114)</f>
        <v>9</v>
      </c>
      <c r="N114" s="27" t="n">
        <f aca="false">LEN(L114)</f>
        <v>8</v>
      </c>
      <c r="O114" s="27" t="n">
        <f aca="false">M114-N114</f>
        <v>1</v>
      </c>
      <c r="P114" s="32" t="str">
        <f aca="false">LEFT(K114,O114)</f>
        <v>3</v>
      </c>
      <c r="Q114" s="28" t="n">
        <f aca="false">IF(O114=0,0,VALUE(P114))</f>
        <v>3</v>
      </c>
      <c r="R114" s="17"/>
      <c r="S114" s="17"/>
      <c r="T114" s="17"/>
      <c r="U114" s="17"/>
      <c r="V114" s="17"/>
      <c r="W114" s="17"/>
      <c r="X114" s="17"/>
      <c r="Y114" s="17"/>
      <c r="Z114" s="17"/>
    </row>
    <row r="115" customFormat="false" ht="15.75" hidden="false" customHeight="true" outlineLevel="0" collapsed="false">
      <c r="B115" s="23" t="n">
        <f aca="false">IFERROR(MATCH(G115,pedidos_Lamin!$B$2:$B$169,0),0)</f>
        <v>20</v>
      </c>
      <c r="C115" s="23" t="n">
        <f aca="false">IFERROR(MATCH(G115,pedidos_conv!$B$2:$B$69,0),0)</f>
        <v>0</v>
      </c>
      <c r="D115" s="23" t="n">
        <f aca="false">IF(B115=0,0,VLOOKUP(G115,pedidos!$B$2:$N$237,4))</f>
        <v>226.8</v>
      </c>
      <c r="E115" s="30" t="n">
        <f aca="false">IF(C115=0,0,VLOOKUP(G115,pedidos_conv!$B$2:$N$69,4))</f>
        <v>0</v>
      </c>
      <c r="F115" s="23" t="n">
        <f aca="false">IF(G115="N/D","   ",F114+1)</f>
        <v>112</v>
      </c>
      <c r="G115" s="31" t="s">
        <v>33</v>
      </c>
      <c r="H115" s="23" t="n">
        <f aca="false">MATCH(G115,Plant_Matriz_Setup!$A$1:$A$33)</f>
        <v>26</v>
      </c>
      <c r="I115" s="23" t="n">
        <f aca="false">MATCH(G116,Plant_Matriz_Setup!$A$1:$AF$1)</f>
        <v>25</v>
      </c>
      <c r="J115" s="24" t="str">
        <f aca="false">VLOOKUP(G115,Plant_Matriz_Setup!$A$1:$AF$33,I115)</f>
        <v>0.0000</v>
      </c>
      <c r="K115" s="25" t="str">
        <f aca="false">J115</f>
        <v>0.0000</v>
      </c>
      <c r="L115" s="26" t="str">
        <f aca="false">RIGHT(K115,8)</f>
        <v>0.0000</v>
      </c>
      <c r="M115" s="27" t="n">
        <f aca="false">LEN(K115)</f>
        <v>6</v>
      </c>
      <c r="N115" s="27" t="n">
        <f aca="false">LEN(L115)</f>
        <v>6</v>
      </c>
      <c r="O115" s="27" t="n">
        <f aca="false">M115-N115</f>
        <v>0</v>
      </c>
      <c r="P115" s="32" t="str">
        <f aca="false">LEFT(K115,O115)</f>
        <v/>
      </c>
      <c r="Q115" s="28" t="n">
        <f aca="false">IF(O115=0,0,VALUE(P115))</f>
        <v>0</v>
      </c>
      <c r="R115" s="17"/>
      <c r="S115" s="17"/>
      <c r="T115" s="17"/>
      <c r="U115" s="17"/>
      <c r="V115" s="17"/>
      <c r="W115" s="17"/>
      <c r="X115" s="17"/>
      <c r="Y115" s="17"/>
      <c r="Z115" s="17"/>
    </row>
    <row r="116" customFormat="false" ht="15.75" hidden="false" customHeight="true" outlineLevel="0" collapsed="false">
      <c r="B116" s="23" t="n">
        <f aca="false">IFERROR(MATCH(G116,pedidos_Lamin!$B$2:$B$169,0),0)</f>
        <v>20</v>
      </c>
      <c r="C116" s="23" t="n">
        <f aca="false">IFERROR(MATCH(G116,pedidos_conv!$B$2:$B$69,0),0)</f>
        <v>0</v>
      </c>
      <c r="D116" s="23" t="n">
        <f aca="false">IF(B116=0,0,VLOOKUP(G116,pedidos!$B$2:$N$237,4))</f>
        <v>226.8</v>
      </c>
      <c r="E116" s="30" t="n">
        <f aca="false">IF(C116=0,0,VLOOKUP(G116,pedidos_conv!$B$2:$N$69,4))</f>
        <v>0</v>
      </c>
      <c r="F116" s="23" t="n">
        <f aca="false">IF(G116="N/D","   ",F115+1)</f>
        <v>113</v>
      </c>
      <c r="G116" s="31" t="s">
        <v>33</v>
      </c>
      <c r="H116" s="23" t="n">
        <f aca="false">MATCH(G116,Plant_Matriz_Setup!$A$1:$A$33)</f>
        <v>26</v>
      </c>
      <c r="I116" s="23" t="n">
        <f aca="false">MATCH(G117,Plant_Matriz_Setup!$A$1:$AF$1)</f>
        <v>23</v>
      </c>
      <c r="J116" s="24" t="str">
        <f aca="false">VLOOKUP(G116,Plant_Matriz_Setup!$A$1:$AF$33,I116)</f>
        <v>1:00.0000</v>
      </c>
      <c r="K116" s="25" t="str">
        <f aca="false">J116</f>
        <v>1:00.0000</v>
      </c>
      <c r="L116" s="26" t="str">
        <f aca="false">RIGHT(K116,8)</f>
        <v>:00.0000</v>
      </c>
      <c r="M116" s="27" t="n">
        <f aca="false">LEN(K116)</f>
        <v>9</v>
      </c>
      <c r="N116" s="27" t="n">
        <f aca="false">LEN(L116)</f>
        <v>8</v>
      </c>
      <c r="O116" s="27" t="n">
        <f aca="false">M116-N116</f>
        <v>1</v>
      </c>
      <c r="P116" s="32" t="str">
        <f aca="false">LEFT(K116,O116)</f>
        <v>1</v>
      </c>
      <c r="Q116" s="28" t="n">
        <f aca="false">IF(O116=0,0,VALUE(P116))</f>
        <v>1</v>
      </c>
      <c r="R116" s="17"/>
      <c r="S116" s="17"/>
      <c r="T116" s="17"/>
      <c r="U116" s="17"/>
      <c r="V116" s="17"/>
      <c r="W116" s="17"/>
      <c r="X116" s="17"/>
      <c r="Y116" s="17"/>
      <c r="Z116" s="17"/>
    </row>
    <row r="117" customFormat="false" ht="15.75" hidden="false" customHeight="true" outlineLevel="0" collapsed="false">
      <c r="B117" s="23" t="n">
        <f aca="false">IFERROR(MATCH(G117,pedidos_Lamin!$B$2:$B$169,0),0)</f>
        <v>0</v>
      </c>
      <c r="C117" s="23" t="n">
        <f aca="false">IFERROR(MATCH(G117,pedidos_conv!$B$2:$B$69,0),0)</f>
        <v>8</v>
      </c>
      <c r="D117" s="23" t="n">
        <f aca="false">IF(B117=0,0,VLOOKUP(G117,pedidos!$B$2:$N$237,4))</f>
        <v>0</v>
      </c>
      <c r="E117" s="30" t="n">
        <f aca="false">IF(C117=0,0,VLOOKUP(G117,pedidos_conv!$B$2:$N$69,4))</f>
        <v>239.4</v>
      </c>
      <c r="F117" s="23" t="n">
        <f aca="false">IF(G117="N/D","   ",F116+1)</f>
        <v>114</v>
      </c>
      <c r="G117" s="31" t="s">
        <v>45</v>
      </c>
      <c r="H117" s="23" t="n">
        <f aca="false">MATCH(G117,Plant_Matriz_Setup!$A$1:$A$33)</f>
        <v>24</v>
      </c>
      <c r="I117" s="23" t="n">
        <f aca="false">MATCH(G118,Plant_Matriz_Setup!$A$1:$AF$1)</f>
        <v>14</v>
      </c>
      <c r="J117" s="24" t="str">
        <f aca="false">VLOOKUP(G117,Plant_Matriz_Setup!$A$1:$AF$33,I117)</f>
        <v>10:00.0000</v>
      </c>
      <c r="K117" s="25" t="str">
        <f aca="false">J117</f>
        <v>10:00.0000</v>
      </c>
      <c r="L117" s="26" t="str">
        <f aca="false">RIGHT(K117,8)</f>
        <v>:00.0000</v>
      </c>
      <c r="M117" s="27" t="n">
        <f aca="false">LEN(K117)</f>
        <v>10</v>
      </c>
      <c r="N117" s="27" t="n">
        <f aca="false">LEN(L117)</f>
        <v>8</v>
      </c>
      <c r="O117" s="27" t="n">
        <f aca="false">M117-N117</f>
        <v>2</v>
      </c>
      <c r="P117" s="32" t="str">
        <f aca="false">LEFT(K117,O117)</f>
        <v>10</v>
      </c>
      <c r="Q117" s="28" t="n">
        <f aca="false">IF(O117=0,0,VALUE(P117))</f>
        <v>10</v>
      </c>
      <c r="R117" s="17"/>
      <c r="S117" s="17"/>
      <c r="T117" s="17"/>
      <c r="U117" s="17"/>
      <c r="V117" s="17"/>
      <c r="W117" s="17"/>
      <c r="X117" s="17"/>
      <c r="Y117" s="17"/>
      <c r="Z117" s="17"/>
    </row>
    <row r="118" customFormat="false" ht="15.75" hidden="false" customHeight="true" outlineLevel="0" collapsed="false">
      <c r="B118" s="23" t="n">
        <f aca="false">IFERROR(MATCH(G118,pedidos_Lamin!$B$2:$B$169,0),0)</f>
        <v>18</v>
      </c>
      <c r="C118" s="23" t="n">
        <f aca="false">IFERROR(MATCH(G118,pedidos_conv!$B$2:$B$69,0),0)</f>
        <v>0</v>
      </c>
      <c r="D118" s="23" t="n">
        <f aca="false">IF(B118=0,0,VLOOKUP(G118,pedidos!$B$2:$N$237,4))</f>
        <v>239.4</v>
      </c>
      <c r="E118" s="30" t="n">
        <f aca="false">IF(C118=0,0,VLOOKUP(G118,pedidos_conv!$B$2:$N$69,4))</f>
        <v>0</v>
      </c>
      <c r="F118" s="23" t="n">
        <f aca="false">IF(G118="N/D","   ",F117+1)</f>
        <v>115</v>
      </c>
      <c r="G118" s="31" t="s">
        <v>31</v>
      </c>
      <c r="H118" s="23" t="n">
        <f aca="false">MATCH(G118,Plant_Matriz_Setup!$A$1:$A$33)</f>
        <v>15</v>
      </c>
      <c r="I118" s="23" t="n">
        <f aca="false">MATCH(G119,Plant_Matriz_Setup!$A$1:$AF$1)</f>
        <v>18</v>
      </c>
      <c r="J118" s="24" t="str">
        <f aca="false">VLOOKUP(G118,Plant_Matriz_Setup!$A$1:$AF$33,I118)</f>
        <v>5:00.0000</v>
      </c>
      <c r="K118" s="25" t="str">
        <f aca="false">J118</f>
        <v>5:00.0000</v>
      </c>
      <c r="L118" s="26" t="str">
        <f aca="false">RIGHT(K118,8)</f>
        <v>:00.0000</v>
      </c>
      <c r="M118" s="27" t="n">
        <f aca="false">LEN(K118)</f>
        <v>9</v>
      </c>
      <c r="N118" s="27" t="n">
        <f aca="false">LEN(L118)</f>
        <v>8</v>
      </c>
      <c r="O118" s="27" t="n">
        <f aca="false">M118-N118</f>
        <v>1</v>
      </c>
      <c r="P118" s="32" t="str">
        <f aca="false">LEFT(K118,O118)</f>
        <v>5</v>
      </c>
      <c r="Q118" s="28" t="n">
        <f aca="false">IF(O118=0,0,VALUE(P118))</f>
        <v>5</v>
      </c>
      <c r="R118" s="17"/>
      <c r="S118" s="17"/>
      <c r="T118" s="17"/>
      <c r="U118" s="17"/>
      <c r="V118" s="17"/>
      <c r="W118" s="17"/>
      <c r="X118" s="17"/>
      <c r="Y118" s="17"/>
      <c r="Z118" s="17"/>
    </row>
    <row r="119" customFormat="false" ht="15.75" hidden="false" customHeight="true" outlineLevel="0" collapsed="false">
      <c r="B119" s="23" t="n">
        <f aca="false">IFERROR(MATCH(G119,pedidos_Lamin!$B$2:$B$169,0),0)</f>
        <v>0</v>
      </c>
      <c r="C119" s="23" t="n">
        <f aca="false">IFERROR(MATCH(G119,pedidos_conv!$B$2:$B$69,0),0)</f>
        <v>3</v>
      </c>
      <c r="D119" s="30" t="n">
        <f aca="false">IF(B119=0,0,VLOOKUP(G119,pedidos!$B$2:$N$237,4))</f>
        <v>0</v>
      </c>
      <c r="E119" s="23" t="n">
        <f aca="false">IF(C119=0,0,VLOOKUP(G119,pedidos_conv!$B$2:$N$69,4))</f>
        <v>226.8</v>
      </c>
      <c r="F119" s="23" t="n">
        <f aca="false">IF(G119="N/D","   ",F118+1)</f>
        <v>116</v>
      </c>
      <c r="G119" s="31" t="s">
        <v>40</v>
      </c>
      <c r="H119" s="23" t="n">
        <f aca="false">MATCH(G119,Plant_Matriz_Setup!$A$1:$A$33)</f>
        <v>19</v>
      </c>
      <c r="I119" s="23" t="n">
        <f aca="false">MATCH(G120,Plant_Matriz_Setup!$A$1:$AF$1)</f>
        <v>6</v>
      </c>
      <c r="J119" s="24" t="str">
        <f aca="false">VLOOKUP(G119,Plant_Matriz_Setup!$A$1:$AF$33,I119)</f>
        <v>5:00.0000</v>
      </c>
      <c r="K119" s="25" t="str">
        <f aca="false">J119</f>
        <v>5:00.0000</v>
      </c>
      <c r="L119" s="26" t="str">
        <f aca="false">RIGHT(K119,8)</f>
        <v>:00.0000</v>
      </c>
      <c r="M119" s="27" t="n">
        <f aca="false">LEN(K119)</f>
        <v>9</v>
      </c>
      <c r="N119" s="27" t="n">
        <f aca="false">LEN(L119)</f>
        <v>8</v>
      </c>
      <c r="O119" s="27" t="n">
        <f aca="false">M119-N119</f>
        <v>1</v>
      </c>
      <c r="P119" s="32" t="str">
        <f aca="false">LEFT(K119,O119)</f>
        <v>5</v>
      </c>
      <c r="Q119" s="28" t="n">
        <f aca="false">IF(O119=0,0,VALUE(P119))</f>
        <v>5</v>
      </c>
      <c r="R119" s="17"/>
      <c r="S119" s="17"/>
      <c r="T119" s="17"/>
      <c r="U119" s="17"/>
      <c r="V119" s="17"/>
      <c r="W119" s="17"/>
      <c r="X119" s="17"/>
      <c r="Y119" s="17"/>
      <c r="Z119" s="17"/>
    </row>
    <row r="120" customFormat="false" ht="15.75" hidden="false" customHeight="true" outlineLevel="0" collapsed="false">
      <c r="B120" s="23" t="n">
        <f aca="false">IFERROR(MATCH(G120,pedidos_Lamin!$B$2:$B$169,0),0)</f>
        <v>10</v>
      </c>
      <c r="C120" s="23" t="n">
        <f aca="false">IFERROR(MATCH(G120,pedidos_conv!$B$2:$B$69,0),0)</f>
        <v>0</v>
      </c>
      <c r="D120" s="23" t="n">
        <f aca="false">IF(B120=0,0,VLOOKUP(G120,pedidos!$B$2:$N$237,4))</f>
        <v>239.4</v>
      </c>
      <c r="E120" s="30" t="n">
        <f aca="false">IF(C120=0,0,VLOOKUP(G120,pedidos_conv!$B$2:$N$69,4))</f>
        <v>0</v>
      </c>
      <c r="F120" s="23" t="n">
        <f aca="false">IF(G120="N/D","   ",F119+1)</f>
        <v>117</v>
      </c>
      <c r="G120" s="31" t="s">
        <v>23</v>
      </c>
      <c r="H120" s="23" t="n">
        <f aca="false">MATCH(G120,Plant_Matriz_Setup!$A$1:$A$33)</f>
        <v>7</v>
      </c>
      <c r="I120" s="23" t="n">
        <f aca="false">MATCH(G121,Plant_Matriz_Setup!$A$1:$AF$1)</f>
        <v>7</v>
      </c>
      <c r="J120" s="24" t="str">
        <f aca="false">VLOOKUP(G120,Plant_Matriz_Setup!$A$1:$AF$33,I120)</f>
        <v>1:00.0000</v>
      </c>
      <c r="K120" s="25" t="str">
        <f aca="false">J120</f>
        <v>1:00.0000</v>
      </c>
      <c r="L120" s="26" t="str">
        <f aca="false">RIGHT(K120,8)</f>
        <v>:00.0000</v>
      </c>
      <c r="M120" s="27" t="n">
        <f aca="false">LEN(K120)</f>
        <v>9</v>
      </c>
      <c r="N120" s="27" t="n">
        <f aca="false">LEN(L120)</f>
        <v>8</v>
      </c>
      <c r="O120" s="27" t="n">
        <f aca="false">M120-N120</f>
        <v>1</v>
      </c>
      <c r="P120" s="32" t="str">
        <f aca="false">LEFT(K120,O120)</f>
        <v>1</v>
      </c>
      <c r="Q120" s="28" t="n">
        <f aca="false">IF(O120=0,0,VALUE(P120))</f>
        <v>1</v>
      </c>
      <c r="R120" s="17"/>
      <c r="S120" s="17"/>
      <c r="T120" s="17"/>
      <c r="U120" s="17"/>
      <c r="V120" s="17"/>
      <c r="W120" s="17"/>
      <c r="X120" s="17"/>
      <c r="Y120" s="17"/>
      <c r="Z120" s="17"/>
    </row>
    <row r="121" customFormat="false" ht="15.75" hidden="false" customHeight="true" outlineLevel="0" collapsed="false">
      <c r="B121" s="23" t="n">
        <f aca="false">IFERROR(MATCH(G121,pedidos_Lamin!$B$2:$B$169,0),0)</f>
        <v>11</v>
      </c>
      <c r="C121" s="23" t="n">
        <f aca="false">IFERROR(MATCH(G121,pedidos_conv!$B$2:$B$69,0),0)</f>
        <v>0</v>
      </c>
      <c r="D121" s="30" t="n">
        <f aca="false">IF(B121=0,0,VLOOKUP(G121,pedidos!$B$2:$N$237,4))</f>
        <v>239.4</v>
      </c>
      <c r="E121" s="23" t="n">
        <f aca="false">IF(C121=0,0,VLOOKUP(G121,pedidos_conv!$B$2:$N$69,4))</f>
        <v>0</v>
      </c>
      <c r="F121" s="23" t="n">
        <f aca="false">IF(G121="N/D","   ",F120+1)</f>
        <v>118</v>
      </c>
      <c r="G121" s="31" t="s">
        <v>24</v>
      </c>
      <c r="H121" s="23" t="n">
        <f aca="false">MATCH(G121,Plant_Matriz_Setup!$A$1:$A$33)</f>
        <v>8</v>
      </c>
      <c r="I121" s="23" t="n">
        <f aca="false">MATCH(G122,Plant_Matriz_Setup!$A$1:$AF$1)</f>
        <v>25</v>
      </c>
      <c r="J121" s="24" t="str">
        <f aca="false">VLOOKUP(G121,Plant_Matriz_Setup!$A$1:$AF$33,I121)</f>
        <v>5:00.0000</v>
      </c>
      <c r="K121" s="25" t="str">
        <f aca="false">J121</f>
        <v>5:00.0000</v>
      </c>
      <c r="L121" s="26" t="str">
        <f aca="false">RIGHT(K121,8)</f>
        <v>:00.0000</v>
      </c>
      <c r="M121" s="27" t="n">
        <f aca="false">LEN(K121)</f>
        <v>9</v>
      </c>
      <c r="N121" s="27" t="n">
        <f aca="false">LEN(L121)</f>
        <v>8</v>
      </c>
      <c r="O121" s="27" t="n">
        <f aca="false">M121-N121</f>
        <v>1</v>
      </c>
      <c r="P121" s="32" t="str">
        <f aca="false">LEFT(K121,O121)</f>
        <v>5</v>
      </c>
      <c r="Q121" s="28" t="n">
        <f aca="false">IF(O121=0,0,VALUE(P121))</f>
        <v>5</v>
      </c>
      <c r="R121" s="17"/>
      <c r="S121" s="17"/>
      <c r="T121" s="17"/>
      <c r="U121" s="17"/>
      <c r="V121" s="17"/>
      <c r="W121" s="17"/>
      <c r="X121" s="17"/>
      <c r="Y121" s="17"/>
      <c r="Z121" s="17"/>
    </row>
    <row r="122" customFormat="false" ht="15.75" hidden="false" customHeight="true" outlineLevel="0" collapsed="false">
      <c r="B122" s="23" t="n">
        <f aca="false">IFERROR(MATCH(G122,pedidos_Lamin!$B$2:$B$169,0),0)</f>
        <v>20</v>
      </c>
      <c r="C122" s="23" t="n">
        <f aca="false">IFERROR(MATCH(G122,pedidos_conv!$B$2:$B$69,0),0)</f>
        <v>0</v>
      </c>
      <c r="D122" s="30" t="n">
        <f aca="false">IF(B122=0,0,VLOOKUP(G122,pedidos!$B$2:$N$237,4))</f>
        <v>226.8</v>
      </c>
      <c r="E122" s="23" t="n">
        <f aca="false">IF(C122=0,0,VLOOKUP(G122,pedidos_conv!$B$2:$N$69,4))</f>
        <v>0</v>
      </c>
      <c r="F122" s="23" t="n">
        <f aca="false">IF(G122="N/D","   ",F121+1)</f>
        <v>119</v>
      </c>
      <c r="G122" s="31" t="s">
        <v>33</v>
      </c>
      <c r="H122" s="23" t="n">
        <f aca="false">MATCH(G122,Plant_Matriz_Setup!$A$1:$A$33)</f>
        <v>26</v>
      </c>
      <c r="I122" s="23" t="n">
        <f aca="false">MATCH(G123,Plant_Matriz_Setup!$A$1:$AF$1)</f>
        <v>25</v>
      </c>
      <c r="J122" s="24" t="str">
        <f aca="false">VLOOKUP(G122,Plant_Matriz_Setup!$A$1:$AF$33,I122)</f>
        <v>0.0000</v>
      </c>
      <c r="K122" s="25" t="str">
        <f aca="false">J122</f>
        <v>0.0000</v>
      </c>
      <c r="L122" s="26" t="str">
        <f aca="false">RIGHT(K122,8)</f>
        <v>0.0000</v>
      </c>
      <c r="M122" s="27" t="n">
        <f aca="false">LEN(K122)</f>
        <v>6</v>
      </c>
      <c r="N122" s="27" t="n">
        <f aca="false">LEN(L122)</f>
        <v>6</v>
      </c>
      <c r="O122" s="27" t="n">
        <f aca="false">M122-N122</f>
        <v>0</v>
      </c>
      <c r="P122" s="32" t="str">
        <f aca="false">LEFT(K122,O122)</f>
        <v/>
      </c>
      <c r="Q122" s="28" t="n">
        <f aca="false">IF(O122=0,0,VALUE(P122))</f>
        <v>0</v>
      </c>
      <c r="R122" s="17"/>
      <c r="S122" s="17"/>
      <c r="T122" s="17"/>
      <c r="U122" s="17"/>
      <c r="V122" s="17"/>
      <c r="W122" s="17"/>
      <c r="X122" s="17"/>
      <c r="Y122" s="17"/>
      <c r="Z122" s="17"/>
    </row>
    <row r="123" customFormat="false" ht="15.75" hidden="false" customHeight="true" outlineLevel="0" collapsed="false">
      <c r="B123" s="23" t="n">
        <f aca="false">IFERROR(MATCH(G123,pedidos_Lamin!$B$2:$B$169,0),0)</f>
        <v>20</v>
      </c>
      <c r="C123" s="23" t="n">
        <f aca="false">IFERROR(MATCH(G123,pedidos_conv!$B$2:$B$69,0),0)</f>
        <v>0</v>
      </c>
      <c r="D123" s="30" t="n">
        <f aca="false">IF(B123=0,0,VLOOKUP(G123,pedidos!$B$2:$N$237,4))</f>
        <v>226.8</v>
      </c>
      <c r="E123" s="23" t="n">
        <f aca="false">IF(C123=0,0,VLOOKUP(G123,pedidos_conv!$B$2:$N$69,4))</f>
        <v>0</v>
      </c>
      <c r="F123" s="23" t="n">
        <f aca="false">IF(G123="N/D","   ",F122+1)</f>
        <v>120</v>
      </c>
      <c r="G123" s="31" t="s">
        <v>33</v>
      </c>
      <c r="H123" s="23" t="n">
        <f aca="false">MATCH(G123,Plant_Matriz_Setup!$A$1:$A$33)</f>
        <v>26</v>
      </c>
      <c r="I123" s="23" t="n">
        <f aca="false">MATCH(G124,Plant_Matriz_Setup!$A$1:$AF$1)</f>
        <v>22</v>
      </c>
      <c r="J123" s="24" t="str">
        <f aca="false">VLOOKUP(G123,Plant_Matriz_Setup!$A$1:$AF$33,I123)</f>
        <v>1:00.0000</v>
      </c>
      <c r="K123" s="25" t="str">
        <f aca="false">J123</f>
        <v>1:00.0000</v>
      </c>
      <c r="L123" s="26" t="str">
        <f aca="false">RIGHT(K123,8)</f>
        <v>:00.0000</v>
      </c>
      <c r="M123" s="27" t="n">
        <f aca="false">LEN(K123)</f>
        <v>9</v>
      </c>
      <c r="N123" s="27" t="n">
        <f aca="false">LEN(L123)</f>
        <v>8</v>
      </c>
      <c r="O123" s="27" t="n">
        <f aca="false">M123-N123</f>
        <v>1</v>
      </c>
      <c r="P123" s="32" t="str">
        <f aca="false">LEFT(K123,O123)</f>
        <v>1</v>
      </c>
      <c r="Q123" s="28" t="n">
        <f aca="false">IF(O123=0,0,VALUE(P123))</f>
        <v>1</v>
      </c>
      <c r="R123" s="17"/>
      <c r="S123" s="17"/>
      <c r="T123" s="17"/>
      <c r="U123" s="17"/>
      <c r="V123" s="17"/>
      <c r="W123" s="17"/>
      <c r="X123" s="17"/>
      <c r="Y123" s="17"/>
      <c r="Z123" s="17"/>
    </row>
    <row r="124" customFormat="false" ht="15.75" hidden="false" customHeight="true" outlineLevel="0" collapsed="false">
      <c r="B124" s="23" t="n">
        <f aca="false">IFERROR(MATCH(G124,pedidos_Lamin!$B$2:$B$169,0),0)</f>
        <v>0</v>
      </c>
      <c r="C124" s="23" t="n">
        <f aca="false">IFERROR(MATCH(G124,pedidos_conv!$B$2:$B$69,0),0)</f>
        <v>7</v>
      </c>
      <c r="D124" s="23" t="n">
        <f aca="false">IF(B124=0,0,VLOOKUP(G124,pedidos!$B$2:$N$237,4))</f>
        <v>0</v>
      </c>
      <c r="E124" s="30" t="n">
        <f aca="false">IF(C124=0,0,VLOOKUP(G124,pedidos_conv!$B$2:$N$69,4))</f>
        <v>245.7</v>
      </c>
      <c r="F124" s="23" t="n">
        <f aca="false">IF(G124="N/D","   ",F123+1)</f>
        <v>121</v>
      </c>
      <c r="G124" s="31" t="s">
        <v>44</v>
      </c>
      <c r="H124" s="23" t="n">
        <f aca="false">MATCH(G124,Plant_Matriz_Setup!$A$1:$A$33)</f>
        <v>23</v>
      </c>
      <c r="I124" s="23" t="n">
        <f aca="false">MATCH(G125,Plant_Matriz_Setup!$A$1:$AF$1)</f>
        <v>6</v>
      </c>
      <c r="J124" s="24" t="str">
        <f aca="false">VLOOKUP(G124,Plant_Matriz_Setup!$A$1:$AF$33,I124)</f>
        <v>1:00.0000</v>
      </c>
      <c r="K124" s="25" t="str">
        <f aca="false">J124</f>
        <v>1:00.0000</v>
      </c>
      <c r="L124" s="26" t="str">
        <f aca="false">RIGHT(K124,8)</f>
        <v>:00.0000</v>
      </c>
      <c r="M124" s="27" t="n">
        <f aca="false">LEN(K124)</f>
        <v>9</v>
      </c>
      <c r="N124" s="27" t="n">
        <f aca="false">LEN(L124)</f>
        <v>8</v>
      </c>
      <c r="O124" s="27" t="n">
        <f aca="false">M124-N124</f>
        <v>1</v>
      </c>
      <c r="P124" s="32" t="str">
        <f aca="false">LEFT(K124,O124)</f>
        <v>1</v>
      </c>
      <c r="Q124" s="28" t="n">
        <f aca="false">IF(O124=0,0,VALUE(P124))</f>
        <v>1</v>
      </c>
      <c r="R124" s="17"/>
      <c r="S124" s="17"/>
      <c r="T124" s="17"/>
      <c r="U124" s="17"/>
      <c r="V124" s="17"/>
      <c r="W124" s="17"/>
      <c r="X124" s="17"/>
      <c r="Y124" s="17"/>
      <c r="Z124" s="17"/>
    </row>
    <row r="125" customFormat="false" ht="15.75" hidden="false" customHeight="true" outlineLevel="0" collapsed="false">
      <c r="B125" s="23" t="n">
        <f aca="false">IFERROR(MATCH(G125,pedidos_Lamin!$B$2:$B$169,0),0)</f>
        <v>10</v>
      </c>
      <c r="C125" s="23" t="n">
        <f aca="false">IFERROR(MATCH(G125,pedidos_conv!$B$2:$B$69,0),0)</f>
        <v>0</v>
      </c>
      <c r="D125" s="30" t="n">
        <f aca="false">IF(B125=0,0,VLOOKUP(G125,pedidos!$B$2:$N$237,4))</f>
        <v>239.4</v>
      </c>
      <c r="E125" s="23" t="n">
        <f aca="false">IF(C125=0,0,VLOOKUP(G125,pedidos_conv!$B$2:$N$69,4))</f>
        <v>0</v>
      </c>
      <c r="F125" s="23" t="n">
        <f aca="false">IF(G125="N/D","   ",F124+1)</f>
        <v>122</v>
      </c>
      <c r="G125" s="31" t="s">
        <v>23</v>
      </c>
      <c r="H125" s="23" t="n">
        <f aca="false">MATCH(G125,Plant_Matriz_Setup!$A$1:$A$33)</f>
        <v>7</v>
      </c>
      <c r="I125" s="23" t="n">
        <f aca="false">MATCH(G126,Plant_Matriz_Setup!$A$1:$AF$1)</f>
        <v>24</v>
      </c>
      <c r="J125" s="24" t="str">
        <f aca="false">VLOOKUP(G125,Plant_Matriz_Setup!$A$1:$AF$33,I125)</f>
        <v>1:00.0000</v>
      </c>
      <c r="K125" s="25" t="str">
        <f aca="false">J125</f>
        <v>1:00.0000</v>
      </c>
      <c r="L125" s="26" t="str">
        <f aca="false">RIGHT(K125,8)</f>
        <v>:00.0000</v>
      </c>
      <c r="M125" s="27" t="n">
        <f aca="false">LEN(K125)</f>
        <v>9</v>
      </c>
      <c r="N125" s="27" t="n">
        <f aca="false">LEN(L125)</f>
        <v>8</v>
      </c>
      <c r="O125" s="27" t="n">
        <f aca="false">M125-N125</f>
        <v>1</v>
      </c>
      <c r="P125" s="32" t="str">
        <f aca="false">LEFT(K125,O125)</f>
        <v>1</v>
      </c>
      <c r="Q125" s="28" t="n">
        <f aca="false">IF(O125=0,0,VALUE(P125))</f>
        <v>1</v>
      </c>
      <c r="R125" s="17"/>
      <c r="S125" s="17"/>
      <c r="T125" s="17"/>
      <c r="U125" s="17"/>
      <c r="V125" s="17"/>
      <c r="W125" s="17"/>
      <c r="X125" s="17"/>
      <c r="Y125" s="17"/>
      <c r="Z125" s="17"/>
    </row>
    <row r="126" customFormat="false" ht="15.75" hidden="false" customHeight="true" outlineLevel="0" collapsed="false">
      <c r="B126" s="23" t="n">
        <f aca="false">IFERROR(MATCH(G126,pedidos_Lamin!$B$2:$B$169,0),0)</f>
        <v>19</v>
      </c>
      <c r="C126" s="23" t="n">
        <f aca="false">IFERROR(MATCH(G126,pedidos_conv!$B$2:$B$69,0),0)</f>
        <v>0</v>
      </c>
      <c r="D126" s="23" t="n">
        <f aca="false">IF(B126=0,0,VLOOKUP(G126,pedidos!$B$2:$N$237,4))</f>
        <v>226.8</v>
      </c>
      <c r="E126" s="30" t="n">
        <f aca="false">IF(C126=0,0,VLOOKUP(G126,pedidos_conv!$B$2:$N$69,4))</f>
        <v>0</v>
      </c>
      <c r="F126" s="23" t="n">
        <f aca="false">IF(G126="N/D","   ",F125+1)</f>
        <v>123</v>
      </c>
      <c r="G126" s="31" t="s">
        <v>32</v>
      </c>
      <c r="H126" s="23" t="n">
        <f aca="false">MATCH(G126,Plant_Matriz_Setup!$A$1:$A$33)</f>
        <v>25</v>
      </c>
      <c r="I126" s="23" t="n">
        <f aca="false">MATCH(G127,Plant_Matriz_Setup!$A$1:$AF$1)</f>
        <v>6</v>
      </c>
      <c r="J126" s="24" t="str">
        <f aca="false">VLOOKUP(G126,Plant_Matriz_Setup!$A$1:$AF$33,I126)</f>
        <v>5:00.0000</v>
      </c>
      <c r="K126" s="25" t="str">
        <f aca="false">J126</f>
        <v>5:00.0000</v>
      </c>
      <c r="L126" s="26" t="str">
        <f aca="false">RIGHT(K126,8)</f>
        <v>:00.0000</v>
      </c>
      <c r="M126" s="27" t="n">
        <f aca="false">LEN(K126)</f>
        <v>9</v>
      </c>
      <c r="N126" s="27" t="n">
        <f aca="false">LEN(L126)</f>
        <v>8</v>
      </c>
      <c r="O126" s="27" t="n">
        <f aca="false">M126-N126</f>
        <v>1</v>
      </c>
      <c r="P126" s="32" t="str">
        <f aca="false">LEFT(K126,O126)</f>
        <v>5</v>
      </c>
      <c r="Q126" s="28" t="n">
        <f aca="false">IF(O126=0,0,VALUE(P126))</f>
        <v>5</v>
      </c>
      <c r="R126" s="17"/>
      <c r="S126" s="17"/>
      <c r="T126" s="17"/>
      <c r="U126" s="17"/>
      <c r="V126" s="17"/>
      <c r="W126" s="17"/>
      <c r="X126" s="17"/>
      <c r="Y126" s="17"/>
      <c r="Z126" s="17"/>
    </row>
    <row r="127" customFormat="false" ht="15.75" hidden="false" customHeight="true" outlineLevel="0" collapsed="false">
      <c r="B127" s="23" t="n">
        <f aca="false">IFERROR(MATCH(G127,pedidos_Lamin!$B$2:$B$169,0),0)</f>
        <v>10</v>
      </c>
      <c r="C127" s="23" t="n">
        <f aca="false">IFERROR(MATCH(G127,pedidos_conv!$B$2:$B$69,0),0)</f>
        <v>0</v>
      </c>
      <c r="D127" s="30" t="n">
        <f aca="false">IF(B127=0,0,VLOOKUP(G127,pedidos!$B$2:$N$237,4))</f>
        <v>239.4</v>
      </c>
      <c r="E127" s="23" t="n">
        <f aca="false">IF(C127=0,0,VLOOKUP(G127,pedidos_conv!$B$2:$N$69,4))</f>
        <v>0</v>
      </c>
      <c r="F127" s="23" t="n">
        <f aca="false">IF(G127="N/D","   ",F126+1)</f>
        <v>124</v>
      </c>
      <c r="G127" s="31" t="s">
        <v>23</v>
      </c>
      <c r="H127" s="23" t="n">
        <f aca="false">MATCH(G127,Plant_Matriz_Setup!$A$1:$A$33)</f>
        <v>7</v>
      </c>
      <c r="I127" s="23" t="n">
        <f aca="false">MATCH(G128,Plant_Matriz_Setup!$A$1:$AF$1)</f>
        <v>7</v>
      </c>
      <c r="J127" s="24" t="str">
        <f aca="false">VLOOKUP(G127,Plant_Matriz_Setup!$A$1:$AF$33,I127)</f>
        <v>1:00.0000</v>
      </c>
      <c r="K127" s="25" t="str">
        <f aca="false">J127</f>
        <v>1:00.0000</v>
      </c>
      <c r="L127" s="26" t="str">
        <f aca="false">RIGHT(K127,8)</f>
        <v>:00.0000</v>
      </c>
      <c r="M127" s="27" t="n">
        <f aca="false">LEN(K127)</f>
        <v>9</v>
      </c>
      <c r="N127" s="27" t="n">
        <f aca="false">LEN(L127)</f>
        <v>8</v>
      </c>
      <c r="O127" s="27" t="n">
        <f aca="false">M127-N127</f>
        <v>1</v>
      </c>
      <c r="P127" s="32" t="str">
        <f aca="false">LEFT(K127,O127)</f>
        <v>1</v>
      </c>
      <c r="Q127" s="28" t="n">
        <f aca="false">IF(O127=0,0,VALUE(P127))</f>
        <v>1</v>
      </c>
      <c r="R127" s="17"/>
      <c r="S127" s="17"/>
      <c r="T127" s="17"/>
      <c r="U127" s="17"/>
      <c r="V127" s="17"/>
      <c r="W127" s="17"/>
      <c r="X127" s="17"/>
      <c r="Y127" s="17"/>
      <c r="Z127" s="17"/>
    </row>
    <row r="128" customFormat="false" ht="15.75" hidden="false" customHeight="true" outlineLevel="0" collapsed="false">
      <c r="B128" s="23" t="n">
        <f aca="false">IFERROR(MATCH(G128,pedidos_Lamin!$B$2:$B$169,0),0)</f>
        <v>11</v>
      </c>
      <c r="C128" s="23" t="n">
        <f aca="false">IFERROR(MATCH(G128,pedidos_conv!$B$2:$B$69,0),0)</f>
        <v>0</v>
      </c>
      <c r="D128" s="30" t="n">
        <f aca="false">IF(B128=0,0,VLOOKUP(G128,pedidos!$B$2:$N$237,4))</f>
        <v>239.4</v>
      </c>
      <c r="E128" s="23" t="n">
        <f aca="false">IF(C128=0,0,VLOOKUP(G128,pedidos_conv!$B$2:$N$69,4))</f>
        <v>0</v>
      </c>
      <c r="F128" s="23" t="n">
        <f aca="false">IF(G128="N/D","   ",F127+1)</f>
        <v>125</v>
      </c>
      <c r="G128" s="31" t="s">
        <v>24</v>
      </c>
      <c r="H128" s="23" t="n">
        <f aca="false">MATCH(G128,Plant_Matriz_Setup!$A$1:$A$33)</f>
        <v>8</v>
      </c>
      <c r="I128" s="23" t="n">
        <f aca="false">MATCH(G129,Plant_Matriz_Setup!$A$1:$AF$1)</f>
        <v>24</v>
      </c>
      <c r="J128" s="24" t="str">
        <f aca="false">VLOOKUP(G128,Plant_Matriz_Setup!$A$1:$AF$33,I128)</f>
        <v>2:00.0000</v>
      </c>
      <c r="K128" s="25" t="str">
        <f aca="false">J128</f>
        <v>2:00.0000</v>
      </c>
      <c r="L128" s="26" t="str">
        <f aca="false">RIGHT(K128,8)</f>
        <v>:00.0000</v>
      </c>
      <c r="M128" s="27" t="n">
        <f aca="false">LEN(K128)</f>
        <v>9</v>
      </c>
      <c r="N128" s="27" t="n">
        <f aca="false">LEN(L128)</f>
        <v>8</v>
      </c>
      <c r="O128" s="27" t="n">
        <f aca="false">M128-N128</f>
        <v>1</v>
      </c>
      <c r="P128" s="32" t="str">
        <f aca="false">LEFT(K128,O128)</f>
        <v>2</v>
      </c>
      <c r="Q128" s="28" t="n">
        <f aca="false">IF(O128=0,0,VALUE(P128))</f>
        <v>2</v>
      </c>
      <c r="R128" s="17"/>
      <c r="S128" s="17"/>
      <c r="T128" s="17"/>
      <c r="U128" s="17"/>
      <c r="V128" s="17"/>
      <c r="W128" s="17"/>
      <c r="X128" s="17"/>
      <c r="Y128" s="17"/>
      <c r="Z128" s="17"/>
    </row>
    <row r="129" customFormat="false" ht="15.75" hidden="false" customHeight="true" outlineLevel="0" collapsed="false">
      <c r="B129" s="23" t="n">
        <f aca="false">IFERROR(MATCH(G129,pedidos_Lamin!$B$2:$B$169,0),0)</f>
        <v>19</v>
      </c>
      <c r="C129" s="23" t="n">
        <f aca="false">IFERROR(MATCH(G129,pedidos_conv!$B$2:$B$69,0),0)</f>
        <v>0</v>
      </c>
      <c r="D129" s="30" t="n">
        <f aca="false">IF(B129=0,0,VLOOKUP(G129,pedidos!$B$2:$N$237,4))</f>
        <v>226.8</v>
      </c>
      <c r="E129" s="23" t="n">
        <f aca="false">IF(C129=0,0,VLOOKUP(G129,pedidos_conv!$B$2:$N$69,4))</f>
        <v>0</v>
      </c>
      <c r="F129" s="23" t="n">
        <f aca="false">IF(G129="N/D","   ",F128+1)</f>
        <v>126</v>
      </c>
      <c r="G129" s="31" t="s">
        <v>32</v>
      </c>
      <c r="H129" s="23" t="n">
        <f aca="false">MATCH(G129,Plant_Matriz_Setup!$A$1:$A$33)</f>
        <v>25</v>
      </c>
      <c r="I129" s="23" t="n">
        <f aca="false">MATCH(G130,Plant_Matriz_Setup!$A$1:$AF$1)</f>
        <v>6</v>
      </c>
      <c r="J129" s="24" t="str">
        <f aca="false">VLOOKUP(G129,Plant_Matriz_Setup!$A$1:$AF$33,I129)</f>
        <v>5:00.0000</v>
      </c>
      <c r="K129" s="25" t="str">
        <f aca="false">J129</f>
        <v>5:00.0000</v>
      </c>
      <c r="L129" s="26" t="str">
        <f aca="false">RIGHT(K129,8)</f>
        <v>:00.0000</v>
      </c>
      <c r="M129" s="27" t="n">
        <f aca="false">LEN(K129)</f>
        <v>9</v>
      </c>
      <c r="N129" s="27" t="n">
        <f aca="false">LEN(L129)</f>
        <v>8</v>
      </c>
      <c r="O129" s="27" t="n">
        <f aca="false">M129-N129</f>
        <v>1</v>
      </c>
      <c r="P129" s="32" t="str">
        <f aca="false">LEFT(K129,O129)</f>
        <v>5</v>
      </c>
      <c r="Q129" s="28" t="n">
        <f aca="false">IF(O129=0,0,VALUE(P129))</f>
        <v>5</v>
      </c>
      <c r="R129" s="17"/>
      <c r="S129" s="17"/>
      <c r="T129" s="17"/>
      <c r="U129" s="17"/>
      <c r="V129" s="17"/>
      <c r="W129" s="17"/>
      <c r="X129" s="17"/>
      <c r="Y129" s="17"/>
      <c r="Z129" s="17"/>
    </row>
    <row r="130" customFormat="false" ht="15.75" hidden="false" customHeight="true" outlineLevel="0" collapsed="false">
      <c r="B130" s="23" t="n">
        <f aca="false">IFERROR(MATCH(G130,pedidos_Lamin!$B$2:$B$169,0),0)</f>
        <v>10</v>
      </c>
      <c r="C130" s="23" t="n">
        <f aca="false">IFERROR(MATCH(G130,pedidos_conv!$B$2:$B$69,0),0)</f>
        <v>0</v>
      </c>
      <c r="D130" s="30" t="n">
        <f aca="false">IF(B130=0,0,VLOOKUP(G130,pedidos!$B$2:$N$237,4))</f>
        <v>239.4</v>
      </c>
      <c r="E130" s="23" t="n">
        <f aca="false">IF(C130=0,0,VLOOKUP(G130,pedidos_conv!$B$2:$N$69,4))</f>
        <v>0</v>
      </c>
      <c r="F130" s="23" t="n">
        <f aca="false">IF(G130="N/D","   ",F129+1)</f>
        <v>127</v>
      </c>
      <c r="G130" s="31" t="s">
        <v>23</v>
      </c>
      <c r="H130" s="23" t="n">
        <f aca="false">MATCH(G130,Plant_Matriz_Setup!$A$1:$A$33)</f>
        <v>7</v>
      </c>
      <c r="I130" s="23" t="n">
        <f aca="false">MATCH(G131,Plant_Matriz_Setup!$A$1:$AF$1)</f>
        <v>24</v>
      </c>
      <c r="J130" s="24" t="str">
        <f aca="false">VLOOKUP(G130,Plant_Matriz_Setup!$A$1:$AF$33,I130)</f>
        <v>1:00.0000</v>
      </c>
      <c r="K130" s="25" t="str">
        <f aca="false">J130</f>
        <v>1:00.0000</v>
      </c>
      <c r="L130" s="26" t="str">
        <f aca="false">RIGHT(K130,8)</f>
        <v>:00.0000</v>
      </c>
      <c r="M130" s="27" t="n">
        <f aca="false">LEN(K130)</f>
        <v>9</v>
      </c>
      <c r="N130" s="27" t="n">
        <f aca="false">LEN(L130)</f>
        <v>8</v>
      </c>
      <c r="O130" s="27" t="n">
        <f aca="false">M130-N130</f>
        <v>1</v>
      </c>
      <c r="P130" s="32" t="str">
        <f aca="false">LEFT(K130,O130)</f>
        <v>1</v>
      </c>
      <c r="Q130" s="28" t="n">
        <f aca="false">IF(O130=0,0,VALUE(P130))</f>
        <v>1</v>
      </c>
      <c r="R130" s="17"/>
      <c r="S130" s="17"/>
      <c r="T130" s="17"/>
      <c r="U130" s="17"/>
      <c r="V130" s="17"/>
      <c r="W130" s="17"/>
      <c r="X130" s="17"/>
      <c r="Y130" s="17"/>
      <c r="Z130" s="17"/>
    </row>
    <row r="131" customFormat="false" ht="15.75" hidden="false" customHeight="true" outlineLevel="0" collapsed="false">
      <c r="B131" s="23" t="n">
        <f aca="false">IFERROR(MATCH(G131,pedidos_Lamin!$B$2:$B$169,0),0)</f>
        <v>19</v>
      </c>
      <c r="C131" s="23" t="n">
        <f aca="false">IFERROR(MATCH(G131,pedidos_conv!$B$2:$B$69,0),0)</f>
        <v>0</v>
      </c>
      <c r="D131" s="30" t="n">
        <f aca="false">IF(B131=0,0,VLOOKUP(G131,pedidos!$B$2:$N$237,4))</f>
        <v>226.8</v>
      </c>
      <c r="E131" s="23" t="n">
        <f aca="false">IF(C131=0,0,VLOOKUP(G131,pedidos_conv!$B$2:$N$69,4))</f>
        <v>0</v>
      </c>
      <c r="F131" s="23" t="n">
        <f aca="false">IF(G131="N/D","   ",F130+1)</f>
        <v>128</v>
      </c>
      <c r="G131" s="31" t="s">
        <v>32</v>
      </c>
      <c r="H131" s="23" t="n">
        <f aca="false">MATCH(G131,Plant_Matriz_Setup!$A$1:$A$33)</f>
        <v>25</v>
      </c>
      <c r="I131" s="23" t="n">
        <f aca="false">MATCH(G132,Plant_Matriz_Setup!$A$1:$AF$1)</f>
        <v>7</v>
      </c>
      <c r="J131" s="24" t="str">
        <f aca="false">VLOOKUP(G131,Plant_Matriz_Setup!$A$1:$AF$33,I131)</f>
        <v>1:00.0000</v>
      </c>
      <c r="K131" s="25" t="str">
        <f aca="false">J131</f>
        <v>1:00.0000</v>
      </c>
      <c r="L131" s="26" t="str">
        <f aca="false">RIGHT(K131,8)</f>
        <v>:00.0000</v>
      </c>
      <c r="M131" s="27" t="n">
        <f aca="false">LEN(K131)</f>
        <v>9</v>
      </c>
      <c r="N131" s="27" t="n">
        <f aca="false">LEN(L131)</f>
        <v>8</v>
      </c>
      <c r="O131" s="27" t="n">
        <f aca="false">M131-N131</f>
        <v>1</v>
      </c>
      <c r="P131" s="32" t="str">
        <f aca="false">LEFT(K131,O131)</f>
        <v>1</v>
      </c>
      <c r="Q131" s="28" t="n">
        <f aca="false">IF(O131=0,0,VALUE(P131))</f>
        <v>1</v>
      </c>
      <c r="R131" s="17"/>
      <c r="S131" s="17"/>
      <c r="T131" s="17"/>
      <c r="U131" s="17"/>
      <c r="V131" s="17"/>
      <c r="W131" s="17"/>
      <c r="X131" s="17"/>
      <c r="Y131" s="17"/>
      <c r="Z131" s="17"/>
    </row>
    <row r="132" customFormat="false" ht="15.75" hidden="false" customHeight="true" outlineLevel="0" collapsed="false">
      <c r="B132" s="23" t="n">
        <f aca="false">IFERROR(MATCH(G132,pedidos_Lamin!$B$2:$B$169,0),0)</f>
        <v>11</v>
      </c>
      <c r="C132" s="23" t="n">
        <f aca="false">IFERROR(MATCH(G132,pedidos_conv!$B$2:$B$69,0),0)</f>
        <v>0</v>
      </c>
      <c r="D132" s="30" t="n">
        <f aca="false">IF(B132=0,0,VLOOKUP(G132,pedidos!$B$2:$N$237,4))</f>
        <v>239.4</v>
      </c>
      <c r="E132" s="23" t="n">
        <f aca="false">IF(C132=0,0,VLOOKUP(G132,pedidos_conv!$B$2:$N$69,4))</f>
        <v>0</v>
      </c>
      <c r="F132" s="23" t="n">
        <f aca="false">IF(G132="N/D","   ",F131+1)</f>
        <v>129</v>
      </c>
      <c r="G132" s="31" t="s">
        <v>24</v>
      </c>
      <c r="H132" s="23" t="n">
        <f aca="false">MATCH(G132,Plant_Matriz_Setup!$A$1:$A$33)</f>
        <v>8</v>
      </c>
      <c r="I132" s="23" t="n">
        <f aca="false">MATCH(G133,Plant_Matriz_Setup!$A$1:$AF$1)</f>
        <v>24</v>
      </c>
      <c r="J132" s="24" t="str">
        <f aca="false">VLOOKUP(G132,Plant_Matriz_Setup!$A$1:$AF$33,I132)</f>
        <v>2:00.0000</v>
      </c>
      <c r="K132" s="25" t="str">
        <f aca="false">J132</f>
        <v>2:00.0000</v>
      </c>
      <c r="L132" s="26" t="str">
        <f aca="false">RIGHT(K132,8)</f>
        <v>:00.0000</v>
      </c>
      <c r="M132" s="27" t="n">
        <f aca="false">LEN(K132)</f>
        <v>9</v>
      </c>
      <c r="N132" s="27" t="n">
        <f aca="false">LEN(L132)</f>
        <v>8</v>
      </c>
      <c r="O132" s="27" t="n">
        <f aca="false">M132-N132</f>
        <v>1</v>
      </c>
      <c r="P132" s="32" t="str">
        <f aca="false">LEFT(K132,O132)</f>
        <v>2</v>
      </c>
      <c r="Q132" s="28" t="n">
        <f aca="false">IF(O132=0,0,VALUE(P132))</f>
        <v>2</v>
      </c>
      <c r="R132" s="17"/>
      <c r="S132" s="17"/>
      <c r="T132" s="17"/>
      <c r="U132" s="17"/>
      <c r="V132" s="17"/>
      <c r="W132" s="17"/>
      <c r="X132" s="17"/>
      <c r="Y132" s="17"/>
      <c r="Z132" s="17"/>
    </row>
    <row r="133" customFormat="false" ht="15.75" hidden="false" customHeight="true" outlineLevel="0" collapsed="false">
      <c r="B133" s="23" t="n">
        <f aca="false">IFERROR(MATCH(G133,pedidos_Lamin!$B$2:$B$169,0),0)</f>
        <v>19</v>
      </c>
      <c r="C133" s="23" t="n">
        <f aca="false">IFERROR(MATCH(G133,pedidos_conv!$B$2:$B$69,0),0)</f>
        <v>0</v>
      </c>
      <c r="D133" s="30" t="n">
        <f aca="false">IF(B133=0,0,VLOOKUP(G133,pedidos!$B$2:$N$237,4))</f>
        <v>226.8</v>
      </c>
      <c r="E133" s="23" t="n">
        <f aca="false">IF(C133=0,0,VLOOKUP(G133,pedidos_conv!$B$2:$N$69,4))</f>
        <v>0</v>
      </c>
      <c r="F133" s="23" t="n">
        <f aca="false">IF(G133="N/D","   ",F132+1)</f>
        <v>130</v>
      </c>
      <c r="G133" s="31" t="s">
        <v>32</v>
      </c>
      <c r="H133" s="23" t="n">
        <f aca="false">MATCH(G133,Plant_Matriz_Setup!$A$1:$A$33)</f>
        <v>25</v>
      </c>
      <c r="I133" s="23" t="n">
        <f aca="false">MATCH(G134,Plant_Matriz_Setup!$A$1:$AF$1)</f>
        <v>14</v>
      </c>
      <c r="J133" s="24" t="str">
        <f aca="false">VLOOKUP(G133,Plant_Matriz_Setup!$A$1:$AF$33,I133)</f>
        <v>1:00.0000</v>
      </c>
      <c r="K133" s="25" t="str">
        <f aca="false">J133</f>
        <v>1:00.0000</v>
      </c>
      <c r="L133" s="26" t="str">
        <f aca="false">RIGHT(K133,8)</f>
        <v>:00.0000</v>
      </c>
      <c r="M133" s="27" t="n">
        <f aca="false">LEN(K133)</f>
        <v>9</v>
      </c>
      <c r="N133" s="27" t="n">
        <f aca="false">LEN(L133)</f>
        <v>8</v>
      </c>
      <c r="O133" s="27" t="n">
        <f aca="false">M133-N133</f>
        <v>1</v>
      </c>
      <c r="P133" s="32" t="str">
        <f aca="false">LEFT(K133,O133)</f>
        <v>1</v>
      </c>
      <c r="Q133" s="28" t="n">
        <f aca="false">IF(O133=0,0,VALUE(P133))</f>
        <v>1</v>
      </c>
      <c r="R133" s="17"/>
      <c r="S133" s="17"/>
      <c r="T133" s="17"/>
      <c r="U133" s="17"/>
      <c r="V133" s="17"/>
      <c r="W133" s="17"/>
      <c r="X133" s="17"/>
      <c r="Y133" s="17"/>
      <c r="Z133" s="17"/>
    </row>
    <row r="134" customFormat="false" ht="15.75" hidden="false" customHeight="true" outlineLevel="0" collapsed="false">
      <c r="B134" s="23" t="n">
        <f aca="false">IFERROR(MATCH(G134,pedidos_Lamin!$B$2:$B$169,0),0)</f>
        <v>18</v>
      </c>
      <c r="C134" s="23" t="n">
        <f aca="false">IFERROR(MATCH(G134,pedidos_conv!$B$2:$B$69,0),0)</f>
        <v>0</v>
      </c>
      <c r="D134" s="30" t="n">
        <f aca="false">IF(B134=0,0,VLOOKUP(G134,pedidos!$B$2:$N$237,4))</f>
        <v>239.4</v>
      </c>
      <c r="E134" s="23" t="n">
        <f aca="false">IF(C134=0,0,VLOOKUP(G134,pedidos_conv!$B$2:$N$69,4))</f>
        <v>0</v>
      </c>
      <c r="F134" s="23" t="n">
        <f aca="false">IF(G134="N/D","   ",F133+1)</f>
        <v>131</v>
      </c>
      <c r="G134" s="31" t="s">
        <v>31</v>
      </c>
      <c r="H134" s="23" t="n">
        <f aca="false">MATCH(G134,Plant_Matriz_Setup!$A$1:$A$33)</f>
        <v>15</v>
      </c>
      <c r="I134" s="23" t="n">
        <f aca="false">MATCH(G135,Plant_Matriz_Setup!$A$1:$AF$1)</f>
        <v>25</v>
      </c>
      <c r="J134" s="24" t="str">
        <f aca="false">VLOOKUP(G134,Plant_Matriz_Setup!$A$1:$AF$33,I134)</f>
        <v>5:00.0000</v>
      </c>
      <c r="K134" s="25" t="str">
        <f aca="false">J134</f>
        <v>5:00.0000</v>
      </c>
      <c r="L134" s="26" t="str">
        <f aca="false">RIGHT(K134,8)</f>
        <v>:00.0000</v>
      </c>
      <c r="M134" s="27" t="n">
        <f aca="false">LEN(K134)</f>
        <v>9</v>
      </c>
      <c r="N134" s="27" t="n">
        <f aca="false">LEN(L134)</f>
        <v>8</v>
      </c>
      <c r="O134" s="27" t="n">
        <f aca="false">M134-N134</f>
        <v>1</v>
      </c>
      <c r="P134" s="32" t="str">
        <f aca="false">LEFT(K134,O134)</f>
        <v>5</v>
      </c>
      <c r="Q134" s="28" t="n">
        <f aca="false">IF(O134=0,0,VALUE(P134))</f>
        <v>5</v>
      </c>
      <c r="R134" s="17"/>
      <c r="S134" s="17"/>
      <c r="T134" s="17"/>
      <c r="U134" s="17"/>
      <c r="V134" s="17"/>
      <c r="W134" s="17"/>
      <c r="X134" s="17"/>
      <c r="Y134" s="17"/>
      <c r="Z134" s="17"/>
    </row>
    <row r="135" customFormat="false" ht="15.75" hidden="false" customHeight="true" outlineLevel="0" collapsed="false">
      <c r="B135" s="23" t="n">
        <f aca="false">IFERROR(MATCH(G135,pedidos_Lamin!$B$2:$B$169,0),0)</f>
        <v>20</v>
      </c>
      <c r="C135" s="23" t="n">
        <f aca="false">IFERROR(MATCH(G135,pedidos_conv!$B$2:$B$69,0),0)</f>
        <v>0</v>
      </c>
      <c r="D135" s="30" t="n">
        <f aca="false">IF(B135=0,0,VLOOKUP(G135,pedidos!$B$2:$N$237,4))</f>
        <v>226.8</v>
      </c>
      <c r="E135" s="23" t="n">
        <f aca="false">IF(C135=0,0,VLOOKUP(G135,pedidos_conv!$B$2:$N$69,4))</f>
        <v>0</v>
      </c>
      <c r="F135" s="23" t="n">
        <f aca="false">IF(G135="N/D","   ",F134+1)</f>
        <v>132</v>
      </c>
      <c r="G135" s="31" t="s">
        <v>33</v>
      </c>
      <c r="H135" s="23" t="n">
        <f aca="false">MATCH(G135,Plant_Matriz_Setup!$A$1:$A$33)</f>
        <v>26</v>
      </c>
      <c r="I135" s="23" t="n">
        <f aca="false">MATCH(G136,Plant_Matriz_Setup!$A$1:$AF$1)</f>
        <v>6</v>
      </c>
      <c r="J135" s="24" t="str">
        <f aca="false">VLOOKUP(G135,Plant_Matriz_Setup!$A$1:$AF$33,I135)</f>
        <v>10:00.0000</v>
      </c>
      <c r="K135" s="25" t="str">
        <f aca="false">J135</f>
        <v>10:00.0000</v>
      </c>
      <c r="L135" s="26" t="str">
        <f aca="false">RIGHT(K135,8)</f>
        <v>:00.0000</v>
      </c>
      <c r="M135" s="27" t="n">
        <f aca="false">LEN(K135)</f>
        <v>10</v>
      </c>
      <c r="N135" s="27" t="n">
        <f aca="false">LEN(L135)</f>
        <v>8</v>
      </c>
      <c r="O135" s="27" t="n">
        <f aca="false">M135-N135</f>
        <v>2</v>
      </c>
      <c r="P135" s="32" t="str">
        <f aca="false">LEFT(K135,O135)</f>
        <v>10</v>
      </c>
      <c r="Q135" s="28" t="n">
        <f aca="false">IF(O135=0,0,VALUE(P135))</f>
        <v>10</v>
      </c>
      <c r="R135" s="17"/>
      <c r="S135" s="17"/>
      <c r="T135" s="17"/>
      <c r="U135" s="17"/>
      <c r="V135" s="17"/>
      <c r="W135" s="17"/>
      <c r="X135" s="17"/>
      <c r="Y135" s="17"/>
      <c r="Z135" s="17"/>
    </row>
    <row r="136" customFormat="false" ht="15.75" hidden="false" customHeight="true" outlineLevel="0" collapsed="false">
      <c r="B136" s="23" t="n">
        <f aca="false">IFERROR(MATCH(G136,pedidos_Lamin!$B$2:$B$169,0),0)</f>
        <v>10</v>
      </c>
      <c r="C136" s="23" t="n">
        <f aca="false">IFERROR(MATCH(G136,pedidos_conv!$B$2:$B$69,0),0)</f>
        <v>0</v>
      </c>
      <c r="D136" s="30" t="n">
        <f aca="false">IF(B136=0,0,VLOOKUP(G136,pedidos!$B$2:$N$237,4))</f>
        <v>239.4</v>
      </c>
      <c r="E136" s="23" t="n">
        <f aca="false">IF(C136=0,0,VLOOKUP(G136,pedidos_conv!$B$2:$N$69,4))</f>
        <v>0</v>
      </c>
      <c r="F136" s="23" t="n">
        <f aca="false">IF(G136="N/D","   ",F135+1)</f>
        <v>133</v>
      </c>
      <c r="G136" s="31" t="s">
        <v>23</v>
      </c>
      <c r="H136" s="23" t="n">
        <f aca="false">MATCH(G136,Plant_Matriz_Setup!$A$1:$A$33)</f>
        <v>7</v>
      </c>
      <c r="I136" s="23" t="n">
        <f aca="false">MATCH(G137,Plant_Matriz_Setup!$A$1:$AF$1)</f>
        <v>25</v>
      </c>
      <c r="J136" s="24" t="str">
        <f aca="false">VLOOKUP(G136,Plant_Matriz_Setup!$A$1:$AF$33,I136)</f>
        <v>1:00.0000</v>
      </c>
      <c r="K136" s="25" t="str">
        <f aca="false">J136</f>
        <v>1:00.0000</v>
      </c>
      <c r="L136" s="26" t="str">
        <f aca="false">RIGHT(K136,8)</f>
        <v>:00.0000</v>
      </c>
      <c r="M136" s="27" t="n">
        <f aca="false">LEN(K136)</f>
        <v>9</v>
      </c>
      <c r="N136" s="27" t="n">
        <f aca="false">LEN(L136)</f>
        <v>8</v>
      </c>
      <c r="O136" s="27" t="n">
        <f aca="false">M136-N136</f>
        <v>1</v>
      </c>
      <c r="P136" s="32" t="str">
        <f aca="false">LEFT(K136,O136)</f>
        <v>1</v>
      </c>
      <c r="Q136" s="28" t="n">
        <f aca="false">IF(O136=0,0,VALUE(P136))</f>
        <v>1</v>
      </c>
      <c r="R136" s="17"/>
      <c r="S136" s="17"/>
      <c r="T136" s="17"/>
      <c r="U136" s="17"/>
      <c r="V136" s="17"/>
      <c r="W136" s="17"/>
      <c r="X136" s="17"/>
      <c r="Y136" s="17"/>
      <c r="Z136" s="17"/>
    </row>
    <row r="137" customFormat="false" ht="15.75" hidden="false" customHeight="true" outlineLevel="0" collapsed="false">
      <c r="B137" s="23" t="n">
        <f aca="false">IFERROR(MATCH(G137,pedidos_Lamin!$B$2:$B$169,0),0)</f>
        <v>20</v>
      </c>
      <c r="C137" s="23" t="n">
        <f aca="false">IFERROR(MATCH(G137,pedidos_conv!$B$2:$B$69,0),0)</f>
        <v>0</v>
      </c>
      <c r="D137" s="30" t="n">
        <f aca="false">IF(B137=0,0,VLOOKUP(G137,pedidos!$B$2:$N$237,4))</f>
        <v>226.8</v>
      </c>
      <c r="E137" s="23" t="n">
        <f aca="false">IF(C137=0,0,VLOOKUP(G137,pedidos_conv!$B$2:$N$69,4))</f>
        <v>0</v>
      </c>
      <c r="F137" s="23" t="n">
        <f aca="false">IF(G137="N/D","   ",F136+1)</f>
        <v>134</v>
      </c>
      <c r="G137" s="31" t="s">
        <v>33</v>
      </c>
      <c r="H137" s="23" t="n">
        <f aca="false">MATCH(G137,Plant_Matriz_Setup!$A$1:$A$33)</f>
        <v>26</v>
      </c>
      <c r="I137" s="23" t="n">
        <f aca="false">MATCH(G138,Plant_Matriz_Setup!$A$1:$AF$1)</f>
        <v>7</v>
      </c>
      <c r="J137" s="24" t="str">
        <f aca="false">VLOOKUP(G137,Plant_Matriz_Setup!$A$1:$AF$33,I137)</f>
        <v>1:00.0000</v>
      </c>
      <c r="K137" s="25" t="str">
        <f aca="false">J137</f>
        <v>1:00.0000</v>
      </c>
      <c r="L137" s="26" t="str">
        <f aca="false">RIGHT(K137,8)</f>
        <v>:00.0000</v>
      </c>
      <c r="M137" s="27" t="n">
        <f aca="false">LEN(K137)</f>
        <v>9</v>
      </c>
      <c r="N137" s="27" t="n">
        <f aca="false">LEN(L137)</f>
        <v>8</v>
      </c>
      <c r="O137" s="27" t="n">
        <f aca="false">M137-N137</f>
        <v>1</v>
      </c>
      <c r="P137" s="32" t="str">
        <f aca="false">LEFT(K137,O137)</f>
        <v>1</v>
      </c>
      <c r="Q137" s="28" t="n">
        <f aca="false">IF(O137=0,0,VALUE(P137))</f>
        <v>1</v>
      </c>
      <c r="R137" s="17"/>
      <c r="S137" s="17"/>
      <c r="T137" s="17"/>
      <c r="U137" s="17"/>
      <c r="V137" s="17"/>
      <c r="W137" s="17"/>
      <c r="X137" s="17"/>
      <c r="Y137" s="17"/>
      <c r="Z137" s="17"/>
    </row>
    <row r="138" customFormat="false" ht="15.75" hidden="false" customHeight="true" outlineLevel="0" collapsed="false">
      <c r="B138" s="23" t="n">
        <f aca="false">IFERROR(MATCH(G138,pedidos_Lamin!$B$2:$B$169,0),0)</f>
        <v>11</v>
      </c>
      <c r="C138" s="23" t="n">
        <f aca="false">IFERROR(MATCH(G138,pedidos_conv!$B$2:$B$69,0),0)</f>
        <v>0</v>
      </c>
      <c r="D138" s="30" t="n">
        <f aca="false">IF(B138=0,0,VLOOKUP(G138,pedidos!$B$2:$N$237,4))</f>
        <v>239.4</v>
      </c>
      <c r="E138" s="23" t="n">
        <f aca="false">IF(C138=0,0,VLOOKUP(G138,pedidos_conv!$B$2:$N$69,4))</f>
        <v>0</v>
      </c>
      <c r="F138" s="23" t="n">
        <f aca="false">IF(G138="N/D","   ",F137+1)</f>
        <v>135</v>
      </c>
      <c r="G138" s="31" t="s">
        <v>24</v>
      </c>
      <c r="H138" s="23" t="n">
        <f aca="false">MATCH(G138,Plant_Matriz_Setup!$A$1:$A$33)</f>
        <v>8</v>
      </c>
      <c r="I138" s="23" t="n">
        <f aca="false">MATCH(G139,Plant_Matriz_Setup!$A$1:$AF$1)</f>
        <v>7</v>
      </c>
      <c r="J138" s="24" t="str">
        <f aca="false">VLOOKUP(G138,Plant_Matriz_Setup!$A$1:$AF$33,I138)</f>
        <v>0.0000</v>
      </c>
      <c r="K138" s="25" t="str">
        <f aca="false">J138</f>
        <v>0.0000</v>
      </c>
      <c r="L138" s="26" t="str">
        <f aca="false">RIGHT(K138,8)</f>
        <v>0.0000</v>
      </c>
      <c r="M138" s="27" t="n">
        <f aca="false">LEN(K138)</f>
        <v>6</v>
      </c>
      <c r="N138" s="27" t="n">
        <f aca="false">LEN(L138)</f>
        <v>6</v>
      </c>
      <c r="O138" s="27" t="n">
        <f aca="false">M138-N138</f>
        <v>0</v>
      </c>
      <c r="P138" s="32" t="str">
        <f aca="false">LEFT(K138,O138)</f>
        <v/>
      </c>
      <c r="Q138" s="28" t="n">
        <f aca="false">IF(O138=0,0,VALUE(P138))</f>
        <v>0</v>
      </c>
      <c r="R138" s="17"/>
      <c r="S138" s="17"/>
      <c r="T138" s="17"/>
      <c r="U138" s="17"/>
      <c r="V138" s="17"/>
      <c r="W138" s="17"/>
      <c r="X138" s="17"/>
      <c r="Y138" s="17"/>
      <c r="Z138" s="17"/>
    </row>
    <row r="139" customFormat="false" ht="15.75" hidden="false" customHeight="true" outlineLevel="0" collapsed="false">
      <c r="B139" s="23" t="n">
        <f aca="false">IFERROR(MATCH(G139,pedidos_Lamin!$B$2:$B$169,0),0)</f>
        <v>11</v>
      </c>
      <c r="C139" s="23" t="n">
        <f aca="false">IFERROR(MATCH(G139,pedidos_conv!$B$2:$B$69,0),0)</f>
        <v>0</v>
      </c>
      <c r="D139" s="30" t="n">
        <f aca="false">IF(B139=0,0,VLOOKUP(G139,pedidos!$B$2:$N$237,4))</f>
        <v>239.4</v>
      </c>
      <c r="E139" s="23" t="n">
        <f aca="false">IF(C139=0,0,VLOOKUP(G139,pedidos_conv!$B$2:$N$69,4))</f>
        <v>0</v>
      </c>
      <c r="F139" s="23" t="n">
        <f aca="false">IF(G139="N/D","   ",F138+1)</f>
        <v>136</v>
      </c>
      <c r="G139" s="31" t="s">
        <v>24</v>
      </c>
      <c r="H139" s="23" t="n">
        <f aca="false">MATCH(G139,Plant_Matriz_Setup!$A$1:$A$33)</f>
        <v>8</v>
      </c>
      <c r="I139" s="23" t="n">
        <f aca="false">MATCH(G140,Plant_Matriz_Setup!$A$1:$AF$1)</f>
        <v>14</v>
      </c>
      <c r="J139" s="24" t="str">
        <f aca="false">VLOOKUP(G139,Plant_Matriz_Setup!$A$1:$AF$33,I139)</f>
        <v>5:00.0000</v>
      </c>
      <c r="K139" s="25" t="str">
        <f aca="false">J139</f>
        <v>5:00.0000</v>
      </c>
      <c r="L139" s="26" t="str">
        <f aca="false">RIGHT(K139,8)</f>
        <v>:00.0000</v>
      </c>
      <c r="M139" s="27" t="n">
        <f aca="false">LEN(K139)</f>
        <v>9</v>
      </c>
      <c r="N139" s="27" t="n">
        <f aca="false">LEN(L139)</f>
        <v>8</v>
      </c>
      <c r="O139" s="27" t="n">
        <f aca="false">M139-N139</f>
        <v>1</v>
      </c>
      <c r="P139" s="32" t="str">
        <f aca="false">LEFT(K139,O139)</f>
        <v>5</v>
      </c>
      <c r="Q139" s="28" t="n">
        <f aca="false">IF(O139=0,0,VALUE(P139))</f>
        <v>5</v>
      </c>
      <c r="R139" s="17"/>
      <c r="S139" s="17"/>
      <c r="T139" s="17"/>
      <c r="U139" s="17"/>
      <c r="V139" s="17"/>
      <c r="W139" s="17"/>
      <c r="X139" s="17"/>
      <c r="Y139" s="17"/>
      <c r="Z139" s="17"/>
    </row>
    <row r="140" customFormat="false" ht="15.75" hidden="false" customHeight="true" outlineLevel="0" collapsed="false">
      <c r="B140" s="23" t="n">
        <f aca="false">IFERROR(MATCH(G140,pedidos_Lamin!$B$2:$B$169,0),0)</f>
        <v>18</v>
      </c>
      <c r="C140" s="23" t="n">
        <f aca="false">IFERROR(MATCH(G140,pedidos_conv!$B$2:$B$69,0),0)</f>
        <v>0</v>
      </c>
      <c r="D140" s="23" t="n">
        <f aca="false">IF(B140=0,0,VLOOKUP(G140,pedidos!$B$2:$N$237,4))</f>
        <v>239.4</v>
      </c>
      <c r="E140" s="23" t="n">
        <f aca="false">IF(C140=0,0,VLOOKUP(G140,pedidos_conv!$B$2:$N$69,4))</f>
        <v>0</v>
      </c>
      <c r="F140" s="23" t="n">
        <f aca="false">IF(G140="N/D","   ",F139+1)</f>
        <v>137</v>
      </c>
      <c r="G140" s="31" t="s">
        <v>31</v>
      </c>
      <c r="H140" s="23" t="n">
        <f aca="false">MATCH(G140,Plant_Matriz_Setup!$A$1:$A$33)</f>
        <v>15</v>
      </c>
      <c r="I140" s="23" t="n">
        <f aca="false">MATCH(G141,Plant_Matriz_Setup!$A$1:$AF$1)</f>
        <v>24</v>
      </c>
      <c r="J140" s="24" t="str">
        <f aca="false">VLOOKUP(G140,Plant_Matriz_Setup!$A$1:$AF$33,I140)</f>
        <v>3:00.0000</v>
      </c>
      <c r="K140" s="25" t="str">
        <f aca="false">J140</f>
        <v>3:00.0000</v>
      </c>
      <c r="L140" s="26" t="str">
        <f aca="false">RIGHT(K140,8)</f>
        <v>:00.0000</v>
      </c>
      <c r="M140" s="27" t="n">
        <f aca="false">LEN(K140)</f>
        <v>9</v>
      </c>
      <c r="N140" s="27" t="n">
        <f aca="false">LEN(L140)</f>
        <v>8</v>
      </c>
      <c r="O140" s="27" t="n">
        <f aca="false">M140-N140</f>
        <v>1</v>
      </c>
      <c r="P140" s="32" t="str">
        <f aca="false">LEFT(K140,O140)</f>
        <v>3</v>
      </c>
      <c r="Q140" s="28" t="n">
        <f aca="false">IF(O140=0,0,VALUE(P140))</f>
        <v>3</v>
      </c>
      <c r="R140" s="17"/>
      <c r="S140" s="17"/>
      <c r="T140" s="17"/>
      <c r="U140" s="17"/>
      <c r="V140" s="17"/>
      <c r="W140" s="17"/>
      <c r="X140" s="17"/>
      <c r="Y140" s="17"/>
      <c r="Z140" s="17"/>
    </row>
    <row r="141" customFormat="false" ht="15.75" hidden="false" customHeight="true" outlineLevel="0" collapsed="false">
      <c r="B141" s="23" t="n">
        <f aca="false">IFERROR(MATCH(G141,pedidos_Lamin!$B$2:$B$169,0),0)</f>
        <v>19</v>
      </c>
      <c r="C141" s="23" t="n">
        <f aca="false">IFERROR(MATCH(G141,pedidos_conv!$B$2:$B$69,0),0)</f>
        <v>0</v>
      </c>
      <c r="D141" s="23" t="n">
        <f aca="false">IF(B141=0,0,VLOOKUP(G141,pedidos!$B$2:$N$237,4))</f>
        <v>226.8</v>
      </c>
      <c r="E141" s="23" t="n">
        <f aca="false">IF(C141=0,0,VLOOKUP(G141,pedidos_conv!$B$2:$N$69,4))</f>
        <v>0</v>
      </c>
      <c r="F141" s="23" t="n">
        <f aca="false">IF(G141="N/D","   ",F140+1)</f>
        <v>138</v>
      </c>
      <c r="G141" s="31" t="s">
        <v>32</v>
      </c>
      <c r="H141" s="23" t="n">
        <f aca="false">MATCH(G141,Plant_Matriz_Setup!$A$1:$A$33)</f>
        <v>25</v>
      </c>
      <c r="I141" s="23" t="n">
        <f aca="false">MATCH(G142,Plant_Matriz_Setup!$A$1:$AF$1)</f>
        <v>7</v>
      </c>
      <c r="J141" s="24" t="str">
        <f aca="false">VLOOKUP(G141,Plant_Matriz_Setup!$A$1:$AF$33,I141)</f>
        <v>1:00.0000</v>
      </c>
      <c r="K141" s="25" t="str">
        <f aca="false">J141</f>
        <v>1:00.0000</v>
      </c>
      <c r="L141" s="26" t="str">
        <f aca="false">RIGHT(K141,8)</f>
        <v>:00.0000</v>
      </c>
      <c r="M141" s="27" t="n">
        <f aca="false">LEN(K141)</f>
        <v>9</v>
      </c>
      <c r="N141" s="27" t="n">
        <f aca="false">LEN(L141)</f>
        <v>8</v>
      </c>
      <c r="O141" s="27" t="n">
        <f aca="false">M141-N141</f>
        <v>1</v>
      </c>
      <c r="P141" s="32" t="str">
        <f aca="false">LEFT(K141,O141)</f>
        <v>1</v>
      </c>
      <c r="Q141" s="28" t="n">
        <f aca="false">IF(O141=0,0,VALUE(P141))</f>
        <v>1</v>
      </c>
      <c r="R141" s="17"/>
      <c r="S141" s="17"/>
      <c r="T141" s="17"/>
      <c r="U141" s="17"/>
      <c r="V141" s="17"/>
      <c r="W141" s="17"/>
      <c r="X141" s="17"/>
      <c r="Y141" s="17"/>
      <c r="Z141" s="17"/>
    </row>
    <row r="142" customFormat="false" ht="15.75" hidden="false" customHeight="true" outlineLevel="0" collapsed="false">
      <c r="B142" s="23" t="n">
        <f aca="false">IFERROR(MATCH(G142,pedidos_Lamin!$B$2:$B$169,0),0)</f>
        <v>11</v>
      </c>
      <c r="C142" s="23" t="n">
        <f aca="false">IFERROR(MATCH(G142,pedidos_conv!$B$2:$B$69,0),0)</f>
        <v>0</v>
      </c>
      <c r="D142" s="23" t="n">
        <f aca="false">IF(B142=0,0,VLOOKUP(G142,pedidos!$B$2:$N$237,4))</f>
        <v>239.4</v>
      </c>
      <c r="E142" s="23" t="n">
        <f aca="false">IF(C142=0,0,VLOOKUP(G142,pedidos_conv!$B$2:$N$69,4))</f>
        <v>0</v>
      </c>
      <c r="F142" s="23" t="n">
        <f aca="false">IF(G142="N/D","   ",F141+1)</f>
        <v>139</v>
      </c>
      <c r="G142" s="31" t="s">
        <v>24</v>
      </c>
      <c r="H142" s="23" t="n">
        <f aca="false">MATCH(G142,Plant_Matriz_Setup!$A$1:$A$33)</f>
        <v>8</v>
      </c>
      <c r="I142" s="23" t="n">
        <f aca="false">MATCH(G143,Plant_Matriz_Setup!$A$1:$AF$1)</f>
        <v>27</v>
      </c>
      <c r="J142" s="24" t="str">
        <f aca="false">VLOOKUP(G142,Plant_Matriz_Setup!$A$1:$AF$33,I142)</f>
        <v>1:00.0000</v>
      </c>
      <c r="K142" s="25" t="str">
        <f aca="false">J142</f>
        <v>1:00.0000</v>
      </c>
      <c r="L142" s="26" t="str">
        <f aca="false">RIGHT(K142,8)</f>
        <v>:00.0000</v>
      </c>
      <c r="M142" s="27" t="n">
        <f aca="false">LEN(K142)</f>
        <v>9</v>
      </c>
      <c r="N142" s="27" t="n">
        <f aca="false">LEN(L142)</f>
        <v>8</v>
      </c>
      <c r="O142" s="27" t="n">
        <f aca="false">M142-N142</f>
        <v>1</v>
      </c>
      <c r="P142" s="32" t="str">
        <f aca="false">LEFT(K142,O142)</f>
        <v>1</v>
      </c>
      <c r="Q142" s="28" t="n">
        <f aca="false">IF(O142=0,0,VALUE(P142))</f>
        <v>1</v>
      </c>
      <c r="R142" s="17"/>
      <c r="S142" s="17"/>
      <c r="T142" s="17"/>
      <c r="U142" s="17"/>
      <c r="V142" s="17"/>
      <c r="W142" s="17"/>
      <c r="X142" s="17"/>
      <c r="Y142" s="17"/>
      <c r="Z142" s="17"/>
    </row>
    <row r="143" customFormat="false" ht="15.75" hidden="false" customHeight="true" outlineLevel="0" collapsed="false">
      <c r="B143" s="23" t="n">
        <f aca="false">IFERROR(MATCH(G143,pedidos_Lamin!$B$2:$B$169,0),0)</f>
        <v>0</v>
      </c>
      <c r="C143" s="23" t="n">
        <f aca="false">IFERROR(MATCH(G143,pedidos_conv!$B$2:$B$69,0),0)</f>
        <v>0</v>
      </c>
      <c r="D143" s="23" t="n">
        <f aca="false">IF(B143=0,0,VLOOKUP(G143,pedidos!$B$2:$N$237,4))</f>
        <v>0</v>
      </c>
      <c r="E143" s="23" t="n">
        <f aca="false">IF(C143=0,0,VLOOKUP(G143,pedidos_conv!$B$2:$N$69,4))</f>
        <v>0</v>
      </c>
      <c r="F143" s="23" t="str">
        <f aca="false">IF(G143="N/D","   ",F142+1)</f>
        <v>   </v>
      </c>
      <c r="G143" s="31" t="s">
        <v>52</v>
      </c>
      <c r="H143" s="23" t="n">
        <f aca="false">MATCH(G143,Plant_Matriz_Setup!$A$1:$A$33)</f>
        <v>28</v>
      </c>
      <c r="I143" s="23" t="n">
        <f aca="false">MATCH(G144,Plant_Matriz_Setup!$A$1:$AF$1)</f>
        <v>27</v>
      </c>
      <c r="J143" s="24" t="str">
        <f aca="false">VLOOKUP(G143,Plant_Matriz_Setup!$A$1:$AF$33,I143)</f>
        <v>0.0000</v>
      </c>
      <c r="K143" s="25" t="str">
        <f aca="false">J143</f>
        <v>0.0000</v>
      </c>
      <c r="L143" s="26" t="str">
        <f aca="false">RIGHT(K143,8)</f>
        <v>0.0000</v>
      </c>
      <c r="M143" s="27" t="n">
        <f aca="false">LEN(K143)</f>
        <v>6</v>
      </c>
      <c r="N143" s="27" t="n">
        <f aca="false">LEN(L143)</f>
        <v>6</v>
      </c>
      <c r="O143" s="27" t="n">
        <f aca="false">M143-N143</f>
        <v>0</v>
      </c>
      <c r="P143" s="32" t="str">
        <f aca="false">LEFT(K143,O143)</f>
        <v/>
      </c>
      <c r="Q143" s="28" t="n">
        <f aca="false">IF(O143=0,0,VALUE(P143))</f>
        <v>0</v>
      </c>
      <c r="R143" s="17"/>
      <c r="S143" s="17"/>
      <c r="T143" s="17"/>
      <c r="U143" s="17"/>
      <c r="V143" s="17"/>
      <c r="W143" s="17"/>
      <c r="X143" s="17"/>
      <c r="Y143" s="17"/>
      <c r="Z143" s="17"/>
    </row>
    <row r="144" customFormat="false" ht="15.75" hidden="false" customHeight="true" outlineLevel="0" collapsed="false">
      <c r="B144" s="23" t="n">
        <f aca="false">IFERROR(MATCH(G144,pedidos_Lamin!$B$2:$B$169,0),0)</f>
        <v>0</v>
      </c>
      <c r="C144" s="23" t="n">
        <f aca="false">IFERROR(MATCH(G144,pedidos_conv!$B$2:$B$69,0),0)</f>
        <v>0</v>
      </c>
      <c r="D144" s="23" t="n">
        <f aca="false">IF(B144=0,0,VLOOKUP(G144,pedidos!$B$2:$N$237,4))</f>
        <v>0</v>
      </c>
      <c r="E144" s="23" t="n">
        <f aca="false">IF(C144=0,0,VLOOKUP(G144,pedidos_conv!$B$2:$N$69,4))</f>
        <v>0</v>
      </c>
      <c r="F144" s="23" t="str">
        <f aca="false">IF(G144="N/D","   ",F143+1)</f>
        <v>   </v>
      </c>
      <c r="G144" s="31" t="s">
        <v>52</v>
      </c>
      <c r="H144" s="23" t="n">
        <f aca="false">MATCH(G144,Plant_Matriz_Setup!$A$1:$A$33)</f>
        <v>28</v>
      </c>
      <c r="I144" s="23" t="n">
        <f aca="false">MATCH(G145,Plant_Matriz_Setup!$A$1:$AF$1)</f>
        <v>27</v>
      </c>
      <c r="J144" s="24" t="str">
        <f aca="false">VLOOKUP(G144,Plant_Matriz_Setup!$A$1:$AF$33,I144)</f>
        <v>0.0000</v>
      </c>
      <c r="K144" s="25" t="str">
        <f aca="false">J144</f>
        <v>0.0000</v>
      </c>
      <c r="L144" s="26" t="str">
        <f aca="false">RIGHT(K144,8)</f>
        <v>0.0000</v>
      </c>
      <c r="M144" s="27" t="n">
        <f aca="false">LEN(K144)</f>
        <v>6</v>
      </c>
      <c r="N144" s="27" t="n">
        <f aca="false">LEN(L144)</f>
        <v>6</v>
      </c>
      <c r="O144" s="27" t="n">
        <f aca="false">M144-N144</f>
        <v>0</v>
      </c>
      <c r="P144" s="32" t="str">
        <f aca="false">LEFT(K144,O144)</f>
        <v/>
      </c>
      <c r="Q144" s="28" t="n">
        <f aca="false">IF(O144=0,0,VALUE(P144))</f>
        <v>0</v>
      </c>
      <c r="R144" s="17"/>
      <c r="S144" s="17"/>
      <c r="T144" s="17"/>
      <c r="U144" s="17"/>
      <c r="V144" s="17"/>
      <c r="W144" s="17"/>
      <c r="X144" s="17"/>
      <c r="Y144" s="17"/>
      <c r="Z144" s="17"/>
    </row>
    <row r="145" customFormat="false" ht="15.75" hidden="false" customHeight="true" outlineLevel="0" collapsed="false">
      <c r="B145" s="23" t="n">
        <f aca="false">IFERROR(MATCH(G145,pedidos_Lamin!$B$2:$B$169,0),0)</f>
        <v>0</v>
      </c>
      <c r="C145" s="23" t="n">
        <f aca="false">IFERROR(MATCH(G145,pedidos_conv!$B$2:$B$69,0),0)</f>
        <v>0</v>
      </c>
      <c r="D145" s="23" t="n">
        <f aca="false">IF(B145=0,0,VLOOKUP(G145,pedidos!$B$2:$N$237,4))</f>
        <v>0</v>
      </c>
      <c r="E145" s="23" t="n">
        <f aca="false">IF(C145=0,0,VLOOKUP(G145,pedidos_conv!$B$2:$N$69,4))</f>
        <v>0</v>
      </c>
      <c r="F145" s="23" t="str">
        <f aca="false">IF(G145="N/D","   ",F144+1)</f>
        <v>   </v>
      </c>
      <c r="G145" s="31" t="s">
        <v>52</v>
      </c>
      <c r="H145" s="23" t="n">
        <f aca="false">MATCH(G145,Plant_Matriz_Setup!$A$1:$A$33)</f>
        <v>28</v>
      </c>
      <c r="I145" s="23" t="n">
        <f aca="false">MATCH(G146,Plant_Matriz_Setup!$A$1:$AF$1)</f>
        <v>27</v>
      </c>
      <c r="J145" s="24" t="str">
        <f aca="false">VLOOKUP(G145,Plant_Matriz_Setup!$A$1:$AF$33,I145)</f>
        <v>0.0000</v>
      </c>
      <c r="K145" s="25" t="str">
        <f aca="false">J145</f>
        <v>0.0000</v>
      </c>
      <c r="L145" s="26" t="str">
        <f aca="false">RIGHT(K145,8)</f>
        <v>0.0000</v>
      </c>
      <c r="M145" s="27" t="n">
        <f aca="false">LEN(K145)</f>
        <v>6</v>
      </c>
      <c r="N145" s="27" t="n">
        <f aca="false">LEN(L145)</f>
        <v>6</v>
      </c>
      <c r="O145" s="27" t="n">
        <f aca="false">M145-N145</f>
        <v>0</v>
      </c>
      <c r="P145" s="32" t="str">
        <f aca="false">LEFT(K145,O145)</f>
        <v/>
      </c>
      <c r="Q145" s="28" t="n">
        <f aca="false">IF(O145=0,0,VALUE(P145))</f>
        <v>0</v>
      </c>
      <c r="R145" s="17"/>
      <c r="S145" s="17"/>
      <c r="T145" s="17"/>
      <c r="U145" s="17"/>
      <c r="V145" s="17"/>
      <c r="W145" s="17"/>
      <c r="X145" s="17"/>
      <c r="Y145" s="17"/>
      <c r="Z145" s="17"/>
    </row>
    <row r="146" customFormat="false" ht="15.75" hidden="false" customHeight="true" outlineLevel="0" collapsed="false">
      <c r="B146" s="23" t="n">
        <f aca="false">IFERROR(MATCH(G146,pedidos_Lamin!$B$2:$B$169,0),0)</f>
        <v>0</v>
      </c>
      <c r="C146" s="23" t="n">
        <f aca="false">IFERROR(MATCH(G146,pedidos_conv!$B$2:$B$69,0),0)</f>
        <v>0</v>
      </c>
      <c r="D146" s="23" t="n">
        <f aca="false">IF(B146=0,0,VLOOKUP(G146,pedidos!$B$2:$N$237,4))</f>
        <v>0</v>
      </c>
      <c r="E146" s="23" t="n">
        <f aca="false">IF(C146=0,0,VLOOKUP(G146,pedidos_conv!$B$2:$N$69,4))</f>
        <v>0</v>
      </c>
      <c r="F146" s="23" t="str">
        <f aca="false">IF(G146="N/D","   ",F145+1)</f>
        <v>   </v>
      </c>
      <c r="G146" s="31" t="s">
        <v>52</v>
      </c>
      <c r="H146" s="23" t="n">
        <f aca="false">MATCH(G146,Plant_Matriz_Setup!$A$1:$A$33)</f>
        <v>28</v>
      </c>
      <c r="I146" s="23" t="n">
        <f aca="false">MATCH(G147,Plant_Matriz_Setup!$A$1:$AF$1)</f>
        <v>27</v>
      </c>
      <c r="J146" s="24" t="str">
        <f aca="false">VLOOKUP(G146,Plant_Matriz_Setup!$A$1:$AF$33,I146)</f>
        <v>0.0000</v>
      </c>
      <c r="K146" s="25" t="str">
        <f aca="false">J146</f>
        <v>0.0000</v>
      </c>
      <c r="L146" s="26" t="str">
        <f aca="false">RIGHT(K146,8)</f>
        <v>0.0000</v>
      </c>
      <c r="M146" s="27" t="n">
        <f aca="false">LEN(K146)</f>
        <v>6</v>
      </c>
      <c r="N146" s="27" t="n">
        <f aca="false">LEN(L146)</f>
        <v>6</v>
      </c>
      <c r="O146" s="27" t="n">
        <f aca="false">M146-N146</f>
        <v>0</v>
      </c>
      <c r="P146" s="32" t="str">
        <f aca="false">LEFT(K146,O146)</f>
        <v/>
      </c>
      <c r="Q146" s="28" t="n">
        <f aca="false">IF(O146=0,0,VALUE(P146))</f>
        <v>0</v>
      </c>
      <c r="R146" s="17"/>
      <c r="S146" s="17"/>
      <c r="T146" s="17"/>
      <c r="U146" s="17"/>
      <c r="V146" s="17"/>
      <c r="W146" s="17"/>
      <c r="X146" s="17"/>
      <c r="Y146" s="17"/>
      <c r="Z146" s="17"/>
    </row>
    <row r="147" customFormat="false" ht="15.75" hidden="false" customHeight="true" outlineLevel="0" collapsed="false">
      <c r="B147" s="23" t="n">
        <f aca="false">IFERROR(MATCH(G147,pedidos_Lamin!$B$2:$B$169,0),0)</f>
        <v>0</v>
      </c>
      <c r="C147" s="23" t="n">
        <f aca="false">IFERROR(MATCH(G147,pedidos_conv!$B$2:$B$69,0),0)</f>
        <v>0</v>
      </c>
      <c r="D147" s="23" t="n">
        <f aca="false">IF(B147=0,0,VLOOKUP(G147,pedidos!$B$2:$N$237,4))</f>
        <v>0</v>
      </c>
      <c r="E147" s="23" t="n">
        <f aca="false">IF(C147=0,0,VLOOKUP(G147,pedidos_conv!$B$2:$N$69,4))</f>
        <v>0</v>
      </c>
      <c r="F147" s="23" t="str">
        <f aca="false">IF(G147="N/D","   ",F146+1)</f>
        <v>   </v>
      </c>
      <c r="G147" s="31" t="s">
        <v>52</v>
      </c>
      <c r="H147" s="23" t="n">
        <f aca="false">MATCH(G147,Plant_Matriz_Setup!$A$1:$A$33)</f>
        <v>28</v>
      </c>
      <c r="I147" s="23" t="n">
        <f aca="false">MATCH(G148,Plant_Matriz_Setup!$A$1:$AF$1)</f>
        <v>27</v>
      </c>
      <c r="J147" s="24" t="str">
        <f aca="false">VLOOKUP(G147,Plant_Matriz_Setup!$A$1:$AF$33,I147)</f>
        <v>0.0000</v>
      </c>
      <c r="K147" s="25" t="str">
        <f aca="false">J147</f>
        <v>0.0000</v>
      </c>
      <c r="L147" s="26" t="str">
        <f aca="false">RIGHT(K147,8)</f>
        <v>0.0000</v>
      </c>
      <c r="M147" s="27" t="n">
        <f aca="false">LEN(K147)</f>
        <v>6</v>
      </c>
      <c r="N147" s="27" t="n">
        <f aca="false">LEN(L147)</f>
        <v>6</v>
      </c>
      <c r="O147" s="27" t="n">
        <f aca="false">M147-N147</f>
        <v>0</v>
      </c>
      <c r="P147" s="32" t="str">
        <f aca="false">LEFT(K147,O147)</f>
        <v/>
      </c>
      <c r="Q147" s="28" t="n">
        <f aca="false">IF(O147=0,0,VALUE(P147))</f>
        <v>0</v>
      </c>
      <c r="R147" s="17"/>
      <c r="S147" s="17"/>
      <c r="T147" s="17"/>
      <c r="U147" s="17"/>
      <c r="V147" s="17"/>
      <c r="W147" s="17"/>
      <c r="X147" s="17"/>
      <c r="Y147" s="17"/>
      <c r="Z147" s="17"/>
    </row>
    <row r="148" customFormat="false" ht="15.75" hidden="false" customHeight="true" outlineLevel="0" collapsed="false">
      <c r="B148" s="23" t="n">
        <f aca="false">IFERROR(MATCH(G148,pedidos_Lamin!$B$2:$B$169,0),0)</f>
        <v>0</v>
      </c>
      <c r="C148" s="23" t="n">
        <f aca="false">IFERROR(MATCH(G148,pedidos_conv!$B$2:$B$69,0),0)</f>
        <v>0</v>
      </c>
      <c r="D148" s="23" t="n">
        <f aca="false">IF(B148=0,0,VLOOKUP(G148,pedidos!$B$2:$N$237,4))</f>
        <v>0</v>
      </c>
      <c r="E148" s="23" t="n">
        <f aca="false">IF(C148=0,0,VLOOKUP(G148,pedidos_conv!$B$2:$N$69,4))</f>
        <v>0</v>
      </c>
      <c r="F148" s="23" t="str">
        <f aca="false">IF(G148="N/D","   ",F147+1)</f>
        <v>   </v>
      </c>
      <c r="G148" s="31" t="s">
        <v>52</v>
      </c>
      <c r="H148" s="23" t="n">
        <f aca="false">MATCH(G148,Plant_Matriz_Setup!$A$1:$A$33)</f>
        <v>28</v>
      </c>
      <c r="I148" s="23" t="n">
        <f aca="false">MATCH(G149,Plant_Matriz_Setup!$A$1:$AF$1)</f>
        <v>27</v>
      </c>
      <c r="J148" s="24" t="str">
        <f aca="false">VLOOKUP(G148,Plant_Matriz_Setup!$A$1:$AF$33,I148)</f>
        <v>0.0000</v>
      </c>
      <c r="K148" s="25" t="str">
        <f aca="false">J148</f>
        <v>0.0000</v>
      </c>
      <c r="L148" s="26" t="str">
        <f aca="false">RIGHT(K148,8)</f>
        <v>0.0000</v>
      </c>
      <c r="M148" s="27" t="n">
        <f aca="false">LEN(K148)</f>
        <v>6</v>
      </c>
      <c r="N148" s="27" t="n">
        <f aca="false">LEN(L148)</f>
        <v>6</v>
      </c>
      <c r="O148" s="27" t="n">
        <f aca="false">M148-N148</f>
        <v>0</v>
      </c>
      <c r="P148" s="32" t="str">
        <f aca="false">LEFT(K148,O148)</f>
        <v/>
      </c>
      <c r="Q148" s="28" t="n">
        <f aca="false">IF(O148=0,0,VALUE(P148))</f>
        <v>0</v>
      </c>
      <c r="R148" s="17"/>
      <c r="S148" s="17"/>
      <c r="T148" s="17"/>
      <c r="U148" s="17"/>
      <c r="V148" s="17"/>
      <c r="W148" s="17"/>
      <c r="X148" s="17"/>
      <c r="Y148" s="17"/>
      <c r="Z148" s="17"/>
    </row>
    <row r="149" customFormat="false" ht="15.75" hidden="false" customHeight="true" outlineLevel="0" collapsed="false">
      <c r="B149" s="23" t="n">
        <f aca="false">IFERROR(MATCH(G149,pedidos_Lamin!$B$2:$B$169,0),0)</f>
        <v>0</v>
      </c>
      <c r="C149" s="23" t="n">
        <f aca="false">IFERROR(MATCH(G149,pedidos_conv!$B$2:$B$69,0),0)</f>
        <v>0</v>
      </c>
      <c r="D149" s="23" t="n">
        <f aca="false">IF(B149=0,0,VLOOKUP(G149,pedidos!$B$2:$N$237,4))</f>
        <v>0</v>
      </c>
      <c r="E149" s="23" t="n">
        <f aca="false">IF(C149=0,0,VLOOKUP(G149,pedidos_conv!$B$2:$N$69,4))</f>
        <v>0</v>
      </c>
      <c r="F149" s="23" t="str">
        <f aca="false">IF(G149="N/D","   ",F148+1)</f>
        <v>   </v>
      </c>
      <c r="G149" s="31" t="s">
        <v>52</v>
      </c>
      <c r="H149" s="23" t="n">
        <f aca="false">MATCH(G149,Plant_Matriz_Setup!$A$1:$A$33)</f>
        <v>28</v>
      </c>
      <c r="I149" s="23" t="n">
        <f aca="false">MATCH(G150,Plant_Matriz_Setup!$A$1:$AF$1)</f>
        <v>27</v>
      </c>
      <c r="J149" s="24" t="str">
        <f aca="false">VLOOKUP(G149,Plant_Matriz_Setup!$A$1:$AF$33,I149)</f>
        <v>0.0000</v>
      </c>
      <c r="K149" s="25" t="str">
        <f aca="false">J149</f>
        <v>0.0000</v>
      </c>
      <c r="L149" s="26" t="str">
        <f aca="false">RIGHT(K149,8)</f>
        <v>0.0000</v>
      </c>
      <c r="M149" s="27" t="n">
        <f aca="false">LEN(K149)</f>
        <v>6</v>
      </c>
      <c r="N149" s="27" t="n">
        <f aca="false">LEN(L149)</f>
        <v>6</v>
      </c>
      <c r="O149" s="27" t="n">
        <f aca="false">M149-N149</f>
        <v>0</v>
      </c>
      <c r="P149" s="32" t="str">
        <f aca="false">LEFT(K149,O149)</f>
        <v/>
      </c>
      <c r="Q149" s="28" t="n">
        <f aca="false">IF(O149=0,0,VALUE(P149))</f>
        <v>0</v>
      </c>
      <c r="R149" s="17"/>
      <c r="S149" s="17"/>
      <c r="T149" s="17"/>
      <c r="U149" s="17"/>
      <c r="V149" s="17"/>
      <c r="W149" s="17"/>
      <c r="X149" s="17"/>
      <c r="Y149" s="17"/>
      <c r="Z149" s="17"/>
    </row>
    <row r="150" customFormat="false" ht="15.75" hidden="false" customHeight="true" outlineLevel="0" collapsed="false">
      <c r="B150" s="23" t="n">
        <f aca="false">IFERROR(MATCH(G150,pedidos_Lamin!$B$2:$B$169,0),0)</f>
        <v>0</v>
      </c>
      <c r="C150" s="23" t="n">
        <f aca="false">IFERROR(MATCH(G150,pedidos_conv!$B$2:$B$69,0),0)</f>
        <v>0</v>
      </c>
      <c r="D150" s="23" t="n">
        <f aca="false">IF(B150=0,0,VLOOKUP(G150,pedidos!$B$2:$N$237,4))</f>
        <v>0</v>
      </c>
      <c r="E150" s="23" t="n">
        <f aca="false">IF(C150=0,0,VLOOKUP(G150,pedidos_conv!$B$2:$N$69,4))</f>
        <v>0</v>
      </c>
      <c r="F150" s="23" t="str">
        <f aca="false">IF(G150="N/D","   ",F149+1)</f>
        <v>   </v>
      </c>
      <c r="G150" s="31" t="s">
        <v>52</v>
      </c>
      <c r="H150" s="23" t="n">
        <f aca="false">MATCH(G150,Plant_Matriz_Setup!$A$1:$A$33)</f>
        <v>28</v>
      </c>
      <c r="I150" s="23" t="n">
        <f aca="false">MATCH(G151,Plant_Matriz_Setup!$A$1:$AF$1)</f>
        <v>27</v>
      </c>
      <c r="J150" s="24" t="str">
        <f aca="false">VLOOKUP(G150,Plant_Matriz_Setup!$A$1:$AF$33,I150)</f>
        <v>0.0000</v>
      </c>
      <c r="K150" s="25" t="str">
        <f aca="false">J150</f>
        <v>0.0000</v>
      </c>
      <c r="L150" s="26" t="str">
        <f aca="false">RIGHT(K150,8)</f>
        <v>0.0000</v>
      </c>
      <c r="M150" s="27" t="n">
        <f aca="false">LEN(K150)</f>
        <v>6</v>
      </c>
      <c r="N150" s="27" t="n">
        <f aca="false">LEN(L150)</f>
        <v>6</v>
      </c>
      <c r="O150" s="27" t="n">
        <f aca="false">M150-N150</f>
        <v>0</v>
      </c>
      <c r="P150" s="32" t="str">
        <f aca="false">LEFT(K150,O150)</f>
        <v/>
      </c>
      <c r="Q150" s="28" t="n">
        <f aca="false">IF(O150=0,0,VALUE(P150))</f>
        <v>0</v>
      </c>
      <c r="R150" s="17"/>
      <c r="S150" s="17"/>
      <c r="T150" s="17"/>
      <c r="U150" s="17"/>
      <c r="V150" s="17"/>
      <c r="W150" s="17"/>
      <c r="X150" s="17"/>
      <c r="Y150" s="17"/>
      <c r="Z150" s="17"/>
    </row>
    <row r="151" customFormat="false" ht="15.75" hidden="false" customHeight="true" outlineLevel="0" collapsed="false">
      <c r="B151" s="23" t="n">
        <f aca="false">IFERROR(MATCH(G151,pedidos_Lamin!$B$2:$B$169,0),0)</f>
        <v>0</v>
      </c>
      <c r="C151" s="23" t="n">
        <f aca="false">IFERROR(MATCH(G151,pedidos_conv!$B$2:$B$69,0),0)</f>
        <v>0</v>
      </c>
      <c r="D151" s="23" t="n">
        <f aca="false">IF(B151=0,0,VLOOKUP(G151,pedidos!$B$2:$N$237,4))</f>
        <v>0</v>
      </c>
      <c r="E151" s="23" t="n">
        <f aca="false">IF(C151=0,0,VLOOKUP(G151,pedidos_conv!$B$2:$N$69,4))</f>
        <v>0</v>
      </c>
      <c r="F151" s="23" t="str">
        <f aca="false">IF(G151="N/D","   ",F150+1)</f>
        <v>   </v>
      </c>
      <c r="G151" s="31" t="s">
        <v>52</v>
      </c>
      <c r="H151" s="23" t="n">
        <f aca="false">MATCH(G151,Plant_Matriz_Setup!$A$1:$A$33)</f>
        <v>28</v>
      </c>
      <c r="I151" s="23" t="n">
        <f aca="false">MATCH(G152,Plant_Matriz_Setup!$A$1:$AF$1)</f>
        <v>27</v>
      </c>
      <c r="J151" s="24" t="str">
        <f aca="false">VLOOKUP(G151,Plant_Matriz_Setup!$A$1:$AF$33,I151)</f>
        <v>0.0000</v>
      </c>
      <c r="K151" s="25" t="str">
        <f aca="false">J151</f>
        <v>0.0000</v>
      </c>
      <c r="L151" s="26" t="str">
        <f aca="false">RIGHT(K151,8)</f>
        <v>0.0000</v>
      </c>
      <c r="M151" s="27" t="n">
        <f aca="false">LEN(K151)</f>
        <v>6</v>
      </c>
      <c r="N151" s="27" t="n">
        <f aca="false">LEN(L151)</f>
        <v>6</v>
      </c>
      <c r="O151" s="27" t="n">
        <f aca="false">M151-N151</f>
        <v>0</v>
      </c>
      <c r="P151" s="32" t="str">
        <f aca="false">LEFT(K151,O151)</f>
        <v/>
      </c>
      <c r="Q151" s="28" t="n">
        <f aca="false">IF(O151=0,0,VALUE(P151))</f>
        <v>0</v>
      </c>
      <c r="R151" s="17"/>
      <c r="S151" s="17"/>
      <c r="T151" s="17"/>
      <c r="U151" s="17"/>
      <c r="V151" s="17"/>
      <c r="W151" s="17"/>
      <c r="X151" s="17"/>
      <c r="Y151" s="17"/>
      <c r="Z151" s="17"/>
    </row>
    <row r="152" customFormat="false" ht="15.75" hidden="false" customHeight="true" outlineLevel="0" collapsed="false">
      <c r="B152" s="23" t="n">
        <f aca="false">IFERROR(MATCH(G152,pedidos_Lamin!$B$2:$B$169,0),0)</f>
        <v>0</v>
      </c>
      <c r="C152" s="23" t="n">
        <f aca="false">IFERROR(MATCH(G152,pedidos_conv!$B$2:$B$69,0),0)</f>
        <v>0</v>
      </c>
      <c r="D152" s="23" t="n">
        <f aca="false">IF(B152=0,0,VLOOKUP(G152,pedidos!$B$2:$N$237,4))</f>
        <v>0</v>
      </c>
      <c r="E152" s="23" t="n">
        <f aca="false">IF(C152=0,0,VLOOKUP(G152,pedidos_conv!$B$2:$N$69,4))</f>
        <v>0</v>
      </c>
      <c r="F152" s="23" t="str">
        <f aca="false">IF(G152="N/D","   ",F151+1)</f>
        <v>   </v>
      </c>
      <c r="G152" s="31" t="s">
        <v>52</v>
      </c>
      <c r="H152" s="23" t="n">
        <f aca="false">MATCH(G152,Plant_Matriz_Setup!$A$1:$A$33)</f>
        <v>28</v>
      </c>
      <c r="I152" s="23" t="n">
        <f aca="false">MATCH(G153,Plant_Matriz_Setup!$A$1:$AF$1)</f>
        <v>27</v>
      </c>
      <c r="J152" s="24" t="str">
        <f aca="false">VLOOKUP(G152,Plant_Matriz_Setup!$A$1:$AF$33,I152)</f>
        <v>0.0000</v>
      </c>
      <c r="K152" s="25" t="str">
        <f aca="false">J152</f>
        <v>0.0000</v>
      </c>
      <c r="L152" s="26" t="str">
        <f aca="false">RIGHT(K152,8)</f>
        <v>0.0000</v>
      </c>
      <c r="M152" s="27" t="n">
        <f aca="false">LEN(K152)</f>
        <v>6</v>
      </c>
      <c r="N152" s="27" t="n">
        <f aca="false">LEN(L152)</f>
        <v>6</v>
      </c>
      <c r="O152" s="27" t="n">
        <f aca="false">M152-N152</f>
        <v>0</v>
      </c>
      <c r="P152" s="32" t="str">
        <f aca="false">LEFT(K152,O152)</f>
        <v/>
      </c>
      <c r="Q152" s="28" t="n">
        <f aca="false">IF(O152=0,0,VALUE(P152))</f>
        <v>0</v>
      </c>
      <c r="R152" s="17"/>
      <c r="S152" s="17"/>
      <c r="T152" s="17"/>
      <c r="U152" s="17"/>
      <c r="V152" s="17"/>
      <c r="W152" s="17"/>
      <c r="X152" s="17"/>
      <c r="Y152" s="17"/>
      <c r="Z152" s="17"/>
    </row>
    <row r="153" customFormat="false" ht="15.75" hidden="false" customHeight="true" outlineLevel="0" collapsed="false">
      <c r="B153" s="23" t="n">
        <f aca="false">IFERROR(MATCH(G153,pedidos_Lamin!$B$2:$B$169,0),0)</f>
        <v>0</v>
      </c>
      <c r="C153" s="23" t="n">
        <f aca="false">IFERROR(MATCH(G153,pedidos_conv!$B$2:$B$69,0),0)</f>
        <v>0</v>
      </c>
      <c r="D153" s="23" t="n">
        <f aca="false">IF(B153=0,0,VLOOKUP(G153,pedidos!$B$2:$N$237,4))</f>
        <v>0</v>
      </c>
      <c r="E153" s="23" t="n">
        <f aca="false">IF(C153=0,0,VLOOKUP(G153,pedidos_conv!$B$2:$N$69,4))</f>
        <v>0</v>
      </c>
      <c r="F153" s="23" t="str">
        <f aca="false">IF(G153="N/D","   ",F152+1)</f>
        <v>   </v>
      </c>
      <c r="G153" s="31" t="s">
        <v>52</v>
      </c>
      <c r="H153" s="23" t="n">
        <f aca="false">MATCH(G153,Plant_Matriz_Setup!$A$1:$A$33)</f>
        <v>28</v>
      </c>
      <c r="I153" s="23" t="n">
        <f aca="false">MATCH(G154,Plant_Matriz_Setup!$A$1:$AF$1)</f>
        <v>27</v>
      </c>
      <c r="J153" s="24" t="str">
        <f aca="false">VLOOKUP(G153,Plant_Matriz_Setup!$A$1:$AF$33,I153)</f>
        <v>0.0000</v>
      </c>
      <c r="K153" s="25" t="str">
        <f aca="false">J153</f>
        <v>0.0000</v>
      </c>
      <c r="L153" s="26" t="str">
        <f aca="false">RIGHT(K153,8)</f>
        <v>0.0000</v>
      </c>
      <c r="M153" s="27" t="n">
        <f aca="false">LEN(K153)</f>
        <v>6</v>
      </c>
      <c r="N153" s="27" t="n">
        <f aca="false">LEN(L153)</f>
        <v>6</v>
      </c>
      <c r="O153" s="27" t="n">
        <f aca="false">M153-N153</f>
        <v>0</v>
      </c>
      <c r="P153" s="32" t="str">
        <f aca="false">LEFT(K153,O153)</f>
        <v/>
      </c>
      <c r="Q153" s="28" t="n">
        <f aca="false">IF(O153=0,0,VALUE(P153))</f>
        <v>0</v>
      </c>
      <c r="R153" s="17"/>
      <c r="S153" s="17"/>
      <c r="T153" s="17"/>
      <c r="U153" s="17"/>
      <c r="V153" s="17"/>
      <c r="W153" s="17"/>
      <c r="X153" s="17"/>
      <c r="Y153" s="17"/>
      <c r="Z153" s="17"/>
    </row>
    <row r="154" customFormat="false" ht="15.75" hidden="false" customHeight="true" outlineLevel="0" collapsed="false">
      <c r="B154" s="23" t="n">
        <f aca="false">IFERROR(MATCH(G154,pedidos_Lamin!$B$2:$B$169,0),0)</f>
        <v>0</v>
      </c>
      <c r="C154" s="23" t="n">
        <f aca="false">IFERROR(MATCH(G154,pedidos_conv!$B$2:$B$69,0),0)</f>
        <v>0</v>
      </c>
      <c r="D154" s="23" t="n">
        <f aca="false">IF(B154=0,0,VLOOKUP(G154,pedidos!$B$2:$N$237,4))</f>
        <v>0</v>
      </c>
      <c r="E154" s="23" t="n">
        <f aca="false">IF(C154=0,0,VLOOKUP(G154,pedidos_conv!$B$2:$N$69,4))</f>
        <v>0</v>
      </c>
      <c r="F154" s="23" t="str">
        <f aca="false">IF(G154="N/D","   ",F153+1)</f>
        <v>   </v>
      </c>
      <c r="G154" s="31" t="s">
        <v>52</v>
      </c>
      <c r="H154" s="23" t="n">
        <f aca="false">MATCH(G154,Plant_Matriz_Setup!$A$1:$A$33)</f>
        <v>28</v>
      </c>
      <c r="I154" s="23" t="n">
        <f aca="false">MATCH(G155,Plant_Matriz_Setup!$A$1:$AF$1)</f>
        <v>27</v>
      </c>
      <c r="J154" s="24" t="str">
        <f aca="false">VLOOKUP(G154,Plant_Matriz_Setup!$A$1:$AF$33,I154)</f>
        <v>0.0000</v>
      </c>
      <c r="K154" s="25" t="str">
        <f aca="false">J154</f>
        <v>0.0000</v>
      </c>
      <c r="L154" s="26" t="str">
        <f aca="false">RIGHT(K154,8)</f>
        <v>0.0000</v>
      </c>
      <c r="M154" s="27" t="n">
        <f aca="false">LEN(K154)</f>
        <v>6</v>
      </c>
      <c r="N154" s="27" t="n">
        <f aca="false">LEN(L154)</f>
        <v>6</v>
      </c>
      <c r="O154" s="27" t="n">
        <f aca="false">M154-N154</f>
        <v>0</v>
      </c>
      <c r="P154" s="32" t="str">
        <f aca="false">LEFT(K154,O154)</f>
        <v/>
      </c>
      <c r="Q154" s="28" t="n">
        <f aca="false">IF(O154=0,0,VALUE(P154))</f>
        <v>0</v>
      </c>
      <c r="R154" s="17"/>
      <c r="S154" s="17"/>
      <c r="T154" s="17"/>
      <c r="U154" s="17"/>
      <c r="V154" s="17"/>
      <c r="W154" s="17"/>
      <c r="X154" s="17"/>
      <c r="Y154" s="17"/>
      <c r="Z154" s="17"/>
    </row>
    <row r="155" customFormat="false" ht="15.75" hidden="false" customHeight="true" outlineLevel="0" collapsed="false">
      <c r="B155" s="23" t="n">
        <f aca="false">IFERROR(MATCH(G155,pedidos_Lamin!$B$2:$B$169,0),0)</f>
        <v>0</v>
      </c>
      <c r="C155" s="23" t="n">
        <f aca="false">IFERROR(MATCH(G155,pedidos_conv!$B$2:$B$69,0),0)</f>
        <v>0</v>
      </c>
      <c r="D155" s="23" t="n">
        <f aca="false">IF(B155=0,0,VLOOKUP(G155,pedidos!$B$2:$N$237,4))</f>
        <v>0</v>
      </c>
      <c r="E155" s="23" t="n">
        <f aca="false">IF(C155=0,0,VLOOKUP(G155,pedidos_conv!$B$2:$N$69,4))</f>
        <v>0</v>
      </c>
      <c r="F155" s="23" t="str">
        <f aca="false">IF(G155="N/D","   ",F154+1)</f>
        <v>   </v>
      </c>
      <c r="G155" s="31" t="s">
        <v>52</v>
      </c>
      <c r="H155" s="23" t="n">
        <f aca="false">MATCH(G155,Plant_Matriz_Setup!$A$1:$A$33)</f>
        <v>28</v>
      </c>
      <c r="I155" s="23" t="n">
        <f aca="false">MATCH(G156,Plant_Matriz_Setup!$A$1:$AF$1)</f>
        <v>27</v>
      </c>
      <c r="J155" s="24" t="str">
        <f aca="false">VLOOKUP(G155,Plant_Matriz_Setup!$A$1:$AF$33,I155)</f>
        <v>0.0000</v>
      </c>
      <c r="K155" s="25" t="str">
        <f aca="false">J155</f>
        <v>0.0000</v>
      </c>
      <c r="L155" s="26" t="str">
        <f aca="false">RIGHT(K155,8)</f>
        <v>0.0000</v>
      </c>
      <c r="M155" s="27" t="n">
        <f aca="false">LEN(K155)</f>
        <v>6</v>
      </c>
      <c r="N155" s="27" t="n">
        <f aca="false">LEN(L155)</f>
        <v>6</v>
      </c>
      <c r="O155" s="27" t="n">
        <f aca="false">M155-N155</f>
        <v>0</v>
      </c>
      <c r="P155" s="32" t="str">
        <f aca="false">LEFT(K155,O155)</f>
        <v/>
      </c>
      <c r="Q155" s="28" t="n">
        <f aca="false">IF(O155=0,0,VALUE(P155))</f>
        <v>0</v>
      </c>
      <c r="R155" s="17"/>
      <c r="S155" s="17"/>
      <c r="T155" s="17"/>
      <c r="U155" s="17"/>
      <c r="V155" s="17"/>
      <c r="W155" s="17"/>
      <c r="X155" s="17"/>
      <c r="Y155" s="17"/>
      <c r="Z155" s="17"/>
    </row>
    <row r="156" customFormat="false" ht="15.75" hidden="false" customHeight="true" outlineLevel="0" collapsed="false">
      <c r="B156" s="23" t="n">
        <f aca="false">IFERROR(MATCH(G156,pedidos_Lamin!$B$2:$B$169,0),0)</f>
        <v>0</v>
      </c>
      <c r="C156" s="23" t="n">
        <f aca="false">IFERROR(MATCH(G156,pedidos_conv!$B$2:$B$69,0),0)</f>
        <v>0</v>
      </c>
      <c r="D156" s="23" t="n">
        <f aca="false">IF(B156=0,0,VLOOKUP(G156,pedidos!$B$2:$N$237,4))</f>
        <v>0</v>
      </c>
      <c r="E156" s="23" t="n">
        <f aca="false">IF(C156=0,0,VLOOKUP(G156,pedidos_conv!$B$2:$N$69,4))</f>
        <v>0</v>
      </c>
      <c r="F156" s="23" t="str">
        <f aca="false">IF(G156="N/D","   ",F155+1)</f>
        <v>   </v>
      </c>
      <c r="G156" s="31" t="s">
        <v>52</v>
      </c>
      <c r="H156" s="23" t="n">
        <f aca="false">MATCH(G156,Plant_Matriz_Setup!$A$1:$A$33)</f>
        <v>28</v>
      </c>
      <c r="I156" s="23" t="n">
        <f aca="false">MATCH(G157,Plant_Matriz_Setup!$A$1:$AF$1)</f>
        <v>27</v>
      </c>
      <c r="J156" s="24" t="str">
        <f aca="false">VLOOKUP(G156,Plant_Matriz_Setup!$A$1:$AF$33,I156)</f>
        <v>0.0000</v>
      </c>
      <c r="K156" s="25" t="str">
        <f aca="false">J156</f>
        <v>0.0000</v>
      </c>
      <c r="L156" s="26" t="str">
        <f aca="false">RIGHT(K156,8)</f>
        <v>0.0000</v>
      </c>
      <c r="M156" s="27" t="n">
        <f aca="false">LEN(K156)</f>
        <v>6</v>
      </c>
      <c r="N156" s="27" t="n">
        <f aca="false">LEN(L156)</f>
        <v>6</v>
      </c>
      <c r="O156" s="27" t="n">
        <f aca="false">M156-N156</f>
        <v>0</v>
      </c>
      <c r="P156" s="32" t="str">
        <f aca="false">LEFT(K156,O156)</f>
        <v/>
      </c>
      <c r="Q156" s="28" t="n">
        <f aca="false">IF(O156=0,0,VALUE(P156))</f>
        <v>0</v>
      </c>
      <c r="R156" s="17"/>
      <c r="S156" s="17"/>
      <c r="T156" s="17"/>
      <c r="U156" s="17"/>
      <c r="V156" s="17"/>
      <c r="W156" s="17"/>
      <c r="X156" s="17"/>
      <c r="Y156" s="17"/>
      <c r="Z156" s="17"/>
    </row>
    <row r="157" customFormat="false" ht="15.75" hidden="false" customHeight="true" outlineLevel="0" collapsed="false">
      <c r="B157" s="23" t="n">
        <f aca="false">IFERROR(MATCH(G157,pedidos_Lamin!$B$2:$B$169,0),0)</f>
        <v>0</v>
      </c>
      <c r="C157" s="23" t="n">
        <f aca="false">IFERROR(MATCH(G157,pedidos_conv!$B$2:$B$69,0),0)</f>
        <v>0</v>
      </c>
      <c r="D157" s="23" t="n">
        <f aca="false">IF(B157=0,0,VLOOKUP(G157,pedidos!$B$2:$N$237,4))</f>
        <v>0</v>
      </c>
      <c r="E157" s="23" t="n">
        <f aca="false">IF(C157=0,0,VLOOKUP(G157,pedidos_conv!$B$2:$N$69,4))</f>
        <v>0</v>
      </c>
      <c r="F157" s="23" t="str">
        <f aca="false">IF(G157="N/D","   ",F156+1)</f>
        <v>   </v>
      </c>
      <c r="G157" s="31" t="s">
        <v>52</v>
      </c>
      <c r="H157" s="23" t="n">
        <f aca="false">MATCH(G157,Plant_Matriz_Setup!$A$1:$A$33)</f>
        <v>28</v>
      </c>
      <c r="I157" s="23" t="n">
        <f aca="false">MATCH(G158,Plant_Matriz_Setup!$A$1:$AF$1)</f>
        <v>27</v>
      </c>
      <c r="J157" s="24" t="str">
        <f aca="false">VLOOKUP(G157,Plant_Matriz_Setup!$A$1:$AF$33,I157)</f>
        <v>0.0000</v>
      </c>
      <c r="K157" s="25" t="str">
        <f aca="false">J157</f>
        <v>0.0000</v>
      </c>
      <c r="L157" s="26" t="str">
        <f aca="false">RIGHT(K157,8)</f>
        <v>0.0000</v>
      </c>
      <c r="M157" s="27" t="n">
        <f aca="false">LEN(K157)</f>
        <v>6</v>
      </c>
      <c r="N157" s="27" t="n">
        <f aca="false">LEN(L157)</f>
        <v>6</v>
      </c>
      <c r="O157" s="27" t="n">
        <f aca="false">M157-N157</f>
        <v>0</v>
      </c>
      <c r="P157" s="32" t="str">
        <f aca="false">LEFT(K157,O157)</f>
        <v/>
      </c>
      <c r="Q157" s="28" t="n">
        <f aca="false">IF(O157=0,0,VALUE(P157))</f>
        <v>0</v>
      </c>
      <c r="R157" s="17"/>
      <c r="S157" s="17"/>
      <c r="T157" s="17"/>
      <c r="U157" s="17"/>
      <c r="V157" s="17"/>
      <c r="W157" s="17"/>
      <c r="X157" s="17"/>
      <c r="Y157" s="17"/>
      <c r="Z157" s="17"/>
    </row>
    <row r="158" customFormat="false" ht="15.75" hidden="false" customHeight="true" outlineLevel="0" collapsed="false">
      <c r="B158" s="23" t="n">
        <f aca="false">IFERROR(MATCH(G158,pedidos_Lamin!$B$2:$B$169,0),0)</f>
        <v>0</v>
      </c>
      <c r="C158" s="23" t="n">
        <f aca="false">IFERROR(MATCH(G158,pedidos_conv!$B$2:$B$69,0),0)</f>
        <v>0</v>
      </c>
      <c r="D158" s="23" t="n">
        <f aca="false">IF(B158=0,0,VLOOKUP(G158,pedidos!$B$2:$N$237,4))</f>
        <v>0</v>
      </c>
      <c r="E158" s="23" t="n">
        <f aca="false">IF(C158=0,0,VLOOKUP(G158,pedidos_conv!$B$2:$N$69,4))</f>
        <v>0</v>
      </c>
      <c r="F158" s="23" t="str">
        <f aca="false">IF(G158="N/D","   ",F157+1)</f>
        <v>   </v>
      </c>
      <c r="G158" s="31" t="s">
        <v>52</v>
      </c>
      <c r="H158" s="23" t="n">
        <f aca="false">MATCH(G158,Plant_Matriz_Setup!$A$1:$A$33)</f>
        <v>28</v>
      </c>
      <c r="I158" s="23" t="n">
        <f aca="false">MATCH(G159,Plant_Matriz_Setup!$A$1:$AF$1)</f>
        <v>27</v>
      </c>
      <c r="J158" s="24" t="str">
        <f aca="false">VLOOKUP(G158,Plant_Matriz_Setup!$A$1:$AF$33,I158)</f>
        <v>0.0000</v>
      </c>
      <c r="K158" s="25" t="str">
        <f aca="false">J158</f>
        <v>0.0000</v>
      </c>
      <c r="L158" s="26" t="str">
        <f aca="false">RIGHT(K158,8)</f>
        <v>0.0000</v>
      </c>
      <c r="M158" s="27" t="n">
        <f aca="false">LEN(K158)</f>
        <v>6</v>
      </c>
      <c r="N158" s="27" t="n">
        <f aca="false">LEN(L158)</f>
        <v>6</v>
      </c>
      <c r="O158" s="27" t="n">
        <f aca="false">M158-N158</f>
        <v>0</v>
      </c>
      <c r="P158" s="32" t="str">
        <f aca="false">LEFT(K158,O158)</f>
        <v/>
      </c>
      <c r="Q158" s="28" t="n">
        <f aca="false">IF(O158=0,0,VALUE(P158))</f>
        <v>0</v>
      </c>
      <c r="R158" s="17"/>
      <c r="S158" s="17"/>
      <c r="T158" s="17"/>
      <c r="U158" s="17"/>
      <c r="V158" s="17"/>
      <c r="W158" s="17"/>
      <c r="X158" s="17"/>
      <c r="Y158" s="17"/>
      <c r="Z158" s="17"/>
    </row>
    <row r="159" customFormat="false" ht="15.75" hidden="false" customHeight="true" outlineLevel="0" collapsed="false">
      <c r="B159" s="23" t="n">
        <f aca="false">IFERROR(MATCH(G159,pedidos_Lamin!$B$2:$B$169,0),0)</f>
        <v>0</v>
      </c>
      <c r="C159" s="23" t="n">
        <f aca="false">IFERROR(MATCH(G159,pedidos_conv!$B$2:$B$69,0),0)</f>
        <v>0</v>
      </c>
      <c r="D159" s="23" t="n">
        <f aca="false">IF(B159=0,0,VLOOKUP(G159,pedidos!$B$2:$N$237,4))</f>
        <v>0</v>
      </c>
      <c r="E159" s="23" t="n">
        <f aca="false">IF(C159=0,0,VLOOKUP(G159,pedidos_conv!$B$2:$N$69,4))</f>
        <v>0</v>
      </c>
      <c r="F159" s="23" t="str">
        <f aca="false">IF(G159="N/D","   ",F158+1)</f>
        <v>   </v>
      </c>
      <c r="G159" s="31" t="s">
        <v>52</v>
      </c>
      <c r="H159" s="23" t="n">
        <f aca="false">MATCH(G159,Plant_Matriz_Setup!$A$1:$A$33)</f>
        <v>28</v>
      </c>
      <c r="I159" s="23" t="n">
        <f aca="false">MATCH(G160,Plant_Matriz_Setup!$A$1:$AF$1)</f>
        <v>27</v>
      </c>
      <c r="J159" s="24" t="str">
        <f aca="false">VLOOKUP(G159,Plant_Matriz_Setup!$A$1:$AF$33,I159)</f>
        <v>0.0000</v>
      </c>
      <c r="K159" s="25" t="str">
        <f aca="false">J159</f>
        <v>0.0000</v>
      </c>
      <c r="L159" s="26" t="str">
        <f aca="false">RIGHT(K159,8)</f>
        <v>0.0000</v>
      </c>
      <c r="M159" s="27" t="n">
        <f aca="false">LEN(K159)</f>
        <v>6</v>
      </c>
      <c r="N159" s="27" t="n">
        <f aca="false">LEN(L159)</f>
        <v>6</v>
      </c>
      <c r="O159" s="27" t="n">
        <f aca="false">M159-N159</f>
        <v>0</v>
      </c>
      <c r="P159" s="32" t="str">
        <f aca="false">LEFT(K159,O159)</f>
        <v/>
      </c>
      <c r="Q159" s="28" t="n">
        <f aca="false">IF(O159=0,0,VALUE(P159))</f>
        <v>0</v>
      </c>
      <c r="R159" s="17"/>
      <c r="S159" s="17"/>
      <c r="T159" s="17"/>
      <c r="U159" s="17"/>
      <c r="V159" s="17"/>
      <c r="W159" s="17"/>
      <c r="X159" s="17"/>
      <c r="Y159" s="17"/>
      <c r="Z159" s="17"/>
    </row>
    <row r="160" customFormat="false" ht="15.75" hidden="false" customHeight="true" outlineLevel="0" collapsed="false">
      <c r="B160" s="23" t="n">
        <f aca="false">IFERROR(MATCH(G160,pedidos_Lamin!$B$2:$B$169,0),0)</f>
        <v>0</v>
      </c>
      <c r="C160" s="23" t="n">
        <f aca="false">IFERROR(MATCH(G160,pedidos_conv!$B$2:$B$69,0),0)</f>
        <v>0</v>
      </c>
      <c r="D160" s="23" t="n">
        <f aca="false">IF(B160=0,0,VLOOKUP(G160,pedidos!$B$2:$N$237,4))</f>
        <v>0</v>
      </c>
      <c r="E160" s="23" t="n">
        <f aca="false">IF(C160=0,0,VLOOKUP(G160,pedidos_conv!$B$2:$N$69,4))</f>
        <v>0</v>
      </c>
      <c r="F160" s="23" t="str">
        <f aca="false">IF(G160="N/D","   ",F159+1)</f>
        <v>   </v>
      </c>
      <c r="G160" s="31" t="s">
        <v>52</v>
      </c>
      <c r="H160" s="23" t="n">
        <f aca="false">MATCH(G160,Plant_Matriz_Setup!$A$1:$A$33)</f>
        <v>28</v>
      </c>
      <c r="I160" s="23" t="n">
        <f aca="false">MATCH(G161,Plant_Matriz_Setup!$A$1:$AF$1)</f>
        <v>27</v>
      </c>
      <c r="J160" s="24" t="str">
        <f aca="false">VLOOKUP(G160,Plant_Matriz_Setup!$A$1:$AF$33,I160)</f>
        <v>0.0000</v>
      </c>
      <c r="K160" s="25" t="str">
        <f aca="false">J160</f>
        <v>0.0000</v>
      </c>
      <c r="L160" s="26" t="str">
        <f aca="false">RIGHT(K160,8)</f>
        <v>0.0000</v>
      </c>
      <c r="M160" s="27" t="n">
        <f aca="false">LEN(K160)</f>
        <v>6</v>
      </c>
      <c r="N160" s="27" t="n">
        <f aca="false">LEN(L160)</f>
        <v>6</v>
      </c>
      <c r="O160" s="27" t="n">
        <f aca="false">M160-N160</f>
        <v>0</v>
      </c>
      <c r="P160" s="32" t="str">
        <f aca="false">LEFT(K160,O160)</f>
        <v/>
      </c>
      <c r="Q160" s="28" t="n">
        <f aca="false">IF(O160=0,0,VALUE(P160))</f>
        <v>0</v>
      </c>
      <c r="R160" s="17"/>
      <c r="S160" s="17"/>
      <c r="T160" s="17"/>
      <c r="U160" s="17"/>
      <c r="V160" s="17"/>
      <c r="W160" s="17"/>
      <c r="X160" s="17"/>
      <c r="Y160" s="17"/>
      <c r="Z160" s="17"/>
    </row>
    <row r="161" customFormat="false" ht="15.75" hidden="false" customHeight="true" outlineLevel="0" collapsed="false">
      <c r="B161" s="23" t="n">
        <f aca="false">IFERROR(MATCH(G161,pedidos_Lamin!$B$2:$B$169,0),0)</f>
        <v>0</v>
      </c>
      <c r="C161" s="23" t="n">
        <f aca="false">IFERROR(MATCH(G161,pedidos_conv!$B$2:$B$69,0),0)</f>
        <v>0</v>
      </c>
      <c r="D161" s="23" t="n">
        <f aca="false">IF(B161=0,0,VLOOKUP(G161,pedidos!$B$2:$N$237,4))</f>
        <v>0</v>
      </c>
      <c r="E161" s="23" t="n">
        <f aca="false">IF(C161=0,0,VLOOKUP(G161,pedidos_conv!$B$2:$N$69,4))</f>
        <v>0</v>
      </c>
      <c r="F161" s="23" t="str">
        <f aca="false">IF(G161="N/D","   ",F160+1)</f>
        <v>   </v>
      </c>
      <c r="G161" s="31" t="s">
        <v>52</v>
      </c>
      <c r="H161" s="23" t="n">
        <f aca="false">MATCH(G161,Plant_Matriz_Setup!$A$1:$A$33)</f>
        <v>28</v>
      </c>
      <c r="I161" s="23" t="n">
        <f aca="false">MATCH(G162,Plant_Matriz_Setup!$A$1:$AF$1)</f>
        <v>27</v>
      </c>
      <c r="J161" s="24" t="str">
        <f aca="false">VLOOKUP(G161,Plant_Matriz_Setup!$A$1:$AF$33,I161)</f>
        <v>0.0000</v>
      </c>
      <c r="K161" s="25" t="str">
        <f aca="false">J161</f>
        <v>0.0000</v>
      </c>
      <c r="L161" s="26" t="str">
        <f aca="false">RIGHT(K161,8)</f>
        <v>0.0000</v>
      </c>
      <c r="M161" s="27" t="n">
        <f aca="false">LEN(K161)</f>
        <v>6</v>
      </c>
      <c r="N161" s="27" t="n">
        <f aca="false">LEN(L161)</f>
        <v>6</v>
      </c>
      <c r="O161" s="27" t="n">
        <f aca="false">M161-N161</f>
        <v>0</v>
      </c>
      <c r="P161" s="32" t="str">
        <f aca="false">LEFT(K161,O161)</f>
        <v/>
      </c>
      <c r="Q161" s="28" t="n">
        <f aca="false">IF(O161=0,0,VALUE(P161))</f>
        <v>0</v>
      </c>
      <c r="R161" s="17"/>
      <c r="S161" s="17"/>
      <c r="T161" s="17"/>
      <c r="U161" s="17"/>
      <c r="V161" s="17"/>
      <c r="W161" s="17"/>
      <c r="X161" s="17"/>
      <c r="Y161" s="17"/>
      <c r="Z161" s="17"/>
    </row>
    <row r="162" customFormat="false" ht="15.75" hidden="false" customHeight="true" outlineLevel="0" collapsed="false">
      <c r="B162" s="23" t="n">
        <f aca="false">IFERROR(MATCH(G162,pedidos_Lamin!$B$2:$B$169,0),0)</f>
        <v>0</v>
      </c>
      <c r="C162" s="23" t="n">
        <f aca="false">IFERROR(MATCH(G162,pedidos_conv!$B$2:$B$69,0),0)</f>
        <v>0</v>
      </c>
      <c r="D162" s="23" t="n">
        <f aca="false">IF(B162=0,0,VLOOKUP(G162,pedidos!$B$2:$N$237,4))</f>
        <v>0</v>
      </c>
      <c r="E162" s="23" t="n">
        <f aca="false">IF(C162=0,0,VLOOKUP(G162,pedidos_conv!$B$2:$N$69,4))</f>
        <v>0</v>
      </c>
      <c r="F162" s="23" t="str">
        <f aca="false">IF(G162="N/D","   ",F161+1)</f>
        <v>   </v>
      </c>
      <c r="G162" s="31" t="s">
        <v>52</v>
      </c>
      <c r="H162" s="23" t="n">
        <f aca="false">MATCH(G162,Plant_Matriz_Setup!$A$1:$A$33)</f>
        <v>28</v>
      </c>
      <c r="I162" s="23" t="n">
        <f aca="false">MATCH(G163,Plant_Matriz_Setup!$A$1:$AF$1)</f>
        <v>27</v>
      </c>
      <c r="J162" s="24" t="str">
        <f aca="false">VLOOKUP(G162,Plant_Matriz_Setup!$A$1:$AF$33,I162)</f>
        <v>0.0000</v>
      </c>
      <c r="K162" s="25" t="str">
        <f aca="false">J162</f>
        <v>0.0000</v>
      </c>
      <c r="L162" s="26" t="str">
        <f aca="false">RIGHT(K162,8)</f>
        <v>0.0000</v>
      </c>
      <c r="M162" s="27" t="n">
        <f aca="false">LEN(K162)</f>
        <v>6</v>
      </c>
      <c r="N162" s="27" t="n">
        <f aca="false">LEN(L162)</f>
        <v>6</v>
      </c>
      <c r="O162" s="27" t="n">
        <f aca="false">M162-N162</f>
        <v>0</v>
      </c>
      <c r="P162" s="32" t="str">
        <f aca="false">LEFT(K162,O162)</f>
        <v/>
      </c>
      <c r="Q162" s="28" t="n">
        <f aca="false">IF(O162=0,0,VALUE(P162))</f>
        <v>0</v>
      </c>
      <c r="R162" s="17"/>
      <c r="S162" s="17"/>
      <c r="T162" s="17"/>
      <c r="U162" s="17"/>
      <c r="V162" s="17"/>
      <c r="W162" s="17"/>
      <c r="X162" s="17"/>
      <c r="Y162" s="17"/>
      <c r="Z162" s="17"/>
    </row>
    <row r="163" customFormat="false" ht="15.75" hidden="false" customHeight="true" outlineLevel="0" collapsed="false">
      <c r="B163" s="23" t="n">
        <f aca="false">IFERROR(MATCH(G163,pedidos_Lamin!$B$2:$B$169,0),0)</f>
        <v>0</v>
      </c>
      <c r="C163" s="23" t="n">
        <f aca="false">IFERROR(MATCH(G163,pedidos_conv!$B$2:$B$69,0),0)</f>
        <v>0</v>
      </c>
      <c r="D163" s="23" t="n">
        <f aca="false">IF(B163=0,0,VLOOKUP(G163,pedidos!$B$2:$N$237,4))</f>
        <v>0</v>
      </c>
      <c r="E163" s="23" t="n">
        <f aca="false">IF(C163=0,0,VLOOKUP(G163,pedidos_conv!$B$2:$N$69,4))</f>
        <v>0</v>
      </c>
      <c r="F163" s="23" t="str">
        <f aca="false">IF(G163="N/D","   ",F162+1)</f>
        <v>   </v>
      </c>
      <c r="G163" s="31" t="s">
        <v>52</v>
      </c>
      <c r="H163" s="23" t="n">
        <f aca="false">MATCH(G163,Plant_Matriz_Setup!$A$1:$A$33)</f>
        <v>28</v>
      </c>
      <c r="I163" s="23" t="n">
        <f aca="false">MATCH(G164,Plant_Matriz_Setup!$A$1:$AF$1)</f>
        <v>27</v>
      </c>
      <c r="J163" s="24" t="str">
        <f aca="false">VLOOKUP(G163,Plant_Matriz_Setup!$A$1:$AF$33,I163)</f>
        <v>0.0000</v>
      </c>
      <c r="K163" s="25" t="str">
        <f aca="false">J163</f>
        <v>0.0000</v>
      </c>
      <c r="L163" s="26" t="str">
        <f aca="false">RIGHT(K163,8)</f>
        <v>0.0000</v>
      </c>
      <c r="M163" s="27" t="n">
        <f aca="false">LEN(K163)</f>
        <v>6</v>
      </c>
      <c r="N163" s="27" t="n">
        <f aca="false">LEN(L163)</f>
        <v>6</v>
      </c>
      <c r="O163" s="27" t="n">
        <f aca="false">M163-N163</f>
        <v>0</v>
      </c>
      <c r="P163" s="32" t="str">
        <f aca="false">LEFT(K163,O163)</f>
        <v/>
      </c>
      <c r="Q163" s="28" t="n">
        <f aca="false">IF(O163=0,0,VALUE(P163))</f>
        <v>0</v>
      </c>
      <c r="R163" s="17"/>
      <c r="S163" s="17"/>
      <c r="T163" s="17"/>
      <c r="U163" s="17"/>
      <c r="V163" s="17"/>
      <c r="W163" s="17"/>
      <c r="X163" s="17"/>
      <c r="Y163" s="17"/>
      <c r="Z163" s="17"/>
    </row>
    <row r="164" customFormat="false" ht="15.75" hidden="false" customHeight="true" outlineLevel="0" collapsed="false">
      <c r="B164" s="23" t="n">
        <f aca="false">IFERROR(MATCH(G164,pedidos_Lamin!$B$2:$B$169,0),0)</f>
        <v>0</v>
      </c>
      <c r="C164" s="23" t="n">
        <f aca="false">IFERROR(MATCH(G164,pedidos_conv!$B$2:$B$69,0),0)</f>
        <v>0</v>
      </c>
      <c r="D164" s="23" t="n">
        <f aca="false">IF(B164=0,0,VLOOKUP(G164,pedidos!$B$2:$N$237,4))</f>
        <v>0</v>
      </c>
      <c r="E164" s="23" t="n">
        <f aca="false">IF(C164=0,0,VLOOKUP(G164,pedidos_conv!$B$2:$N$69,4))</f>
        <v>0</v>
      </c>
      <c r="F164" s="23" t="str">
        <f aca="false">IF(G164="N/D","   ",F163+1)</f>
        <v>   </v>
      </c>
      <c r="G164" s="31" t="s">
        <v>52</v>
      </c>
      <c r="H164" s="23" t="n">
        <f aca="false">MATCH(G164,Plant_Matriz_Setup!$A$1:$A$33)</f>
        <v>28</v>
      </c>
      <c r="I164" s="23" t="n">
        <f aca="false">MATCH(G165,Plant_Matriz_Setup!$A$1:$AF$1)</f>
        <v>27</v>
      </c>
      <c r="J164" s="24" t="str">
        <f aca="false">VLOOKUP(G164,Plant_Matriz_Setup!$A$1:$AF$33,I164)</f>
        <v>0.0000</v>
      </c>
      <c r="K164" s="25" t="str">
        <f aca="false">J164</f>
        <v>0.0000</v>
      </c>
      <c r="L164" s="26" t="str">
        <f aca="false">RIGHT(K164,8)</f>
        <v>0.0000</v>
      </c>
      <c r="M164" s="27" t="n">
        <f aca="false">LEN(K164)</f>
        <v>6</v>
      </c>
      <c r="N164" s="27" t="n">
        <f aca="false">LEN(L164)</f>
        <v>6</v>
      </c>
      <c r="O164" s="27" t="n">
        <f aca="false">M164-N164</f>
        <v>0</v>
      </c>
      <c r="P164" s="32" t="str">
        <f aca="false">LEFT(K164,O164)</f>
        <v/>
      </c>
      <c r="Q164" s="28" t="n">
        <f aca="false">IF(O164=0,0,VALUE(P164))</f>
        <v>0</v>
      </c>
      <c r="R164" s="17"/>
      <c r="S164" s="17"/>
      <c r="T164" s="17"/>
      <c r="U164" s="17"/>
      <c r="V164" s="17"/>
      <c r="W164" s="17"/>
      <c r="X164" s="17"/>
      <c r="Y164" s="17"/>
      <c r="Z164" s="17"/>
    </row>
    <row r="165" customFormat="false" ht="15.75" hidden="false" customHeight="true" outlineLevel="0" collapsed="false">
      <c r="B165" s="23" t="n">
        <f aca="false">IFERROR(MATCH(G165,pedidos_Lamin!$B$2:$B$169,0),0)</f>
        <v>0</v>
      </c>
      <c r="C165" s="23" t="n">
        <f aca="false">IFERROR(MATCH(G165,pedidos_conv!$B$2:$B$69,0),0)</f>
        <v>0</v>
      </c>
      <c r="D165" s="23" t="n">
        <f aca="false">IF(B165=0,0,VLOOKUP(G165,pedidos!$B$2:$N$237,4))</f>
        <v>0</v>
      </c>
      <c r="E165" s="23" t="n">
        <f aca="false">IF(C165=0,0,VLOOKUP(G165,pedidos_conv!$B$2:$N$69,4))</f>
        <v>0</v>
      </c>
      <c r="F165" s="23" t="str">
        <f aca="false">IF(G165="N/D","   ",F164+1)</f>
        <v>   </v>
      </c>
      <c r="G165" s="31" t="s">
        <v>52</v>
      </c>
      <c r="H165" s="23" t="n">
        <f aca="false">MATCH(G165,Plant_Matriz_Setup!$A$1:$A$33)</f>
        <v>28</v>
      </c>
      <c r="I165" s="23" t="n">
        <f aca="false">MATCH(G166,Plant_Matriz_Setup!$A$1:$AF$1)</f>
        <v>27</v>
      </c>
      <c r="J165" s="24" t="str">
        <f aca="false">VLOOKUP(G165,Plant_Matriz_Setup!$A$1:$AF$33,I165)</f>
        <v>0.0000</v>
      </c>
      <c r="K165" s="25" t="str">
        <f aca="false">J165</f>
        <v>0.0000</v>
      </c>
      <c r="L165" s="26" t="str">
        <f aca="false">RIGHT(K165,8)</f>
        <v>0.0000</v>
      </c>
      <c r="M165" s="27" t="n">
        <f aca="false">LEN(K165)</f>
        <v>6</v>
      </c>
      <c r="N165" s="27" t="n">
        <f aca="false">LEN(L165)</f>
        <v>6</v>
      </c>
      <c r="O165" s="27" t="n">
        <f aca="false">M165-N165</f>
        <v>0</v>
      </c>
      <c r="P165" s="32" t="str">
        <f aca="false">LEFT(K165,O165)</f>
        <v/>
      </c>
      <c r="Q165" s="28" t="n">
        <f aca="false">IF(O165=0,0,VALUE(P165))</f>
        <v>0</v>
      </c>
      <c r="R165" s="17"/>
      <c r="S165" s="17"/>
      <c r="T165" s="17"/>
      <c r="U165" s="17"/>
      <c r="V165" s="17"/>
      <c r="W165" s="17"/>
      <c r="X165" s="17"/>
      <c r="Y165" s="17"/>
      <c r="Z165" s="17"/>
    </row>
    <row r="166" customFormat="false" ht="15.75" hidden="false" customHeight="true" outlineLevel="0" collapsed="false">
      <c r="B166" s="23" t="n">
        <f aca="false">IFERROR(MATCH(G166,pedidos_Lamin!$B$2:$B$169,0),0)</f>
        <v>0</v>
      </c>
      <c r="C166" s="23" t="n">
        <f aca="false">IFERROR(MATCH(G166,pedidos_conv!$B$2:$B$69,0),0)</f>
        <v>0</v>
      </c>
      <c r="D166" s="23" t="n">
        <f aca="false">IF(B166=0,0,VLOOKUP(G166,pedidos!$B$2:$N$237,4))</f>
        <v>0</v>
      </c>
      <c r="E166" s="23" t="n">
        <f aca="false">IF(C166=0,0,VLOOKUP(G166,pedidos_conv!$B$2:$N$69,4))</f>
        <v>0</v>
      </c>
      <c r="F166" s="23" t="str">
        <f aca="false">IF(G166="N/D","   ",F165+1)</f>
        <v>   </v>
      </c>
      <c r="G166" s="31" t="s">
        <v>52</v>
      </c>
      <c r="H166" s="23" t="n">
        <f aca="false">MATCH(G166,Plant_Matriz_Setup!$A$1:$A$33)</f>
        <v>28</v>
      </c>
      <c r="I166" s="23" t="n">
        <f aca="false">MATCH(G167,Plant_Matriz_Setup!$A$1:$AF$1)</f>
        <v>27</v>
      </c>
      <c r="J166" s="24" t="str">
        <f aca="false">VLOOKUP(G166,Plant_Matriz_Setup!$A$1:$AF$33,I166)</f>
        <v>0.0000</v>
      </c>
      <c r="K166" s="25" t="str">
        <f aca="false">J166</f>
        <v>0.0000</v>
      </c>
      <c r="L166" s="26" t="str">
        <f aca="false">RIGHT(K166,8)</f>
        <v>0.0000</v>
      </c>
      <c r="M166" s="27" t="n">
        <f aca="false">LEN(K166)</f>
        <v>6</v>
      </c>
      <c r="N166" s="27" t="n">
        <f aca="false">LEN(L166)</f>
        <v>6</v>
      </c>
      <c r="O166" s="27" t="n">
        <f aca="false">M166-N166</f>
        <v>0</v>
      </c>
      <c r="P166" s="32" t="str">
        <f aca="false">LEFT(K166,O166)</f>
        <v/>
      </c>
      <c r="Q166" s="28" t="n">
        <f aca="false">IF(O166=0,0,VALUE(P166))</f>
        <v>0</v>
      </c>
      <c r="R166" s="17"/>
      <c r="S166" s="17"/>
      <c r="T166" s="17"/>
      <c r="U166" s="17"/>
      <c r="V166" s="17"/>
      <c r="W166" s="17"/>
      <c r="X166" s="17"/>
      <c r="Y166" s="17"/>
      <c r="Z166" s="17"/>
    </row>
    <row r="167" customFormat="false" ht="15.75" hidden="false" customHeight="true" outlineLevel="0" collapsed="false">
      <c r="B167" s="23" t="n">
        <f aca="false">IFERROR(MATCH(G167,pedidos_Lamin!$B$2:$B$169,0),0)</f>
        <v>0</v>
      </c>
      <c r="C167" s="23" t="n">
        <f aca="false">IFERROR(MATCH(G167,pedidos_conv!$B$2:$B$69,0),0)</f>
        <v>0</v>
      </c>
      <c r="D167" s="23" t="n">
        <f aca="false">IF(B167=0,0,VLOOKUP(G167,pedidos!$B$2:$N$237,4))</f>
        <v>0</v>
      </c>
      <c r="E167" s="23" t="n">
        <f aca="false">IF(C167=0,0,VLOOKUP(G167,pedidos_conv!$B$2:$N$69,4))</f>
        <v>0</v>
      </c>
      <c r="F167" s="23" t="str">
        <f aca="false">IF(G167="N/D","   ",F166+1)</f>
        <v>   </v>
      </c>
      <c r="G167" s="31" t="s">
        <v>52</v>
      </c>
      <c r="H167" s="23" t="n">
        <f aca="false">MATCH(G167,Plant_Matriz_Setup!$A$1:$A$33)</f>
        <v>28</v>
      </c>
      <c r="I167" s="23" t="n">
        <f aca="false">MATCH(G168,Plant_Matriz_Setup!$A$1:$AF$1)</f>
        <v>27</v>
      </c>
      <c r="J167" s="24" t="str">
        <f aca="false">VLOOKUP(G167,Plant_Matriz_Setup!$A$1:$AF$33,I167)</f>
        <v>0.0000</v>
      </c>
      <c r="K167" s="25" t="str">
        <f aca="false">J167</f>
        <v>0.0000</v>
      </c>
      <c r="L167" s="26" t="str">
        <f aca="false">RIGHT(K167,8)</f>
        <v>0.0000</v>
      </c>
      <c r="M167" s="27" t="n">
        <f aca="false">LEN(K167)</f>
        <v>6</v>
      </c>
      <c r="N167" s="27" t="n">
        <f aca="false">LEN(L167)</f>
        <v>6</v>
      </c>
      <c r="O167" s="27" t="n">
        <f aca="false">M167-N167</f>
        <v>0</v>
      </c>
      <c r="P167" s="32" t="str">
        <f aca="false">LEFT(K167,O167)</f>
        <v/>
      </c>
      <c r="Q167" s="28" t="n">
        <f aca="false">IF(O167=0,0,VALUE(P167))</f>
        <v>0</v>
      </c>
      <c r="R167" s="17"/>
      <c r="S167" s="17"/>
      <c r="T167" s="17"/>
      <c r="U167" s="17"/>
      <c r="V167" s="17"/>
      <c r="W167" s="17"/>
      <c r="X167" s="17"/>
      <c r="Y167" s="17"/>
      <c r="Z167" s="17"/>
    </row>
    <row r="168" customFormat="false" ht="15.75" hidden="false" customHeight="true" outlineLevel="0" collapsed="false">
      <c r="B168" s="23" t="n">
        <f aca="false">IFERROR(MATCH(G168,pedidos_Lamin!$B$2:$B$169,0),0)</f>
        <v>0</v>
      </c>
      <c r="C168" s="23" t="n">
        <f aca="false">IFERROR(MATCH(G168,pedidos_conv!$B$2:$B$69,0),0)</f>
        <v>0</v>
      </c>
      <c r="D168" s="23" t="n">
        <f aca="false">IF(B168=0,0,VLOOKUP(G168,pedidos!$B$2:$N$237,4))</f>
        <v>0</v>
      </c>
      <c r="E168" s="23" t="n">
        <f aca="false">IF(C168=0,0,VLOOKUP(G168,pedidos_conv!$B$2:$N$69,4))</f>
        <v>0</v>
      </c>
      <c r="F168" s="23" t="str">
        <f aca="false">IF(G168="N/D","   ",F167+1)</f>
        <v>   </v>
      </c>
      <c r="G168" s="31" t="s">
        <v>52</v>
      </c>
      <c r="H168" s="23" t="n">
        <f aca="false">MATCH(G168,Plant_Matriz_Setup!$A$1:$A$33)</f>
        <v>28</v>
      </c>
      <c r="I168" s="23" t="n">
        <f aca="false">MATCH(G169,Plant_Matriz_Setup!$A$1:$AF$1)</f>
        <v>27</v>
      </c>
      <c r="J168" s="24" t="str">
        <f aca="false">VLOOKUP(G168,Plant_Matriz_Setup!$A$1:$AF$33,I168)</f>
        <v>0.0000</v>
      </c>
      <c r="K168" s="25" t="str">
        <f aca="false">J168</f>
        <v>0.0000</v>
      </c>
      <c r="L168" s="26" t="str">
        <f aca="false">RIGHT(K168,8)</f>
        <v>0.0000</v>
      </c>
      <c r="M168" s="27" t="n">
        <f aca="false">LEN(K168)</f>
        <v>6</v>
      </c>
      <c r="N168" s="27" t="n">
        <f aca="false">LEN(L168)</f>
        <v>6</v>
      </c>
      <c r="O168" s="27" t="n">
        <f aca="false">M168-N168</f>
        <v>0</v>
      </c>
      <c r="P168" s="32" t="str">
        <f aca="false">LEFT(K168,O168)</f>
        <v/>
      </c>
      <c r="Q168" s="28" t="n">
        <f aca="false">IF(O168=0,0,VALUE(P168))</f>
        <v>0</v>
      </c>
      <c r="R168" s="17"/>
      <c r="S168" s="17"/>
      <c r="T168" s="17"/>
      <c r="U168" s="17"/>
      <c r="V168" s="17"/>
      <c r="W168" s="17"/>
      <c r="X168" s="17"/>
      <c r="Y168" s="17"/>
      <c r="Z168" s="17"/>
    </row>
    <row r="169" customFormat="false" ht="15.75" hidden="false" customHeight="true" outlineLevel="0" collapsed="false">
      <c r="B169" s="23" t="n">
        <f aca="false">IFERROR(MATCH(G169,pedidos_Lamin!$B$2:$B$169,0),0)</f>
        <v>0</v>
      </c>
      <c r="C169" s="23" t="n">
        <f aca="false">IFERROR(MATCH(G169,pedidos_conv!$B$2:$B$69,0),0)</f>
        <v>0</v>
      </c>
      <c r="D169" s="23" t="n">
        <f aca="false">IF(B169=0,0,VLOOKUP(G169,pedidos!$B$2:$N$237,4))</f>
        <v>0</v>
      </c>
      <c r="E169" s="23" t="n">
        <f aca="false">IF(C169=0,0,VLOOKUP(G169,pedidos_conv!$B$2:$N$69,4))</f>
        <v>0</v>
      </c>
      <c r="F169" s="23" t="str">
        <f aca="false">IF(G169="N/D","   ",F168+1)</f>
        <v>   </v>
      </c>
      <c r="G169" s="31" t="s">
        <v>52</v>
      </c>
      <c r="H169" s="23" t="n">
        <f aca="false">MATCH(G169,Plant_Matriz_Setup!$A$1:$A$33)</f>
        <v>28</v>
      </c>
      <c r="I169" s="23" t="n">
        <f aca="false">MATCH(G170,Plant_Matriz_Setup!$A$1:$AF$1)</f>
        <v>27</v>
      </c>
      <c r="J169" s="24" t="str">
        <f aca="false">VLOOKUP(G169,Plant_Matriz_Setup!$A$1:$AF$33,I169)</f>
        <v>0.0000</v>
      </c>
      <c r="K169" s="25" t="str">
        <f aca="false">J169</f>
        <v>0.0000</v>
      </c>
      <c r="L169" s="26" t="str">
        <f aca="false">RIGHT(K169,8)</f>
        <v>0.0000</v>
      </c>
      <c r="M169" s="27" t="n">
        <f aca="false">LEN(K169)</f>
        <v>6</v>
      </c>
      <c r="N169" s="27" t="n">
        <f aca="false">LEN(L169)</f>
        <v>6</v>
      </c>
      <c r="O169" s="27" t="n">
        <f aca="false">M169-N169</f>
        <v>0</v>
      </c>
      <c r="P169" s="32" t="str">
        <f aca="false">LEFT(K169,O169)</f>
        <v/>
      </c>
      <c r="Q169" s="28" t="n">
        <f aca="false">IF(O169=0,0,VALUE(P169))</f>
        <v>0</v>
      </c>
      <c r="R169" s="17"/>
      <c r="S169" s="17"/>
      <c r="T169" s="17"/>
      <c r="U169" s="17"/>
      <c r="V169" s="17"/>
      <c r="W169" s="17"/>
      <c r="X169" s="17"/>
      <c r="Y169" s="17"/>
      <c r="Z169" s="17"/>
    </row>
    <row r="170" customFormat="false" ht="15.75" hidden="false" customHeight="true" outlineLevel="0" collapsed="false">
      <c r="B170" s="23" t="n">
        <f aca="false">IFERROR(MATCH(G170,pedidos_Lamin!$B$2:$B$169,0),0)</f>
        <v>0</v>
      </c>
      <c r="C170" s="23" t="n">
        <f aca="false">IFERROR(MATCH(G170,pedidos_conv!$B$2:$B$69,0),0)</f>
        <v>0</v>
      </c>
      <c r="D170" s="23" t="n">
        <f aca="false">IF(B170=0,0,VLOOKUP(G170,pedidos!$B$2:$N$237,4))</f>
        <v>0</v>
      </c>
      <c r="E170" s="23" t="n">
        <f aca="false">IF(C170=0,0,VLOOKUP(G170,pedidos_conv!$B$2:$N$69,4))</f>
        <v>0</v>
      </c>
      <c r="F170" s="23" t="str">
        <f aca="false">IF(G170="N/D","   ",F169+1)</f>
        <v>   </v>
      </c>
      <c r="G170" s="31" t="s">
        <v>52</v>
      </c>
      <c r="H170" s="23" t="n">
        <f aca="false">MATCH(G170,Plant_Matriz_Setup!$A$1:$A$33)</f>
        <v>28</v>
      </c>
      <c r="I170" s="23" t="n">
        <f aca="false">MATCH(G171,Plant_Matriz_Setup!$A$1:$AF$1)</f>
        <v>27</v>
      </c>
      <c r="J170" s="24" t="str">
        <f aca="false">VLOOKUP(G170,Plant_Matriz_Setup!$A$1:$AF$33,I170)</f>
        <v>0.0000</v>
      </c>
      <c r="K170" s="25" t="str">
        <f aca="false">J170</f>
        <v>0.0000</v>
      </c>
      <c r="L170" s="26" t="str">
        <f aca="false">RIGHT(K170,8)</f>
        <v>0.0000</v>
      </c>
      <c r="M170" s="27" t="n">
        <f aca="false">LEN(K170)</f>
        <v>6</v>
      </c>
      <c r="N170" s="27" t="n">
        <f aca="false">LEN(L170)</f>
        <v>6</v>
      </c>
      <c r="O170" s="27" t="n">
        <f aca="false">M170-N170</f>
        <v>0</v>
      </c>
      <c r="P170" s="32" t="str">
        <f aca="false">LEFT(K170,O170)</f>
        <v/>
      </c>
      <c r="Q170" s="28" t="n">
        <f aca="false">IF(O170=0,0,VALUE(P170))</f>
        <v>0</v>
      </c>
      <c r="R170" s="17"/>
      <c r="S170" s="17"/>
      <c r="T170" s="17"/>
      <c r="U170" s="17"/>
      <c r="V170" s="17"/>
      <c r="W170" s="17"/>
      <c r="X170" s="17"/>
      <c r="Y170" s="17"/>
      <c r="Z170" s="17"/>
    </row>
    <row r="171" customFormat="false" ht="15.75" hidden="false" customHeight="true" outlineLevel="0" collapsed="false">
      <c r="B171" s="23" t="n">
        <f aca="false">IFERROR(MATCH(G171,pedidos_Lamin!$B$2:$B$169,0),0)</f>
        <v>0</v>
      </c>
      <c r="C171" s="23" t="n">
        <f aca="false">IFERROR(MATCH(G171,pedidos_conv!$B$2:$B$69,0),0)</f>
        <v>0</v>
      </c>
      <c r="D171" s="23" t="n">
        <f aca="false">IF(B171=0,0,VLOOKUP(G171,pedidos!$B$2:$N$237,4))</f>
        <v>0</v>
      </c>
      <c r="E171" s="23" t="n">
        <f aca="false">IF(C171=0,0,VLOOKUP(G171,pedidos_conv!$B$2:$N$69,4))</f>
        <v>0</v>
      </c>
      <c r="F171" s="23" t="str">
        <f aca="false">IF(G171="N/D","   ",F170+1)</f>
        <v>   </v>
      </c>
      <c r="G171" s="31" t="s">
        <v>52</v>
      </c>
      <c r="H171" s="23" t="n">
        <f aca="false">MATCH(G171,Plant_Matriz_Setup!$A$1:$A$33)</f>
        <v>28</v>
      </c>
      <c r="I171" s="23" t="n">
        <f aca="false">MATCH(G172,Plant_Matriz_Setup!$A$1:$AF$1)</f>
        <v>27</v>
      </c>
      <c r="J171" s="24" t="str">
        <f aca="false">VLOOKUP(G171,Plant_Matriz_Setup!$A$1:$AF$33,I171)</f>
        <v>0.0000</v>
      </c>
      <c r="K171" s="25" t="str">
        <f aca="false">J171</f>
        <v>0.0000</v>
      </c>
      <c r="L171" s="26" t="str">
        <f aca="false">RIGHT(K171,8)</f>
        <v>0.0000</v>
      </c>
      <c r="M171" s="27" t="n">
        <f aca="false">LEN(K171)</f>
        <v>6</v>
      </c>
      <c r="N171" s="27" t="n">
        <f aca="false">LEN(L171)</f>
        <v>6</v>
      </c>
      <c r="O171" s="27" t="n">
        <f aca="false">M171-N171</f>
        <v>0</v>
      </c>
      <c r="P171" s="32" t="str">
        <f aca="false">LEFT(K171,O171)</f>
        <v/>
      </c>
      <c r="Q171" s="28" t="n">
        <f aca="false">IF(O171=0,0,VALUE(P171))</f>
        <v>0</v>
      </c>
      <c r="R171" s="17"/>
      <c r="S171" s="17"/>
      <c r="T171" s="17"/>
      <c r="U171" s="17"/>
      <c r="V171" s="17"/>
      <c r="W171" s="17"/>
      <c r="X171" s="17"/>
      <c r="Y171" s="17"/>
      <c r="Z171" s="17"/>
    </row>
    <row r="172" customFormat="false" ht="15.75" hidden="false" customHeight="true" outlineLevel="0" collapsed="false">
      <c r="B172" s="23" t="n">
        <f aca="false">IFERROR(MATCH(G172,pedidos_Lamin!$B$2:$B$169,0),0)</f>
        <v>0</v>
      </c>
      <c r="C172" s="23" t="n">
        <f aca="false">IFERROR(MATCH(G172,pedidos_conv!$B$2:$B$69,0),0)</f>
        <v>0</v>
      </c>
      <c r="D172" s="23" t="n">
        <f aca="false">IF(B172=0,0,VLOOKUP(G172,pedidos!$B$2:$N$237,4))</f>
        <v>0</v>
      </c>
      <c r="E172" s="23" t="n">
        <f aca="false">IF(C172=0,0,VLOOKUP(G172,pedidos_conv!$B$2:$N$69,4))</f>
        <v>0</v>
      </c>
      <c r="F172" s="23" t="str">
        <f aca="false">IF(G172="N/D","   ",F171+1)</f>
        <v>   </v>
      </c>
      <c r="G172" s="31" t="s">
        <v>52</v>
      </c>
      <c r="H172" s="23" t="n">
        <f aca="false">MATCH(G172,Plant_Matriz_Setup!$A$1:$A$33)</f>
        <v>28</v>
      </c>
      <c r="I172" s="23" t="n">
        <f aca="false">MATCH(G173,Plant_Matriz_Setup!$A$1:$AF$1)</f>
        <v>27</v>
      </c>
      <c r="J172" s="24" t="str">
        <f aca="false">VLOOKUP(G172,Plant_Matriz_Setup!$A$1:$AF$33,I172)</f>
        <v>0.0000</v>
      </c>
      <c r="K172" s="25" t="str">
        <f aca="false">J172</f>
        <v>0.0000</v>
      </c>
      <c r="L172" s="26" t="str">
        <f aca="false">RIGHT(K172,8)</f>
        <v>0.0000</v>
      </c>
      <c r="M172" s="27" t="n">
        <f aca="false">LEN(K172)</f>
        <v>6</v>
      </c>
      <c r="N172" s="27" t="n">
        <f aca="false">LEN(L172)</f>
        <v>6</v>
      </c>
      <c r="O172" s="27" t="n">
        <f aca="false">M172-N172</f>
        <v>0</v>
      </c>
      <c r="P172" s="32" t="str">
        <f aca="false">LEFT(K172,O172)</f>
        <v/>
      </c>
      <c r="Q172" s="28" t="n">
        <f aca="false">IF(O172=0,0,VALUE(P172))</f>
        <v>0</v>
      </c>
      <c r="R172" s="17"/>
      <c r="S172" s="17"/>
      <c r="T172" s="17"/>
      <c r="U172" s="17"/>
      <c r="V172" s="17"/>
      <c r="W172" s="17"/>
      <c r="X172" s="17"/>
      <c r="Y172" s="17"/>
      <c r="Z172" s="17"/>
    </row>
    <row r="173" customFormat="false" ht="15.75" hidden="false" customHeight="true" outlineLevel="0" collapsed="false">
      <c r="B173" s="23" t="n">
        <f aca="false">IFERROR(MATCH(G173,pedidos_Lamin!$B$2:$B$169,0),0)</f>
        <v>0</v>
      </c>
      <c r="C173" s="23" t="n">
        <f aca="false">IFERROR(MATCH(G173,pedidos_conv!$B$2:$B$69,0),0)</f>
        <v>0</v>
      </c>
      <c r="D173" s="23" t="n">
        <f aca="false">IF(B173=0,0,VLOOKUP(G173,pedidos!$B$2:$N$237,4))</f>
        <v>0</v>
      </c>
      <c r="E173" s="23" t="n">
        <f aca="false">IF(C173=0,0,VLOOKUP(G173,pedidos_conv!$B$2:$N$69,4))</f>
        <v>0</v>
      </c>
      <c r="F173" s="23" t="str">
        <f aca="false">IF(G173="N/D","   ",F172+1)</f>
        <v>   </v>
      </c>
      <c r="G173" s="31" t="s">
        <v>52</v>
      </c>
      <c r="H173" s="23" t="n">
        <f aca="false">MATCH(G173,Plant_Matriz_Setup!$A$1:$A$33)</f>
        <v>28</v>
      </c>
      <c r="I173" s="23" t="n">
        <f aca="false">MATCH(G174,Plant_Matriz_Setup!$A$1:$AF$1)</f>
        <v>27</v>
      </c>
      <c r="J173" s="24" t="str">
        <f aca="false">VLOOKUP(G173,Plant_Matriz_Setup!$A$1:$AF$33,I173)</f>
        <v>0.0000</v>
      </c>
      <c r="K173" s="25" t="str">
        <f aca="false">J173</f>
        <v>0.0000</v>
      </c>
      <c r="L173" s="26" t="str">
        <f aca="false">RIGHT(K173,8)</f>
        <v>0.0000</v>
      </c>
      <c r="M173" s="27" t="n">
        <f aca="false">LEN(K173)</f>
        <v>6</v>
      </c>
      <c r="N173" s="27" t="n">
        <f aca="false">LEN(L173)</f>
        <v>6</v>
      </c>
      <c r="O173" s="27" t="n">
        <f aca="false">M173-N173</f>
        <v>0</v>
      </c>
      <c r="P173" s="32" t="str">
        <f aca="false">LEFT(K173,O173)</f>
        <v/>
      </c>
      <c r="Q173" s="28" t="n">
        <f aca="false">IF(O173=0,0,VALUE(P173))</f>
        <v>0</v>
      </c>
      <c r="R173" s="17"/>
      <c r="S173" s="17"/>
      <c r="T173" s="17"/>
      <c r="U173" s="17"/>
      <c r="V173" s="17"/>
      <c r="W173" s="17"/>
      <c r="X173" s="17"/>
      <c r="Y173" s="17"/>
      <c r="Z173" s="17"/>
    </row>
    <row r="174" customFormat="false" ht="15.75" hidden="false" customHeight="true" outlineLevel="0" collapsed="false">
      <c r="B174" s="23" t="n">
        <f aca="false">IFERROR(MATCH(G174,pedidos_Lamin!$B$2:$B$169,0),0)</f>
        <v>0</v>
      </c>
      <c r="C174" s="23" t="n">
        <f aca="false">IFERROR(MATCH(G174,pedidos_conv!$B$2:$B$69,0),0)</f>
        <v>0</v>
      </c>
      <c r="D174" s="23" t="n">
        <f aca="false">IF(B174=0,0,VLOOKUP(G174,pedidos!$B$2:$N$237,4))</f>
        <v>0</v>
      </c>
      <c r="E174" s="23" t="n">
        <f aca="false">IF(C174=0,0,VLOOKUP(G174,pedidos_conv!$B$2:$N$69,4))</f>
        <v>0</v>
      </c>
      <c r="F174" s="23" t="str">
        <f aca="false">IF(G174="N/D","   ",F173+1)</f>
        <v>   </v>
      </c>
      <c r="G174" s="31" t="s">
        <v>52</v>
      </c>
      <c r="H174" s="23" t="n">
        <f aca="false">MATCH(G174,Plant_Matriz_Setup!$A$1:$A$33)</f>
        <v>28</v>
      </c>
      <c r="I174" s="23" t="n">
        <f aca="false">MATCH(G175,Plant_Matriz_Setup!$A$1:$AF$1)</f>
        <v>27</v>
      </c>
      <c r="J174" s="24" t="str">
        <f aca="false">VLOOKUP(G174,Plant_Matriz_Setup!$A$1:$AF$33,I174)</f>
        <v>0.0000</v>
      </c>
      <c r="K174" s="25" t="str">
        <f aca="false">J174</f>
        <v>0.0000</v>
      </c>
      <c r="L174" s="26" t="str">
        <f aca="false">RIGHT(K174,8)</f>
        <v>0.0000</v>
      </c>
      <c r="M174" s="27" t="n">
        <f aca="false">LEN(K174)</f>
        <v>6</v>
      </c>
      <c r="N174" s="27" t="n">
        <f aca="false">LEN(L174)</f>
        <v>6</v>
      </c>
      <c r="O174" s="27" t="n">
        <f aca="false">M174-N174</f>
        <v>0</v>
      </c>
      <c r="P174" s="32" t="str">
        <f aca="false">LEFT(K174,O174)</f>
        <v/>
      </c>
      <c r="Q174" s="28" t="n">
        <f aca="false">IF(O174=0,0,VALUE(P174))</f>
        <v>0</v>
      </c>
      <c r="R174" s="17"/>
      <c r="S174" s="17"/>
      <c r="T174" s="17"/>
      <c r="U174" s="17"/>
      <c r="V174" s="17"/>
      <c r="W174" s="17"/>
      <c r="X174" s="17"/>
      <c r="Y174" s="17"/>
      <c r="Z174" s="17"/>
    </row>
    <row r="175" customFormat="false" ht="15.75" hidden="false" customHeight="true" outlineLevel="0" collapsed="false">
      <c r="B175" s="23" t="n">
        <f aca="false">IFERROR(MATCH(G175,pedidos_Lamin!$B$2:$B$169,0),0)</f>
        <v>0</v>
      </c>
      <c r="C175" s="23" t="n">
        <f aca="false">IFERROR(MATCH(G175,pedidos_conv!$B$2:$B$69,0),0)</f>
        <v>0</v>
      </c>
      <c r="D175" s="23" t="n">
        <f aca="false">IF(B175=0,0,VLOOKUP(G175,pedidos!$B$2:$N$237,4))</f>
        <v>0</v>
      </c>
      <c r="E175" s="23" t="n">
        <f aca="false">IF(C175=0,0,VLOOKUP(G175,pedidos_conv!$B$2:$N$69,4))</f>
        <v>0</v>
      </c>
      <c r="F175" s="23" t="str">
        <f aca="false">IF(G175="N/D","   ",F174+1)</f>
        <v>   </v>
      </c>
      <c r="G175" s="31" t="s">
        <v>52</v>
      </c>
      <c r="H175" s="23" t="n">
        <f aca="false">MATCH(G175,Plant_Matriz_Setup!$A$1:$A$33)</f>
        <v>28</v>
      </c>
      <c r="I175" s="23" t="n">
        <f aca="false">MATCH(G176,Plant_Matriz_Setup!$A$1:$AF$1)</f>
        <v>27</v>
      </c>
      <c r="J175" s="24" t="str">
        <f aca="false">VLOOKUP(G175,Plant_Matriz_Setup!$A$1:$AF$33,I175)</f>
        <v>0.0000</v>
      </c>
      <c r="K175" s="25" t="str">
        <f aca="false">J175</f>
        <v>0.0000</v>
      </c>
      <c r="L175" s="26" t="str">
        <f aca="false">RIGHT(K175,8)</f>
        <v>0.0000</v>
      </c>
      <c r="M175" s="27" t="n">
        <f aca="false">LEN(K175)</f>
        <v>6</v>
      </c>
      <c r="N175" s="27" t="n">
        <f aca="false">LEN(L175)</f>
        <v>6</v>
      </c>
      <c r="O175" s="27" t="n">
        <f aca="false">M175-N175</f>
        <v>0</v>
      </c>
      <c r="P175" s="32" t="str">
        <f aca="false">LEFT(K175,O175)</f>
        <v/>
      </c>
      <c r="Q175" s="28" t="n">
        <f aca="false">IF(O175=0,0,VALUE(P175))</f>
        <v>0</v>
      </c>
      <c r="R175" s="17"/>
      <c r="S175" s="17"/>
      <c r="T175" s="17"/>
      <c r="U175" s="17"/>
      <c r="V175" s="17"/>
      <c r="W175" s="17"/>
      <c r="X175" s="17"/>
      <c r="Y175" s="17"/>
      <c r="Z175" s="17"/>
    </row>
    <row r="176" customFormat="false" ht="15.75" hidden="false" customHeight="true" outlineLevel="0" collapsed="false">
      <c r="B176" s="23" t="n">
        <f aca="false">IFERROR(MATCH(G176,pedidos_Lamin!$B$2:$B$169,0),0)</f>
        <v>0</v>
      </c>
      <c r="C176" s="23" t="n">
        <f aca="false">IFERROR(MATCH(G176,pedidos_conv!$B$2:$B$69,0),0)</f>
        <v>0</v>
      </c>
      <c r="D176" s="23" t="n">
        <f aca="false">IF(B176=0,0,VLOOKUP(G176,pedidos!$B$2:$N$237,4))</f>
        <v>0</v>
      </c>
      <c r="E176" s="23" t="n">
        <f aca="false">IF(C176=0,0,VLOOKUP(G176,pedidos_conv!$B$2:$N$69,4))</f>
        <v>0</v>
      </c>
      <c r="F176" s="23" t="str">
        <f aca="false">IF(G176="N/D","   ",F175+1)</f>
        <v>   </v>
      </c>
      <c r="G176" s="31" t="s">
        <v>52</v>
      </c>
      <c r="H176" s="23" t="n">
        <f aca="false">MATCH(G176,Plant_Matriz_Setup!$A$1:$A$33)</f>
        <v>28</v>
      </c>
      <c r="I176" s="23" t="n">
        <f aca="false">MATCH(G177,Plant_Matriz_Setup!$A$1:$AF$1)</f>
        <v>27</v>
      </c>
      <c r="J176" s="24" t="str">
        <f aca="false">VLOOKUP(G176,Plant_Matriz_Setup!$A$1:$AF$33,I176)</f>
        <v>0.0000</v>
      </c>
      <c r="K176" s="25" t="str">
        <f aca="false">J176</f>
        <v>0.0000</v>
      </c>
      <c r="L176" s="26" t="str">
        <f aca="false">RIGHT(K176,8)</f>
        <v>0.0000</v>
      </c>
      <c r="M176" s="27" t="n">
        <f aca="false">LEN(K176)</f>
        <v>6</v>
      </c>
      <c r="N176" s="27" t="n">
        <f aca="false">LEN(L176)</f>
        <v>6</v>
      </c>
      <c r="O176" s="27" t="n">
        <f aca="false">M176-N176</f>
        <v>0</v>
      </c>
      <c r="P176" s="32" t="str">
        <f aca="false">LEFT(K176,O176)</f>
        <v/>
      </c>
      <c r="Q176" s="28" t="n">
        <f aca="false">IF(O176=0,0,VALUE(P176))</f>
        <v>0</v>
      </c>
      <c r="R176" s="17"/>
      <c r="S176" s="17"/>
      <c r="T176" s="17"/>
      <c r="U176" s="17"/>
      <c r="V176" s="17"/>
      <c r="W176" s="17"/>
      <c r="X176" s="17"/>
      <c r="Y176" s="17"/>
      <c r="Z176" s="17"/>
    </row>
    <row r="177" customFormat="false" ht="15.75" hidden="false" customHeight="true" outlineLevel="0" collapsed="false">
      <c r="B177" s="23" t="n">
        <f aca="false">IFERROR(MATCH(G177,pedidos_Lamin!$B$2:$B$169,0),0)</f>
        <v>0</v>
      </c>
      <c r="C177" s="23" t="n">
        <f aca="false">IFERROR(MATCH(G177,pedidos_conv!$B$2:$B$69,0),0)</f>
        <v>0</v>
      </c>
      <c r="D177" s="23" t="n">
        <f aca="false">IF(B177=0,0,VLOOKUP(G177,pedidos!$B$2:$N$237,4))</f>
        <v>0</v>
      </c>
      <c r="E177" s="23" t="n">
        <f aca="false">IF(C177=0,0,VLOOKUP(G177,pedidos_conv!$B$2:$N$69,4))</f>
        <v>0</v>
      </c>
      <c r="F177" s="23" t="str">
        <f aca="false">IF(G177="N/D","   ",F176+1)</f>
        <v>   </v>
      </c>
      <c r="G177" s="31" t="s">
        <v>52</v>
      </c>
      <c r="H177" s="23" t="n">
        <f aca="false">MATCH(G177,Plant_Matriz_Setup!$A$1:$A$33)</f>
        <v>28</v>
      </c>
      <c r="I177" s="23" t="n">
        <f aca="false">MATCH(G178,Plant_Matriz_Setup!$A$1:$AF$1)</f>
        <v>27</v>
      </c>
      <c r="J177" s="24" t="str">
        <f aca="false">VLOOKUP(G177,Plant_Matriz_Setup!$A$1:$AF$33,I177)</f>
        <v>0.0000</v>
      </c>
      <c r="K177" s="25" t="str">
        <f aca="false">J177</f>
        <v>0.0000</v>
      </c>
      <c r="L177" s="26" t="str">
        <f aca="false">RIGHT(K177,8)</f>
        <v>0.0000</v>
      </c>
      <c r="M177" s="27" t="n">
        <f aca="false">LEN(K177)</f>
        <v>6</v>
      </c>
      <c r="N177" s="27" t="n">
        <f aca="false">LEN(L177)</f>
        <v>6</v>
      </c>
      <c r="O177" s="27" t="n">
        <f aca="false">M177-N177</f>
        <v>0</v>
      </c>
      <c r="P177" s="32" t="str">
        <f aca="false">LEFT(K177,O177)</f>
        <v/>
      </c>
      <c r="Q177" s="28" t="n">
        <f aca="false">IF(O177=0,0,VALUE(P177))</f>
        <v>0</v>
      </c>
      <c r="R177" s="17"/>
      <c r="S177" s="17"/>
      <c r="T177" s="17"/>
      <c r="U177" s="17"/>
      <c r="V177" s="17"/>
      <c r="W177" s="17"/>
      <c r="X177" s="17"/>
      <c r="Y177" s="17"/>
      <c r="Z177" s="17"/>
    </row>
    <row r="178" customFormat="false" ht="15.75" hidden="false" customHeight="true" outlineLevel="0" collapsed="false">
      <c r="B178" s="23" t="n">
        <f aca="false">IFERROR(MATCH(G178,pedidos_Lamin!$B$2:$B$169,0),0)</f>
        <v>0</v>
      </c>
      <c r="C178" s="23" t="n">
        <f aca="false">IFERROR(MATCH(G178,pedidos_conv!$B$2:$B$69,0),0)</f>
        <v>0</v>
      </c>
      <c r="D178" s="23" t="n">
        <f aca="false">IF(B178=0,0,VLOOKUP(G178,pedidos!$B$2:$N$237,4))</f>
        <v>0</v>
      </c>
      <c r="E178" s="23" t="n">
        <f aca="false">IF(C178=0,0,VLOOKUP(G178,pedidos_conv!$B$2:$N$69,4))</f>
        <v>0</v>
      </c>
      <c r="F178" s="23" t="str">
        <f aca="false">IF(G178="N/D","   ",F177+1)</f>
        <v>   </v>
      </c>
      <c r="G178" s="31" t="s">
        <v>52</v>
      </c>
      <c r="H178" s="23" t="n">
        <f aca="false">MATCH(G178,Plant_Matriz_Setup!$A$1:$A$33)</f>
        <v>28</v>
      </c>
      <c r="I178" s="23" t="n">
        <f aca="false">MATCH(G179,Plant_Matriz_Setup!$A$1:$AF$1)</f>
        <v>27</v>
      </c>
      <c r="J178" s="24" t="str">
        <f aca="false">VLOOKUP(G178,Plant_Matriz_Setup!$A$1:$AF$33,I178)</f>
        <v>0.0000</v>
      </c>
      <c r="K178" s="25" t="str">
        <f aca="false">J178</f>
        <v>0.0000</v>
      </c>
      <c r="L178" s="26" t="str">
        <f aca="false">RIGHT(K178,8)</f>
        <v>0.0000</v>
      </c>
      <c r="M178" s="27" t="n">
        <f aca="false">LEN(K178)</f>
        <v>6</v>
      </c>
      <c r="N178" s="27" t="n">
        <f aca="false">LEN(L178)</f>
        <v>6</v>
      </c>
      <c r="O178" s="27" t="n">
        <f aca="false">M178-N178</f>
        <v>0</v>
      </c>
      <c r="P178" s="32" t="str">
        <f aca="false">LEFT(K178,O178)</f>
        <v/>
      </c>
      <c r="Q178" s="28" t="n">
        <f aca="false">IF(O178=0,0,VALUE(P178))</f>
        <v>0</v>
      </c>
      <c r="R178" s="17"/>
      <c r="S178" s="17"/>
      <c r="T178" s="17"/>
      <c r="U178" s="17"/>
      <c r="V178" s="17"/>
      <c r="W178" s="17"/>
      <c r="X178" s="17"/>
      <c r="Y178" s="17"/>
      <c r="Z178" s="17"/>
    </row>
    <row r="179" customFormat="false" ht="15.75" hidden="false" customHeight="true" outlineLevel="0" collapsed="false">
      <c r="B179" s="23" t="n">
        <f aca="false">IFERROR(MATCH(G179,pedidos_Lamin!$B$2:$B$169,0),0)</f>
        <v>0</v>
      </c>
      <c r="C179" s="23" t="n">
        <f aca="false">IFERROR(MATCH(G179,pedidos_conv!$B$2:$B$69,0),0)</f>
        <v>0</v>
      </c>
      <c r="D179" s="23" t="n">
        <f aca="false">IF(B179=0,0,VLOOKUP(G179,pedidos!$B$2:$N$237,4))</f>
        <v>0</v>
      </c>
      <c r="E179" s="23" t="n">
        <f aca="false">IF(C179=0,0,VLOOKUP(G179,pedidos_conv!$B$2:$N$69,4))</f>
        <v>0</v>
      </c>
      <c r="F179" s="23" t="str">
        <f aca="false">IF(G179="N/D","   ",F178+1)</f>
        <v>   </v>
      </c>
      <c r="G179" s="31" t="s">
        <v>52</v>
      </c>
      <c r="H179" s="23" t="n">
        <f aca="false">MATCH(G179,Plant_Matriz_Setup!$A$1:$A$33)</f>
        <v>28</v>
      </c>
      <c r="I179" s="23" t="n">
        <f aca="false">MATCH(G180,Plant_Matriz_Setup!$A$1:$AF$1)</f>
        <v>27</v>
      </c>
      <c r="J179" s="24" t="str">
        <f aca="false">VLOOKUP(G179,Plant_Matriz_Setup!$A$1:$AF$33,I179)</f>
        <v>0.0000</v>
      </c>
      <c r="K179" s="25" t="str">
        <f aca="false">J179</f>
        <v>0.0000</v>
      </c>
      <c r="L179" s="26" t="str">
        <f aca="false">RIGHT(K179,8)</f>
        <v>0.0000</v>
      </c>
      <c r="M179" s="27" t="n">
        <f aca="false">LEN(K179)</f>
        <v>6</v>
      </c>
      <c r="N179" s="27" t="n">
        <f aca="false">LEN(L179)</f>
        <v>6</v>
      </c>
      <c r="O179" s="27" t="n">
        <f aca="false">M179-N179</f>
        <v>0</v>
      </c>
      <c r="P179" s="32" t="str">
        <f aca="false">LEFT(K179,O179)</f>
        <v/>
      </c>
      <c r="Q179" s="28" t="n">
        <f aca="false">IF(O179=0,0,VALUE(P179))</f>
        <v>0</v>
      </c>
      <c r="R179" s="17"/>
      <c r="S179" s="17"/>
      <c r="T179" s="17"/>
      <c r="U179" s="17"/>
      <c r="V179" s="17"/>
      <c r="W179" s="17"/>
      <c r="X179" s="17"/>
      <c r="Y179" s="17"/>
      <c r="Z179" s="17"/>
    </row>
    <row r="180" customFormat="false" ht="15.75" hidden="false" customHeight="true" outlineLevel="0" collapsed="false">
      <c r="B180" s="23" t="n">
        <f aca="false">IFERROR(MATCH(G180,pedidos_Lamin!$B$2:$B$169,0),0)</f>
        <v>0</v>
      </c>
      <c r="C180" s="23" t="n">
        <f aca="false">IFERROR(MATCH(G180,pedidos_conv!$B$2:$B$69,0),0)</f>
        <v>0</v>
      </c>
      <c r="D180" s="23" t="n">
        <f aca="false">IF(B180=0,0,VLOOKUP(G180,pedidos!$B$2:$N$237,4))</f>
        <v>0</v>
      </c>
      <c r="E180" s="23" t="n">
        <f aca="false">IF(C180=0,0,VLOOKUP(G180,pedidos_conv!$B$2:$N$69,4))</f>
        <v>0</v>
      </c>
      <c r="F180" s="23" t="str">
        <f aca="false">IF(G180="N/D","   ",F179+1)</f>
        <v>   </v>
      </c>
      <c r="G180" s="31" t="s">
        <v>52</v>
      </c>
      <c r="H180" s="23" t="n">
        <f aca="false">MATCH(G180,Plant_Matriz_Setup!$A$1:$A$33)</f>
        <v>28</v>
      </c>
      <c r="I180" s="23" t="n">
        <f aca="false">MATCH(G181,Plant_Matriz_Setup!$A$1:$AF$1)</f>
        <v>27</v>
      </c>
      <c r="J180" s="24" t="str">
        <f aca="false">VLOOKUP(G180,Plant_Matriz_Setup!$A$1:$AF$33,I180)</f>
        <v>0.0000</v>
      </c>
      <c r="K180" s="25" t="str">
        <f aca="false">J180</f>
        <v>0.0000</v>
      </c>
      <c r="L180" s="26" t="str">
        <f aca="false">RIGHT(K180,8)</f>
        <v>0.0000</v>
      </c>
      <c r="M180" s="27" t="n">
        <f aca="false">LEN(K180)</f>
        <v>6</v>
      </c>
      <c r="N180" s="27" t="n">
        <f aca="false">LEN(L180)</f>
        <v>6</v>
      </c>
      <c r="O180" s="27" t="n">
        <f aca="false">M180-N180</f>
        <v>0</v>
      </c>
      <c r="P180" s="32" t="str">
        <f aca="false">LEFT(K180,O180)</f>
        <v/>
      </c>
      <c r="Q180" s="28" t="n">
        <f aca="false">IF(O180=0,0,VALUE(P180))</f>
        <v>0</v>
      </c>
      <c r="R180" s="17"/>
      <c r="S180" s="17"/>
      <c r="T180" s="17"/>
      <c r="U180" s="17"/>
      <c r="V180" s="17"/>
      <c r="W180" s="17"/>
      <c r="X180" s="17"/>
      <c r="Y180" s="17"/>
      <c r="Z180" s="17"/>
    </row>
    <row r="181" customFormat="false" ht="15.75" hidden="false" customHeight="true" outlineLevel="0" collapsed="false">
      <c r="B181" s="23" t="n">
        <f aca="false">IFERROR(MATCH(G181,pedidos_Lamin!$B$2:$B$169,0),0)</f>
        <v>0</v>
      </c>
      <c r="C181" s="23" t="n">
        <f aca="false">IFERROR(MATCH(G181,pedidos_conv!$B$2:$B$69,0),0)</f>
        <v>0</v>
      </c>
      <c r="D181" s="23" t="n">
        <f aca="false">IF(B181=0,0,VLOOKUP(G181,pedidos!$B$2:$N$237,4))</f>
        <v>0</v>
      </c>
      <c r="E181" s="23" t="n">
        <f aca="false">IF(C181=0,0,VLOOKUP(G181,pedidos_conv!$B$2:$N$69,4))</f>
        <v>0</v>
      </c>
      <c r="F181" s="23" t="str">
        <f aca="false">IF(G181="N/D","   ",F180+1)</f>
        <v>   </v>
      </c>
      <c r="G181" s="31" t="s">
        <v>52</v>
      </c>
      <c r="H181" s="23" t="n">
        <f aca="false">MATCH(G181,Plant_Matriz_Setup!$A$1:$A$33)</f>
        <v>28</v>
      </c>
      <c r="I181" s="23" t="n">
        <f aca="false">MATCH(G182,Plant_Matriz_Setup!$A$1:$AF$1)</f>
        <v>27</v>
      </c>
      <c r="J181" s="24" t="str">
        <f aca="false">VLOOKUP(G181,Plant_Matriz_Setup!$A$1:$AF$33,I181)</f>
        <v>0.0000</v>
      </c>
      <c r="K181" s="25" t="str">
        <f aca="false">J181</f>
        <v>0.0000</v>
      </c>
      <c r="L181" s="26" t="str">
        <f aca="false">RIGHT(K181,8)</f>
        <v>0.0000</v>
      </c>
      <c r="M181" s="27" t="n">
        <f aca="false">LEN(K181)</f>
        <v>6</v>
      </c>
      <c r="N181" s="27" t="n">
        <f aca="false">LEN(L181)</f>
        <v>6</v>
      </c>
      <c r="O181" s="27" t="n">
        <f aca="false">M181-N181</f>
        <v>0</v>
      </c>
      <c r="P181" s="32" t="str">
        <f aca="false">LEFT(K181,O181)</f>
        <v/>
      </c>
      <c r="Q181" s="28" t="n">
        <f aca="false">IF(O181=0,0,VALUE(P181))</f>
        <v>0</v>
      </c>
      <c r="R181" s="17"/>
      <c r="S181" s="17"/>
      <c r="T181" s="17"/>
      <c r="U181" s="17"/>
      <c r="V181" s="17"/>
      <c r="W181" s="17"/>
      <c r="X181" s="17"/>
      <c r="Y181" s="17"/>
      <c r="Z181" s="17"/>
    </row>
    <row r="182" customFormat="false" ht="15.75" hidden="false" customHeight="true" outlineLevel="0" collapsed="false">
      <c r="B182" s="23" t="n">
        <f aca="false">IFERROR(MATCH(G182,pedidos_Lamin!$B$2:$B$169,0),0)</f>
        <v>0</v>
      </c>
      <c r="C182" s="23" t="n">
        <f aca="false">IFERROR(MATCH(G182,pedidos_conv!$B$2:$B$69,0),0)</f>
        <v>0</v>
      </c>
      <c r="D182" s="23" t="n">
        <f aca="false">IF(B182=0,0,VLOOKUP(G182,pedidos!$B$2:$N$237,4))</f>
        <v>0</v>
      </c>
      <c r="E182" s="23" t="n">
        <f aca="false">IF(C182=0,0,VLOOKUP(G182,pedidos_conv!$B$2:$N$69,4))</f>
        <v>0</v>
      </c>
      <c r="F182" s="23" t="str">
        <f aca="false">IF(G182="N/D","   ",F181+1)</f>
        <v>   </v>
      </c>
      <c r="G182" s="31" t="s">
        <v>52</v>
      </c>
      <c r="H182" s="23" t="n">
        <f aca="false">MATCH(G182,Plant_Matriz_Setup!$A$1:$A$33)</f>
        <v>28</v>
      </c>
      <c r="I182" s="23" t="n">
        <f aca="false">MATCH(G183,Plant_Matriz_Setup!$A$1:$AF$1)</f>
        <v>27</v>
      </c>
      <c r="J182" s="24" t="str">
        <f aca="false">VLOOKUP(G182,Plant_Matriz_Setup!$A$1:$AF$33,I182)</f>
        <v>0.0000</v>
      </c>
      <c r="K182" s="25" t="str">
        <f aca="false">J182</f>
        <v>0.0000</v>
      </c>
      <c r="L182" s="26" t="str">
        <f aca="false">RIGHT(K182,8)</f>
        <v>0.0000</v>
      </c>
      <c r="M182" s="27" t="n">
        <f aca="false">LEN(K182)</f>
        <v>6</v>
      </c>
      <c r="N182" s="27" t="n">
        <f aca="false">LEN(L182)</f>
        <v>6</v>
      </c>
      <c r="O182" s="27" t="n">
        <f aca="false">M182-N182</f>
        <v>0</v>
      </c>
      <c r="P182" s="32" t="str">
        <f aca="false">LEFT(K182,O182)</f>
        <v/>
      </c>
      <c r="Q182" s="28" t="n">
        <f aca="false">IF(O182=0,0,VALUE(P182))</f>
        <v>0</v>
      </c>
      <c r="R182" s="17"/>
      <c r="S182" s="17"/>
      <c r="T182" s="17"/>
      <c r="U182" s="17"/>
      <c r="V182" s="17"/>
      <c r="W182" s="17"/>
      <c r="X182" s="17"/>
      <c r="Y182" s="17"/>
      <c r="Z182" s="17"/>
    </row>
    <row r="183" customFormat="false" ht="15.75" hidden="false" customHeight="true" outlineLevel="0" collapsed="false">
      <c r="B183" s="23" t="n">
        <f aca="false">IFERROR(MATCH(G183,pedidos_Lamin!$B$2:$B$169,0),0)</f>
        <v>0</v>
      </c>
      <c r="C183" s="23" t="n">
        <f aca="false">IFERROR(MATCH(G183,pedidos_conv!$B$2:$B$69,0),0)</f>
        <v>0</v>
      </c>
      <c r="D183" s="23" t="n">
        <f aca="false">IF(B183=0,0,VLOOKUP(G183,pedidos!$B$2:$N$237,4))</f>
        <v>0</v>
      </c>
      <c r="E183" s="23" t="n">
        <f aca="false">IF(C183=0,0,VLOOKUP(G183,pedidos_conv!$B$2:$N$69,4))</f>
        <v>0</v>
      </c>
      <c r="F183" s="23" t="str">
        <f aca="false">IF(G183="N/D","   ",F182+1)</f>
        <v>   </v>
      </c>
      <c r="G183" s="31" t="s">
        <v>52</v>
      </c>
      <c r="H183" s="23" t="n">
        <f aca="false">MATCH(G183,Plant_Matriz_Setup!$A$1:$A$33)</f>
        <v>28</v>
      </c>
      <c r="I183" s="23" t="n">
        <f aca="false">MATCH(G184,Plant_Matriz_Setup!$A$1:$AF$1)</f>
        <v>27</v>
      </c>
      <c r="J183" s="24" t="str">
        <f aca="false">VLOOKUP(G183,Plant_Matriz_Setup!$A$1:$AF$33,I183)</f>
        <v>0.0000</v>
      </c>
      <c r="K183" s="25" t="str">
        <f aca="false">J183</f>
        <v>0.0000</v>
      </c>
      <c r="L183" s="26" t="str">
        <f aca="false">RIGHT(K183,8)</f>
        <v>0.0000</v>
      </c>
      <c r="M183" s="27" t="n">
        <f aca="false">LEN(K183)</f>
        <v>6</v>
      </c>
      <c r="N183" s="27" t="n">
        <f aca="false">LEN(L183)</f>
        <v>6</v>
      </c>
      <c r="O183" s="27" t="n">
        <f aca="false">M183-N183</f>
        <v>0</v>
      </c>
      <c r="P183" s="32" t="str">
        <f aca="false">LEFT(K183,O183)</f>
        <v/>
      </c>
      <c r="Q183" s="28" t="n">
        <f aca="false">IF(O183=0,0,VALUE(P183))</f>
        <v>0</v>
      </c>
      <c r="R183" s="17"/>
      <c r="S183" s="17"/>
      <c r="T183" s="17"/>
      <c r="U183" s="17"/>
      <c r="V183" s="17"/>
      <c r="W183" s="17"/>
      <c r="X183" s="17"/>
      <c r="Y183" s="17"/>
      <c r="Z183" s="17"/>
    </row>
    <row r="184" customFormat="false" ht="15.75" hidden="false" customHeight="true" outlineLevel="0" collapsed="false">
      <c r="B184" s="23" t="n">
        <f aca="false">IFERROR(MATCH(G184,pedidos_Lamin!$B$2:$B$169,0),0)</f>
        <v>0</v>
      </c>
      <c r="C184" s="23" t="n">
        <f aca="false">IFERROR(MATCH(G184,pedidos_conv!$B$2:$B$69,0),0)</f>
        <v>0</v>
      </c>
      <c r="D184" s="23" t="n">
        <f aca="false">IF(B184=0,0,VLOOKUP(G184,pedidos!$B$2:$N$237,4))</f>
        <v>0</v>
      </c>
      <c r="E184" s="23" t="n">
        <f aca="false">IF(C184=0,0,VLOOKUP(G184,pedidos_conv!$B$2:$N$69,4))</f>
        <v>0</v>
      </c>
      <c r="F184" s="23" t="str">
        <f aca="false">IF(G184="N/D","   ",F183+1)</f>
        <v>   </v>
      </c>
      <c r="G184" s="31" t="s">
        <v>52</v>
      </c>
      <c r="H184" s="23" t="n">
        <f aca="false">MATCH(G184,Plant_Matriz_Setup!$A$1:$A$33)</f>
        <v>28</v>
      </c>
      <c r="I184" s="23" t="n">
        <f aca="false">MATCH(G185,Plant_Matriz_Setup!$A$1:$AF$1)</f>
        <v>27</v>
      </c>
      <c r="J184" s="24" t="str">
        <f aca="false">VLOOKUP(G184,Plant_Matriz_Setup!$A$1:$AF$33,I184)</f>
        <v>0.0000</v>
      </c>
      <c r="K184" s="25" t="str">
        <f aca="false">J184</f>
        <v>0.0000</v>
      </c>
      <c r="L184" s="26" t="str">
        <f aca="false">RIGHT(K184,8)</f>
        <v>0.0000</v>
      </c>
      <c r="M184" s="27" t="n">
        <f aca="false">LEN(K184)</f>
        <v>6</v>
      </c>
      <c r="N184" s="27" t="n">
        <f aca="false">LEN(L184)</f>
        <v>6</v>
      </c>
      <c r="O184" s="27" t="n">
        <f aca="false">M184-N184</f>
        <v>0</v>
      </c>
      <c r="P184" s="32" t="str">
        <f aca="false">LEFT(K184,O184)</f>
        <v/>
      </c>
      <c r="Q184" s="28" t="n">
        <f aca="false">IF(O184=0,0,VALUE(P184))</f>
        <v>0</v>
      </c>
      <c r="R184" s="17"/>
      <c r="S184" s="17"/>
      <c r="T184" s="17"/>
      <c r="U184" s="17"/>
      <c r="V184" s="17"/>
      <c r="W184" s="17"/>
      <c r="X184" s="17"/>
      <c r="Y184" s="17"/>
      <c r="Z184" s="17"/>
    </row>
    <row r="185" customFormat="false" ht="15.75" hidden="false" customHeight="true" outlineLevel="0" collapsed="false">
      <c r="B185" s="23" t="n">
        <f aca="false">IFERROR(MATCH(G185,pedidos_Lamin!$B$2:$B$169,0),0)</f>
        <v>0</v>
      </c>
      <c r="C185" s="23" t="n">
        <f aca="false">IFERROR(MATCH(G185,pedidos_conv!$B$2:$B$69,0),0)</f>
        <v>0</v>
      </c>
      <c r="D185" s="23" t="n">
        <f aca="false">IF(B185=0,0,VLOOKUP(G185,pedidos!$B$2:$N$237,4))</f>
        <v>0</v>
      </c>
      <c r="E185" s="23" t="n">
        <f aca="false">IF(C185=0,0,VLOOKUP(G185,pedidos_conv!$B$2:$N$69,4))</f>
        <v>0</v>
      </c>
      <c r="F185" s="23" t="str">
        <f aca="false">IF(G185="N/D","   ",F184+1)</f>
        <v>   </v>
      </c>
      <c r="G185" s="31" t="s">
        <v>52</v>
      </c>
      <c r="H185" s="23" t="n">
        <f aca="false">MATCH(G185,Plant_Matriz_Setup!$A$1:$A$33)</f>
        <v>28</v>
      </c>
      <c r="I185" s="23" t="n">
        <f aca="false">MATCH(G186,Plant_Matriz_Setup!$A$1:$AF$1)</f>
        <v>27</v>
      </c>
      <c r="J185" s="24" t="str">
        <f aca="false">VLOOKUP(G185,Plant_Matriz_Setup!$A$1:$AF$33,I185)</f>
        <v>0.0000</v>
      </c>
      <c r="K185" s="25" t="str">
        <f aca="false">J185</f>
        <v>0.0000</v>
      </c>
      <c r="L185" s="26" t="str">
        <f aca="false">RIGHT(K185,8)</f>
        <v>0.0000</v>
      </c>
      <c r="M185" s="27" t="n">
        <f aca="false">LEN(K185)</f>
        <v>6</v>
      </c>
      <c r="N185" s="27" t="n">
        <f aca="false">LEN(L185)</f>
        <v>6</v>
      </c>
      <c r="O185" s="27" t="n">
        <f aca="false">M185-N185</f>
        <v>0</v>
      </c>
      <c r="P185" s="32" t="str">
        <f aca="false">LEFT(K185,O185)</f>
        <v/>
      </c>
      <c r="Q185" s="28" t="n">
        <f aca="false">IF(O185=0,0,VALUE(P185))</f>
        <v>0</v>
      </c>
      <c r="R185" s="17"/>
      <c r="S185" s="17"/>
      <c r="T185" s="17"/>
      <c r="U185" s="17"/>
      <c r="V185" s="17"/>
      <c r="W185" s="17"/>
      <c r="X185" s="17"/>
      <c r="Y185" s="17"/>
      <c r="Z185" s="17"/>
    </row>
    <row r="186" customFormat="false" ht="15.75" hidden="false" customHeight="true" outlineLevel="0" collapsed="false">
      <c r="B186" s="23" t="n">
        <f aca="false">IFERROR(MATCH(G186,pedidos_Lamin!$B$2:$B$169,0),0)</f>
        <v>0</v>
      </c>
      <c r="C186" s="23" t="n">
        <f aca="false">IFERROR(MATCH(G186,pedidos_conv!$B$2:$B$69,0),0)</f>
        <v>0</v>
      </c>
      <c r="D186" s="23" t="n">
        <f aca="false">IF(B186=0,0,VLOOKUP(G186,pedidos!$B$2:$N$237,4))</f>
        <v>0</v>
      </c>
      <c r="E186" s="23" t="n">
        <f aca="false">IF(C186=0,0,VLOOKUP(G186,pedidos_conv!$B$2:$N$69,4))</f>
        <v>0</v>
      </c>
      <c r="F186" s="23" t="str">
        <f aca="false">IF(G186="N/D","   ",F185+1)</f>
        <v>   </v>
      </c>
      <c r="G186" s="31" t="s">
        <v>52</v>
      </c>
      <c r="H186" s="23" t="n">
        <f aca="false">MATCH(G186,Plant_Matriz_Setup!$A$1:$A$33)</f>
        <v>28</v>
      </c>
      <c r="I186" s="23" t="n">
        <f aca="false">MATCH(G187,Plant_Matriz_Setup!$A$1:$AF$1)</f>
        <v>27</v>
      </c>
      <c r="J186" s="24" t="str">
        <f aca="false">VLOOKUP(G186,Plant_Matriz_Setup!$A$1:$AF$33,I186)</f>
        <v>0.0000</v>
      </c>
      <c r="K186" s="25" t="str">
        <f aca="false">J186</f>
        <v>0.0000</v>
      </c>
      <c r="L186" s="26" t="str">
        <f aca="false">RIGHT(K186,8)</f>
        <v>0.0000</v>
      </c>
      <c r="M186" s="27" t="n">
        <f aca="false">LEN(K186)</f>
        <v>6</v>
      </c>
      <c r="N186" s="27" t="n">
        <f aca="false">LEN(L186)</f>
        <v>6</v>
      </c>
      <c r="O186" s="27" t="n">
        <f aca="false">M186-N186</f>
        <v>0</v>
      </c>
      <c r="P186" s="32" t="str">
        <f aca="false">LEFT(K186,O186)</f>
        <v/>
      </c>
      <c r="Q186" s="28" t="n">
        <f aca="false">IF(O186=0,0,VALUE(P186))</f>
        <v>0</v>
      </c>
      <c r="R186" s="17"/>
      <c r="S186" s="17"/>
      <c r="T186" s="17"/>
      <c r="U186" s="17"/>
      <c r="V186" s="17"/>
      <c r="W186" s="17"/>
      <c r="X186" s="17"/>
      <c r="Y186" s="17"/>
      <c r="Z186" s="17"/>
    </row>
    <row r="187" customFormat="false" ht="15.75" hidden="false" customHeight="true" outlineLevel="0" collapsed="false">
      <c r="B187" s="23" t="n">
        <f aca="false">IFERROR(MATCH(G187,pedidos_Lamin!$B$2:$B$169,0),0)</f>
        <v>0</v>
      </c>
      <c r="C187" s="23" t="n">
        <f aca="false">IFERROR(MATCH(G187,pedidos_conv!$B$2:$B$69,0),0)</f>
        <v>0</v>
      </c>
      <c r="D187" s="23" t="n">
        <f aca="false">IF(B187=0,0,VLOOKUP(G187,pedidos!$B$2:$N$237,4))</f>
        <v>0</v>
      </c>
      <c r="E187" s="23" t="n">
        <f aca="false">IF(C187=0,0,VLOOKUP(G187,pedidos_conv!$B$2:$N$69,4))</f>
        <v>0</v>
      </c>
      <c r="F187" s="23" t="str">
        <f aca="false">IF(G187="N/D","   ",F186+1)</f>
        <v>   </v>
      </c>
      <c r="G187" s="31" t="s">
        <v>52</v>
      </c>
      <c r="H187" s="23" t="n">
        <f aca="false">MATCH(G187,Plant_Matriz_Setup!$A$1:$A$33)</f>
        <v>28</v>
      </c>
      <c r="I187" s="23" t="n">
        <f aca="false">MATCH(G188,Plant_Matriz_Setup!$A$1:$AF$1)</f>
        <v>27</v>
      </c>
      <c r="J187" s="24" t="str">
        <f aca="false">VLOOKUP(G187,Plant_Matriz_Setup!$A$1:$AF$33,I187)</f>
        <v>0.0000</v>
      </c>
      <c r="K187" s="25" t="str">
        <f aca="false">J187</f>
        <v>0.0000</v>
      </c>
      <c r="L187" s="26" t="str">
        <f aca="false">RIGHT(K187,8)</f>
        <v>0.0000</v>
      </c>
      <c r="M187" s="27" t="n">
        <f aca="false">LEN(K187)</f>
        <v>6</v>
      </c>
      <c r="N187" s="27" t="n">
        <f aca="false">LEN(L187)</f>
        <v>6</v>
      </c>
      <c r="O187" s="27" t="n">
        <f aca="false">M187-N187</f>
        <v>0</v>
      </c>
      <c r="P187" s="32" t="str">
        <f aca="false">LEFT(K187,O187)</f>
        <v/>
      </c>
      <c r="Q187" s="28" t="n">
        <f aca="false">IF(O187=0,0,VALUE(P187))</f>
        <v>0</v>
      </c>
      <c r="R187" s="17"/>
      <c r="S187" s="17"/>
      <c r="T187" s="17"/>
      <c r="U187" s="17"/>
      <c r="V187" s="17"/>
      <c r="W187" s="17"/>
      <c r="X187" s="17"/>
      <c r="Y187" s="17"/>
      <c r="Z187" s="17"/>
    </row>
    <row r="188" customFormat="false" ht="15.75" hidden="false" customHeight="true" outlineLevel="0" collapsed="false">
      <c r="B188" s="23" t="n">
        <f aca="false">IFERROR(MATCH(G188,pedidos_Lamin!$B$2:$B$169,0),0)</f>
        <v>0</v>
      </c>
      <c r="C188" s="23" t="n">
        <f aca="false">IFERROR(MATCH(G188,pedidos_conv!$B$2:$B$69,0),0)</f>
        <v>0</v>
      </c>
      <c r="D188" s="23" t="n">
        <f aca="false">IF(B188=0,0,VLOOKUP(G188,pedidos!$B$2:$N$237,4))</f>
        <v>0</v>
      </c>
      <c r="E188" s="23" t="n">
        <f aca="false">IF(C188=0,0,VLOOKUP(G188,pedidos_conv!$B$2:$N$69,4))</f>
        <v>0</v>
      </c>
      <c r="F188" s="23" t="str">
        <f aca="false">IF(G188="N/D","   ",F187+1)</f>
        <v>   </v>
      </c>
      <c r="G188" s="31" t="s">
        <v>52</v>
      </c>
      <c r="H188" s="23" t="n">
        <f aca="false">MATCH(G188,Plant_Matriz_Setup!$A$1:$A$33)</f>
        <v>28</v>
      </c>
      <c r="I188" s="23" t="n">
        <f aca="false">MATCH(G189,Plant_Matriz_Setup!$A$1:$AF$1)</f>
        <v>27</v>
      </c>
      <c r="J188" s="24" t="str">
        <f aca="false">VLOOKUP(G188,Plant_Matriz_Setup!$A$1:$AF$33,I188)</f>
        <v>0.0000</v>
      </c>
      <c r="K188" s="25" t="str">
        <f aca="false">J188</f>
        <v>0.0000</v>
      </c>
      <c r="L188" s="26" t="str">
        <f aca="false">RIGHT(K188,8)</f>
        <v>0.0000</v>
      </c>
      <c r="M188" s="27" t="n">
        <f aca="false">LEN(K188)</f>
        <v>6</v>
      </c>
      <c r="N188" s="27" t="n">
        <f aca="false">LEN(L188)</f>
        <v>6</v>
      </c>
      <c r="O188" s="27" t="n">
        <f aca="false">M188-N188</f>
        <v>0</v>
      </c>
      <c r="P188" s="32" t="str">
        <f aca="false">LEFT(K188,O188)</f>
        <v/>
      </c>
      <c r="Q188" s="28" t="n">
        <f aca="false">IF(O188=0,0,VALUE(P188))</f>
        <v>0</v>
      </c>
      <c r="R188" s="17"/>
      <c r="S188" s="17"/>
      <c r="T188" s="17"/>
      <c r="U188" s="17"/>
      <c r="V188" s="17"/>
      <c r="W188" s="17"/>
      <c r="X188" s="17"/>
      <c r="Y188" s="17"/>
      <c r="Z188" s="17"/>
    </row>
    <row r="189" customFormat="false" ht="15.75" hidden="false" customHeight="true" outlineLevel="0" collapsed="false">
      <c r="B189" s="23" t="n">
        <f aca="false">IFERROR(MATCH(G189,pedidos_Lamin!$B$2:$B$169,0),0)</f>
        <v>0</v>
      </c>
      <c r="C189" s="23" t="n">
        <f aca="false">IFERROR(MATCH(G189,pedidos_conv!$B$2:$B$69,0),0)</f>
        <v>0</v>
      </c>
      <c r="D189" s="23" t="n">
        <f aca="false">IF(B189=0,0,VLOOKUP(G189,pedidos!$B$2:$N$237,4))</f>
        <v>0</v>
      </c>
      <c r="E189" s="23" t="n">
        <f aca="false">IF(C189=0,0,VLOOKUP(G189,pedidos_conv!$B$2:$N$69,4))</f>
        <v>0</v>
      </c>
      <c r="F189" s="23" t="str">
        <f aca="false">IF(G189="N/D","   ",F188+1)</f>
        <v>   </v>
      </c>
      <c r="G189" s="31" t="s">
        <v>52</v>
      </c>
      <c r="H189" s="23" t="n">
        <f aca="false">MATCH(G189,Plant_Matriz_Setup!$A$1:$A$33)</f>
        <v>28</v>
      </c>
      <c r="I189" s="23" t="n">
        <f aca="false">MATCH(G190,Plant_Matriz_Setup!$A$1:$AF$1)</f>
        <v>27</v>
      </c>
      <c r="J189" s="24" t="str">
        <f aca="false">VLOOKUP(G189,Plant_Matriz_Setup!$A$1:$AF$33,I189)</f>
        <v>0.0000</v>
      </c>
      <c r="K189" s="25" t="str">
        <f aca="false">J189</f>
        <v>0.0000</v>
      </c>
      <c r="L189" s="26" t="str">
        <f aca="false">RIGHT(K189,8)</f>
        <v>0.0000</v>
      </c>
      <c r="M189" s="27" t="n">
        <f aca="false">LEN(K189)</f>
        <v>6</v>
      </c>
      <c r="N189" s="27" t="n">
        <f aca="false">LEN(L189)</f>
        <v>6</v>
      </c>
      <c r="O189" s="27" t="n">
        <f aca="false">M189-N189</f>
        <v>0</v>
      </c>
      <c r="P189" s="32" t="str">
        <f aca="false">LEFT(K189,O189)</f>
        <v/>
      </c>
      <c r="Q189" s="28" t="n">
        <f aca="false">IF(O189=0,0,VALUE(P189))</f>
        <v>0</v>
      </c>
      <c r="R189" s="17"/>
      <c r="S189" s="17"/>
      <c r="T189" s="17"/>
      <c r="U189" s="17"/>
      <c r="V189" s="17"/>
      <c r="W189" s="17"/>
      <c r="X189" s="17"/>
      <c r="Y189" s="17"/>
      <c r="Z189" s="17"/>
    </row>
    <row r="190" customFormat="false" ht="15.75" hidden="false" customHeight="true" outlineLevel="0" collapsed="false">
      <c r="B190" s="23" t="n">
        <f aca="false">IFERROR(MATCH(G190,pedidos_Lamin!$B$2:$B$169,0),0)</f>
        <v>0</v>
      </c>
      <c r="C190" s="23" t="n">
        <f aca="false">IFERROR(MATCH(G190,pedidos_conv!$B$2:$B$69,0),0)</f>
        <v>0</v>
      </c>
      <c r="D190" s="23" t="n">
        <f aca="false">IF(B190=0,0,VLOOKUP(G190,pedidos!$B$2:$N$237,4))</f>
        <v>0</v>
      </c>
      <c r="E190" s="23" t="n">
        <f aca="false">IF(C190=0,0,VLOOKUP(G190,pedidos_conv!$B$2:$N$69,4))</f>
        <v>0</v>
      </c>
      <c r="F190" s="23" t="str">
        <f aca="false">IF(G190="N/D","   ",F189+1)</f>
        <v>   </v>
      </c>
      <c r="G190" s="31" t="s">
        <v>52</v>
      </c>
      <c r="H190" s="23" t="n">
        <f aca="false">MATCH(G190,Plant_Matriz_Setup!$A$1:$A$33)</f>
        <v>28</v>
      </c>
      <c r="I190" s="23" t="n">
        <f aca="false">MATCH(G191,Plant_Matriz_Setup!$A$1:$AF$1)</f>
        <v>27</v>
      </c>
      <c r="J190" s="24" t="str">
        <f aca="false">VLOOKUP(G190,Plant_Matriz_Setup!$A$1:$AF$33,I190)</f>
        <v>0.0000</v>
      </c>
      <c r="K190" s="25" t="str">
        <f aca="false">J190</f>
        <v>0.0000</v>
      </c>
      <c r="L190" s="26" t="str">
        <f aca="false">RIGHT(K190,8)</f>
        <v>0.0000</v>
      </c>
      <c r="M190" s="27" t="n">
        <f aca="false">LEN(K190)</f>
        <v>6</v>
      </c>
      <c r="N190" s="27" t="n">
        <f aca="false">LEN(L190)</f>
        <v>6</v>
      </c>
      <c r="O190" s="27" t="n">
        <f aca="false">M190-N190</f>
        <v>0</v>
      </c>
      <c r="P190" s="32" t="str">
        <f aca="false">LEFT(K190,O190)</f>
        <v/>
      </c>
      <c r="Q190" s="28" t="n">
        <f aca="false">IF(O190=0,0,VALUE(P190))</f>
        <v>0</v>
      </c>
      <c r="R190" s="17"/>
      <c r="S190" s="17"/>
      <c r="T190" s="17"/>
      <c r="U190" s="17"/>
      <c r="V190" s="17"/>
      <c r="W190" s="17"/>
      <c r="X190" s="17"/>
      <c r="Y190" s="17"/>
      <c r="Z190" s="17"/>
    </row>
    <row r="191" customFormat="false" ht="15.75" hidden="false" customHeight="true" outlineLevel="0" collapsed="false">
      <c r="B191" s="23" t="n">
        <f aca="false">IFERROR(MATCH(G191,pedidos_Lamin!$B$2:$B$169,0),0)</f>
        <v>0</v>
      </c>
      <c r="C191" s="23" t="n">
        <f aca="false">IFERROR(MATCH(G191,pedidos_conv!$B$2:$B$69,0),0)</f>
        <v>0</v>
      </c>
      <c r="D191" s="23" t="n">
        <f aca="false">IF(B191=0,0,VLOOKUP(G191,pedidos!$B$2:$N$237,4))</f>
        <v>0</v>
      </c>
      <c r="E191" s="23" t="n">
        <f aca="false">IF(C191=0,0,VLOOKUP(G191,pedidos_conv!$B$2:$N$69,4))</f>
        <v>0</v>
      </c>
      <c r="F191" s="23" t="str">
        <f aca="false">IF(G191="N/D","   ",F190+1)</f>
        <v>   </v>
      </c>
      <c r="G191" s="31" t="s">
        <v>52</v>
      </c>
      <c r="H191" s="23" t="n">
        <f aca="false">MATCH(G191,Plant_Matriz_Setup!$A$1:$A$33)</f>
        <v>28</v>
      </c>
      <c r="I191" s="23" t="n">
        <f aca="false">MATCH(G192,Plant_Matriz_Setup!$A$1:$AF$1)</f>
        <v>27</v>
      </c>
      <c r="J191" s="24" t="str">
        <f aca="false">VLOOKUP(G191,Plant_Matriz_Setup!$A$1:$AF$33,I191)</f>
        <v>0.0000</v>
      </c>
      <c r="K191" s="25" t="str">
        <f aca="false">J191</f>
        <v>0.0000</v>
      </c>
      <c r="L191" s="26" t="str">
        <f aca="false">RIGHT(K191,8)</f>
        <v>0.0000</v>
      </c>
      <c r="M191" s="27" t="n">
        <f aca="false">LEN(K191)</f>
        <v>6</v>
      </c>
      <c r="N191" s="27" t="n">
        <f aca="false">LEN(L191)</f>
        <v>6</v>
      </c>
      <c r="O191" s="27" t="n">
        <f aca="false">M191-N191</f>
        <v>0</v>
      </c>
      <c r="P191" s="32" t="str">
        <f aca="false">LEFT(K191,O191)</f>
        <v/>
      </c>
      <c r="Q191" s="28" t="n">
        <f aca="false">IF(O191=0,0,VALUE(P191))</f>
        <v>0</v>
      </c>
      <c r="R191" s="17"/>
      <c r="S191" s="17"/>
      <c r="T191" s="17"/>
      <c r="U191" s="17"/>
      <c r="V191" s="17"/>
      <c r="W191" s="17"/>
      <c r="X191" s="17"/>
      <c r="Y191" s="17"/>
      <c r="Z191" s="17"/>
    </row>
    <row r="192" customFormat="false" ht="15.75" hidden="false" customHeight="true" outlineLevel="0" collapsed="false">
      <c r="B192" s="23" t="n">
        <f aca="false">IFERROR(MATCH(G192,pedidos_Lamin!$B$2:$B$169,0),0)</f>
        <v>0</v>
      </c>
      <c r="C192" s="23" t="n">
        <f aca="false">IFERROR(MATCH(G192,pedidos_conv!$B$2:$B$69,0),0)</f>
        <v>0</v>
      </c>
      <c r="D192" s="23" t="n">
        <f aca="false">IF(B192=0,0,VLOOKUP(G192,pedidos!$B$2:$N$237,4))</f>
        <v>0</v>
      </c>
      <c r="E192" s="23" t="n">
        <f aca="false">IF(C192=0,0,VLOOKUP(G192,pedidos_conv!$B$2:$N$69,4))</f>
        <v>0</v>
      </c>
      <c r="F192" s="23" t="str">
        <f aca="false">IF(G192="N/D","   ",F191+1)</f>
        <v>   </v>
      </c>
      <c r="G192" s="31" t="s">
        <v>52</v>
      </c>
      <c r="H192" s="23" t="n">
        <f aca="false">MATCH(G192,Plant_Matriz_Setup!$A$1:$A$33)</f>
        <v>28</v>
      </c>
      <c r="I192" s="23" t="n">
        <f aca="false">MATCH(G193,Plant_Matriz_Setup!$A$1:$AF$1)</f>
        <v>27</v>
      </c>
      <c r="J192" s="24" t="str">
        <f aca="false">VLOOKUP(G192,Plant_Matriz_Setup!$A$1:$AF$33,I192)</f>
        <v>0.0000</v>
      </c>
      <c r="K192" s="25" t="str">
        <f aca="false">J192</f>
        <v>0.0000</v>
      </c>
      <c r="L192" s="26" t="str">
        <f aca="false">RIGHT(K192,8)</f>
        <v>0.0000</v>
      </c>
      <c r="M192" s="27" t="n">
        <f aca="false">LEN(K192)</f>
        <v>6</v>
      </c>
      <c r="N192" s="27" t="n">
        <f aca="false">LEN(L192)</f>
        <v>6</v>
      </c>
      <c r="O192" s="27" t="n">
        <f aca="false">M192-N192</f>
        <v>0</v>
      </c>
      <c r="P192" s="32" t="str">
        <f aca="false">LEFT(K192,O192)</f>
        <v/>
      </c>
      <c r="Q192" s="28" t="n">
        <f aca="false">IF(O192=0,0,VALUE(P192))</f>
        <v>0</v>
      </c>
      <c r="R192" s="17"/>
      <c r="S192" s="17"/>
      <c r="T192" s="17"/>
      <c r="U192" s="17"/>
      <c r="V192" s="17"/>
      <c r="W192" s="17"/>
      <c r="X192" s="17"/>
      <c r="Y192" s="17"/>
      <c r="Z192" s="17"/>
    </row>
    <row r="193" customFormat="false" ht="15.75" hidden="false" customHeight="true" outlineLevel="0" collapsed="false">
      <c r="B193" s="23" t="n">
        <f aca="false">IFERROR(MATCH(G193,pedidos_Lamin!$B$2:$B$169,0),0)</f>
        <v>0</v>
      </c>
      <c r="C193" s="23" t="n">
        <f aca="false">IFERROR(MATCH(G193,pedidos_conv!$B$2:$B$69,0),0)</f>
        <v>0</v>
      </c>
      <c r="D193" s="23" t="n">
        <f aca="false">IF(B193=0,0,VLOOKUP(G193,pedidos!$B$2:$N$237,4))</f>
        <v>0</v>
      </c>
      <c r="E193" s="23" t="n">
        <f aca="false">IF(C193=0,0,VLOOKUP(G193,pedidos_conv!$B$2:$N$69,4))</f>
        <v>0</v>
      </c>
      <c r="F193" s="23" t="str">
        <f aca="false">IF(G193="N/D","   ",F192+1)</f>
        <v>   </v>
      </c>
      <c r="G193" s="31" t="s">
        <v>52</v>
      </c>
      <c r="H193" s="23" t="n">
        <f aca="false">MATCH(G193,Plant_Matriz_Setup!$A$1:$A$33)</f>
        <v>28</v>
      </c>
      <c r="I193" s="23" t="n">
        <f aca="false">MATCH(G194,Plant_Matriz_Setup!$A$1:$AF$1)</f>
        <v>27</v>
      </c>
      <c r="J193" s="24" t="str">
        <f aca="false">VLOOKUP(G193,Plant_Matriz_Setup!$A$1:$AF$33,I193)</f>
        <v>0.0000</v>
      </c>
      <c r="K193" s="25" t="str">
        <f aca="false">J193</f>
        <v>0.0000</v>
      </c>
      <c r="L193" s="26" t="str">
        <f aca="false">RIGHT(K193,8)</f>
        <v>0.0000</v>
      </c>
      <c r="M193" s="27" t="n">
        <f aca="false">LEN(K193)</f>
        <v>6</v>
      </c>
      <c r="N193" s="27" t="n">
        <f aca="false">LEN(L193)</f>
        <v>6</v>
      </c>
      <c r="O193" s="27" t="n">
        <f aca="false">M193-N193</f>
        <v>0</v>
      </c>
      <c r="P193" s="32" t="str">
        <f aca="false">LEFT(K193,O193)</f>
        <v/>
      </c>
      <c r="Q193" s="28" t="n">
        <f aca="false">IF(O193=0,0,VALUE(P193))</f>
        <v>0</v>
      </c>
      <c r="R193" s="17"/>
      <c r="S193" s="17"/>
      <c r="T193" s="17"/>
      <c r="U193" s="17"/>
      <c r="V193" s="17"/>
      <c r="W193" s="17"/>
      <c r="X193" s="17"/>
      <c r="Y193" s="17"/>
      <c r="Z193" s="17"/>
    </row>
    <row r="194" customFormat="false" ht="15.75" hidden="false" customHeight="true" outlineLevel="0" collapsed="false">
      <c r="B194" s="23" t="n">
        <f aca="false">IFERROR(MATCH(G194,pedidos_Lamin!$B$2:$B$169,0),0)</f>
        <v>0</v>
      </c>
      <c r="C194" s="23" t="n">
        <f aca="false">IFERROR(MATCH(G194,pedidos_conv!$B$2:$B$69,0),0)</f>
        <v>0</v>
      </c>
      <c r="D194" s="23" t="n">
        <f aca="false">IF(B194=0,0,VLOOKUP(G194,pedidos!$B$2:$N$237,4))</f>
        <v>0</v>
      </c>
      <c r="E194" s="23" t="n">
        <f aca="false">IF(C194=0,0,VLOOKUP(G194,pedidos_conv!$B$2:$N$69,4))</f>
        <v>0</v>
      </c>
      <c r="F194" s="23" t="str">
        <f aca="false">IF(G194="N/D","   ",F193+1)</f>
        <v>   </v>
      </c>
      <c r="G194" s="31" t="s">
        <v>52</v>
      </c>
      <c r="H194" s="23" t="n">
        <f aca="false">MATCH(G194,Plant_Matriz_Setup!$A$1:$A$33)</f>
        <v>28</v>
      </c>
      <c r="I194" s="23" t="n">
        <f aca="false">MATCH(G195,Plant_Matriz_Setup!$A$1:$AF$1)</f>
        <v>27</v>
      </c>
      <c r="J194" s="24" t="str">
        <f aca="false">VLOOKUP(G194,Plant_Matriz_Setup!$A$1:$AF$33,I194)</f>
        <v>0.0000</v>
      </c>
      <c r="K194" s="25" t="str">
        <f aca="false">J194</f>
        <v>0.0000</v>
      </c>
      <c r="L194" s="26" t="str">
        <f aca="false">RIGHT(K194,8)</f>
        <v>0.0000</v>
      </c>
      <c r="M194" s="27" t="n">
        <f aca="false">LEN(K194)</f>
        <v>6</v>
      </c>
      <c r="N194" s="27" t="n">
        <f aca="false">LEN(L194)</f>
        <v>6</v>
      </c>
      <c r="O194" s="27" t="n">
        <f aca="false">M194-N194</f>
        <v>0</v>
      </c>
      <c r="P194" s="32" t="str">
        <f aca="false">LEFT(K194,O194)</f>
        <v/>
      </c>
      <c r="Q194" s="28" t="n">
        <f aca="false">IF(O194=0,0,VALUE(P194))</f>
        <v>0</v>
      </c>
      <c r="R194" s="17"/>
      <c r="S194" s="17"/>
      <c r="T194" s="17"/>
      <c r="U194" s="17"/>
      <c r="V194" s="17"/>
      <c r="W194" s="17"/>
      <c r="X194" s="17"/>
      <c r="Y194" s="17"/>
      <c r="Z194" s="17"/>
    </row>
    <row r="195" customFormat="false" ht="15.75" hidden="false" customHeight="true" outlineLevel="0" collapsed="false">
      <c r="B195" s="23" t="n">
        <f aca="false">IFERROR(MATCH(G195,pedidos_Lamin!$B$2:$B$169,0),0)</f>
        <v>0</v>
      </c>
      <c r="C195" s="23" t="n">
        <f aca="false">IFERROR(MATCH(G195,pedidos_conv!$B$2:$B$69,0),0)</f>
        <v>0</v>
      </c>
      <c r="D195" s="23" t="n">
        <f aca="false">IF(B195=0,0,VLOOKUP(G195,pedidos!$B$2:$N$237,4))</f>
        <v>0</v>
      </c>
      <c r="E195" s="23" t="n">
        <f aca="false">IF(C195=0,0,VLOOKUP(G195,pedidos_conv!$B$2:$N$69,4))</f>
        <v>0</v>
      </c>
      <c r="F195" s="23" t="str">
        <f aca="false">IF(G195="N/D","   ",F194+1)</f>
        <v>   </v>
      </c>
      <c r="G195" s="31" t="s">
        <v>52</v>
      </c>
      <c r="H195" s="23" t="n">
        <f aca="false">MATCH(G195,Plant_Matriz_Setup!$A$1:$A$33)</f>
        <v>28</v>
      </c>
      <c r="I195" s="23" t="n">
        <f aca="false">MATCH(G196,Plant_Matriz_Setup!$A$1:$AF$1)</f>
        <v>27</v>
      </c>
      <c r="J195" s="24" t="str">
        <f aca="false">VLOOKUP(G195,Plant_Matriz_Setup!$A$1:$AF$33,I195)</f>
        <v>0.0000</v>
      </c>
      <c r="K195" s="25" t="str">
        <f aca="false">J195</f>
        <v>0.0000</v>
      </c>
      <c r="L195" s="26" t="str">
        <f aca="false">RIGHT(K195,8)</f>
        <v>0.0000</v>
      </c>
      <c r="M195" s="27" t="n">
        <f aca="false">LEN(K195)</f>
        <v>6</v>
      </c>
      <c r="N195" s="27" t="n">
        <f aca="false">LEN(L195)</f>
        <v>6</v>
      </c>
      <c r="O195" s="27" t="n">
        <f aca="false">M195-N195</f>
        <v>0</v>
      </c>
      <c r="P195" s="32" t="str">
        <f aca="false">LEFT(K195,O195)</f>
        <v/>
      </c>
      <c r="Q195" s="28" t="n">
        <f aca="false">IF(O195=0,0,VALUE(P195))</f>
        <v>0</v>
      </c>
      <c r="R195" s="17"/>
      <c r="S195" s="17"/>
      <c r="T195" s="17"/>
      <c r="U195" s="17"/>
      <c r="V195" s="17"/>
      <c r="W195" s="17"/>
      <c r="X195" s="17"/>
      <c r="Y195" s="17"/>
      <c r="Z195" s="17"/>
    </row>
    <row r="196" customFormat="false" ht="15.75" hidden="false" customHeight="true" outlineLevel="0" collapsed="false">
      <c r="B196" s="23" t="n">
        <f aca="false">IFERROR(MATCH(G196,pedidos_Lamin!$B$2:$B$169,0),0)</f>
        <v>0</v>
      </c>
      <c r="C196" s="23" t="n">
        <f aca="false">IFERROR(MATCH(G196,pedidos_conv!$B$2:$B$69,0),0)</f>
        <v>0</v>
      </c>
      <c r="D196" s="23" t="n">
        <f aca="false">IF(B196=0,0,VLOOKUP(G196,pedidos!$B$2:$N$237,4))</f>
        <v>0</v>
      </c>
      <c r="E196" s="23" t="n">
        <f aca="false">IF(C196=0,0,VLOOKUP(G196,pedidos_conv!$B$2:$N$69,4))</f>
        <v>0</v>
      </c>
      <c r="F196" s="23" t="str">
        <f aca="false">IF(G196="N/D","   ",F195+1)</f>
        <v>   </v>
      </c>
      <c r="G196" s="31" t="s">
        <v>52</v>
      </c>
      <c r="H196" s="23" t="n">
        <f aca="false">MATCH(G196,Plant_Matriz_Setup!$A$1:$A$33)</f>
        <v>28</v>
      </c>
      <c r="I196" s="23" t="n">
        <f aca="false">MATCH(G197,Plant_Matriz_Setup!$A$1:$AF$1)</f>
        <v>27</v>
      </c>
      <c r="J196" s="24" t="str">
        <f aca="false">VLOOKUP(G196,Plant_Matriz_Setup!$A$1:$AF$33,I196)</f>
        <v>0.0000</v>
      </c>
      <c r="K196" s="25" t="str">
        <f aca="false">J196</f>
        <v>0.0000</v>
      </c>
      <c r="L196" s="26" t="str">
        <f aca="false">RIGHT(K196,8)</f>
        <v>0.0000</v>
      </c>
      <c r="M196" s="27" t="n">
        <f aca="false">LEN(K196)</f>
        <v>6</v>
      </c>
      <c r="N196" s="27" t="n">
        <f aca="false">LEN(L196)</f>
        <v>6</v>
      </c>
      <c r="O196" s="27" t="n">
        <f aca="false">M196-N196</f>
        <v>0</v>
      </c>
      <c r="P196" s="32" t="str">
        <f aca="false">LEFT(K196,O196)</f>
        <v/>
      </c>
      <c r="Q196" s="28" t="n">
        <f aca="false">IF(O196=0,0,VALUE(P196))</f>
        <v>0</v>
      </c>
      <c r="R196" s="17"/>
      <c r="S196" s="17"/>
      <c r="T196" s="17"/>
      <c r="U196" s="17"/>
      <c r="V196" s="17"/>
      <c r="W196" s="17"/>
      <c r="X196" s="17"/>
      <c r="Y196" s="17"/>
      <c r="Z196" s="17"/>
    </row>
    <row r="197" customFormat="false" ht="15.75" hidden="false" customHeight="true" outlineLevel="0" collapsed="false">
      <c r="B197" s="23" t="n">
        <f aca="false">IFERROR(MATCH(G197,pedidos_Lamin!$B$2:$B$169,0),0)</f>
        <v>0</v>
      </c>
      <c r="C197" s="23" t="n">
        <f aca="false">IFERROR(MATCH(G197,pedidos_conv!$B$2:$B$69,0),0)</f>
        <v>0</v>
      </c>
      <c r="D197" s="23" t="n">
        <f aca="false">IF(B197=0,0,VLOOKUP(G197,pedidos!$B$2:$N$237,4))</f>
        <v>0</v>
      </c>
      <c r="E197" s="23" t="n">
        <f aca="false">IF(C197=0,0,VLOOKUP(G197,pedidos_conv!$B$2:$N$69,4))</f>
        <v>0</v>
      </c>
      <c r="F197" s="23" t="str">
        <f aca="false">IF(G197="N/D","   ",F196+1)</f>
        <v>   </v>
      </c>
      <c r="G197" s="31" t="s">
        <v>52</v>
      </c>
      <c r="H197" s="23" t="n">
        <f aca="false">MATCH(G197,Plant_Matriz_Setup!$A$1:$A$33)</f>
        <v>28</v>
      </c>
      <c r="I197" s="23" t="n">
        <f aca="false">MATCH(G198,Plant_Matriz_Setup!$A$1:$AF$1)</f>
        <v>27</v>
      </c>
      <c r="J197" s="24" t="str">
        <f aca="false">VLOOKUP(G197,Plant_Matriz_Setup!$A$1:$AF$33,I197)</f>
        <v>0.0000</v>
      </c>
      <c r="K197" s="25" t="str">
        <f aca="false">J197</f>
        <v>0.0000</v>
      </c>
      <c r="L197" s="26" t="str">
        <f aca="false">RIGHT(K197,8)</f>
        <v>0.0000</v>
      </c>
      <c r="M197" s="27" t="n">
        <f aca="false">LEN(K197)</f>
        <v>6</v>
      </c>
      <c r="N197" s="27" t="n">
        <f aca="false">LEN(L197)</f>
        <v>6</v>
      </c>
      <c r="O197" s="27" t="n">
        <f aca="false">M197-N197</f>
        <v>0</v>
      </c>
      <c r="P197" s="32" t="str">
        <f aca="false">LEFT(K197,O197)</f>
        <v/>
      </c>
      <c r="Q197" s="28" t="n">
        <f aca="false">IF(O197=0,0,VALUE(P197))</f>
        <v>0</v>
      </c>
      <c r="R197" s="17"/>
      <c r="S197" s="17"/>
      <c r="T197" s="17"/>
      <c r="U197" s="17"/>
      <c r="V197" s="17"/>
      <c r="W197" s="17"/>
      <c r="X197" s="17"/>
      <c r="Y197" s="17"/>
      <c r="Z197" s="17"/>
    </row>
    <row r="198" customFormat="false" ht="15.75" hidden="false" customHeight="true" outlineLevel="0" collapsed="false">
      <c r="B198" s="23" t="n">
        <f aca="false">IFERROR(MATCH(G198,pedidos_Lamin!$B$2:$B$169,0),0)</f>
        <v>0</v>
      </c>
      <c r="C198" s="23" t="n">
        <f aca="false">IFERROR(MATCH(G198,pedidos_conv!$B$2:$B$69,0),0)</f>
        <v>0</v>
      </c>
      <c r="D198" s="23" t="n">
        <f aca="false">IF(B198=0,0,VLOOKUP(G198,pedidos!$B$2:$N$237,4))</f>
        <v>0</v>
      </c>
      <c r="E198" s="23" t="n">
        <f aca="false">IF(C198=0,0,VLOOKUP(G198,pedidos_conv!$B$2:$N$69,4))</f>
        <v>0</v>
      </c>
      <c r="F198" s="23" t="str">
        <f aca="false">IF(G198="N/D","   ",F197+1)</f>
        <v>   </v>
      </c>
      <c r="G198" s="31" t="s">
        <v>52</v>
      </c>
      <c r="H198" s="23" t="n">
        <f aca="false">MATCH(G198,Plant_Matriz_Setup!$A$1:$A$33)</f>
        <v>28</v>
      </c>
      <c r="I198" s="23" t="n">
        <f aca="false">MATCH(G199,Plant_Matriz_Setup!$A$1:$AF$1)</f>
        <v>27</v>
      </c>
      <c r="J198" s="24" t="str">
        <f aca="false">VLOOKUP(G198,Plant_Matriz_Setup!$A$1:$AF$33,I198)</f>
        <v>0.0000</v>
      </c>
      <c r="K198" s="25" t="str">
        <f aca="false">J198</f>
        <v>0.0000</v>
      </c>
      <c r="L198" s="26" t="str">
        <f aca="false">RIGHT(K198,8)</f>
        <v>0.0000</v>
      </c>
      <c r="M198" s="27" t="n">
        <f aca="false">LEN(K198)</f>
        <v>6</v>
      </c>
      <c r="N198" s="27" t="n">
        <f aca="false">LEN(L198)</f>
        <v>6</v>
      </c>
      <c r="O198" s="27" t="n">
        <f aca="false">M198-N198</f>
        <v>0</v>
      </c>
      <c r="P198" s="32" t="str">
        <f aca="false">LEFT(K198,O198)</f>
        <v/>
      </c>
      <c r="Q198" s="28" t="n">
        <f aca="false">IF(O198=0,0,VALUE(P198))</f>
        <v>0</v>
      </c>
      <c r="R198" s="17"/>
      <c r="S198" s="17"/>
      <c r="T198" s="17"/>
      <c r="U198" s="17"/>
      <c r="V198" s="17"/>
      <c r="W198" s="17"/>
      <c r="X198" s="17"/>
      <c r="Y198" s="17"/>
      <c r="Z198" s="17"/>
    </row>
    <row r="199" customFormat="false" ht="15.75" hidden="false" customHeight="true" outlineLevel="0" collapsed="false">
      <c r="B199" s="23" t="n">
        <f aca="false">IFERROR(MATCH(G199,pedidos_Lamin!$B$2:$B$169,0),0)</f>
        <v>0</v>
      </c>
      <c r="C199" s="23" t="n">
        <f aca="false">IFERROR(MATCH(G199,pedidos_conv!$B$2:$B$69,0),0)</f>
        <v>0</v>
      </c>
      <c r="D199" s="23" t="n">
        <f aca="false">IF(B199=0,0,VLOOKUP(G199,pedidos!$B$2:$N$237,4))</f>
        <v>0</v>
      </c>
      <c r="E199" s="23" t="n">
        <f aca="false">IF(C199=0,0,VLOOKUP(G199,pedidos_conv!$B$2:$N$69,4))</f>
        <v>0</v>
      </c>
      <c r="F199" s="23" t="str">
        <f aca="false">IF(G199="N/D","   ",F198+1)</f>
        <v>   </v>
      </c>
      <c r="G199" s="31" t="s">
        <v>52</v>
      </c>
      <c r="H199" s="23" t="n">
        <f aca="false">MATCH(G199,Plant_Matriz_Setup!$A$1:$A$33)</f>
        <v>28</v>
      </c>
      <c r="I199" s="23" t="n">
        <f aca="false">MATCH(G200,Plant_Matriz_Setup!$A$1:$AF$1)</f>
        <v>27</v>
      </c>
      <c r="J199" s="24" t="str">
        <f aca="false">VLOOKUP(G199,Plant_Matriz_Setup!$A$1:$AF$33,I199)</f>
        <v>0.0000</v>
      </c>
      <c r="K199" s="25" t="str">
        <f aca="false">J199</f>
        <v>0.0000</v>
      </c>
      <c r="L199" s="26" t="str">
        <f aca="false">RIGHT(K199,8)</f>
        <v>0.0000</v>
      </c>
      <c r="M199" s="27" t="n">
        <f aca="false">LEN(K199)</f>
        <v>6</v>
      </c>
      <c r="N199" s="27" t="n">
        <f aca="false">LEN(L199)</f>
        <v>6</v>
      </c>
      <c r="O199" s="27" t="n">
        <f aca="false">M199-N199</f>
        <v>0</v>
      </c>
      <c r="P199" s="32" t="str">
        <f aca="false">LEFT(K199,O199)</f>
        <v/>
      </c>
      <c r="Q199" s="28" t="n">
        <f aca="false">IF(O199=0,0,VALUE(P199))</f>
        <v>0</v>
      </c>
      <c r="R199" s="17"/>
      <c r="S199" s="17"/>
      <c r="T199" s="17"/>
      <c r="U199" s="17"/>
      <c r="V199" s="17"/>
      <c r="W199" s="17"/>
      <c r="X199" s="17"/>
      <c r="Y199" s="17"/>
      <c r="Z199" s="17"/>
    </row>
    <row r="200" customFormat="false" ht="15.75" hidden="false" customHeight="true" outlineLevel="0" collapsed="false">
      <c r="B200" s="23" t="n">
        <f aca="false">IFERROR(MATCH(G200,pedidos_Lamin!$B$2:$B$169,0),0)</f>
        <v>0</v>
      </c>
      <c r="C200" s="23" t="n">
        <f aca="false">IFERROR(MATCH(G200,pedidos_conv!$B$2:$B$69,0),0)</f>
        <v>0</v>
      </c>
      <c r="D200" s="23" t="n">
        <f aca="false">IF(B200=0,0,VLOOKUP(G200,pedidos!$B$2:$N$237,4))</f>
        <v>0</v>
      </c>
      <c r="E200" s="23" t="n">
        <f aca="false">IF(C200=0,0,VLOOKUP(G200,pedidos_conv!$B$2:$N$69,4))</f>
        <v>0</v>
      </c>
      <c r="F200" s="23" t="str">
        <f aca="false">IF(G200="N/D","   ",F199+1)</f>
        <v>   </v>
      </c>
      <c r="G200" s="31" t="s">
        <v>52</v>
      </c>
      <c r="H200" s="23" t="n">
        <f aca="false">MATCH(G200,Plant_Matriz_Setup!$A$1:$A$33)</f>
        <v>28</v>
      </c>
      <c r="I200" s="23" t="n">
        <f aca="false">MATCH(G201,Plant_Matriz_Setup!$A$1:$AF$1)</f>
        <v>27</v>
      </c>
      <c r="J200" s="24" t="str">
        <f aca="false">VLOOKUP(G200,Plant_Matriz_Setup!$A$1:$AF$33,I200)</f>
        <v>0.0000</v>
      </c>
      <c r="K200" s="25" t="str">
        <f aca="false">J200</f>
        <v>0.0000</v>
      </c>
      <c r="L200" s="26" t="str">
        <f aca="false">RIGHT(K200,8)</f>
        <v>0.0000</v>
      </c>
      <c r="M200" s="27" t="n">
        <f aca="false">LEN(K200)</f>
        <v>6</v>
      </c>
      <c r="N200" s="27" t="n">
        <f aca="false">LEN(L200)</f>
        <v>6</v>
      </c>
      <c r="O200" s="27" t="n">
        <f aca="false">M200-N200</f>
        <v>0</v>
      </c>
      <c r="P200" s="32" t="str">
        <f aca="false">LEFT(K200,O200)</f>
        <v/>
      </c>
      <c r="Q200" s="28" t="n">
        <f aca="false">IF(O200=0,0,VALUE(P200))</f>
        <v>0</v>
      </c>
      <c r="R200" s="17"/>
      <c r="S200" s="17"/>
      <c r="T200" s="17"/>
      <c r="U200" s="17"/>
      <c r="V200" s="17"/>
      <c r="W200" s="17"/>
      <c r="X200" s="17"/>
      <c r="Y200" s="17"/>
      <c r="Z200" s="17"/>
    </row>
    <row r="201" customFormat="false" ht="15.75" hidden="false" customHeight="true" outlineLevel="0" collapsed="false">
      <c r="B201" s="23" t="n">
        <f aca="false">IFERROR(MATCH(G201,pedidos_Lamin!$B$2:$B$169,0),0)</f>
        <v>0</v>
      </c>
      <c r="C201" s="23" t="n">
        <f aca="false">IFERROR(MATCH(G201,pedidos_conv!$B$2:$B$69,0),0)</f>
        <v>0</v>
      </c>
      <c r="D201" s="23" t="n">
        <f aca="false">IF(B201=0,0,VLOOKUP(G201,pedidos!$B$2:$N$237,4))</f>
        <v>0</v>
      </c>
      <c r="E201" s="23" t="n">
        <f aca="false">IF(C201=0,0,VLOOKUP(G201,pedidos_conv!$B$2:$N$69,4))</f>
        <v>0</v>
      </c>
      <c r="F201" s="23" t="str">
        <f aca="false">IF(G201="N/D","   ",F200+1)</f>
        <v>   </v>
      </c>
      <c r="G201" s="31" t="s">
        <v>52</v>
      </c>
      <c r="H201" s="23" t="n">
        <f aca="false">MATCH(G201,Plant_Matriz_Setup!$A$1:$A$33)</f>
        <v>28</v>
      </c>
      <c r="I201" s="23" t="n">
        <f aca="false">MATCH(G202,Plant_Matriz_Setup!$A$1:$AF$1)</f>
        <v>27</v>
      </c>
      <c r="J201" s="24" t="str">
        <f aca="false">VLOOKUP(G201,Plant_Matriz_Setup!$A$1:$AF$33,I201)</f>
        <v>0.0000</v>
      </c>
      <c r="K201" s="25" t="str">
        <f aca="false">J201</f>
        <v>0.0000</v>
      </c>
      <c r="L201" s="26" t="str">
        <f aca="false">RIGHT(K201,8)</f>
        <v>0.0000</v>
      </c>
      <c r="M201" s="27" t="n">
        <f aca="false">LEN(K201)</f>
        <v>6</v>
      </c>
      <c r="N201" s="27" t="n">
        <f aca="false">LEN(L201)</f>
        <v>6</v>
      </c>
      <c r="O201" s="27" t="n">
        <f aca="false">M201-N201</f>
        <v>0</v>
      </c>
      <c r="P201" s="32" t="str">
        <f aca="false">LEFT(K201,O201)</f>
        <v/>
      </c>
      <c r="Q201" s="28" t="n">
        <f aca="false">IF(O201=0,0,VALUE(P201))</f>
        <v>0</v>
      </c>
      <c r="R201" s="17"/>
      <c r="S201" s="17"/>
      <c r="T201" s="17"/>
      <c r="U201" s="17"/>
      <c r="V201" s="17"/>
      <c r="W201" s="17"/>
      <c r="X201" s="17"/>
      <c r="Y201" s="17"/>
      <c r="Z201" s="17"/>
    </row>
    <row r="202" customFormat="false" ht="15.75" hidden="false" customHeight="true" outlineLevel="0" collapsed="false">
      <c r="B202" s="23" t="n">
        <f aca="false">IFERROR(MATCH(G202,pedidos_Lamin!$B$2:$B$169,0),0)</f>
        <v>0</v>
      </c>
      <c r="C202" s="23" t="n">
        <f aca="false">IFERROR(MATCH(G202,pedidos_conv!$B$2:$B$69,0),0)</f>
        <v>0</v>
      </c>
      <c r="D202" s="23" t="n">
        <f aca="false">IF(B202=0,0,VLOOKUP(G202,pedidos!$B$2:$N$237,4))</f>
        <v>0</v>
      </c>
      <c r="E202" s="23" t="n">
        <f aca="false">IF(C202=0,0,VLOOKUP(G202,pedidos_conv!$B$2:$N$69,4))</f>
        <v>0</v>
      </c>
      <c r="F202" s="23" t="str">
        <f aca="false">IF(G202="N/D","   ",F201+1)</f>
        <v>   </v>
      </c>
      <c r="G202" s="31" t="s">
        <v>52</v>
      </c>
      <c r="H202" s="23" t="n">
        <f aca="false">MATCH(G202,Plant_Matriz_Setup!$A$1:$A$33)</f>
        <v>28</v>
      </c>
      <c r="I202" s="23" t="n">
        <f aca="false">MATCH(G203,Plant_Matriz_Setup!$A$1:$AF$1)</f>
        <v>27</v>
      </c>
      <c r="J202" s="24" t="str">
        <f aca="false">VLOOKUP(G202,Plant_Matriz_Setup!$A$1:$AF$33,I202)</f>
        <v>0.0000</v>
      </c>
      <c r="K202" s="25" t="str">
        <f aca="false">J202</f>
        <v>0.0000</v>
      </c>
      <c r="L202" s="26" t="str">
        <f aca="false">RIGHT(K202,8)</f>
        <v>0.0000</v>
      </c>
      <c r="M202" s="27" t="n">
        <f aca="false">LEN(K202)</f>
        <v>6</v>
      </c>
      <c r="N202" s="27" t="n">
        <f aca="false">LEN(L202)</f>
        <v>6</v>
      </c>
      <c r="O202" s="27" t="n">
        <f aca="false">M202-N202</f>
        <v>0</v>
      </c>
      <c r="P202" s="32" t="str">
        <f aca="false">LEFT(K202,O202)</f>
        <v/>
      </c>
      <c r="Q202" s="28" t="n">
        <f aca="false">IF(O202=0,0,VALUE(P202))</f>
        <v>0</v>
      </c>
      <c r="R202" s="17"/>
      <c r="S202" s="17"/>
      <c r="T202" s="17"/>
      <c r="U202" s="17"/>
      <c r="V202" s="17"/>
      <c r="W202" s="17"/>
      <c r="X202" s="17"/>
      <c r="Y202" s="17"/>
      <c r="Z202" s="17"/>
    </row>
    <row r="203" customFormat="false" ht="15.75" hidden="false" customHeight="true" outlineLevel="0" collapsed="false">
      <c r="B203" s="23" t="n">
        <f aca="false">IFERROR(MATCH(G203,pedidos_Lamin!$B$2:$B$169,0),0)</f>
        <v>0</v>
      </c>
      <c r="C203" s="23" t="n">
        <f aca="false">IFERROR(MATCH(G203,pedidos_conv!$B$2:$B$69,0),0)</f>
        <v>0</v>
      </c>
      <c r="D203" s="23" t="n">
        <f aca="false">IF(B203=0,0,VLOOKUP(G203,pedidos!$B$2:$N$237,4))</f>
        <v>0</v>
      </c>
      <c r="E203" s="23" t="n">
        <f aca="false">IF(C203=0,0,VLOOKUP(G203,pedidos_conv!$B$2:$N$69,4))</f>
        <v>0</v>
      </c>
      <c r="F203" s="23" t="str">
        <f aca="false">IF(G203="N/D","   ",F202+1)</f>
        <v>   </v>
      </c>
      <c r="G203" s="31" t="s">
        <v>52</v>
      </c>
      <c r="H203" s="23" t="n">
        <f aca="false">MATCH(G203,Plant_Matriz_Setup!$A$1:$A$33)</f>
        <v>28</v>
      </c>
      <c r="I203" s="23" t="n">
        <f aca="false">MATCH(G204,Plant_Matriz_Setup!$A$1:$AF$1)</f>
        <v>27</v>
      </c>
      <c r="J203" s="24" t="str">
        <f aca="false">VLOOKUP(G203,Plant_Matriz_Setup!$A$1:$AF$33,I203)</f>
        <v>0.0000</v>
      </c>
      <c r="K203" s="25" t="str">
        <f aca="false">J203</f>
        <v>0.0000</v>
      </c>
      <c r="L203" s="26" t="str">
        <f aca="false">RIGHT(K203,8)</f>
        <v>0.0000</v>
      </c>
      <c r="M203" s="27" t="n">
        <f aca="false">LEN(K203)</f>
        <v>6</v>
      </c>
      <c r="N203" s="27" t="n">
        <f aca="false">LEN(L203)</f>
        <v>6</v>
      </c>
      <c r="O203" s="27" t="n">
        <f aca="false">M203-N203</f>
        <v>0</v>
      </c>
      <c r="P203" s="32" t="str">
        <f aca="false">LEFT(K203,O203)</f>
        <v/>
      </c>
      <c r="Q203" s="28" t="n">
        <f aca="false">IF(O203=0,0,VALUE(P203))</f>
        <v>0</v>
      </c>
      <c r="R203" s="17"/>
      <c r="S203" s="17"/>
      <c r="T203" s="17"/>
      <c r="U203" s="17"/>
      <c r="V203" s="17"/>
      <c r="W203" s="17"/>
      <c r="X203" s="17"/>
      <c r="Y203" s="17"/>
      <c r="Z203" s="17"/>
    </row>
    <row r="204" customFormat="false" ht="15.75" hidden="false" customHeight="true" outlineLevel="0" collapsed="false">
      <c r="B204" s="23" t="n">
        <f aca="false">IFERROR(MATCH(G204,pedidos_Lamin!$B$2:$B$169,0),0)</f>
        <v>0</v>
      </c>
      <c r="C204" s="23" t="n">
        <f aca="false">IFERROR(MATCH(G204,pedidos_conv!$B$2:$B$69,0),0)</f>
        <v>0</v>
      </c>
      <c r="D204" s="23" t="n">
        <f aca="false">IF(B204=0,0,VLOOKUP(G204,pedidos!$B$2:$N$237,4))</f>
        <v>0</v>
      </c>
      <c r="E204" s="23" t="n">
        <f aca="false">IF(C204=0,0,VLOOKUP(G204,pedidos_conv!$B$2:$N$69,4))</f>
        <v>0</v>
      </c>
      <c r="F204" s="23" t="str">
        <f aca="false">IF(G204="N/D","   ",F203+1)</f>
        <v>   </v>
      </c>
      <c r="G204" s="31" t="s">
        <v>52</v>
      </c>
      <c r="H204" s="23" t="n">
        <f aca="false">MATCH(G204,Plant_Matriz_Setup!$A$1:$A$33)</f>
        <v>28</v>
      </c>
      <c r="I204" s="23" t="n">
        <f aca="false">MATCH(G205,Plant_Matriz_Setup!$A$1:$AF$1)</f>
        <v>27</v>
      </c>
      <c r="J204" s="24" t="str">
        <f aca="false">VLOOKUP(G204,Plant_Matriz_Setup!$A$1:$AF$33,I204)</f>
        <v>0.0000</v>
      </c>
      <c r="K204" s="25" t="str">
        <f aca="false">J204</f>
        <v>0.0000</v>
      </c>
      <c r="L204" s="26" t="str">
        <f aca="false">RIGHT(K204,8)</f>
        <v>0.0000</v>
      </c>
      <c r="M204" s="27" t="n">
        <f aca="false">LEN(K204)</f>
        <v>6</v>
      </c>
      <c r="N204" s="27" t="n">
        <f aca="false">LEN(L204)</f>
        <v>6</v>
      </c>
      <c r="O204" s="27" t="n">
        <f aca="false">M204-N204</f>
        <v>0</v>
      </c>
      <c r="P204" s="32" t="str">
        <f aca="false">LEFT(K204,O204)</f>
        <v/>
      </c>
      <c r="Q204" s="28" t="n">
        <f aca="false">IF(O204=0,0,VALUE(P204))</f>
        <v>0</v>
      </c>
      <c r="R204" s="17"/>
      <c r="S204" s="17"/>
      <c r="T204" s="17"/>
      <c r="U204" s="17"/>
      <c r="V204" s="17"/>
      <c r="W204" s="17"/>
      <c r="X204" s="17"/>
      <c r="Y204" s="17"/>
      <c r="Z204" s="17"/>
    </row>
    <row r="205" customFormat="false" ht="15.75" hidden="false" customHeight="true" outlineLevel="0" collapsed="false">
      <c r="B205" s="23" t="n">
        <f aca="false">IFERROR(MATCH(G205,pedidos_Lamin!$B$2:$B$169,0),0)</f>
        <v>0</v>
      </c>
      <c r="C205" s="23" t="n">
        <f aca="false">IFERROR(MATCH(G205,pedidos_conv!$B$2:$B$69,0),0)</f>
        <v>0</v>
      </c>
      <c r="D205" s="23" t="n">
        <f aca="false">IF(B205=0,0,VLOOKUP(G205,pedidos!$B$2:$N$237,4))</f>
        <v>0</v>
      </c>
      <c r="E205" s="23" t="n">
        <f aca="false">IF(C205=0,0,VLOOKUP(G205,pedidos_conv!$B$2:$N$69,4))</f>
        <v>0</v>
      </c>
      <c r="F205" s="23" t="str">
        <f aca="false">IF(G205="N/D","   ",F204+1)</f>
        <v>   </v>
      </c>
      <c r="G205" s="31" t="s">
        <v>52</v>
      </c>
      <c r="H205" s="23" t="n">
        <f aca="false">MATCH(G205,Plant_Matriz_Setup!$A$1:$A$33)</f>
        <v>28</v>
      </c>
      <c r="I205" s="23" t="n">
        <f aca="false">MATCH(G206,Plant_Matriz_Setup!$A$1:$AF$1)</f>
        <v>27</v>
      </c>
      <c r="J205" s="24" t="str">
        <f aca="false">VLOOKUP(G205,Plant_Matriz_Setup!$A$1:$AF$33,I205)</f>
        <v>0.0000</v>
      </c>
      <c r="K205" s="25" t="str">
        <f aca="false">J205</f>
        <v>0.0000</v>
      </c>
      <c r="L205" s="26" t="str">
        <f aca="false">RIGHT(K205,8)</f>
        <v>0.0000</v>
      </c>
      <c r="M205" s="27" t="n">
        <f aca="false">LEN(K205)</f>
        <v>6</v>
      </c>
      <c r="N205" s="27" t="n">
        <f aca="false">LEN(L205)</f>
        <v>6</v>
      </c>
      <c r="O205" s="27" t="n">
        <f aca="false">M205-N205</f>
        <v>0</v>
      </c>
      <c r="P205" s="32" t="str">
        <f aca="false">LEFT(K205,O205)</f>
        <v/>
      </c>
      <c r="Q205" s="28" t="n">
        <f aca="false">IF(O205=0,0,VALUE(P205))</f>
        <v>0</v>
      </c>
      <c r="R205" s="17"/>
      <c r="S205" s="17"/>
      <c r="T205" s="17"/>
      <c r="U205" s="17"/>
      <c r="V205" s="17"/>
      <c r="W205" s="17"/>
      <c r="X205" s="17"/>
      <c r="Y205" s="17"/>
      <c r="Z205" s="17"/>
    </row>
    <row r="206" customFormat="false" ht="15.75" hidden="false" customHeight="true" outlineLevel="0" collapsed="false">
      <c r="B206" s="23" t="n">
        <f aca="false">IFERROR(MATCH(G206,pedidos_Lamin!$B$2:$B$169,0),0)</f>
        <v>0</v>
      </c>
      <c r="C206" s="23" t="n">
        <f aca="false">IFERROR(MATCH(G206,pedidos_conv!$B$2:$B$69,0),0)</f>
        <v>0</v>
      </c>
      <c r="D206" s="23" t="n">
        <f aca="false">IF(B206=0,0,VLOOKUP(G206,pedidos!$B$2:$N$237,4))</f>
        <v>0</v>
      </c>
      <c r="E206" s="23" t="n">
        <f aca="false">IF(C206=0,0,VLOOKUP(G206,pedidos_conv!$B$2:$N$69,4))</f>
        <v>0</v>
      </c>
      <c r="F206" s="23" t="str">
        <f aca="false">IF(G206="N/D","   ",F205+1)</f>
        <v>   </v>
      </c>
      <c r="G206" s="31" t="s">
        <v>52</v>
      </c>
      <c r="H206" s="23" t="n">
        <f aca="false">MATCH(G206,Plant_Matriz_Setup!$A$1:$A$33)</f>
        <v>28</v>
      </c>
      <c r="I206" s="23" t="n">
        <f aca="false">MATCH(G207,Plant_Matriz_Setup!$A$1:$AF$1)</f>
        <v>27</v>
      </c>
      <c r="J206" s="24" t="str">
        <f aca="false">VLOOKUP(G206,Plant_Matriz_Setup!$A$1:$AF$33,I206)</f>
        <v>0.0000</v>
      </c>
      <c r="K206" s="25" t="str">
        <f aca="false">J206</f>
        <v>0.0000</v>
      </c>
      <c r="L206" s="26" t="str">
        <f aca="false">RIGHT(K206,8)</f>
        <v>0.0000</v>
      </c>
      <c r="M206" s="27" t="n">
        <f aca="false">LEN(K206)</f>
        <v>6</v>
      </c>
      <c r="N206" s="27" t="n">
        <f aca="false">LEN(L206)</f>
        <v>6</v>
      </c>
      <c r="O206" s="27" t="n">
        <f aca="false">M206-N206</f>
        <v>0</v>
      </c>
      <c r="P206" s="32" t="str">
        <f aca="false">LEFT(K206,O206)</f>
        <v/>
      </c>
      <c r="Q206" s="28" t="n">
        <f aca="false">IF(O206=0,0,VALUE(P206))</f>
        <v>0</v>
      </c>
      <c r="R206" s="17"/>
      <c r="S206" s="17"/>
      <c r="T206" s="17"/>
      <c r="U206" s="17"/>
      <c r="V206" s="17"/>
      <c r="W206" s="17"/>
      <c r="X206" s="17"/>
      <c r="Y206" s="17"/>
      <c r="Z206" s="17"/>
    </row>
    <row r="207" customFormat="false" ht="15.75" hidden="false" customHeight="true" outlineLevel="0" collapsed="false">
      <c r="B207" s="23" t="n">
        <f aca="false">IFERROR(MATCH(G207,pedidos_Lamin!$B$2:$B$169,0),0)</f>
        <v>0</v>
      </c>
      <c r="C207" s="23" t="n">
        <f aca="false">IFERROR(MATCH(G207,pedidos_conv!$B$2:$B$69,0),0)</f>
        <v>0</v>
      </c>
      <c r="D207" s="23" t="n">
        <f aca="false">IF(B207=0,0,VLOOKUP(G207,pedidos!$B$2:$N$237,4))</f>
        <v>0</v>
      </c>
      <c r="E207" s="23" t="n">
        <f aca="false">IF(C207=0,0,VLOOKUP(G207,pedidos_conv!$B$2:$N$69,4))</f>
        <v>0</v>
      </c>
      <c r="F207" s="23" t="str">
        <f aca="false">IF(G207="N/D","   ",F206+1)</f>
        <v>   </v>
      </c>
      <c r="G207" s="31" t="s">
        <v>52</v>
      </c>
      <c r="H207" s="23" t="n">
        <f aca="false">MATCH(G207,Plant_Matriz_Setup!$A$1:$A$33)</f>
        <v>28</v>
      </c>
      <c r="I207" s="23" t="n">
        <f aca="false">MATCH(G208,Plant_Matriz_Setup!$A$1:$AF$1)</f>
        <v>27</v>
      </c>
      <c r="J207" s="24" t="str">
        <f aca="false">VLOOKUP(G207,Plant_Matriz_Setup!$A$1:$AF$33,I207)</f>
        <v>0.0000</v>
      </c>
      <c r="K207" s="25" t="str">
        <f aca="false">J207</f>
        <v>0.0000</v>
      </c>
      <c r="L207" s="26" t="str">
        <f aca="false">RIGHT(K207,8)</f>
        <v>0.0000</v>
      </c>
      <c r="M207" s="27" t="n">
        <f aca="false">LEN(K207)</f>
        <v>6</v>
      </c>
      <c r="N207" s="27" t="n">
        <f aca="false">LEN(L207)</f>
        <v>6</v>
      </c>
      <c r="O207" s="27" t="n">
        <f aca="false">M207-N207</f>
        <v>0</v>
      </c>
      <c r="P207" s="32" t="str">
        <f aca="false">LEFT(K207,O207)</f>
        <v/>
      </c>
      <c r="Q207" s="28" t="n">
        <f aca="false">IF(O207=0,0,VALUE(P207))</f>
        <v>0</v>
      </c>
      <c r="R207" s="17"/>
      <c r="S207" s="17"/>
      <c r="T207" s="17"/>
      <c r="U207" s="17"/>
      <c r="V207" s="17"/>
      <c r="W207" s="17"/>
      <c r="X207" s="17"/>
      <c r="Y207" s="17"/>
      <c r="Z207" s="17"/>
    </row>
    <row r="208" customFormat="false" ht="15.75" hidden="false" customHeight="true" outlineLevel="0" collapsed="false">
      <c r="B208" s="23" t="n">
        <f aca="false">IFERROR(MATCH(G208,pedidos_Lamin!$B$2:$B$169,0),0)</f>
        <v>0</v>
      </c>
      <c r="C208" s="23" t="n">
        <f aca="false">IFERROR(MATCH(G208,pedidos_conv!$B$2:$B$69,0),0)</f>
        <v>0</v>
      </c>
      <c r="D208" s="23" t="n">
        <f aca="false">IF(B208=0,0,VLOOKUP(G208,pedidos!$B$2:$N$237,4))</f>
        <v>0</v>
      </c>
      <c r="E208" s="23" t="n">
        <f aca="false">IF(C208=0,0,VLOOKUP(G208,pedidos_conv!$B$2:$N$69,4))</f>
        <v>0</v>
      </c>
      <c r="F208" s="23" t="str">
        <f aca="false">IF(G208="N/D","   ",F207+1)</f>
        <v>   </v>
      </c>
      <c r="G208" s="31" t="s">
        <v>52</v>
      </c>
      <c r="H208" s="23" t="n">
        <f aca="false">MATCH(G208,Plant_Matriz_Setup!$A$1:$A$33)</f>
        <v>28</v>
      </c>
      <c r="I208" s="23" t="n">
        <f aca="false">MATCH(G209,Plant_Matriz_Setup!$A$1:$AF$1)</f>
        <v>27</v>
      </c>
      <c r="J208" s="24" t="str">
        <f aca="false">VLOOKUP(G208,Plant_Matriz_Setup!$A$1:$AF$33,I208)</f>
        <v>0.0000</v>
      </c>
      <c r="K208" s="25" t="str">
        <f aca="false">J208</f>
        <v>0.0000</v>
      </c>
      <c r="L208" s="26" t="str">
        <f aca="false">RIGHT(K208,8)</f>
        <v>0.0000</v>
      </c>
      <c r="M208" s="27" t="n">
        <f aca="false">LEN(K208)</f>
        <v>6</v>
      </c>
      <c r="N208" s="27" t="n">
        <f aca="false">LEN(L208)</f>
        <v>6</v>
      </c>
      <c r="O208" s="27" t="n">
        <f aca="false">M208-N208</f>
        <v>0</v>
      </c>
      <c r="P208" s="32" t="str">
        <f aca="false">LEFT(K208,O208)</f>
        <v/>
      </c>
      <c r="Q208" s="28" t="n">
        <f aca="false">IF(O208=0,0,VALUE(P208))</f>
        <v>0</v>
      </c>
      <c r="R208" s="17"/>
      <c r="S208" s="17"/>
      <c r="T208" s="17"/>
      <c r="U208" s="17"/>
      <c r="V208" s="17"/>
      <c r="W208" s="17"/>
      <c r="X208" s="17"/>
      <c r="Y208" s="17"/>
      <c r="Z208" s="17"/>
    </row>
    <row r="209" customFormat="false" ht="15.75" hidden="false" customHeight="true" outlineLevel="0" collapsed="false">
      <c r="B209" s="23" t="n">
        <f aca="false">IFERROR(MATCH(G209,pedidos_Lamin!$B$2:$B$169,0),0)</f>
        <v>0</v>
      </c>
      <c r="C209" s="23" t="n">
        <f aca="false">IFERROR(MATCH(G209,pedidos_conv!$B$2:$B$69,0),0)</f>
        <v>0</v>
      </c>
      <c r="D209" s="23" t="n">
        <f aca="false">IF(B209=0,0,VLOOKUP(G209,pedidos!$B$2:$N$237,4))</f>
        <v>0</v>
      </c>
      <c r="E209" s="23" t="n">
        <f aca="false">IF(C209=0,0,VLOOKUP(G209,pedidos_conv!$B$2:$N$69,4))</f>
        <v>0</v>
      </c>
      <c r="F209" s="23" t="str">
        <f aca="false">IF(G209="N/D","   ",F208+1)</f>
        <v>   </v>
      </c>
      <c r="G209" s="31" t="s">
        <v>52</v>
      </c>
      <c r="H209" s="23" t="n">
        <f aca="false">MATCH(G209,Plant_Matriz_Setup!$A$1:$A$33)</f>
        <v>28</v>
      </c>
      <c r="I209" s="23" t="n">
        <f aca="false">MATCH(G210,Plant_Matriz_Setup!$A$1:$AF$1)</f>
        <v>27</v>
      </c>
      <c r="J209" s="24" t="str">
        <f aca="false">VLOOKUP(G209,Plant_Matriz_Setup!$A$1:$AF$33,I209)</f>
        <v>0.0000</v>
      </c>
      <c r="K209" s="25" t="str">
        <f aca="false">J209</f>
        <v>0.0000</v>
      </c>
      <c r="L209" s="26" t="str">
        <f aca="false">RIGHT(K209,8)</f>
        <v>0.0000</v>
      </c>
      <c r="M209" s="27" t="n">
        <f aca="false">LEN(K209)</f>
        <v>6</v>
      </c>
      <c r="N209" s="27" t="n">
        <f aca="false">LEN(L209)</f>
        <v>6</v>
      </c>
      <c r="O209" s="27" t="n">
        <f aca="false">M209-N209</f>
        <v>0</v>
      </c>
      <c r="P209" s="32" t="str">
        <f aca="false">LEFT(K209,O209)</f>
        <v/>
      </c>
      <c r="Q209" s="28" t="n">
        <f aca="false">IF(O209=0,0,VALUE(P209))</f>
        <v>0</v>
      </c>
      <c r="R209" s="17"/>
      <c r="S209" s="17"/>
      <c r="T209" s="17"/>
      <c r="U209" s="17"/>
      <c r="V209" s="17"/>
      <c r="W209" s="17"/>
      <c r="X209" s="17"/>
      <c r="Y209" s="17"/>
      <c r="Z209" s="17"/>
    </row>
    <row r="210" customFormat="false" ht="15.75" hidden="false" customHeight="true" outlineLevel="0" collapsed="false">
      <c r="B210" s="23" t="n">
        <f aca="false">IFERROR(MATCH(G210,pedidos_Lamin!$B$2:$B$169,0),0)</f>
        <v>0</v>
      </c>
      <c r="C210" s="23" t="n">
        <f aca="false">IFERROR(MATCH(G210,pedidos_conv!$B$2:$B$69,0),0)</f>
        <v>0</v>
      </c>
      <c r="D210" s="23" t="n">
        <f aca="false">IF(B210=0,0,VLOOKUP(G210,pedidos!$B$2:$N$237,4))</f>
        <v>0</v>
      </c>
      <c r="E210" s="23" t="n">
        <f aca="false">IF(C210=0,0,VLOOKUP(G210,pedidos_conv!$B$2:$N$69,4))</f>
        <v>0</v>
      </c>
      <c r="F210" s="23" t="str">
        <f aca="false">IF(G210="N/D","   ",F209+1)</f>
        <v>   </v>
      </c>
      <c r="G210" s="31" t="s">
        <v>52</v>
      </c>
      <c r="H210" s="23" t="n">
        <f aca="false">MATCH(G210,Plant_Matriz_Setup!$A$1:$A$33)</f>
        <v>28</v>
      </c>
      <c r="I210" s="23" t="n">
        <f aca="false">MATCH(G211,Plant_Matriz_Setup!$A$1:$AF$1)</f>
        <v>27</v>
      </c>
      <c r="J210" s="24" t="str">
        <f aca="false">VLOOKUP(G210,Plant_Matriz_Setup!$A$1:$AF$33,I210)</f>
        <v>0.0000</v>
      </c>
      <c r="K210" s="25" t="str">
        <f aca="false">J210</f>
        <v>0.0000</v>
      </c>
      <c r="L210" s="26" t="str">
        <f aca="false">RIGHT(K210,8)</f>
        <v>0.0000</v>
      </c>
      <c r="M210" s="27" t="n">
        <f aca="false">LEN(K210)</f>
        <v>6</v>
      </c>
      <c r="N210" s="27" t="n">
        <f aca="false">LEN(L210)</f>
        <v>6</v>
      </c>
      <c r="O210" s="27" t="n">
        <f aca="false">M210-N210</f>
        <v>0</v>
      </c>
      <c r="P210" s="32" t="str">
        <f aca="false">LEFT(K210,O210)</f>
        <v/>
      </c>
      <c r="Q210" s="28" t="n">
        <f aca="false">IF(O210=0,0,VALUE(P210))</f>
        <v>0</v>
      </c>
      <c r="R210" s="17"/>
      <c r="S210" s="17"/>
      <c r="T210" s="17"/>
      <c r="U210" s="17"/>
      <c r="V210" s="17"/>
      <c r="W210" s="17"/>
      <c r="X210" s="17"/>
      <c r="Y210" s="17"/>
      <c r="Z210" s="17"/>
    </row>
    <row r="211" customFormat="false" ht="15.75" hidden="false" customHeight="true" outlineLevel="0" collapsed="false">
      <c r="B211" s="23" t="n">
        <f aca="false">IFERROR(MATCH(G211,pedidos_Lamin!$B$2:$B$169,0),0)</f>
        <v>0</v>
      </c>
      <c r="C211" s="23" t="n">
        <f aca="false">IFERROR(MATCH(G211,pedidos_conv!$B$2:$B$69,0),0)</f>
        <v>0</v>
      </c>
      <c r="D211" s="23" t="n">
        <f aca="false">IF(B211=0,0,VLOOKUP(G211,pedidos!$B$2:$N$237,4))</f>
        <v>0</v>
      </c>
      <c r="E211" s="23" t="n">
        <f aca="false">IF(C211=0,0,VLOOKUP(G211,pedidos_conv!$B$2:$N$69,4))</f>
        <v>0</v>
      </c>
      <c r="F211" s="23" t="str">
        <f aca="false">IF(G211="N/D","   ",F210+1)</f>
        <v>   </v>
      </c>
      <c r="G211" s="31" t="s">
        <v>52</v>
      </c>
      <c r="H211" s="23" t="n">
        <f aca="false">MATCH(G211,Plant_Matriz_Setup!$A$1:$A$33)</f>
        <v>28</v>
      </c>
      <c r="I211" s="23" t="n">
        <f aca="false">MATCH(G212,Plant_Matriz_Setup!$A$1:$AF$1)</f>
        <v>27</v>
      </c>
      <c r="J211" s="24" t="str">
        <f aca="false">VLOOKUP(G211,Plant_Matriz_Setup!$A$1:$AF$33,I211)</f>
        <v>0.0000</v>
      </c>
      <c r="K211" s="25" t="str">
        <f aca="false">J211</f>
        <v>0.0000</v>
      </c>
      <c r="L211" s="26" t="str">
        <f aca="false">RIGHT(K211,8)</f>
        <v>0.0000</v>
      </c>
      <c r="M211" s="27" t="n">
        <f aca="false">LEN(K211)</f>
        <v>6</v>
      </c>
      <c r="N211" s="27" t="n">
        <f aca="false">LEN(L211)</f>
        <v>6</v>
      </c>
      <c r="O211" s="27" t="n">
        <f aca="false">M211-N211</f>
        <v>0</v>
      </c>
      <c r="P211" s="32" t="str">
        <f aca="false">LEFT(K211,O211)</f>
        <v/>
      </c>
      <c r="Q211" s="28" t="n">
        <f aca="false">IF(O211=0,0,VALUE(P211))</f>
        <v>0</v>
      </c>
      <c r="R211" s="17"/>
      <c r="S211" s="17"/>
      <c r="T211" s="17"/>
      <c r="U211" s="17"/>
      <c r="V211" s="17"/>
      <c r="W211" s="17"/>
      <c r="X211" s="17"/>
      <c r="Y211" s="17"/>
      <c r="Z211" s="17"/>
    </row>
    <row r="212" customFormat="false" ht="15.75" hidden="false" customHeight="true" outlineLevel="0" collapsed="false">
      <c r="B212" s="23" t="n">
        <f aca="false">IFERROR(MATCH(G212,pedidos_Lamin!$B$2:$B$169,0),0)</f>
        <v>0</v>
      </c>
      <c r="C212" s="23" t="n">
        <f aca="false">IFERROR(MATCH(G212,pedidos_conv!$B$2:$B$69,0),0)</f>
        <v>0</v>
      </c>
      <c r="D212" s="23" t="n">
        <f aca="false">IF(B212=0,0,VLOOKUP(G212,pedidos!$B$2:$N$237,4))</f>
        <v>0</v>
      </c>
      <c r="E212" s="23" t="n">
        <f aca="false">IF(C212=0,0,VLOOKUP(G212,pedidos_conv!$B$2:$N$69,4))</f>
        <v>0</v>
      </c>
      <c r="F212" s="23" t="str">
        <f aca="false">IF(G212="N/D","   ",F211+1)</f>
        <v>   </v>
      </c>
      <c r="G212" s="31" t="s">
        <v>52</v>
      </c>
      <c r="H212" s="23" t="n">
        <f aca="false">MATCH(G212,Plant_Matriz_Setup!$A$1:$A$33)</f>
        <v>28</v>
      </c>
      <c r="I212" s="23" t="n">
        <f aca="false">MATCH(G213,Plant_Matriz_Setup!$A$1:$AF$1)</f>
        <v>27</v>
      </c>
      <c r="J212" s="24" t="str">
        <f aca="false">VLOOKUP(G212,Plant_Matriz_Setup!$A$1:$AF$33,I212)</f>
        <v>0.0000</v>
      </c>
      <c r="K212" s="25" t="str">
        <f aca="false">J212</f>
        <v>0.0000</v>
      </c>
      <c r="L212" s="26" t="str">
        <f aca="false">RIGHT(K212,8)</f>
        <v>0.0000</v>
      </c>
      <c r="M212" s="27" t="n">
        <f aca="false">LEN(K212)</f>
        <v>6</v>
      </c>
      <c r="N212" s="27" t="n">
        <f aca="false">LEN(L212)</f>
        <v>6</v>
      </c>
      <c r="O212" s="27" t="n">
        <f aca="false">M212-N212</f>
        <v>0</v>
      </c>
      <c r="P212" s="32" t="str">
        <f aca="false">LEFT(K212,O212)</f>
        <v/>
      </c>
      <c r="Q212" s="28" t="n">
        <f aca="false">IF(O212=0,0,VALUE(P212))</f>
        <v>0</v>
      </c>
      <c r="R212" s="17"/>
      <c r="S212" s="17"/>
      <c r="T212" s="17"/>
      <c r="U212" s="17"/>
      <c r="V212" s="17"/>
      <c r="W212" s="17"/>
      <c r="X212" s="17"/>
      <c r="Y212" s="17"/>
      <c r="Z212" s="17"/>
    </row>
    <row r="213" customFormat="false" ht="15.75" hidden="false" customHeight="true" outlineLevel="0" collapsed="false">
      <c r="B213" s="23" t="n">
        <f aca="false">IFERROR(MATCH(G213,pedidos_Lamin!$B$2:$B$169,0),0)</f>
        <v>0</v>
      </c>
      <c r="C213" s="23" t="n">
        <f aca="false">IFERROR(MATCH(G213,pedidos_conv!$B$2:$B$69,0),0)</f>
        <v>0</v>
      </c>
      <c r="D213" s="23" t="n">
        <f aca="false">IF(B213=0,0,VLOOKUP(G213,pedidos!$B$2:$N$237,4))</f>
        <v>0</v>
      </c>
      <c r="E213" s="23" t="n">
        <f aca="false">IF(C213=0,0,VLOOKUP(G213,pedidos_conv!$B$2:$N$69,4))</f>
        <v>0</v>
      </c>
      <c r="F213" s="23" t="str">
        <f aca="false">IF(G213="N/D","   ",F212+1)</f>
        <v>   </v>
      </c>
      <c r="G213" s="31" t="s">
        <v>52</v>
      </c>
      <c r="H213" s="23" t="n">
        <f aca="false">MATCH(G213,Plant_Matriz_Setup!$A$1:$A$33)</f>
        <v>28</v>
      </c>
      <c r="I213" s="23" t="n">
        <f aca="false">MATCH(G214,Plant_Matriz_Setup!$A$1:$AF$1)</f>
        <v>27</v>
      </c>
      <c r="J213" s="24" t="str">
        <f aca="false">VLOOKUP(G213,Plant_Matriz_Setup!$A$1:$AF$33,I213)</f>
        <v>0.0000</v>
      </c>
      <c r="K213" s="25" t="str">
        <f aca="false">J213</f>
        <v>0.0000</v>
      </c>
      <c r="L213" s="26" t="str">
        <f aca="false">RIGHT(K213,8)</f>
        <v>0.0000</v>
      </c>
      <c r="M213" s="27" t="n">
        <f aca="false">LEN(K213)</f>
        <v>6</v>
      </c>
      <c r="N213" s="27" t="n">
        <f aca="false">LEN(L213)</f>
        <v>6</v>
      </c>
      <c r="O213" s="27" t="n">
        <f aca="false">M213-N213</f>
        <v>0</v>
      </c>
      <c r="P213" s="32" t="str">
        <f aca="false">LEFT(K213,O213)</f>
        <v/>
      </c>
      <c r="Q213" s="28" t="n">
        <f aca="false">IF(O213=0,0,VALUE(P213))</f>
        <v>0</v>
      </c>
      <c r="R213" s="17"/>
      <c r="S213" s="17"/>
      <c r="T213" s="17"/>
      <c r="U213" s="17"/>
      <c r="V213" s="17"/>
      <c r="W213" s="17"/>
      <c r="X213" s="17"/>
      <c r="Y213" s="17"/>
      <c r="Z213" s="17"/>
    </row>
    <row r="214" customFormat="false" ht="15.75" hidden="false" customHeight="true" outlineLevel="0" collapsed="false">
      <c r="B214" s="23" t="n">
        <f aca="false">IFERROR(MATCH(G214,pedidos_Lamin!$B$2:$B$169,0),0)</f>
        <v>0</v>
      </c>
      <c r="C214" s="23" t="n">
        <f aca="false">IFERROR(MATCH(G214,pedidos_conv!$B$2:$B$69,0),0)</f>
        <v>0</v>
      </c>
      <c r="D214" s="23" t="n">
        <f aca="false">IF(B214=0,0,VLOOKUP(G214,pedidos!$B$2:$N$237,4))</f>
        <v>0</v>
      </c>
      <c r="E214" s="23" t="n">
        <f aca="false">IF(C214=0,0,VLOOKUP(G214,pedidos_conv!$B$2:$N$69,4))</f>
        <v>0</v>
      </c>
      <c r="F214" s="23" t="str">
        <f aca="false">IF(G214="N/D","   ",F213+1)</f>
        <v>   </v>
      </c>
      <c r="G214" s="31" t="s">
        <v>52</v>
      </c>
      <c r="H214" s="23" t="n">
        <f aca="false">MATCH(G214,Plant_Matriz_Setup!$A$1:$A$33)</f>
        <v>28</v>
      </c>
      <c r="I214" s="23" t="n">
        <f aca="false">MATCH(G215,Plant_Matriz_Setup!$A$1:$AF$1)</f>
        <v>27</v>
      </c>
      <c r="J214" s="24" t="str">
        <f aca="false">VLOOKUP(G214,Plant_Matriz_Setup!$A$1:$AF$33,I214)</f>
        <v>0.0000</v>
      </c>
      <c r="K214" s="25" t="str">
        <f aca="false">J214</f>
        <v>0.0000</v>
      </c>
      <c r="L214" s="26" t="str">
        <f aca="false">RIGHT(K214,8)</f>
        <v>0.0000</v>
      </c>
      <c r="M214" s="27" t="n">
        <f aca="false">LEN(K214)</f>
        <v>6</v>
      </c>
      <c r="N214" s="27" t="n">
        <f aca="false">LEN(L214)</f>
        <v>6</v>
      </c>
      <c r="O214" s="27" t="n">
        <f aca="false">M214-N214</f>
        <v>0</v>
      </c>
      <c r="P214" s="32" t="str">
        <f aca="false">LEFT(K214,O214)</f>
        <v/>
      </c>
      <c r="Q214" s="28" t="n">
        <f aca="false">IF(O214=0,0,VALUE(P214))</f>
        <v>0</v>
      </c>
      <c r="R214" s="17"/>
      <c r="S214" s="17"/>
      <c r="T214" s="17"/>
      <c r="U214" s="17"/>
      <c r="V214" s="17"/>
      <c r="W214" s="17"/>
      <c r="X214" s="17"/>
      <c r="Y214" s="17"/>
      <c r="Z214" s="17"/>
    </row>
    <row r="215" customFormat="false" ht="15.75" hidden="false" customHeight="true" outlineLevel="0" collapsed="false">
      <c r="B215" s="23" t="n">
        <f aca="false">IFERROR(MATCH(G215,pedidos_Lamin!$B$2:$B$169,0),0)</f>
        <v>0</v>
      </c>
      <c r="C215" s="23" t="n">
        <f aca="false">IFERROR(MATCH(G215,pedidos_conv!$B$2:$B$69,0),0)</f>
        <v>0</v>
      </c>
      <c r="D215" s="23" t="n">
        <f aca="false">IF(B215=0,0,VLOOKUP(G215,pedidos!$B$2:$N$237,4))</f>
        <v>0</v>
      </c>
      <c r="E215" s="23" t="n">
        <f aca="false">IF(C215=0,0,VLOOKUP(G215,pedidos_conv!$B$2:$N$69,4))</f>
        <v>0</v>
      </c>
      <c r="F215" s="23" t="str">
        <f aca="false">IF(G215="N/D","   ",F214+1)</f>
        <v>   </v>
      </c>
      <c r="G215" s="31" t="s">
        <v>52</v>
      </c>
      <c r="H215" s="23" t="n">
        <f aca="false">MATCH(G215,Plant_Matriz_Setup!$A$1:$A$33)</f>
        <v>28</v>
      </c>
      <c r="I215" s="23" t="n">
        <f aca="false">MATCH(G216,Plant_Matriz_Setup!$A$1:$AF$1)</f>
        <v>27</v>
      </c>
      <c r="J215" s="24" t="str">
        <f aca="false">VLOOKUP(G215,Plant_Matriz_Setup!$A$1:$AF$33,I215)</f>
        <v>0.0000</v>
      </c>
      <c r="K215" s="25" t="str">
        <f aca="false">J215</f>
        <v>0.0000</v>
      </c>
      <c r="L215" s="26" t="str">
        <f aca="false">RIGHT(K215,8)</f>
        <v>0.0000</v>
      </c>
      <c r="M215" s="27" t="n">
        <f aca="false">LEN(K215)</f>
        <v>6</v>
      </c>
      <c r="N215" s="27" t="n">
        <f aca="false">LEN(L215)</f>
        <v>6</v>
      </c>
      <c r="O215" s="27" t="n">
        <f aca="false">M215-N215</f>
        <v>0</v>
      </c>
      <c r="P215" s="32" t="str">
        <f aca="false">LEFT(K215,O215)</f>
        <v/>
      </c>
      <c r="Q215" s="28" t="n">
        <f aca="false">IF(O215=0,0,VALUE(P215))</f>
        <v>0</v>
      </c>
      <c r="R215" s="17"/>
      <c r="S215" s="17"/>
      <c r="T215" s="17"/>
      <c r="U215" s="17"/>
      <c r="V215" s="17"/>
      <c r="W215" s="17"/>
      <c r="X215" s="17"/>
      <c r="Y215" s="17"/>
      <c r="Z215" s="17"/>
    </row>
    <row r="216" customFormat="false" ht="15.75" hidden="false" customHeight="true" outlineLevel="0" collapsed="false">
      <c r="B216" s="23" t="n">
        <f aca="false">IFERROR(MATCH(G216,pedidos_Lamin!$B$2:$B$169,0),0)</f>
        <v>0</v>
      </c>
      <c r="C216" s="23" t="n">
        <f aca="false">IFERROR(MATCH(G216,pedidos_conv!$B$2:$B$69,0),0)</f>
        <v>0</v>
      </c>
      <c r="D216" s="23" t="n">
        <f aca="false">IF(B216=0,0,VLOOKUP(G216,pedidos!$B$2:$N$237,4))</f>
        <v>0</v>
      </c>
      <c r="E216" s="23" t="n">
        <f aca="false">IF(C216=0,0,VLOOKUP(G216,pedidos_conv!$B$2:$N$69,4))</f>
        <v>0</v>
      </c>
      <c r="F216" s="23" t="str">
        <f aca="false">IF(G216="N/D","   ",F215+1)</f>
        <v>   </v>
      </c>
      <c r="G216" s="31" t="s">
        <v>52</v>
      </c>
      <c r="H216" s="23" t="n">
        <f aca="false">MATCH(G216,Plant_Matriz_Setup!$A$1:$A$33)</f>
        <v>28</v>
      </c>
      <c r="I216" s="23" t="n">
        <f aca="false">MATCH(G217,Plant_Matriz_Setup!$A$1:$AF$1)</f>
        <v>27</v>
      </c>
      <c r="J216" s="24" t="str">
        <f aca="false">VLOOKUP(G216,Plant_Matriz_Setup!$A$1:$AF$33,I216)</f>
        <v>0.0000</v>
      </c>
      <c r="K216" s="25" t="str">
        <f aca="false">J216</f>
        <v>0.0000</v>
      </c>
      <c r="L216" s="26" t="str">
        <f aca="false">RIGHT(K216,8)</f>
        <v>0.0000</v>
      </c>
      <c r="M216" s="27" t="n">
        <f aca="false">LEN(K216)</f>
        <v>6</v>
      </c>
      <c r="N216" s="27" t="n">
        <f aca="false">LEN(L216)</f>
        <v>6</v>
      </c>
      <c r="O216" s="27" t="n">
        <f aca="false">M216-N216</f>
        <v>0</v>
      </c>
      <c r="P216" s="32" t="str">
        <f aca="false">LEFT(K216,O216)</f>
        <v/>
      </c>
      <c r="Q216" s="28" t="n">
        <f aca="false">IF(O216=0,0,VALUE(P216))</f>
        <v>0</v>
      </c>
      <c r="R216" s="17"/>
      <c r="S216" s="17"/>
      <c r="T216" s="17"/>
      <c r="U216" s="17"/>
      <c r="V216" s="17"/>
      <c r="W216" s="17"/>
      <c r="X216" s="17"/>
      <c r="Y216" s="17"/>
      <c r="Z216" s="17"/>
    </row>
    <row r="217" customFormat="false" ht="15.75" hidden="false" customHeight="true" outlineLevel="0" collapsed="false">
      <c r="B217" s="23" t="n">
        <f aca="false">IFERROR(MATCH(G217,pedidos_Lamin!$B$2:$B$169,0),0)</f>
        <v>0</v>
      </c>
      <c r="C217" s="23" t="n">
        <f aca="false">IFERROR(MATCH(G217,pedidos_conv!$B$2:$B$69,0),0)</f>
        <v>0</v>
      </c>
      <c r="D217" s="23" t="n">
        <f aca="false">IF(B217=0,0,VLOOKUP(G217,pedidos!$B$2:$N$237,4))</f>
        <v>0</v>
      </c>
      <c r="E217" s="23" t="n">
        <f aca="false">IF(C217=0,0,VLOOKUP(G217,pedidos_conv!$B$2:$N$69,4))</f>
        <v>0</v>
      </c>
      <c r="F217" s="23" t="str">
        <f aca="false">IF(G217="N/D","   ",F216+1)</f>
        <v>   </v>
      </c>
      <c r="G217" s="31" t="s">
        <v>52</v>
      </c>
      <c r="H217" s="23" t="n">
        <f aca="false">MATCH(G217,Plant_Matriz_Setup!$A$1:$A$33)</f>
        <v>28</v>
      </c>
      <c r="I217" s="23" t="n">
        <f aca="false">MATCH(G218,Plant_Matriz_Setup!$A$1:$AF$1)</f>
        <v>27</v>
      </c>
      <c r="J217" s="24" t="str">
        <f aca="false">VLOOKUP(G217,Plant_Matriz_Setup!$A$1:$AF$33,I217)</f>
        <v>0.0000</v>
      </c>
      <c r="K217" s="25" t="str">
        <f aca="false">J217</f>
        <v>0.0000</v>
      </c>
      <c r="L217" s="26" t="str">
        <f aca="false">RIGHT(K217,8)</f>
        <v>0.0000</v>
      </c>
      <c r="M217" s="27" t="n">
        <f aca="false">LEN(K217)</f>
        <v>6</v>
      </c>
      <c r="N217" s="27" t="n">
        <f aca="false">LEN(L217)</f>
        <v>6</v>
      </c>
      <c r="O217" s="27" t="n">
        <f aca="false">M217-N217</f>
        <v>0</v>
      </c>
      <c r="P217" s="32" t="str">
        <f aca="false">LEFT(K217,O217)</f>
        <v/>
      </c>
      <c r="Q217" s="28" t="n">
        <f aca="false">IF(O217=0,0,VALUE(P217))</f>
        <v>0</v>
      </c>
      <c r="R217" s="17"/>
      <c r="S217" s="17"/>
      <c r="T217" s="17"/>
      <c r="U217" s="17"/>
      <c r="V217" s="17"/>
      <c r="W217" s="17"/>
      <c r="X217" s="17"/>
      <c r="Y217" s="17"/>
      <c r="Z217" s="17"/>
    </row>
    <row r="218" customFormat="false" ht="15.75" hidden="false" customHeight="true" outlineLevel="0" collapsed="false">
      <c r="B218" s="23" t="n">
        <f aca="false">IFERROR(MATCH(G218,pedidos_Lamin!$B$2:$B$169,0),0)</f>
        <v>0</v>
      </c>
      <c r="C218" s="23" t="n">
        <f aca="false">IFERROR(MATCH(G218,pedidos_conv!$B$2:$B$69,0),0)</f>
        <v>0</v>
      </c>
      <c r="D218" s="23" t="n">
        <f aca="false">IF(B218=0,0,VLOOKUP(G218,pedidos!$B$2:$N$237,4))</f>
        <v>0</v>
      </c>
      <c r="E218" s="23" t="n">
        <f aca="false">IF(C218=0,0,VLOOKUP(G218,pedidos_conv!$B$2:$N$69,4))</f>
        <v>0</v>
      </c>
      <c r="F218" s="23" t="str">
        <f aca="false">IF(G218="N/D","   ",F217+1)</f>
        <v>   </v>
      </c>
      <c r="G218" s="31" t="s">
        <v>52</v>
      </c>
      <c r="H218" s="23" t="n">
        <f aca="false">MATCH(G218,Plant_Matriz_Setup!$A$1:$A$33)</f>
        <v>28</v>
      </c>
      <c r="I218" s="23" t="n">
        <f aca="false">MATCH(G219,Plant_Matriz_Setup!$A$1:$AF$1)</f>
        <v>27</v>
      </c>
      <c r="J218" s="24" t="str">
        <f aca="false">VLOOKUP(G218,Plant_Matriz_Setup!$A$1:$AF$33,I218)</f>
        <v>0.0000</v>
      </c>
      <c r="K218" s="25" t="str">
        <f aca="false">J218</f>
        <v>0.0000</v>
      </c>
      <c r="L218" s="26" t="str">
        <f aca="false">RIGHT(K218,8)</f>
        <v>0.0000</v>
      </c>
      <c r="M218" s="27" t="n">
        <f aca="false">LEN(K218)</f>
        <v>6</v>
      </c>
      <c r="N218" s="27" t="n">
        <f aca="false">LEN(L218)</f>
        <v>6</v>
      </c>
      <c r="O218" s="27" t="n">
        <f aca="false">M218-N218</f>
        <v>0</v>
      </c>
      <c r="P218" s="32" t="str">
        <f aca="false">LEFT(K218,O218)</f>
        <v/>
      </c>
      <c r="Q218" s="28" t="n">
        <f aca="false">IF(O218=0,0,VALUE(P218))</f>
        <v>0</v>
      </c>
      <c r="R218" s="17"/>
      <c r="S218" s="17"/>
      <c r="T218" s="17"/>
      <c r="U218" s="17"/>
      <c r="V218" s="17"/>
      <c r="W218" s="17"/>
      <c r="X218" s="17"/>
      <c r="Y218" s="17"/>
      <c r="Z218" s="17"/>
    </row>
    <row r="219" customFormat="false" ht="15.75" hidden="false" customHeight="true" outlineLevel="0" collapsed="false">
      <c r="B219" s="23" t="n">
        <f aca="false">IFERROR(MATCH(G219,pedidos_Lamin!$B$2:$B$169,0),0)</f>
        <v>0</v>
      </c>
      <c r="C219" s="23" t="n">
        <f aca="false">IFERROR(MATCH(G219,pedidos_conv!$B$2:$B$69,0),0)</f>
        <v>0</v>
      </c>
      <c r="D219" s="23" t="n">
        <f aca="false">IF(B219=0,0,VLOOKUP(G219,pedidos!$B$2:$N$237,4))</f>
        <v>0</v>
      </c>
      <c r="E219" s="23" t="n">
        <f aca="false">IF(C219=0,0,VLOOKUP(G219,pedidos_conv!$B$2:$N$69,4))</f>
        <v>0</v>
      </c>
      <c r="F219" s="23" t="str">
        <f aca="false">IF(G219="N/D","   ",F218+1)</f>
        <v>   </v>
      </c>
      <c r="G219" s="31" t="s">
        <v>52</v>
      </c>
      <c r="H219" s="23" t="n">
        <f aca="false">MATCH(G219,Plant_Matriz_Setup!$A$1:$A$33)</f>
        <v>28</v>
      </c>
      <c r="I219" s="23" t="n">
        <f aca="false">MATCH(G220,Plant_Matriz_Setup!$A$1:$AF$1)</f>
        <v>27</v>
      </c>
      <c r="J219" s="24" t="str">
        <f aca="false">VLOOKUP(G219,Plant_Matriz_Setup!$A$1:$AF$33,I219)</f>
        <v>0.0000</v>
      </c>
      <c r="K219" s="25" t="str">
        <f aca="false">J219</f>
        <v>0.0000</v>
      </c>
      <c r="L219" s="26" t="str">
        <f aca="false">RIGHT(K219,8)</f>
        <v>0.0000</v>
      </c>
      <c r="M219" s="27" t="n">
        <f aca="false">LEN(K219)</f>
        <v>6</v>
      </c>
      <c r="N219" s="27" t="n">
        <f aca="false">LEN(L219)</f>
        <v>6</v>
      </c>
      <c r="O219" s="27" t="n">
        <f aca="false">M219-N219</f>
        <v>0</v>
      </c>
      <c r="P219" s="32" t="str">
        <f aca="false">LEFT(K219,O219)</f>
        <v/>
      </c>
      <c r="Q219" s="28" t="n">
        <f aca="false">IF(O219=0,0,VALUE(P219))</f>
        <v>0</v>
      </c>
      <c r="R219" s="17"/>
      <c r="S219" s="17"/>
      <c r="T219" s="17"/>
      <c r="U219" s="17"/>
      <c r="V219" s="17"/>
      <c r="W219" s="17"/>
      <c r="X219" s="17"/>
      <c r="Y219" s="17"/>
      <c r="Z219" s="17"/>
    </row>
    <row r="220" customFormat="false" ht="15.75" hidden="false" customHeight="true" outlineLevel="0" collapsed="false">
      <c r="B220" s="23" t="n">
        <f aca="false">IFERROR(MATCH(G220,pedidos_Lamin!$B$2:$B$169,0),0)</f>
        <v>0</v>
      </c>
      <c r="C220" s="23" t="n">
        <f aca="false">IFERROR(MATCH(G220,pedidos_conv!$B$2:$B$69,0),0)</f>
        <v>0</v>
      </c>
      <c r="D220" s="23" t="n">
        <f aca="false">IF(B220=0,0,VLOOKUP(G220,pedidos!$B$2:$N$237,4))</f>
        <v>0</v>
      </c>
      <c r="E220" s="23" t="n">
        <f aca="false">IF(C220=0,0,VLOOKUP(G220,pedidos_conv!$B$2:$N$69,4))</f>
        <v>0</v>
      </c>
      <c r="F220" s="23" t="str">
        <f aca="false">IF(G220="N/D","   ",F219+1)</f>
        <v>   </v>
      </c>
      <c r="G220" s="31" t="s">
        <v>52</v>
      </c>
      <c r="H220" s="23" t="n">
        <f aca="false">MATCH(G220,Plant_Matriz_Setup!$A$1:$A$33)</f>
        <v>28</v>
      </c>
      <c r="I220" s="23" t="n">
        <f aca="false">MATCH(G221,Plant_Matriz_Setup!$A$1:$AF$1)</f>
        <v>27</v>
      </c>
      <c r="J220" s="24" t="str">
        <f aca="false">VLOOKUP(G220,Plant_Matriz_Setup!$A$1:$AF$33,I220)</f>
        <v>0.0000</v>
      </c>
      <c r="K220" s="25" t="str">
        <f aca="false">J220</f>
        <v>0.0000</v>
      </c>
      <c r="L220" s="26" t="str">
        <f aca="false">RIGHT(K220,8)</f>
        <v>0.0000</v>
      </c>
      <c r="M220" s="27" t="n">
        <f aca="false">LEN(K220)</f>
        <v>6</v>
      </c>
      <c r="N220" s="27" t="n">
        <f aca="false">LEN(L220)</f>
        <v>6</v>
      </c>
      <c r="O220" s="27" t="n">
        <f aca="false">M220-N220</f>
        <v>0</v>
      </c>
      <c r="P220" s="32" t="str">
        <f aca="false">LEFT(K220,O220)</f>
        <v/>
      </c>
      <c r="Q220" s="28" t="n">
        <f aca="false">IF(O220=0,0,VALUE(P220))</f>
        <v>0</v>
      </c>
      <c r="R220" s="17"/>
      <c r="S220" s="17"/>
      <c r="T220" s="17"/>
      <c r="U220" s="17"/>
      <c r="V220" s="17"/>
      <c r="W220" s="17"/>
      <c r="X220" s="17"/>
      <c r="Y220" s="17"/>
      <c r="Z220" s="17"/>
    </row>
    <row r="221" customFormat="false" ht="15.75" hidden="false" customHeight="true" outlineLevel="0" collapsed="false">
      <c r="B221" s="23" t="n">
        <f aca="false">IFERROR(MATCH(G221,pedidos_Lamin!$B$2:$B$169,0),0)</f>
        <v>0</v>
      </c>
      <c r="C221" s="23" t="n">
        <f aca="false">IFERROR(MATCH(G221,pedidos_conv!$B$2:$B$69,0),0)</f>
        <v>0</v>
      </c>
      <c r="D221" s="23" t="n">
        <f aca="false">IF(B221=0,0,VLOOKUP(G221,pedidos!$B$2:$N$237,4))</f>
        <v>0</v>
      </c>
      <c r="E221" s="23" t="n">
        <f aca="false">IF(C221=0,0,VLOOKUP(G221,pedidos_conv!$B$2:$N$69,4))</f>
        <v>0</v>
      </c>
      <c r="F221" s="23" t="str">
        <f aca="false">IF(G221="N/D","   ",F220+1)</f>
        <v>   </v>
      </c>
      <c r="G221" s="31" t="s">
        <v>52</v>
      </c>
      <c r="H221" s="23" t="n">
        <f aca="false">MATCH(G221,Plant_Matriz_Setup!$A$1:$A$33)</f>
        <v>28</v>
      </c>
      <c r="I221" s="23" t="n">
        <f aca="false">MATCH(G222,Plant_Matriz_Setup!$A$1:$AF$1)</f>
        <v>27</v>
      </c>
      <c r="J221" s="24" t="str">
        <f aca="false">VLOOKUP(G221,Plant_Matriz_Setup!$A$1:$AF$33,I221)</f>
        <v>0.0000</v>
      </c>
      <c r="K221" s="25" t="str">
        <f aca="false">J221</f>
        <v>0.0000</v>
      </c>
      <c r="L221" s="26" t="str">
        <f aca="false">RIGHT(K221,8)</f>
        <v>0.0000</v>
      </c>
      <c r="M221" s="27" t="n">
        <f aca="false">LEN(K221)</f>
        <v>6</v>
      </c>
      <c r="N221" s="27" t="n">
        <f aca="false">LEN(L221)</f>
        <v>6</v>
      </c>
      <c r="O221" s="27" t="n">
        <f aca="false">M221-N221</f>
        <v>0</v>
      </c>
      <c r="P221" s="32" t="str">
        <f aca="false">LEFT(K221,O221)</f>
        <v/>
      </c>
      <c r="Q221" s="28" t="n">
        <f aca="false">IF(O221=0,0,VALUE(P221))</f>
        <v>0</v>
      </c>
      <c r="R221" s="17"/>
      <c r="S221" s="17"/>
      <c r="T221" s="17"/>
      <c r="U221" s="17"/>
      <c r="V221" s="17"/>
      <c r="W221" s="17"/>
      <c r="X221" s="17"/>
      <c r="Y221" s="17"/>
      <c r="Z221" s="17"/>
    </row>
    <row r="222" customFormat="false" ht="15.75" hidden="false" customHeight="true" outlineLevel="0" collapsed="false">
      <c r="B222" s="23" t="n">
        <f aca="false">IFERROR(MATCH(G222,pedidos_Lamin!$B$2:$B$169,0),0)</f>
        <v>0</v>
      </c>
      <c r="C222" s="23" t="n">
        <f aca="false">IFERROR(MATCH(G222,pedidos_conv!$B$2:$B$69,0),0)</f>
        <v>0</v>
      </c>
      <c r="D222" s="23" t="n">
        <f aca="false">IF(B222=0,0,VLOOKUP(G222,pedidos!$B$2:$N$237,4))</f>
        <v>0</v>
      </c>
      <c r="E222" s="23" t="n">
        <f aca="false">IF(C222=0,0,VLOOKUP(G222,pedidos_conv!$B$2:$N$69,4))</f>
        <v>0</v>
      </c>
      <c r="F222" s="23" t="str">
        <f aca="false">IF(G222="N/D","   ",F221+1)</f>
        <v>   </v>
      </c>
      <c r="G222" s="31" t="s">
        <v>52</v>
      </c>
      <c r="H222" s="23" t="n">
        <f aca="false">MATCH(G222,Plant_Matriz_Setup!$A$1:$A$33)</f>
        <v>28</v>
      </c>
      <c r="I222" s="23" t="n">
        <f aca="false">MATCH(G223,Plant_Matriz_Setup!$A$1:$AF$1)</f>
        <v>27</v>
      </c>
      <c r="J222" s="24" t="str">
        <f aca="false">VLOOKUP(G222,Plant_Matriz_Setup!$A$1:$AF$33,I222)</f>
        <v>0.0000</v>
      </c>
      <c r="K222" s="25" t="str">
        <f aca="false">J222</f>
        <v>0.0000</v>
      </c>
      <c r="L222" s="26" t="str">
        <f aca="false">RIGHT(K222,8)</f>
        <v>0.0000</v>
      </c>
      <c r="M222" s="27" t="n">
        <f aca="false">LEN(K222)</f>
        <v>6</v>
      </c>
      <c r="N222" s="27" t="n">
        <f aca="false">LEN(L222)</f>
        <v>6</v>
      </c>
      <c r="O222" s="27" t="n">
        <f aca="false">M222-N222</f>
        <v>0</v>
      </c>
      <c r="P222" s="32" t="str">
        <f aca="false">LEFT(K222,O222)</f>
        <v/>
      </c>
      <c r="Q222" s="28" t="n">
        <f aca="false">IF(O222=0,0,VALUE(P222))</f>
        <v>0</v>
      </c>
      <c r="R222" s="17"/>
      <c r="S222" s="17"/>
      <c r="T222" s="17"/>
      <c r="U222" s="17"/>
      <c r="V222" s="17"/>
      <c r="W222" s="17"/>
      <c r="X222" s="17"/>
      <c r="Y222" s="17"/>
      <c r="Z222" s="17"/>
    </row>
    <row r="223" customFormat="false" ht="15.75" hidden="false" customHeight="true" outlineLevel="0" collapsed="false">
      <c r="B223" s="23" t="n">
        <f aca="false">IFERROR(MATCH(G223,pedidos_Lamin!$B$2:$B$169,0),0)</f>
        <v>0</v>
      </c>
      <c r="C223" s="23" t="n">
        <f aca="false">IFERROR(MATCH(G223,pedidos_conv!$B$2:$B$69,0),0)</f>
        <v>0</v>
      </c>
      <c r="D223" s="23" t="n">
        <f aca="false">IF(B223=0,0,VLOOKUP(G223,pedidos!$B$2:$N$237,4))</f>
        <v>0</v>
      </c>
      <c r="E223" s="23" t="n">
        <f aca="false">IF(C223=0,0,VLOOKUP(G223,pedidos_conv!$B$2:$N$69,4))</f>
        <v>0</v>
      </c>
      <c r="F223" s="23" t="str">
        <f aca="false">IF(G223="N/D","   ",F222+1)</f>
        <v>   </v>
      </c>
      <c r="G223" s="31" t="s">
        <v>52</v>
      </c>
      <c r="H223" s="23" t="n">
        <f aca="false">MATCH(G223,Plant_Matriz_Setup!$A$1:$A$33)</f>
        <v>28</v>
      </c>
      <c r="I223" s="23" t="n">
        <f aca="false">MATCH(G224,Plant_Matriz_Setup!$A$1:$AF$1)</f>
        <v>27</v>
      </c>
      <c r="J223" s="24" t="str">
        <f aca="false">VLOOKUP(G223,Plant_Matriz_Setup!$A$1:$AF$33,I223)</f>
        <v>0.0000</v>
      </c>
      <c r="K223" s="25" t="str">
        <f aca="false">J223</f>
        <v>0.0000</v>
      </c>
      <c r="L223" s="26" t="str">
        <f aca="false">RIGHT(K223,8)</f>
        <v>0.0000</v>
      </c>
      <c r="M223" s="27" t="n">
        <f aca="false">LEN(K223)</f>
        <v>6</v>
      </c>
      <c r="N223" s="27" t="n">
        <f aca="false">LEN(L223)</f>
        <v>6</v>
      </c>
      <c r="O223" s="27" t="n">
        <f aca="false">M223-N223</f>
        <v>0</v>
      </c>
      <c r="P223" s="32" t="str">
        <f aca="false">LEFT(K223,O223)</f>
        <v/>
      </c>
      <c r="Q223" s="28" t="n">
        <f aca="false">IF(O223=0,0,VALUE(P223))</f>
        <v>0</v>
      </c>
      <c r="R223" s="17"/>
      <c r="S223" s="17"/>
      <c r="T223" s="17"/>
      <c r="U223" s="17"/>
      <c r="V223" s="17"/>
      <c r="W223" s="17"/>
      <c r="X223" s="17"/>
      <c r="Y223" s="17"/>
      <c r="Z223" s="17"/>
    </row>
    <row r="224" customFormat="false" ht="15.75" hidden="false" customHeight="true" outlineLevel="0" collapsed="false">
      <c r="B224" s="23" t="n">
        <f aca="false">IFERROR(MATCH(G224,pedidos_Lamin!$B$2:$B$169,0),0)</f>
        <v>0</v>
      </c>
      <c r="C224" s="23" t="n">
        <f aca="false">IFERROR(MATCH(G224,pedidos_conv!$B$2:$B$69,0),0)</f>
        <v>0</v>
      </c>
      <c r="D224" s="23" t="n">
        <f aca="false">IF(B224=0,0,VLOOKUP(G224,pedidos!$B$2:$N$237,4))</f>
        <v>0</v>
      </c>
      <c r="E224" s="23" t="n">
        <f aca="false">IF(C224=0,0,VLOOKUP(G224,pedidos_conv!$B$2:$N$69,4))</f>
        <v>0</v>
      </c>
      <c r="F224" s="23" t="str">
        <f aca="false">IF(G224="N/D","   ",F223+1)</f>
        <v>   </v>
      </c>
      <c r="G224" s="31" t="s">
        <v>52</v>
      </c>
      <c r="H224" s="23" t="n">
        <f aca="false">MATCH(G224,Plant_Matriz_Setup!$A$1:$A$33)</f>
        <v>28</v>
      </c>
      <c r="I224" s="23" t="n">
        <f aca="false">MATCH(G225,Plant_Matriz_Setup!$A$1:$AF$1)</f>
        <v>27</v>
      </c>
      <c r="J224" s="24" t="str">
        <f aca="false">VLOOKUP(G224,Plant_Matriz_Setup!$A$1:$AF$33,I224)</f>
        <v>0.0000</v>
      </c>
      <c r="K224" s="25" t="str">
        <f aca="false">J224</f>
        <v>0.0000</v>
      </c>
      <c r="L224" s="26" t="str">
        <f aca="false">RIGHT(K224,8)</f>
        <v>0.0000</v>
      </c>
      <c r="M224" s="27" t="n">
        <f aca="false">LEN(K224)</f>
        <v>6</v>
      </c>
      <c r="N224" s="27" t="n">
        <f aca="false">LEN(L224)</f>
        <v>6</v>
      </c>
      <c r="O224" s="27" t="n">
        <f aca="false">M224-N224</f>
        <v>0</v>
      </c>
      <c r="P224" s="32" t="str">
        <f aca="false">LEFT(K224,O224)</f>
        <v/>
      </c>
      <c r="Q224" s="28" t="n">
        <f aca="false">IF(O224=0,0,VALUE(P224))</f>
        <v>0</v>
      </c>
      <c r="R224" s="17"/>
      <c r="S224" s="17"/>
      <c r="T224" s="17"/>
      <c r="U224" s="17"/>
      <c r="V224" s="17"/>
      <c r="W224" s="17"/>
      <c r="X224" s="17"/>
      <c r="Y224" s="17"/>
      <c r="Z224" s="17"/>
    </row>
    <row r="225" customFormat="false" ht="15.75" hidden="false" customHeight="true" outlineLevel="0" collapsed="false">
      <c r="B225" s="23" t="n">
        <f aca="false">IFERROR(MATCH(G225,pedidos_Lamin!$B$2:$B$169,0),0)</f>
        <v>0</v>
      </c>
      <c r="C225" s="23" t="n">
        <f aca="false">IFERROR(MATCH(G225,pedidos_conv!$B$2:$B$69,0),0)</f>
        <v>0</v>
      </c>
      <c r="D225" s="23" t="n">
        <f aca="false">IF(B225=0,0,VLOOKUP(G225,pedidos!$B$2:$N$237,4))</f>
        <v>0</v>
      </c>
      <c r="E225" s="23" t="n">
        <f aca="false">IF(C225=0,0,VLOOKUP(G225,pedidos_conv!$B$2:$N$69,4))</f>
        <v>0</v>
      </c>
      <c r="F225" s="23" t="str">
        <f aca="false">IF(G225="N/D","   ",F224+1)</f>
        <v>   </v>
      </c>
      <c r="G225" s="31" t="s">
        <v>52</v>
      </c>
      <c r="H225" s="23" t="n">
        <f aca="false">MATCH(G225,Plant_Matriz_Setup!$A$1:$A$33)</f>
        <v>28</v>
      </c>
      <c r="I225" s="23" t="n">
        <f aca="false">MATCH(G226,Plant_Matriz_Setup!$A$1:$AF$1)</f>
        <v>27</v>
      </c>
      <c r="J225" s="24" t="str">
        <f aca="false">VLOOKUP(G225,Plant_Matriz_Setup!$A$1:$AF$33,I225)</f>
        <v>0.0000</v>
      </c>
      <c r="K225" s="25" t="str">
        <f aca="false">J225</f>
        <v>0.0000</v>
      </c>
      <c r="L225" s="26" t="str">
        <f aca="false">RIGHT(K225,8)</f>
        <v>0.0000</v>
      </c>
      <c r="M225" s="27" t="n">
        <f aca="false">LEN(K225)</f>
        <v>6</v>
      </c>
      <c r="N225" s="27" t="n">
        <f aca="false">LEN(L225)</f>
        <v>6</v>
      </c>
      <c r="O225" s="27" t="n">
        <f aca="false">M225-N225</f>
        <v>0</v>
      </c>
      <c r="P225" s="32" t="str">
        <f aca="false">LEFT(K225,O225)</f>
        <v/>
      </c>
      <c r="Q225" s="28" t="n">
        <f aca="false">IF(O225=0,0,VALUE(P225))</f>
        <v>0</v>
      </c>
      <c r="R225" s="17"/>
      <c r="S225" s="17"/>
      <c r="T225" s="17"/>
      <c r="U225" s="17"/>
      <c r="V225" s="17"/>
      <c r="W225" s="17"/>
      <c r="X225" s="17"/>
      <c r="Y225" s="17"/>
      <c r="Z225" s="17"/>
    </row>
    <row r="226" customFormat="false" ht="15.75" hidden="false" customHeight="true" outlineLevel="0" collapsed="false">
      <c r="B226" s="23" t="n">
        <f aca="false">IFERROR(MATCH(G226,pedidos_Lamin!$B$2:$B$169,0),0)</f>
        <v>0</v>
      </c>
      <c r="C226" s="23" t="n">
        <f aca="false">IFERROR(MATCH(G226,pedidos_conv!$B$2:$B$69,0),0)</f>
        <v>0</v>
      </c>
      <c r="D226" s="23" t="n">
        <f aca="false">IF(B226=0,0,VLOOKUP(G226,pedidos!$B$2:$N$237,4))</f>
        <v>0</v>
      </c>
      <c r="E226" s="23" t="n">
        <f aca="false">IF(C226=0,0,VLOOKUP(G226,pedidos_conv!$B$2:$N$69,4))</f>
        <v>0</v>
      </c>
      <c r="F226" s="23" t="str">
        <f aca="false">IF(G226="N/D","   ",F225+1)</f>
        <v>   </v>
      </c>
      <c r="G226" s="31" t="s">
        <v>52</v>
      </c>
      <c r="H226" s="23" t="n">
        <f aca="false">MATCH(G226,Plant_Matriz_Setup!$A$1:$A$33)</f>
        <v>28</v>
      </c>
      <c r="I226" s="23" t="n">
        <f aca="false">MATCH(G227,Plant_Matriz_Setup!$A$1:$AF$1)</f>
        <v>27</v>
      </c>
      <c r="J226" s="24" t="str">
        <f aca="false">VLOOKUP(G226,Plant_Matriz_Setup!$A$1:$AF$33,I226)</f>
        <v>0.0000</v>
      </c>
      <c r="K226" s="25" t="str">
        <f aca="false">J226</f>
        <v>0.0000</v>
      </c>
      <c r="L226" s="26" t="str">
        <f aca="false">RIGHT(K226,8)</f>
        <v>0.0000</v>
      </c>
      <c r="M226" s="27" t="n">
        <f aca="false">LEN(K226)</f>
        <v>6</v>
      </c>
      <c r="N226" s="27" t="n">
        <f aca="false">LEN(L226)</f>
        <v>6</v>
      </c>
      <c r="O226" s="27" t="n">
        <f aca="false">M226-N226</f>
        <v>0</v>
      </c>
      <c r="P226" s="32" t="str">
        <f aca="false">LEFT(K226,O226)</f>
        <v/>
      </c>
      <c r="Q226" s="28" t="n">
        <f aca="false">IF(O226=0,0,VALUE(P226))</f>
        <v>0</v>
      </c>
      <c r="R226" s="17"/>
      <c r="S226" s="17"/>
      <c r="T226" s="17"/>
      <c r="U226" s="17"/>
      <c r="V226" s="17"/>
      <c r="W226" s="17"/>
      <c r="X226" s="17"/>
      <c r="Y226" s="17"/>
      <c r="Z226" s="17"/>
    </row>
    <row r="227" customFormat="false" ht="15.75" hidden="false" customHeight="true" outlineLevel="0" collapsed="false">
      <c r="B227" s="23" t="n">
        <f aca="false">IFERROR(MATCH(G227,pedidos_Lamin!$B$2:$B$169,0),0)</f>
        <v>0</v>
      </c>
      <c r="C227" s="23" t="n">
        <f aca="false">IFERROR(MATCH(G227,pedidos_conv!$B$2:$B$69,0),0)</f>
        <v>0</v>
      </c>
      <c r="D227" s="23" t="n">
        <f aca="false">IF(B227=0,0,VLOOKUP(G227,pedidos!$B$2:$N$237,4))</f>
        <v>0</v>
      </c>
      <c r="E227" s="23" t="n">
        <f aca="false">IF(C227=0,0,VLOOKUP(G227,pedidos_conv!$B$2:$N$69,4))</f>
        <v>0</v>
      </c>
      <c r="F227" s="23" t="str">
        <f aca="false">IF(G227="N/D","   ",F226+1)</f>
        <v>   </v>
      </c>
      <c r="G227" s="31" t="s">
        <v>52</v>
      </c>
      <c r="H227" s="23" t="n">
        <f aca="false">MATCH(G227,Plant_Matriz_Setup!$A$1:$A$33)</f>
        <v>28</v>
      </c>
      <c r="I227" s="23" t="n">
        <f aca="false">MATCH(G228,Plant_Matriz_Setup!$A$1:$AF$1)</f>
        <v>27</v>
      </c>
      <c r="J227" s="24" t="str">
        <f aca="false">VLOOKUP(G227,Plant_Matriz_Setup!$A$1:$AF$33,I227)</f>
        <v>0.0000</v>
      </c>
      <c r="K227" s="25" t="str">
        <f aca="false">J227</f>
        <v>0.0000</v>
      </c>
      <c r="L227" s="26" t="str">
        <f aca="false">RIGHT(K227,8)</f>
        <v>0.0000</v>
      </c>
      <c r="M227" s="27" t="n">
        <f aca="false">LEN(K227)</f>
        <v>6</v>
      </c>
      <c r="N227" s="27" t="n">
        <f aca="false">LEN(L227)</f>
        <v>6</v>
      </c>
      <c r="O227" s="27" t="n">
        <f aca="false">M227-N227</f>
        <v>0</v>
      </c>
      <c r="P227" s="32" t="str">
        <f aca="false">LEFT(K227,O227)</f>
        <v/>
      </c>
      <c r="Q227" s="28" t="n">
        <f aca="false">IF(O227=0,0,VALUE(P227))</f>
        <v>0</v>
      </c>
      <c r="R227" s="17"/>
      <c r="S227" s="17"/>
      <c r="T227" s="17"/>
      <c r="U227" s="17"/>
      <c r="V227" s="17"/>
      <c r="W227" s="17"/>
      <c r="X227" s="17"/>
      <c r="Y227" s="17"/>
      <c r="Z227" s="17"/>
    </row>
    <row r="228" customFormat="false" ht="15.75" hidden="false" customHeight="true" outlineLevel="0" collapsed="false">
      <c r="B228" s="23" t="n">
        <f aca="false">IFERROR(MATCH(G228,pedidos_Lamin!$B$2:$B$169,0),0)</f>
        <v>0</v>
      </c>
      <c r="C228" s="23" t="n">
        <f aca="false">IFERROR(MATCH(G228,pedidos_conv!$B$2:$B$69,0),0)</f>
        <v>0</v>
      </c>
      <c r="D228" s="23" t="n">
        <f aca="false">IF(B228=0,0,VLOOKUP(G228,pedidos!$B$2:$N$237,4))</f>
        <v>0</v>
      </c>
      <c r="E228" s="23" t="n">
        <f aca="false">IF(C228=0,0,VLOOKUP(G228,pedidos_conv!$B$2:$N$69,4))</f>
        <v>0</v>
      </c>
      <c r="F228" s="23" t="str">
        <f aca="false">IF(G228="N/D","   ",F227+1)</f>
        <v>   </v>
      </c>
      <c r="G228" s="31" t="s">
        <v>52</v>
      </c>
      <c r="H228" s="23" t="n">
        <f aca="false">MATCH(G228,Plant_Matriz_Setup!$A$1:$A$33)</f>
        <v>28</v>
      </c>
      <c r="I228" s="23" t="n">
        <f aca="false">MATCH(G229,Plant_Matriz_Setup!$A$1:$AF$1)</f>
        <v>27</v>
      </c>
      <c r="J228" s="24" t="str">
        <f aca="false">VLOOKUP(G228,Plant_Matriz_Setup!$A$1:$AF$33,I228)</f>
        <v>0.0000</v>
      </c>
      <c r="K228" s="25" t="str">
        <f aca="false">J228</f>
        <v>0.0000</v>
      </c>
      <c r="L228" s="26" t="str">
        <f aca="false">RIGHT(K228,8)</f>
        <v>0.0000</v>
      </c>
      <c r="M228" s="27" t="n">
        <f aca="false">LEN(K228)</f>
        <v>6</v>
      </c>
      <c r="N228" s="27" t="n">
        <f aca="false">LEN(L228)</f>
        <v>6</v>
      </c>
      <c r="O228" s="27" t="n">
        <f aca="false">M228-N228</f>
        <v>0</v>
      </c>
      <c r="P228" s="32" t="str">
        <f aca="false">LEFT(K228,O228)</f>
        <v/>
      </c>
      <c r="Q228" s="28" t="n">
        <f aca="false">IF(O228=0,0,VALUE(P228))</f>
        <v>0</v>
      </c>
      <c r="R228" s="17"/>
      <c r="S228" s="17"/>
      <c r="T228" s="17"/>
      <c r="U228" s="17"/>
      <c r="V228" s="17"/>
      <c r="W228" s="17"/>
      <c r="X228" s="17"/>
      <c r="Y228" s="17"/>
      <c r="Z228" s="17"/>
    </row>
    <row r="229" customFormat="false" ht="15.75" hidden="false" customHeight="true" outlineLevel="0" collapsed="false">
      <c r="B229" s="23" t="n">
        <f aca="false">IFERROR(MATCH(G229,pedidos_Lamin!$B$2:$B$169,0),0)</f>
        <v>0</v>
      </c>
      <c r="C229" s="23" t="n">
        <f aca="false">IFERROR(MATCH(G229,pedidos_conv!$B$2:$B$69,0),0)</f>
        <v>0</v>
      </c>
      <c r="D229" s="23" t="n">
        <f aca="false">IF(B229=0,0,VLOOKUP(G229,pedidos!$B$2:$N$237,4))</f>
        <v>0</v>
      </c>
      <c r="E229" s="23" t="n">
        <f aca="false">IF(C229=0,0,VLOOKUP(G229,pedidos_conv!$B$2:$N$69,4))</f>
        <v>0</v>
      </c>
      <c r="F229" s="23" t="str">
        <f aca="false">IF(G229="N/D","   ",F228+1)</f>
        <v>   </v>
      </c>
      <c r="G229" s="31" t="s">
        <v>52</v>
      </c>
      <c r="H229" s="23" t="n">
        <f aca="false">MATCH(G229,Plant_Matriz_Setup!$A$1:$A$33)</f>
        <v>28</v>
      </c>
      <c r="I229" s="23" t="n">
        <f aca="false">MATCH(G230,Plant_Matriz_Setup!$A$1:$AF$1)</f>
        <v>27</v>
      </c>
      <c r="J229" s="24" t="str">
        <f aca="false">VLOOKUP(G229,Plant_Matriz_Setup!$A$1:$AF$33,I229)</f>
        <v>0.0000</v>
      </c>
      <c r="K229" s="25" t="str">
        <f aca="false">J229</f>
        <v>0.0000</v>
      </c>
      <c r="L229" s="26" t="str">
        <f aca="false">RIGHT(K229,8)</f>
        <v>0.0000</v>
      </c>
      <c r="M229" s="27" t="n">
        <f aca="false">LEN(K229)</f>
        <v>6</v>
      </c>
      <c r="N229" s="27" t="n">
        <f aca="false">LEN(L229)</f>
        <v>6</v>
      </c>
      <c r="O229" s="27" t="n">
        <f aca="false">M229-N229</f>
        <v>0</v>
      </c>
      <c r="P229" s="32" t="str">
        <f aca="false">LEFT(K229,O229)</f>
        <v/>
      </c>
      <c r="Q229" s="28" t="n">
        <f aca="false">IF(O229=0,0,VALUE(P229))</f>
        <v>0</v>
      </c>
      <c r="R229" s="17"/>
      <c r="S229" s="17"/>
      <c r="T229" s="17"/>
      <c r="U229" s="17"/>
      <c r="V229" s="17"/>
      <c r="W229" s="17"/>
      <c r="X229" s="17"/>
      <c r="Y229" s="17"/>
      <c r="Z229" s="17"/>
    </row>
    <row r="230" customFormat="false" ht="15.75" hidden="false" customHeight="true" outlineLevel="0" collapsed="false">
      <c r="B230" s="23" t="n">
        <f aca="false">IFERROR(MATCH(G230,pedidos_Lamin!$B$2:$B$169,0),0)</f>
        <v>0</v>
      </c>
      <c r="C230" s="23" t="n">
        <f aca="false">IFERROR(MATCH(G230,pedidos_conv!$B$2:$B$69,0),0)</f>
        <v>0</v>
      </c>
      <c r="D230" s="23" t="n">
        <f aca="false">IF(B230=0,0,VLOOKUP(G230,pedidos!$B$2:$N$237,4))</f>
        <v>0</v>
      </c>
      <c r="E230" s="23" t="n">
        <f aca="false">IF(C230=0,0,VLOOKUP(G230,pedidos_conv!$B$2:$N$69,4))</f>
        <v>0</v>
      </c>
      <c r="F230" s="23" t="str">
        <f aca="false">IF(G230="N/D","   ",F229+1)</f>
        <v>   </v>
      </c>
      <c r="G230" s="31" t="s">
        <v>52</v>
      </c>
      <c r="H230" s="23" t="n">
        <f aca="false">MATCH(G230,Plant_Matriz_Setup!$A$1:$A$33)</f>
        <v>28</v>
      </c>
      <c r="I230" s="23" t="n">
        <f aca="false">MATCH(G231,Plant_Matriz_Setup!$A$1:$AF$1)</f>
        <v>27</v>
      </c>
      <c r="J230" s="24" t="str">
        <f aca="false">VLOOKUP(G230,Plant_Matriz_Setup!$A$1:$AF$33,I230)</f>
        <v>0.0000</v>
      </c>
      <c r="K230" s="25" t="str">
        <f aca="false">J230</f>
        <v>0.0000</v>
      </c>
      <c r="L230" s="26" t="str">
        <f aca="false">RIGHT(K230,8)</f>
        <v>0.0000</v>
      </c>
      <c r="M230" s="27" t="n">
        <f aca="false">LEN(K230)</f>
        <v>6</v>
      </c>
      <c r="N230" s="27" t="n">
        <f aca="false">LEN(L230)</f>
        <v>6</v>
      </c>
      <c r="O230" s="27" t="n">
        <f aca="false">M230-N230</f>
        <v>0</v>
      </c>
      <c r="P230" s="32" t="str">
        <f aca="false">LEFT(K230,O230)</f>
        <v/>
      </c>
      <c r="Q230" s="28" t="n">
        <f aca="false">IF(O230=0,0,VALUE(P230))</f>
        <v>0</v>
      </c>
      <c r="R230" s="17"/>
      <c r="S230" s="17"/>
      <c r="T230" s="17"/>
      <c r="U230" s="17"/>
      <c r="V230" s="17"/>
      <c r="W230" s="17"/>
      <c r="X230" s="17"/>
      <c r="Y230" s="17"/>
      <c r="Z230" s="17"/>
    </row>
    <row r="231" customFormat="false" ht="15.75" hidden="false" customHeight="true" outlineLevel="0" collapsed="false">
      <c r="B231" s="23" t="n">
        <f aca="false">IFERROR(MATCH(G231,pedidos_Lamin!$B$2:$B$169,0),0)</f>
        <v>0</v>
      </c>
      <c r="C231" s="23" t="n">
        <f aca="false">IFERROR(MATCH(G231,pedidos_conv!$B$2:$B$69,0),0)</f>
        <v>0</v>
      </c>
      <c r="D231" s="23" t="n">
        <f aca="false">IF(B231=0,0,VLOOKUP(G231,pedidos!$B$2:$N$237,4))</f>
        <v>0</v>
      </c>
      <c r="E231" s="23" t="n">
        <f aca="false">IF(C231=0,0,VLOOKUP(G231,pedidos_conv!$B$2:$N$69,4))</f>
        <v>0</v>
      </c>
      <c r="F231" s="23" t="str">
        <f aca="false">IF(G231="N/D","   ",F230+1)</f>
        <v>   </v>
      </c>
      <c r="G231" s="31" t="s">
        <v>52</v>
      </c>
      <c r="H231" s="23" t="n">
        <f aca="false">MATCH(G231,Plant_Matriz_Setup!$A$1:$A$33)</f>
        <v>28</v>
      </c>
      <c r="I231" s="23" t="n">
        <f aca="false">MATCH(G232,Plant_Matriz_Setup!$A$1:$AF$1)</f>
        <v>27</v>
      </c>
      <c r="J231" s="24" t="str">
        <f aca="false">VLOOKUP(G231,Plant_Matriz_Setup!$A$1:$AF$33,I231)</f>
        <v>0.0000</v>
      </c>
      <c r="K231" s="25" t="str">
        <f aca="false">J231</f>
        <v>0.0000</v>
      </c>
      <c r="L231" s="26" t="str">
        <f aca="false">RIGHT(K231,8)</f>
        <v>0.0000</v>
      </c>
      <c r="M231" s="27" t="n">
        <f aca="false">LEN(K231)</f>
        <v>6</v>
      </c>
      <c r="N231" s="27" t="n">
        <f aca="false">LEN(L231)</f>
        <v>6</v>
      </c>
      <c r="O231" s="27" t="n">
        <f aca="false">M231-N231</f>
        <v>0</v>
      </c>
      <c r="P231" s="32" t="str">
        <f aca="false">LEFT(K231,O231)</f>
        <v/>
      </c>
      <c r="Q231" s="28" t="n">
        <f aca="false">IF(O231=0,0,VALUE(P231))</f>
        <v>0</v>
      </c>
      <c r="R231" s="17"/>
      <c r="S231" s="17"/>
      <c r="T231" s="17"/>
      <c r="U231" s="17"/>
      <c r="V231" s="17"/>
      <c r="W231" s="17"/>
      <c r="X231" s="17"/>
      <c r="Y231" s="17"/>
      <c r="Z231" s="17"/>
    </row>
    <row r="232" customFormat="false" ht="15.75" hidden="false" customHeight="true" outlineLevel="0" collapsed="false">
      <c r="B232" s="23" t="n">
        <f aca="false">IFERROR(MATCH(G232,pedidos_Lamin!$B$2:$B$169,0),0)</f>
        <v>0</v>
      </c>
      <c r="C232" s="23" t="n">
        <f aca="false">IFERROR(MATCH(G232,pedidos_conv!$B$2:$B$69,0),0)</f>
        <v>0</v>
      </c>
      <c r="D232" s="23" t="n">
        <f aca="false">IF(B232=0,0,VLOOKUP(G232,pedidos!$B$2:$N$237,4))</f>
        <v>0</v>
      </c>
      <c r="E232" s="23" t="n">
        <f aca="false">IF(C232=0,0,VLOOKUP(G232,pedidos_conv!$B$2:$N$69,4))</f>
        <v>0</v>
      </c>
      <c r="F232" s="23" t="str">
        <f aca="false">IF(G232="N/D","   ",F231+1)</f>
        <v>   </v>
      </c>
      <c r="G232" s="31" t="s">
        <v>52</v>
      </c>
      <c r="H232" s="23" t="n">
        <f aca="false">MATCH(G232,Plant_Matriz_Setup!$A$1:$A$33)</f>
        <v>28</v>
      </c>
      <c r="I232" s="23" t="n">
        <f aca="false">MATCH(G233,Plant_Matriz_Setup!$A$1:$AF$1)</f>
        <v>27</v>
      </c>
      <c r="J232" s="24" t="str">
        <f aca="false">VLOOKUP(G232,Plant_Matriz_Setup!$A$1:$AF$33,I232)</f>
        <v>0.0000</v>
      </c>
      <c r="K232" s="25" t="str">
        <f aca="false">J232</f>
        <v>0.0000</v>
      </c>
      <c r="L232" s="26" t="str">
        <f aca="false">RIGHT(K232,8)</f>
        <v>0.0000</v>
      </c>
      <c r="M232" s="27" t="n">
        <f aca="false">LEN(K232)</f>
        <v>6</v>
      </c>
      <c r="N232" s="27" t="n">
        <f aca="false">LEN(L232)</f>
        <v>6</v>
      </c>
      <c r="O232" s="27" t="n">
        <f aca="false">M232-N232</f>
        <v>0</v>
      </c>
      <c r="P232" s="32" t="str">
        <f aca="false">LEFT(K232,O232)</f>
        <v/>
      </c>
      <c r="Q232" s="28" t="n">
        <f aca="false">IF(O232=0,0,VALUE(P232))</f>
        <v>0</v>
      </c>
      <c r="R232" s="17"/>
      <c r="S232" s="17"/>
      <c r="T232" s="17"/>
      <c r="U232" s="17"/>
      <c r="V232" s="17"/>
      <c r="W232" s="17"/>
      <c r="X232" s="17"/>
      <c r="Y232" s="17"/>
      <c r="Z232" s="17"/>
    </row>
    <row r="233" customFormat="false" ht="15.75" hidden="false" customHeight="true" outlineLevel="0" collapsed="false">
      <c r="B233" s="23" t="n">
        <f aca="false">IFERROR(MATCH(G233,pedidos_Lamin!$B$2:$B$169,0),0)</f>
        <v>0</v>
      </c>
      <c r="C233" s="23" t="n">
        <f aca="false">IFERROR(MATCH(G233,pedidos_conv!$B$2:$B$69,0),0)</f>
        <v>0</v>
      </c>
      <c r="D233" s="23" t="n">
        <f aca="false">IF(B233=0,0,VLOOKUP(G233,pedidos!$B$2:$N$237,4))</f>
        <v>0</v>
      </c>
      <c r="E233" s="23" t="n">
        <f aca="false">IF(C233=0,0,VLOOKUP(G233,pedidos_conv!$B$2:$N$69,4))</f>
        <v>0</v>
      </c>
      <c r="F233" s="23" t="str">
        <f aca="false">IF(G233="N/D","   ",F232+1)</f>
        <v>   </v>
      </c>
      <c r="G233" s="31" t="s">
        <v>52</v>
      </c>
      <c r="H233" s="23" t="n">
        <f aca="false">MATCH(G233,Plant_Matriz_Setup!$A$1:$A$33)</f>
        <v>28</v>
      </c>
      <c r="I233" s="23" t="n">
        <f aca="false">MATCH(G234,Plant_Matriz_Setup!$A$1:$AF$1)</f>
        <v>27</v>
      </c>
      <c r="J233" s="24" t="str">
        <f aca="false">VLOOKUP(G233,Plant_Matriz_Setup!$A$1:$AF$33,I233)</f>
        <v>0.0000</v>
      </c>
      <c r="K233" s="25" t="str">
        <f aca="false">J233</f>
        <v>0.0000</v>
      </c>
      <c r="L233" s="26" t="str">
        <f aca="false">RIGHT(K233,8)</f>
        <v>0.0000</v>
      </c>
      <c r="M233" s="27" t="n">
        <f aca="false">LEN(K233)</f>
        <v>6</v>
      </c>
      <c r="N233" s="27" t="n">
        <f aca="false">LEN(L233)</f>
        <v>6</v>
      </c>
      <c r="O233" s="27" t="n">
        <f aca="false">M233-N233</f>
        <v>0</v>
      </c>
      <c r="P233" s="32" t="str">
        <f aca="false">LEFT(K233,O233)</f>
        <v/>
      </c>
      <c r="Q233" s="28" t="n">
        <f aca="false">IF(O233=0,0,VALUE(P233))</f>
        <v>0</v>
      </c>
      <c r="R233" s="17"/>
      <c r="S233" s="17"/>
      <c r="T233" s="17"/>
      <c r="U233" s="17"/>
      <c r="V233" s="17"/>
      <c r="W233" s="17"/>
      <c r="X233" s="17"/>
      <c r="Y233" s="17"/>
      <c r="Z233" s="17"/>
    </row>
    <row r="234" customFormat="false" ht="15.75" hidden="false" customHeight="true" outlineLevel="0" collapsed="false">
      <c r="B234" s="23" t="n">
        <f aca="false">IFERROR(MATCH(G234,pedidos_Lamin!$B$2:$B$169,0),0)</f>
        <v>0</v>
      </c>
      <c r="C234" s="23" t="n">
        <f aca="false">IFERROR(MATCH(G234,pedidos_conv!$B$2:$B$69,0),0)</f>
        <v>0</v>
      </c>
      <c r="D234" s="23" t="n">
        <f aca="false">IF(B234=0,0,VLOOKUP(G234,pedidos!$B$2:$N$237,4))</f>
        <v>0</v>
      </c>
      <c r="E234" s="23" t="n">
        <f aca="false">IF(C234=0,0,VLOOKUP(G234,pedidos_conv!$B$2:$N$69,4))</f>
        <v>0</v>
      </c>
      <c r="F234" s="23" t="str">
        <f aca="false">IF(G234="N/D","   ",F233+1)</f>
        <v>   </v>
      </c>
      <c r="G234" s="31" t="s">
        <v>52</v>
      </c>
      <c r="H234" s="23" t="n">
        <f aca="false">MATCH(G234,Plant_Matriz_Setup!$A$1:$A$33)</f>
        <v>28</v>
      </c>
      <c r="I234" s="23" t="n">
        <f aca="false">MATCH(G235,Plant_Matriz_Setup!$A$1:$AF$1)</f>
        <v>27</v>
      </c>
      <c r="J234" s="24" t="str">
        <f aca="false">VLOOKUP(G234,Plant_Matriz_Setup!$A$1:$AF$33,I234)</f>
        <v>0.0000</v>
      </c>
      <c r="K234" s="25" t="str">
        <f aca="false">J234</f>
        <v>0.0000</v>
      </c>
      <c r="L234" s="26" t="str">
        <f aca="false">RIGHT(K234,8)</f>
        <v>0.0000</v>
      </c>
      <c r="M234" s="27" t="n">
        <f aca="false">LEN(K234)</f>
        <v>6</v>
      </c>
      <c r="N234" s="27" t="n">
        <f aca="false">LEN(L234)</f>
        <v>6</v>
      </c>
      <c r="O234" s="27" t="n">
        <f aca="false">M234-N234</f>
        <v>0</v>
      </c>
      <c r="P234" s="32" t="str">
        <f aca="false">LEFT(K234,O234)</f>
        <v/>
      </c>
      <c r="Q234" s="28" t="n">
        <f aca="false">IF(O234=0,0,VALUE(P234))</f>
        <v>0</v>
      </c>
      <c r="R234" s="17"/>
      <c r="S234" s="17"/>
      <c r="T234" s="17"/>
      <c r="U234" s="17"/>
      <c r="V234" s="17"/>
      <c r="W234" s="17"/>
      <c r="X234" s="17"/>
      <c r="Y234" s="17"/>
      <c r="Z234" s="17"/>
    </row>
    <row r="235" customFormat="false" ht="15.75" hidden="false" customHeight="true" outlineLevel="0" collapsed="false">
      <c r="B235" s="23" t="n">
        <f aca="false">IFERROR(MATCH(G235,pedidos_Lamin!$B$2:$B$169,0),0)</f>
        <v>0</v>
      </c>
      <c r="C235" s="23" t="n">
        <f aca="false">IFERROR(MATCH(G235,pedidos_conv!$B$2:$B$69,0),0)</f>
        <v>0</v>
      </c>
      <c r="D235" s="23" t="n">
        <f aca="false">IF(B235=0,0,VLOOKUP(G235,pedidos!$B$2:$N$237,4))</f>
        <v>0</v>
      </c>
      <c r="E235" s="23" t="n">
        <f aca="false">IF(C235=0,0,VLOOKUP(G235,pedidos_conv!$B$2:$N$69,4))</f>
        <v>0</v>
      </c>
      <c r="F235" s="23" t="str">
        <f aca="false">IF(G235="N/D","   ",F234+1)</f>
        <v>   </v>
      </c>
      <c r="G235" s="31" t="s">
        <v>52</v>
      </c>
      <c r="H235" s="23" t="n">
        <f aca="false">MATCH(G235,Plant_Matriz_Setup!$A$1:$A$33)</f>
        <v>28</v>
      </c>
      <c r="I235" s="23" t="n">
        <f aca="false">MATCH(G236,Plant_Matriz_Setup!$A$1:$AF$1)</f>
        <v>27</v>
      </c>
      <c r="J235" s="24" t="str">
        <f aca="false">VLOOKUP(G235,Plant_Matriz_Setup!$A$1:$AF$33,I235)</f>
        <v>0.0000</v>
      </c>
      <c r="K235" s="25" t="str">
        <f aca="false">J235</f>
        <v>0.0000</v>
      </c>
      <c r="L235" s="26" t="str">
        <f aca="false">RIGHT(K235,8)</f>
        <v>0.0000</v>
      </c>
      <c r="M235" s="27" t="n">
        <f aca="false">LEN(K235)</f>
        <v>6</v>
      </c>
      <c r="N235" s="27" t="n">
        <f aca="false">LEN(L235)</f>
        <v>6</v>
      </c>
      <c r="O235" s="27" t="n">
        <f aca="false">M235-N235</f>
        <v>0</v>
      </c>
      <c r="P235" s="32" t="str">
        <f aca="false">LEFT(K235,O235)</f>
        <v/>
      </c>
      <c r="Q235" s="28" t="n">
        <f aca="false">IF(O235=0,0,VALUE(P235))</f>
        <v>0</v>
      </c>
      <c r="R235" s="17"/>
      <c r="S235" s="17"/>
      <c r="T235" s="17"/>
      <c r="U235" s="17"/>
      <c r="V235" s="17"/>
      <c r="W235" s="17"/>
      <c r="X235" s="17"/>
      <c r="Y235" s="17"/>
      <c r="Z235" s="17"/>
    </row>
    <row r="236" customFormat="false" ht="15.75" hidden="false" customHeight="true" outlineLevel="0" collapsed="false">
      <c r="B236" s="23" t="n">
        <f aca="false">IFERROR(MATCH(G236,pedidos_Lamin!$B$2:$B$169,0),0)</f>
        <v>0</v>
      </c>
      <c r="C236" s="23" t="n">
        <f aca="false">IFERROR(MATCH(G236,pedidos_conv!$B$2:$B$69,0),0)</f>
        <v>0</v>
      </c>
      <c r="D236" s="23" t="n">
        <f aca="false">IF(B236=0,0,VLOOKUP(G236,pedidos!$B$2:$N$237,4))</f>
        <v>0</v>
      </c>
      <c r="E236" s="23" t="n">
        <f aca="false">IF(C236=0,0,VLOOKUP(G236,pedidos_conv!$B$2:$N$69,4))</f>
        <v>0</v>
      </c>
      <c r="F236" s="23" t="str">
        <f aca="false">IF(G236="N/D","   ",F235+1)</f>
        <v>   </v>
      </c>
      <c r="G236" s="31" t="s">
        <v>52</v>
      </c>
      <c r="H236" s="23" t="n">
        <f aca="false">MATCH(G236,Plant_Matriz_Setup!$A$1:$A$33)</f>
        <v>28</v>
      </c>
      <c r="I236" s="23" t="n">
        <f aca="false">MATCH(G237,Plant_Matriz_Setup!$A$1:$AF$1)</f>
        <v>27</v>
      </c>
      <c r="J236" s="24" t="str">
        <f aca="false">VLOOKUP(G236,Plant_Matriz_Setup!$A$1:$AF$33,I236)</f>
        <v>0.0000</v>
      </c>
      <c r="K236" s="25" t="str">
        <f aca="false">J236</f>
        <v>0.0000</v>
      </c>
      <c r="L236" s="26" t="str">
        <f aca="false">RIGHT(K236,8)</f>
        <v>0.0000</v>
      </c>
      <c r="M236" s="27" t="n">
        <f aca="false">LEN(K236)</f>
        <v>6</v>
      </c>
      <c r="N236" s="27" t="n">
        <f aca="false">LEN(L236)</f>
        <v>6</v>
      </c>
      <c r="O236" s="27" t="n">
        <f aca="false">M236-N236</f>
        <v>0</v>
      </c>
      <c r="P236" s="32" t="str">
        <f aca="false">LEFT(K236,O236)</f>
        <v/>
      </c>
      <c r="Q236" s="28" t="n">
        <f aca="false">IF(O236=0,0,VALUE(P236))</f>
        <v>0</v>
      </c>
      <c r="R236" s="17"/>
      <c r="S236" s="17"/>
      <c r="T236" s="17"/>
      <c r="U236" s="17"/>
      <c r="V236" s="17"/>
      <c r="W236" s="17"/>
      <c r="X236" s="17"/>
      <c r="Y236" s="17"/>
      <c r="Z236" s="17"/>
    </row>
    <row r="237" customFormat="false" ht="15.75" hidden="false" customHeight="true" outlineLevel="0" collapsed="false">
      <c r="B237" s="23" t="n">
        <f aca="false">IFERROR(MATCH(G237,pedidos_Lamin!$B$2:$B$169,0),0)</f>
        <v>0</v>
      </c>
      <c r="C237" s="23" t="n">
        <f aca="false">IFERROR(MATCH(G237,pedidos_conv!$B$2:$B$69,0),0)</f>
        <v>0</v>
      </c>
      <c r="D237" s="23" t="n">
        <f aca="false">IF(B237=0,0,VLOOKUP(G237,pedidos!$B$2:$N$237,4))</f>
        <v>0</v>
      </c>
      <c r="E237" s="23" t="n">
        <f aca="false">IF(C237=0,0,VLOOKUP(G237,pedidos_conv!$B$2:$N$69,4))</f>
        <v>0</v>
      </c>
      <c r="F237" s="23" t="str">
        <f aca="false">IF(G237="N/D","   ",F236+1)</f>
        <v>   </v>
      </c>
      <c r="G237" s="31" t="s">
        <v>52</v>
      </c>
      <c r="H237" s="23" t="n">
        <f aca="false">MATCH(G237,Plant_Matriz_Setup!$A$1:$A$33)</f>
        <v>28</v>
      </c>
      <c r="I237" s="23" t="n">
        <f aca="false">MATCH(G238,Plant_Matriz_Setup!$A$1:$AF$1)</f>
        <v>27</v>
      </c>
      <c r="J237" s="24" t="str">
        <f aca="false">VLOOKUP(G237,Plant_Matriz_Setup!$A$1:$AF$33,I237)</f>
        <v>0.0000</v>
      </c>
      <c r="K237" s="25" t="str">
        <f aca="false">J237</f>
        <v>0.0000</v>
      </c>
      <c r="L237" s="26" t="str">
        <f aca="false">RIGHT(K237,8)</f>
        <v>0.0000</v>
      </c>
      <c r="M237" s="27" t="n">
        <f aca="false">LEN(K237)</f>
        <v>6</v>
      </c>
      <c r="N237" s="27" t="n">
        <f aca="false">LEN(L237)</f>
        <v>6</v>
      </c>
      <c r="O237" s="27" t="n">
        <f aca="false">M237-N237</f>
        <v>0</v>
      </c>
      <c r="P237" s="32" t="str">
        <f aca="false">LEFT(K237,O237)</f>
        <v/>
      </c>
      <c r="Q237" s="28" t="n">
        <f aca="false">IF(O237=0,0,VALUE(P237))</f>
        <v>0</v>
      </c>
      <c r="R237" s="17"/>
      <c r="S237" s="17"/>
      <c r="T237" s="17"/>
      <c r="U237" s="17"/>
      <c r="V237" s="17"/>
      <c r="W237" s="17"/>
      <c r="X237" s="17"/>
      <c r="Y237" s="17"/>
      <c r="Z237" s="17"/>
    </row>
    <row r="238" customFormat="false" ht="15.75" hidden="false" customHeight="true" outlineLevel="0" collapsed="false">
      <c r="B238" s="23" t="n">
        <f aca="false">IFERROR(MATCH(G238,pedidos_Lamin!$B$2:$B$169,0),0)</f>
        <v>0</v>
      </c>
      <c r="C238" s="23" t="n">
        <f aca="false">IFERROR(MATCH(G238,pedidos_conv!$B$2:$B$69,0),0)</f>
        <v>0</v>
      </c>
      <c r="D238" s="23" t="n">
        <f aca="false">IF(B238=0,0,VLOOKUP(G238,pedidos!$B$2:$N$237,4))</f>
        <v>0</v>
      </c>
      <c r="E238" s="23" t="n">
        <f aca="false">IF(C238=0,0,VLOOKUP(G238,pedidos_conv!$B$2:$N$69,4))</f>
        <v>0</v>
      </c>
      <c r="F238" s="23" t="str">
        <f aca="false">IF(G238="N/D","   ",F237+1)</f>
        <v>   </v>
      </c>
      <c r="G238" s="31" t="s">
        <v>52</v>
      </c>
      <c r="H238" s="23" t="n">
        <f aca="false">MATCH(G238,Plant_Matriz_Setup!$A$1:$A$33)</f>
        <v>28</v>
      </c>
      <c r="I238" s="23" t="n">
        <f aca="false">MATCH(G239,Plant_Matriz_Setup!$A$1:$AF$1)</f>
        <v>27</v>
      </c>
      <c r="J238" s="24" t="str">
        <f aca="false">VLOOKUP(G238,Plant_Matriz_Setup!$A$1:$AF$33,I238)</f>
        <v>0.0000</v>
      </c>
      <c r="K238" s="25" t="str">
        <f aca="false">J238</f>
        <v>0.0000</v>
      </c>
      <c r="L238" s="26" t="str">
        <f aca="false">RIGHT(K238,8)</f>
        <v>0.0000</v>
      </c>
      <c r="M238" s="27" t="n">
        <f aca="false">LEN(K238)</f>
        <v>6</v>
      </c>
      <c r="N238" s="27" t="n">
        <f aca="false">LEN(L238)</f>
        <v>6</v>
      </c>
      <c r="O238" s="27" t="n">
        <f aca="false">M238-N238</f>
        <v>0</v>
      </c>
      <c r="P238" s="32" t="str">
        <f aca="false">LEFT(K238,O238)</f>
        <v/>
      </c>
      <c r="Q238" s="28" t="n">
        <f aca="false">IF(O238=0,0,VALUE(P238))</f>
        <v>0</v>
      </c>
      <c r="R238" s="17"/>
      <c r="S238" s="17"/>
      <c r="T238" s="17"/>
      <c r="U238" s="17"/>
      <c r="V238" s="17"/>
      <c r="W238" s="17"/>
      <c r="X238" s="17"/>
      <c r="Y238" s="17"/>
      <c r="Z238" s="17"/>
    </row>
    <row r="239" customFormat="false" ht="15.75" hidden="false" customHeight="true" outlineLevel="0" collapsed="false">
      <c r="B239" s="23" t="n">
        <f aca="false">IFERROR(MATCH(G239,pedidos_Lamin!$B$2:$B$169,0),0)</f>
        <v>0</v>
      </c>
      <c r="C239" s="23" t="n">
        <f aca="false">IFERROR(MATCH(G239,pedidos_conv!$B$2:$B$69,0),0)</f>
        <v>0</v>
      </c>
      <c r="D239" s="23" t="n">
        <f aca="false">IF(B239=0,0,VLOOKUP(G239,pedidos!$B$2:$N$237,4))</f>
        <v>0</v>
      </c>
      <c r="E239" s="23" t="n">
        <f aca="false">IF(C239=0,0,VLOOKUP(G239,pedidos_conv!$B$2:$N$69,4))</f>
        <v>0</v>
      </c>
      <c r="F239" s="23" t="str">
        <f aca="false">IF(G239="N/D","   ",F238+1)</f>
        <v>   </v>
      </c>
      <c r="G239" s="31" t="s">
        <v>52</v>
      </c>
      <c r="H239" s="17"/>
      <c r="I239" s="17"/>
      <c r="J239" s="17"/>
      <c r="K239" s="18"/>
      <c r="L239" s="33"/>
      <c r="M239" s="34"/>
      <c r="N239" s="34"/>
      <c r="O239" s="34"/>
      <c r="P239" s="17" t="str">
        <f aca="false">LEFT(K239,O239)</f>
        <v/>
      </c>
      <c r="Q239" s="28" t="n">
        <f aca="false">SUM(Q3:Q238)</f>
        <v>679</v>
      </c>
      <c r="R239" s="17"/>
      <c r="S239" s="17"/>
      <c r="T239" s="17"/>
      <c r="U239" s="17"/>
      <c r="V239" s="17"/>
      <c r="W239" s="17"/>
      <c r="X239" s="17"/>
      <c r="Y239" s="17"/>
      <c r="Z239" s="17"/>
    </row>
    <row r="240" customFormat="false" ht="15.75" hidden="false" customHeight="true" outlineLevel="0" collapsed="false">
      <c r="B240" s="17"/>
      <c r="C240" s="17"/>
      <c r="D240" s="17"/>
      <c r="E240" s="17"/>
      <c r="F240" s="17"/>
      <c r="G240" s="18"/>
      <c r="H240" s="17"/>
      <c r="I240" s="17"/>
      <c r="J240" s="17"/>
      <c r="K240" s="17"/>
      <c r="L240" s="33"/>
      <c r="M240" s="34"/>
      <c r="N240" s="34"/>
      <c r="O240" s="34"/>
      <c r="P240" s="17" t="str">
        <f aca="false">LEFT(K240,O240)</f>
        <v/>
      </c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customFormat="false" ht="15.75" hidden="false" customHeight="true" outlineLevel="0" collapsed="false">
      <c r="B241" s="17"/>
      <c r="C241" s="17"/>
      <c r="D241" s="17"/>
      <c r="E241" s="17"/>
      <c r="F241" s="17"/>
      <c r="G241" s="18"/>
      <c r="H241" s="17"/>
      <c r="I241" s="17"/>
      <c r="J241" s="17"/>
      <c r="K241" s="17"/>
      <c r="L241" s="17"/>
      <c r="M241" s="17"/>
      <c r="N241" s="17"/>
      <c r="O241" s="17"/>
      <c r="P241" s="17"/>
      <c r="Q241" s="19" t="n">
        <f aca="false">ROUND(Q239/60,1)</f>
        <v>11.3</v>
      </c>
      <c r="R241" s="17"/>
      <c r="S241" s="17"/>
      <c r="T241" s="17"/>
      <c r="U241" s="17"/>
      <c r="V241" s="17"/>
      <c r="W241" s="17"/>
      <c r="X241" s="17"/>
      <c r="Y241" s="17"/>
      <c r="Z241" s="17"/>
    </row>
    <row r="242" customFormat="false" ht="15.75" hidden="false" customHeight="true" outlineLevel="0" collapsed="false">
      <c r="B242" s="17"/>
      <c r="C242" s="17"/>
      <c r="D242" s="17"/>
      <c r="E242" s="17"/>
      <c r="F242" s="17"/>
      <c r="G242" s="18"/>
      <c r="H242" s="17"/>
      <c r="I242" s="17"/>
      <c r="J242" s="17"/>
      <c r="K242" s="17"/>
      <c r="L242" s="17"/>
      <c r="M242" s="17"/>
      <c r="N242" s="19" t="s">
        <v>53</v>
      </c>
      <c r="O242" s="19" t="s">
        <v>54</v>
      </c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customFormat="false" ht="15.75" hidden="false" customHeight="true" outlineLevel="0" collapsed="false">
      <c r="B243" s="17"/>
      <c r="C243" s="17"/>
      <c r="D243" s="17"/>
      <c r="E243" s="17"/>
      <c r="F243" s="17"/>
      <c r="G243" s="18"/>
      <c r="H243" s="17"/>
      <c r="I243" s="17"/>
      <c r="J243" s="17"/>
      <c r="K243" s="17"/>
      <c r="L243" s="17"/>
      <c r="M243" s="17"/>
      <c r="N243" s="19" t="n">
        <f aca="false">INT(Q241)</f>
        <v>11</v>
      </c>
      <c r="O243" s="19" t="n">
        <f aca="false">ROUND((Q241-N243)*60,1)</f>
        <v>18</v>
      </c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customFormat="false" ht="15.75" hidden="false" customHeight="true" outlineLevel="0" collapsed="false">
      <c r="B244" s="17"/>
      <c r="C244" s="17"/>
      <c r="D244" s="17"/>
      <c r="E244" s="17"/>
      <c r="F244" s="17"/>
      <c r="G244" s="18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customFormat="false" ht="15.75" hidden="false" customHeight="true" outlineLevel="0" collapsed="false">
      <c r="B245" s="17"/>
      <c r="C245" s="17"/>
      <c r="D245" s="17"/>
      <c r="E245" s="17"/>
      <c r="F245" s="17"/>
      <c r="G245" s="18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customFormat="false" ht="15.75" hidden="false" customHeight="true" outlineLevel="0" collapsed="false">
      <c r="B246" s="17"/>
      <c r="C246" s="17"/>
      <c r="D246" s="17"/>
      <c r="E246" s="17"/>
      <c r="F246" s="17"/>
      <c r="G246" s="18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customFormat="false" ht="15.75" hidden="false" customHeight="true" outlineLevel="0" collapsed="false">
      <c r="B247" s="17"/>
      <c r="C247" s="17"/>
      <c r="D247" s="17"/>
      <c r="E247" s="17"/>
      <c r="F247" s="17"/>
      <c r="G247" s="18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customFormat="false" ht="15.75" hidden="false" customHeight="true" outlineLevel="0" collapsed="false">
      <c r="B248" s="17"/>
      <c r="C248" s="17"/>
      <c r="D248" s="17"/>
      <c r="E248" s="17"/>
      <c r="F248" s="17"/>
      <c r="G248" s="18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customFormat="false" ht="15.75" hidden="false" customHeight="true" outlineLevel="0" collapsed="false">
      <c r="B249" s="17"/>
      <c r="C249" s="17"/>
      <c r="D249" s="17"/>
      <c r="E249" s="17"/>
      <c r="F249" s="17"/>
      <c r="G249" s="18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customFormat="false" ht="15.75" hidden="false" customHeight="true" outlineLevel="0" collapsed="false">
      <c r="B250" s="17"/>
      <c r="C250" s="17"/>
      <c r="D250" s="17"/>
      <c r="E250" s="17"/>
      <c r="F250" s="17"/>
      <c r="G250" s="18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customFormat="false" ht="15.75" hidden="false" customHeight="true" outlineLevel="0" collapsed="false">
      <c r="B251" s="17"/>
      <c r="C251" s="17"/>
      <c r="D251" s="17"/>
      <c r="E251" s="17"/>
      <c r="F251" s="17"/>
      <c r="G251" s="18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customFormat="false" ht="15.75" hidden="false" customHeight="true" outlineLevel="0" collapsed="false">
      <c r="B252" s="17"/>
      <c r="C252" s="17"/>
      <c r="D252" s="17"/>
      <c r="E252" s="17"/>
      <c r="F252" s="17"/>
      <c r="G252" s="18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customFormat="false" ht="15.75" hidden="false" customHeight="true" outlineLevel="0" collapsed="false">
      <c r="B253" s="17"/>
      <c r="C253" s="17"/>
      <c r="D253" s="17"/>
      <c r="E253" s="17"/>
      <c r="F253" s="17"/>
      <c r="G253" s="18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customFormat="false" ht="15.75" hidden="false" customHeight="true" outlineLevel="0" collapsed="false">
      <c r="B254" s="17"/>
      <c r="C254" s="17"/>
      <c r="D254" s="17"/>
      <c r="E254" s="17"/>
      <c r="F254" s="17"/>
      <c r="G254" s="18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customFormat="false" ht="15.75" hidden="false" customHeight="true" outlineLevel="0" collapsed="false">
      <c r="B255" s="17"/>
      <c r="C255" s="17"/>
      <c r="D255" s="17"/>
      <c r="E255" s="17"/>
      <c r="F255" s="17"/>
      <c r="G255" s="18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customFormat="false" ht="15.75" hidden="false" customHeight="true" outlineLevel="0" collapsed="false">
      <c r="B256" s="17"/>
      <c r="C256" s="17"/>
      <c r="D256" s="17"/>
      <c r="E256" s="17"/>
      <c r="F256" s="17"/>
      <c r="G256" s="18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customFormat="false" ht="15.75" hidden="false" customHeight="true" outlineLevel="0" collapsed="false">
      <c r="B257" s="17"/>
      <c r="C257" s="17"/>
      <c r="D257" s="17"/>
      <c r="E257" s="17"/>
      <c r="F257" s="17"/>
      <c r="G257" s="18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customFormat="false" ht="15.75" hidden="false" customHeight="true" outlineLevel="0" collapsed="false">
      <c r="B258" s="17"/>
      <c r="C258" s="17"/>
      <c r="D258" s="17"/>
      <c r="E258" s="17"/>
      <c r="F258" s="17"/>
      <c r="G258" s="18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customFormat="false" ht="15.75" hidden="false" customHeight="true" outlineLevel="0" collapsed="false">
      <c r="B259" s="17"/>
      <c r="C259" s="17"/>
      <c r="D259" s="17"/>
      <c r="E259" s="17"/>
      <c r="F259" s="17"/>
      <c r="G259" s="18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customFormat="false" ht="15.75" hidden="false" customHeight="true" outlineLevel="0" collapsed="false">
      <c r="B260" s="17"/>
      <c r="C260" s="17"/>
      <c r="D260" s="17"/>
      <c r="E260" s="17"/>
      <c r="F260" s="17"/>
      <c r="G260" s="18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customFormat="false" ht="15.75" hidden="false" customHeight="true" outlineLevel="0" collapsed="false">
      <c r="B261" s="17"/>
      <c r="C261" s="17"/>
      <c r="D261" s="17"/>
      <c r="E261" s="17"/>
      <c r="F261" s="17"/>
      <c r="G261" s="18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customFormat="false" ht="15.75" hidden="false" customHeight="true" outlineLevel="0" collapsed="false">
      <c r="B262" s="17"/>
      <c r="C262" s="17"/>
      <c r="D262" s="17"/>
      <c r="E262" s="17"/>
      <c r="F262" s="17"/>
      <c r="G262" s="18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customFormat="false" ht="15.75" hidden="false" customHeight="true" outlineLevel="0" collapsed="false">
      <c r="B263" s="17"/>
      <c r="C263" s="17"/>
      <c r="D263" s="17"/>
      <c r="E263" s="17"/>
      <c r="F263" s="17"/>
      <c r="G263" s="18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customFormat="false" ht="15.75" hidden="false" customHeight="true" outlineLevel="0" collapsed="false">
      <c r="B264" s="17"/>
      <c r="C264" s="17"/>
      <c r="D264" s="17"/>
      <c r="E264" s="17"/>
      <c r="F264" s="17"/>
      <c r="G264" s="18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customFormat="false" ht="15.75" hidden="false" customHeight="true" outlineLevel="0" collapsed="false">
      <c r="B265" s="17"/>
      <c r="C265" s="17"/>
      <c r="D265" s="17"/>
      <c r="E265" s="17"/>
      <c r="F265" s="17"/>
      <c r="G265" s="18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customFormat="false" ht="15.75" hidden="false" customHeight="true" outlineLevel="0" collapsed="false">
      <c r="B266" s="17"/>
      <c r="C266" s="17"/>
      <c r="D266" s="17"/>
      <c r="E266" s="17"/>
      <c r="F266" s="17"/>
      <c r="G266" s="18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customFormat="false" ht="15.75" hidden="false" customHeight="true" outlineLevel="0" collapsed="false">
      <c r="B267" s="17"/>
      <c r="C267" s="17"/>
      <c r="D267" s="17"/>
      <c r="E267" s="17"/>
      <c r="F267" s="17"/>
      <c r="G267" s="18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customFormat="false" ht="15.75" hidden="false" customHeight="true" outlineLevel="0" collapsed="false">
      <c r="B268" s="17"/>
      <c r="C268" s="17"/>
      <c r="D268" s="17"/>
      <c r="E268" s="17"/>
      <c r="F268" s="17"/>
      <c r="G268" s="18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customFormat="false" ht="15.75" hidden="false" customHeight="true" outlineLevel="0" collapsed="false">
      <c r="B269" s="17"/>
      <c r="C269" s="17"/>
      <c r="D269" s="17"/>
      <c r="E269" s="17"/>
      <c r="F269" s="17"/>
      <c r="G269" s="18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customFormat="false" ht="15.75" hidden="false" customHeight="true" outlineLevel="0" collapsed="false">
      <c r="B270" s="17"/>
      <c r="C270" s="17"/>
      <c r="D270" s="17"/>
      <c r="E270" s="17"/>
      <c r="F270" s="17"/>
      <c r="G270" s="18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customFormat="false" ht="15.75" hidden="false" customHeight="true" outlineLevel="0" collapsed="false">
      <c r="B271" s="17"/>
      <c r="C271" s="17"/>
      <c r="D271" s="17"/>
      <c r="E271" s="17"/>
      <c r="F271" s="17"/>
      <c r="G271" s="18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customFormat="false" ht="15.75" hidden="false" customHeight="true" outlineLevel="0" collapsed="false">
      <c r="B272" s="17"/>
      <c r="C272" s="17"/>
      <c r="D272" s="17"/>
      <c r="E272" s="17"/>
      <c r="F272" s="17"/>
      <c r="G272" s="18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customFormat="false" ht="15.75" hidden="false" customHeight="true" outlineLevel="0" collapsed="false">
      <c r="B273" s="17"/>
      <c r="C273" s="17"/>
      <c r="D273" s="17"/>
      <c r="E273" s="17"/>
      <c r="F273" s="17"/>
      <c r="G273" s="18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customFormat="false" ht="15.75" hidden="false" customHeight="true" outlineLevel="0" collapsed="false">
      <c r="B274" s="17"/>
      <c r="C274" s="17"/>
      <c r="D274" s="17"/>
      <c r="E274" s="17"/>
      <c r="F274" s="17"/>
      <c r="G274" s="18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customFormat="false" ht="15.75" hidden="false" customHeight="true" outlineLevel="0" collapsed="false">
      <c r="B275" s="17"/>
      <c r="C275" s="17"/>
      <c r="D275" s="17"/>
      <c r="E275" s="17"/>
      <c r="F275" s="17"/>
      <c r="G275" s="18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customFormat="false" ht="15.75" hidden="false" customHeight="true" outlineLevel="0" collapsed="false">
      <c r="B276" s="17"/>
      <c r="C276" s="17"/>
      <c r="D276" s="17"/>
      <c r="E276" s="17"/>
      <c r="F276" s="17"/>
      <c r="G276" s="18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customFormat="false" ht="15.75" hidden="false" customHeight="true" outlineLevel="0" collapsed="false">
      <c r="B277" s="17"/>
      <c r="C277" s="17"/>
      <c r="D277" s="17"/>
      <c r="E277" s="17"/>
      <c r="F277" s="17"/>
      <c r="G277" s="18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customFormat="false" ht="15.75" hidden="false" customHeight="true" outlineLevel="0" collapsed="false">
      <c r="B278" s="17"/>
      <c r="C278" s="17"/>
      <c r="D278" s="17"/>
      <c r="E278" s="17"/>
      <c r="F278" s="17"/>
      <c r="G278" s="18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customFormat="false" ht="15.75" hidden="false" customHeight="true" outlineLevel="0" collapsed="false">
      <c r="B279" s="17"/>
      <c r="C279" s="17"/>
      <c r="D279" s="17"/>
      <c r="E279" s="17"/>
      <c r="F279" s="17"/>
      <c r="G279" s="18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customFormat="false" ht="15.75" hidden="false" customHeight="true" outlineLevel="0" collapsed="false">
      <c r="B280" s="17"/>
      <c r="C280" s="17"/>
      <c r="D280" s="17"/>
      <c r="E280" s="17"/>
      <c r="F280" s="17"/>
      <c r="G280" s="18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customFormat="false" ht="15.75" hidden="false" customHeight="true" outlineLevel="0" collapsed="false">
      <c r="B281" s="17"/>
      <c r="C281" s="17"/>
      <c r="D281" s="17"/>
      <c r="E281" s="17"/>
      <c r="F281" s="17"/>
      <c r="G281" s="18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customFormat="false" ht="15.75" hidden="false" customHeight="true" outlineLevel="0" collapsed="false">
      <c r="B282" s="17"/>
      <c r="C282" s="17"/>
      <c r="D282" s="17"/>
      <c r="E282" s="17"/>
      <c r="F282" s="17"/>
      <c r="G282" s="18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customFormat="false" ht="15.75" hidden="false" customHeight="true" outlineLevel="0" collapsed="false">
      <c r="B283" s="17"/>
      <c r="C283" s="17"/>
      <c r="D283" s="17"/>
      <c r="E283" s="17"/>
      <c r="F283" s="17"/>
      <c r="G283" s="18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customFormat="false" ht="15.75" hidden="false" customHeight="true" outlineLevel="0" collapsed="false">
      <c r="B284" s="17"/>
      <c r="C284" s="17"/>
      <c r="D284" s="17"/>
      <c r="E284" s="17"/>
      <c r="F284" s="17"/>
      <c r="G284" s="18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customFormat="false" ht="15.75" hidden="false" customHeight="true" outlineLevel="0" collapsed="false">
      <c r="B285" s="17"/>
      <c r="C285" s="17"/>
      <c r="D285" s="17"/>
      <c r="E285" s="17"/>
      <c r="F285" s="17"/>
      <c r="G285" s="18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customFormat="false" ht="15.75" hidden="false" customHeight="true" outlineLevel="0" collapsed="false">
      <c r="B286" s="17"/>
      <c r="C286" s="17"/>
      <c r="D286" s="17"/>
      <c r="E286" s="17"/>
      <c r="F286" s="17"/>
      <c r="G286" s="18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customFormat="false" ht="15.75" hidden="false" customHeight="true" outlineLevel="0" collapsed="false">
      <c r="B287" s="17"/>
      <c r="C287" s="17"/>
      <c r="D287" s="17"/>
      <c r="E287" s="17"/>
      <c r="F287" s="17"/>
      <c r="G287" s="18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customFormat="false" ht="15.75" hidden="false" customHeight="true" outlineLevel="0" collapsed="false">
      <c r="B288" s="17"/>
      <c r="C288" s="17"/>
      <c r="D288" s="17"/>
      <c r="E288" s="17"/>
      <c r="F288" s="17"/>
      <c r="G288" s="18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customFormat="false" ht="15.75" hidden="false" customHeight="true" outlineLevel="0" collapsed="false">
      <c r="B289" s="17"/>
      <c r="C289" s="17"/>
      <c r="D289" s="17"/>
      <c r="E289" s="17"/>
      <c r="F289" s="17"/>
      <c r="G289" s="18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customFormat="false" ht="15.75" hidden="false" customHeight="true" outlineLevel="0" collapsed="false">
      <c r="B290" s="17"/>
      <c r="C290" s="17"/>
      <c r="D290" s="17"/>
      <c r="E290" s="17"/>
      <c r="F290" s="17"/>
      <c r="G290" s="18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customFormat="false" ht="15.75" hidden="false" customHeight="true" outlineLevel="0" collapsed="false">
      <c r="B291" s="17"/>
      <c r="C291" s="17"/>
      <c r="D291" s="17"/>
      <c r="E291" s="17"/>
      <c r="F291" s="17"/>
      <c r="G291" s="18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customFormat="false" ht="15.75" hidden="false" customHeight="true" outlineLevel="0" collapsed="false">
      <c r="B292" s="17"/>
      <c r="C292" s="17"/>
      <c r="D292" s="17"/>
      <c r="E292" s="17"/>
      <c r="F292" s="17"/>
      <c r="G292" s="18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customFormat="false" ht="15.75" hidden="false" customHeight="true" outlineLevel="0" collapsed="false">
      <c r="B293" s="17"/>
      <c r="C293" s="17"/>
      <c r="D293" s="17"/>
      <c r="E293" s="17"/>
      <c r="F293" s="17"/>
      <c r="G293" s="18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customFormat="false" ht="15.75" hidden="false" customHeight="true" outlineLevel="0" collapsed="false">
      <c r="B294" s="17"/>
      <c r="C294" s="17"/>
      <c r="D294" s="17"/>
      <c r="E294" s="17"/>
      <c r="F294" s="17"/>
      <c r="G294" s="18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customFormat="false" ht="15.75" hidden="false" customHeight="true" outlineLevel="0" collapsed="false">
      <c r="B295" s="17"/>
      <c r="C295" s="17"/>
      <c r="D295" s="17"/>
      <c r="E295" s="17"/>
      <c r="F295" s="17"/>
      <c r="G295" s="18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customFormat="false" ht="15.75" hidden="false" customHeight="true" outlineLevel="0" collapsed="false">
      <c r="B296" s="17"/>
      <c r="C296" s="17"/>
      <c r="D296" s="17"/>
      <c r="E296" s="17"/>
      <c r="F296" s="17"/>
      <c r="G296" s="18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customFormat="false" ht="15.75" hidden="false" customHeight="true" outlineLevel="0" collapsed="false">
      <c r="B297" s="17"/>
      <c r="C297" s="17"/>
      <c r="D297" s="17"/>
      <c r="E297" s="17"/>
      <c r="F297" s="17"/>
      <c r="G297" s="18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customFormat="false" ht="15.75" hidden="false" customHeight="true" outlineLevel="0" collapsed="false">
      <c r="B298" s="17"/>
      <c r="C298" s="17"/>
      <c r="D298" s="17"/>
      <c r="E298" s="17"/>
      <c r="F298" s="17"/>
      <c r="G298" s="18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customFormat="false" ht="15.75" hidden="false" customHeight="true" outlineLevel="0" collapsed="false">
      <c r="B299" s="17"/>
      <c r="C299" s="17"/>
      <c r="D299" s="17"/>
      <c r="E299" s="17"/>
      <c r="F299" s="17"/>
      <c r="G299" s="18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customFormat="false" ht="15.75" hidden="false" customHeight="true" outlineLevel="0" collapsed="false">
      <c r="B300" s="17"/>
      <c r="C300" s="17"/>
      <c r="D300" s="17"/>
      <c r="E300" s="17"/>
      <c r="F300" s="17"/>
      <c r="G300" s="18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customFormat="false" ht="15.75" hidden="false" customHeight="true" outlineLevel="0" collapsed="false">
      <c r="B301" s="17"/>
      <c r="C301" s="17"/>
      <c r="D301" s="17"/>
      <c r="E301" s="17"/>
      <c r="F301" s="17"/>
      <c r="G301" s="18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customFormat="false" ht="15.75" hidden="false" customHeight="true" outlineLevel="0" collapsed="false">
      <c r="B302" s="17"/>
      <c r="C302" s="17"/>
      <c r="D302" s="17"/>
      <c r="E302" s="17"/>
      <c r="F302" s="17"/>
      <c r="G302" s="18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customFormat="false" ht="15.75" hidden="false" customHeight="true" outlineLevel="0" collapsed="false">
      <c r="B303" s="17"/>
      <c r="C303" s="17"/>
      <c r="D303" s="17"/>
      <c r="E303" s="17"/>
      <c r="F303" s="17"/>
      <c r="G303" s="18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customFormat="false" ht="15.75" hidden="false" customHeight="true" outlineLevel="0" collapsed="false">
      <c r="B304" s="17"/>
      <c r="C304" s="17"/>
      <c r="D304" s="17"/>
      <c r="E304" s="17"/>
      <c r="F304" s="17"/>
      <c r="G304" s="18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customFormat="false" ht="15.75" hidden="false" customHeight="true" outlineLevel="0" collapsed="false">
      <c r="B305" s="17"/>
      <c r="C305" s="17"/>
      <c r="D305" s="17"/>
      <c r="E305" s="17"/>
      <c r="F305" s="17"/>
      <c r="G305" s="18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customFormat="false" ht="15.75" hidden="false" customHeight="true" outlineLevel="0" collapsed="false">
      <c r="B306" s="17"/>
      <c r="C306" s="17"/>
      <c r="D306" s="17"/>
      <c r="E306" s="17"/>
      <c r="F306" s="17"/>
      <c r="G306" s="18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customFormat="false" ht="15.75" hidden="false" customHeight="true" outlineLevel="0" collapsed="false">
      <c r="B307" s="17"/>
      <c r="C307" s="17"/>
      <c r="D307" s="17"/>
      <c r="E307" s="17"/>
      <c r="F307" s="17"/>
      <c r="G307" s="18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customFormat="false" ht="15.75" hidden="false" customHeight="true" outlineLevel="0" collapsed="false">
      <c r="B308" s="17"/>
      <c r="C308" s="17"/>
      <c r="D308" s="17"/>
      <c r="E308" s="17"/>
      <c r="F308" s="17"/>
      <c r="G308" s="18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customFormat="false" ht="15.75" hidden="false" customHeight="true" outlineLevel="0" collapsed="false">
      <c r="B309" s="17"/>
      <c r="C309" s="17"/>
      <c r="D309" s="17"/>
      <c r="E309" s="17"/>
      <c r="F309" s="17"/>
      <c r="G309" s="18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customFormat="false" ht="15.75" hidden="false" customHeight="true" outlineLevel="0" collapsed="false">
      <c r="B310" s="17"/>
      <c r="C310" s="17"/>
      <c r="D310" s="17"/>
      <c r="E310" s="17"/>
      <c r="F310" s="17"/>
      <c r="G310" s="18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customFormat="false" ht="15.75" hidden="false" customHeight="true" outlineLevel="0" collapsed="false">
      <c r="B311" s="17"/>
      <c r="C311" s="17"/>
      <c r="D311" s="17"/>
      <c r="E311" s="17"/>
      <c r="F311" s="17"/>
      <c r="G311" s="18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customFormat="false" ht="15.75" hidden="false" customHeight="true" outlineLevel="0" collapsed="false">
      <c r="B312" s="17"/>
      <c r="C312" s="17"/>
      <c r="D312" s="17"/>
      <c r="E312" s="17"/>
      <c r="F312" s="17"/>
      <c r="G312" s="18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customFormat="false" ht="15.75" hidden="false" customHeight="true" outlineLevel="0" collapsed="false">
      <c r="B313" s="17"/>
      <c r="C313" s="17"/>
      <c r="D313" s="17"/>
      <c r="E313" s="17"/>
      <c r="F313" s="17"/>
      <c r="G313" s="18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customFormat="false" ht="15.75" hidden="false" customHeight="true" outlineLevel="0" collapsed="false">
      <c r="B314" s="17"/>
      <c r="C314" s="17"/>
      <c r="D314" s="17"/>
      <c r="E314" s="17"/>
      <c r="F314" s="17"/>
      <c r="G314" s="18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customFormat="false" ht="15.75" hidden="false" customHeight="true" outlineLevel="0" collapsed="false">
      <c r="B315" s="17"/>
      <c r="C315" s="17"/>
      <c r="D315" s="17"/>
      <c r="E315" s="17"/>
      <c r="F315" s="17"/>
      <c r="G315" s="18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customFormat="false" ht="15.75" hidden="false" customHeight="true" outlineLevel="0" collapsed="false">
      <c r="B316" s="17"/>
      <c r="C316" s="17"/>
      <c r="D316" s="17"/>
      <c r="E316" s="17"/>
      <c r="F316" s="17"/>
      <c r="G316" s="18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customFormat="false" ht="15.75" hidden="false" customHeight="true" outlineLevel="0" collapsed="false">
      <c r="B317" s="17"/>
      <c r="C317" s="17"/>
      <c r="D317" s="17"/>
      <c r="E317" s="17"/>
      <c r="F317" s="17"/>
      <c r="G317" s="18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customFormat="false" ht="15.75" hidden="false" customHeight="true" outlineLevel="0" collapsed="false">
      <c r="B318" s="17"/>
      <c r="C318" s="17"/>
      <c r="D318" s="17"/>
      <c r="E318" s="17"/>
      <c r="F318" s="17"/>
      <c r="G318" s="18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customFormat="false" ht="15.75" hidden="false" customHeight="true" outlineLevel="0" collapsed="false">
      <c r="B319" s="17"/>
      <c r="C319" s="17"/>
      <c r="D319" s="17"/>
      <c r="E319" s="17"/>
      <c r="F319" s="17"/>
      <c r="G319" s="18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customFormat="false" ht="15.75" hidden="false" customHeight="true" outlineLevel="0" collapsed="false">
      <c r="B320" s="17"/>
      <c r="C320" s="17"/>
      <c r="D320" s="17"/>
      <c r="E320" s="17"/>
      <c r="F320" s="17"/>
      <c r="G320" s="18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customFormat="false" ht="15.75" hidden="false" customHeight="true" outlineLevel="0" collapsed="false">
      <c r="B321" s="17"/>
      <c r="C321" s="17"/>
      <c r="D321" s="17"/>
      <c r="E321" s="17"/>
      <c r="F321" s="17"/>
      <c r="G321" s="18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customFormat="false" ht="15.75" hidden="false" customHeight="true" outlineLevel="0" collapsed="false">
      <c r="B322" s="17"/>
      <c r="C322" s="17"/>
      <c r="D322" s="17"/>
      <c r="E322" s="17"/>
      <c r="F322" s="17"/>
      <c r="G322" s="18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customFormat="false" ht="15.75" hidden="false" customHeight="true" outlineLevel="0" collapsed="false">
      <c r="B323" s="17"/>
      <c r="C323" s="17"/>
      <c r="D323" s="17"/>
      <c r="E323" s="17"/>
      <c r="F323" s="17"/>
      <c r="G323" s="18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customFormat="false" ht="15.75" hidden="false" customHeight="true" outlineLevel="0" collapsed="false">
      <c r="B324" s="17"/>
      <c r="C324" s="17"/>
      <c r="D324" s="17"/>
      <c r="E324" s="17"/>
      <c r="F324" s="17"/>
      <c r="G324" s="18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customFormat="false" ht="15.75" hidden="false" customHeight="true" outlineLevel="0" collapsed="false">
      <c r="B325" s="17"/>
      <c r="C325" s="17"/>
      <c r="D325" s="17"/>
      <c r="E325" s="17"/>
      <c r="F325" s="17"/>
      <c r="G325" s="18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customFormat="false" ht="15.75" hidden="false" customHeight="true" outlineLevel="0" collapsed="false">
      <c r="B326" s="17"/>
      <c r="C326" s="17"/>
      <c r="D326" s="17"/>
      <c r="E326" s="17"/>
      <c r="F326" s="17"/>
      <c r="G326" s="18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customFormat="false" ht="15.75" hidden="false" customHeight="true" outlineLevel="0" collapsed="false">
      <c r="B327" s="17"/>
      <c r="C327" s="17"/>
      <c r="D327" s="17"/>
      <c r="E327" s="17"/>
      <c r="F327" s="17"/>
      <c r="G327" s="18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customFormat="false" ht="15.75" hidden="false" customHeight="true" outlineLevel="0" collapsed="false">
      <c r="B328" s="17"/>
      <c r="C328" s="17"/>
      <c r="D328" s="17"/>
      <c r="E328" s="17"/>
      <c r="F328" s="17"/>
      <c r="G328" s="18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customFormat="false" ht="15.75" hidden="false" customHeight="true" outlineLevel="0" collapsed="false">
      <c r="B329" s="17"/>
      <c r="C329" s="17"/>
      <c r="D329" s="17"/>
      <c r="E329" s="17"/>
      <c r="F329" s="17"/>
      <c r="G329" s="18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customFormat="false" ht="15.75" hidden="false" customHeight="true" outlineLevel="0" collapsed="false">
      <c r="B330" s="17"/>
      <c r="C330" s="17"/>
      <c r="D330" s="17"/>
      <c r="E330" s="17"/>
      <c r="F330" s="17"/>
      <c r="G330" s="18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customFormat="false" ht="15.75" hidden="false" customHeight="true" outlineLevel="0" collapsed="false">
      <c r="B331" s="17"/>
      <c r="C331" s="17"/>
      <c r="D331" s="17"/>
      <c r="E331" s="17"/>
      <c r="F331" s="17"/>
      <c r="G331" s="18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customFormat="false" ht="15.75" hidden="false" customHeight="true" outlineLevel="0" collapsed="false">
      <c r="B332" s="17"/>
      <c r="C332" s="17"/>
      <c r="D332" s="17"/>
      <c r="E332" s="17"/>
      <c r="F332" s="17"/>
      <c r="G332" s="18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customFormat="false" ht="15.75" hidden="false" customHeight="true" outlineLevel="0" collapsed="false">
      <c r="B333" s="17"/>
      <c r="C333" s="17"/>
      <c r="D333" s="17"/>
      <c r="E333" s="17"/>
      <c r="F333" s="17"/>
      <c r="G333" s="18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customFormat="false" ht="15.75" hidden="false" customHeight="true" outlineLevel="0" collapsed="false">
      <c r="B334" s="17"/>
      <c r="C334" s="17"/>
      <c r="D334" s="17"/>
      <c r="E334" s="17"/>
      <c r="F334" s="17"/>
      <c r="G334" s="18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customFormat="false" ht="15.75" hidden="false" customHeight="true" outlineLevel="0" collapsed="false">
      <c r="B335" s="17"/>
      <c r="C335" s="17"/>
      <c r="D335" s="17"/>
      <c r="E335" s="17"/>
      <c r="F335" s="17"/>
      <c r="G335" s="18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customFormat="false" ht="15.75" hidden="false" customHeight="true" outlineLevel="0" collapsed="false">
      <c r="B336" s="17"/>
      <c r="C336" s="17"/>
      <c r="D336" s="17"/>
      <c r="E336" s="17"/>
      <c r="F336" s="17"/>
      <c r="G336" s="18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customFormat="false" ht="15.75" hidden="false" customHeight="true" outlineLevel="0" collapsed="false">
      <c r="B337" s="17"/>
      <c r="C337" s="17"/>
      <c r="D337" s="17"/>
      <c r="E337" s="17"/>
      <c r="F337" s="17"/>
      <c r="G337" s="18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customFormat="false" ht="15.75" hidden="false" customHeight="true" outlineLevel="0" collapsed="false">
      <c r="B338" s="17"/>
      <c r="C338" s="17"/>
      <c r="D338" s="17"/>
      <c r="E338" s="17"/>
      <c r="F338" s="17"/>
      <c r="G338" s="18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customFormat="false" ht="15.75" hidden="false" customHeight="true" outlineLevel="0" collapsed="false">
      <c r="B339" s="17"/>
      <c r="C339" s="17"/>
      <c r="D339" s="17"/>
      <c r="E339" s="17"/>
      <c r="F339" s="17"/>
      <c r="G339" s="18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customFormat="false" ht="15.75" hidden="false" customHeight="true" outlineLevel="0" collapsed="false">
      <c r="B340" s="17"/>
      <c r="C340" s="17"/>
      <c r="D340" s="17"/>
      <c r="E340" s="17"/>
      <c r="F340" s="17"/>
      <c r="G340" s="18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customFormat="false" ht="15.75" hidden="false" customHeight="true" outlineLevel="0" collapsed="false">
      <c r="B341" s="17"/>
      <c r="C341" s="17"/>
      <c r="D341" s="17"/>
      <c r="E341" s="17"/>
      <c r="F341" s="17"/>
      <c r="G341" s="18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customFormat="false" ht="15.75" hidden="false" customHeight="true" outlineLevel="0" collapsed="false">
      <c r="B342" s="17"/>
      <c r="C342" s="17"/>
      <c r="D342" s="17"/>
      <c r="E342" s="17"/>
      <c r="F342" s="17"/>
      <c r="G342" s="18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customFormat="false" ht="15.75" hidden="false" customHeight="true" outlineLevel="0" collapsed="false">
      <c r="B343" s="17"/>
      <c r="C343" s="17"/>
      <c r="D343" s="17"/>
      <c r="E343" s="17"/>
      <c r="F343" s="17"/>
      <c r="G343" s="18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customFormat="false" ht="15.75" hidden="false" customHeight="true" outlineLevel="0" collapsed="false">
      <c r="B344" s="17"/>
      <c r="C344" s="17"/>
      <c r="D344" s="17"/>
      <c r="E344" s="17"/>
      <c r="F344" s="17"/>
      <c r="G344" s="18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customFormat="false" ht="15.75" hidden="false" customHeight="true" outlineLevel="0" collapsed="false">
      <c r="B345" s="17"/>
      <c r="C345" s="17"/>
      <c r="D345" s="17"/>
      <c r="E345" s="17"/>
      <c r="F345" s="17"/>
      <c r="G345" s="18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customFormat="false" ht="15.75" hidden="false" customHeight="true" outlineLevel="0" collapsed="false">
      <c r="B346" s="17"/>
      <c r="C346" s="17"/>
      <c r="D346" s="17"/>
      <c r="E346" s="17"/>
      <c r="F346" s="17"/>
      <c r="G346" s="18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customFormat="false" ht="15.75" hidden="false" customHeight="true" outlineLevel="0" collapsed="false">
      <c r="B347" s="17"/>
      <c r="C347" s="17"/>
      <c r="D347" s="17"/>
      <c r="E347" s="17"/>
      <c r="F347" s="17"/>
      <c r="G347" s="18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customFormat="false" ht="15.75" hidden="false" customHeight="true" outlineLevel="0" collapsed="false">
      <c r="B348" s="17"/>
      <c r="C348" s="17"/>
      <c r="D348" s="17"/>
      <c r="E348" s="17"/>
      <c r="F348" s="17"/>
      <c r="G348" s="18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customFormat="false" ht="15.75" hidden="false" customHeight="true" outlineLevel="0" collapsed="false">
      <c r="B349" s="17"/>
      <c r="C349" s="17"/>
      <c r="D349" s="17"/>
      <c r="E349" s="17"/>
      <c r="F349" s="17"/>
      <c r="G349" s="18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customFormat="false" ht="15.75" hidden="false" customHeight="true" outlineLevel="0" collapsed="false">
      <c r="B350" s="17"/>
      <c r="C350" s="17"/>
      <c r="D350" s="17"/>
      <c r="E350" s="17"/>
      <c r="F350" s="17"/>
      <c r="G350" s="18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customFormat="false" ht="15.75" hidden="false" customHeight="true" outlineLevel="0" collapsed="false">
      <c r="B351" s="17"/>
      <c r="C351" s="17"/>
      <c r="D351" s="17"/>
      <c r="E351" s="17"/>
      <c r="F351" s="17"/>
      <c r="G351" s="18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customFormat="false" ht="15.75" hidden="false" customHeight="true" outlineLevel="0" collapsed="false">
      <c r="B352" s="17"/>
      <c r="C352" s="17"/>
      <c r="D352" s="17"/>
      <c r="E352" s="17"/>
      <c r="F352" s="17"/>
      <c r="G352" s="18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customFormat="false" ht="15.75" hidden="false" customHeight="true" outlineLevel="0" collapsed="false">
      <c r="B353" s="17"/>
      <c r="C353" s="17"/>
      <c r="D353" s="17"/>
      <c r="E353" s="17"/>
      <c r="F353" s="17"/>
      <c r="G353" s="18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customFormat="false" ht="15.75" hidden="false" customHeight="true" outlineLevel="0" collapsed="false">
      <c r="B354" s="17"/>
      <c r="C354" s="17"/>
      <c r="D354" s="17"/>
      <c r="E354" s="17"/>
      <c r="F354" s="17"/>
      <c r="G354" s="18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customFormat="false" ht="15.75" hidden="false" customHeight="true" outlineLevel="0" collapsed="false">
      <c r="B355" s="17"/>
      <c r="C355" s="17"/>
      <c r="D355" s="17"/>
      <c r="E355" s="17"/>
      <c r="F355" s="17"/>
      <c r="G355" s="18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customFormat="false" ht="15.75" hidden="false" customHeight="true" outlineLevel="0" collapsed="false">
      <c r="B356" s="17"/>
      <c r="C356" s="17"/>
      <c r="D356" s="17"/>
      <c r="E356" s="17"/>
      <c r="F356" s="17"/>
      <c r="G356" s="18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customFormat="false" ht="15.75" hidden="false" customHeight="true" outlineLevel="0" collapsed="false">
      <c r="B357" s="17"/>
      <c r="C357" s="17"/>
      <c r="D357" s="17"/>
      <c r="E357" s="17"/>
      <c r="F357" s="17"/>
      <c r="G357" s="18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customFormat="false" ht="15.75" hidden="false" customHeight="true" outlineLevel="0" collapsed="false">
      <c r="B358" s="17"/>
      <c r="C358" s="17"/>
      <c r="D358" s="17"/>
      <c r="E358" s="17"/>
      <c r="F358" s="17"/>
      <c r="G358" s="18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customFormat="false" ht="15.75" hidden="false" customHeight="true" outlineLevel="0" collapsed="false">
      <c r="B359" s="17"/>
      <c r="C359" s="17"/>
      <c r="D359" s="17"/>
      <c r="E359" s="17"/>
      <c r="F359" s="17"/>
      <c r="G359" s="18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customFormat="false" ht="15.75" hidden="false" customHeight="true" outlineLevel="0" collapsed="false">
      <c r="B360" s="17"/>
      <c r="C360" s="17"/>
      <c r="D360" s="17"/>
      <c r="E360" s="17"/>
      <c r="F360" s="17"/>
      <c r="G360" s="18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customFormat="false" ht="15.75" hidden="false" customHeight="true" outlineLevel="0" collapsed="false">
      <c r="B361" s="17"/>
      <c r="C361" s="17"/>
      <c r="D361" s="17"/>
      <c r="E361" s="17"/>
      <c r="F361" s="17"/>
      <c r="G361" s="18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customFormat="false" ht="15.75" hidden="false" customHeight="true" outlineLevel="0" collapsed="false">
      <c r="B362" s="17"/>
      <c r="C362" s="17"/>
      <c r="D362" s="17"/>
      <c r="E362" s="17"/>
      <c r="F362" s="17"/>
      <c r="G362" s="18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customFormat="false" ht="15.75" hidden="false" customHeight="true" outlineLevel="0" collapsed="false">
      <c r="B363" s="17"/>
      <c r="C363" s="17"/>
      <c r="D363" s="17"/>
      <c r="E363" s="17"/>
      <c r="F363" s="17"/>
      <c r="G363" s="18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customFormat="false" ht="15.75" hidden="false" customHeight="true" outlineLevel="0" collapsed="false">
      <c r="B364" s="17"/>
      <c r="C364" s="17"/>
      <c r="D364" s="17"/>
      <c r="E364" s="17"/>
      <c r="F364" s="17"/>
      <c r="G364" s="18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customFormat="false" ht="15.75" hidden="false" customHeight="true" outlineLevel="0" collapsed="false">
      <c r="B365" s="17"/>
      <c r="C365" s="17"/>
      <c r="D365" s="17"/>
      <c r="E365" s="17"/>
      <c r="F365" s="17"/>
      <c r="G365" s="18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customFormat="false" ht="15.75" hidden="false" customHeight="true" outlineLevel="0" collapsed="false">
      <c r="B366" s="17"/>
      <c r="C366" s="17"/>
      <c r="D366" s="17"/>
      <c r="E366" s="17"/>
      <c r="F366" s="17"/>
      <c r="G366" s="18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customFormat="false" ht="15.75" hidden="false" customHeight="true" outlineLevel="0" collapsed="false">
      <c r="B367" s="17"/>
      <c r="C367" s="17"/>
      <c r="D367" s="17"/>
      <c r="E367" s="17"/>
      <c r="F367" s="17"/>
      <c r="G367" s="18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customFormat="false" ht="15.75" hidden="false" customHeight="true" outlineLevel="0" collapsed="false">
      <c r="B368" s="17"/>
      <c r="C368" s="17"/>
      <c r="D368" s="17"/>
      <c r="E368" s="17"/>
      <c r="F368" s="17"/>
      <c r="G368" s="18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customFormat="false" ht="15.75" hidden="false" customHeight="true" outlineLevel="0" collapsed="false">
      <c r="B369" s="17"/>
      <c r="C369" s="17"/>
      <c r="D369" s="17"/>
      <c r="E369" s="17"/>
      <c r="F369" s="17"/>
      <c r="G369" s="18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customFormat="false" ht="15.75" hidden="false" customHeight="true" outlineLevel="0" collapsed="false">
      <c r="B370" s="17"/>
      <c r="C370" s="17"/>
      <c r="D370" s="17"/>
      <c r="E370" s="17"/>
      <c r="F370" s="17"/>
      <c r="G370" s="18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customFormat="false" ht="15.75" hidden="false" customHeight="true" outlineLevel="0" collapsed="false">
      <c r="B371" s="17"/>
      <c r="C371" s="17"/>
      <c r="D371" s="17"/>
      <c r="E371" s="17"/>
      <c r="F371" s="17"/>
      <c r="G371" s="18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customFormat="false" ht="15.75" hidden="false" customHeight="true" outlineLevel="0" collapsed="false">
      <c r="B372" s="17"/>
      <c r="C372" s="17"/>
      <c r="D372" s="17"/>
      <c r="E372" s="17"/>
      <c r="F372" s="17"/>
      <c r="G372" s="18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customFormat="false" ht="15.75" hidden="false" customHeight="true" outlineLevel="0" collapsed="false">
      <c r="B373" s="17"/>
      <c r="C373" s="17"/>
      <c r="D373" s="17"/>
      <c r="E373" s="17"/>
      <c r="F373" s="17"/>
      <c r="G373" s="18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customFormat="false" ht="15.75" hidden="false" customHeight="true" outlineLevel="0" collapsed="false">
      <c r="B374" s="17"/>
      <c r="C374" s="17"/>
      <c r="D374" s="17"/>
      <c r="E374" s="17"/>
      <c r="F374" s="17"/>
      <c r="G374" s="18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customFormat="false" ht="15.75" hidden="false" customHeight="true" outlineLevel="0" collapsed="false">
      <c r="B375" s="17"/>
      <c r="C375" s="17"/>
      <c r="D375" s="17"/>
      <c r="E375" s="17"/>
      <c r="F375" s="17"/>
      <c r="G375" s="18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customFormat="false" ht="15.75" hidden="false" customHeight="true" outlineLevel="0" collapsed="false">
      <c r="B376" s="17"/>
      <c r="C376" s="17"/>
      <c r="D376" s="17"/>
      <c r="E376" s="17"/>
      <c r="F376" s="17"/>
      <c r="G376" s="18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customFormat="false" ht="15.75" hidden="false" customHeight="true" outlineLevel="0" collapsed="false">
      <c r="B377" s="17"/>
      <c r="C377" s="17"/>
      <c r="D377" s="17"/>
      <c r="E377" s="17"/>
      <c r="F377" s="17"/>
      <c r="G377" s="18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customFormat="false" ht="15.75" hidden="false" customHeight="true" outlineLevel="0" collapsed="false">
      <c r="B378" s="17"/>
      <c r="C378" s="17"/>
      <c r="D378" s="17"/>
      <c r="E378" s="17"/>
      <c r="F378" s="17"/>
      <c r="G378" s="18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customFormat="false" ht="15.75" hidden="false" customHeight="true" outlineLevel="0" collapsed="false">
      <c r="B379" s="17"/>
      <c r="C379" s="17"/>
      <c r="D379" s="17"/>
      <c r="E379" s="17"/>
      <c r="F379" s="17"/>
      <c r="G379" s="18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customFormat="false" ht="15.75" hidden="false" customHeight="true" outlineLevel="0" collapsed="false">
      <c r="B380" s="17"/>
      <c r="C380" s="17"/>
      <c r="D380" s="17"/>
      <c r="E380" s="17"/>
      <c r="F380" s="17"/>
      <c r="G380" s="18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customFormat="false" ht="15.75" hidden="false" customHeight="true" outlineLevel="0" collapsed="false">
      <c r="B381" s="17"/>
      <c r="C381" s="17"/>
      <c r="D381" s="17"/>
      <c r="E381" s="17"/>
      <c r="F381" s="17"/>
      <c r="G381" s="18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customFormat="false" ht="15.75" hidden="false" customHeight="true" outlineLevel="0" collapsed="false">
      <c r="B382" s="17"/>
      <c r="C382" s="17"/>
      <c r="D382" s="17"/>
      <c r="E382" s="17"/>
      <c r="F382" s="17"/>
      <c r="G382" s="18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customFormat="false" ht="15.75" hidden="false" customHeight="true" outlineLevel="0" collapsed="false">
      <c r="B383" s="17"/>
      <c r="C383" s="17"/>
      <c r="D383" s="17"/>
      <c r="E383" s="17"/>
      <c r="F383" s="17"/>
      <c r="G383" s="18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customFormat="false" ht="15.75" hidden="false" customHeight="true" outlineLevel="0" collapsed="false">
      <c r="B384" s="17"/>
      <c r="C384" s="17"/>
      <c r="D384" s="17"/>
      <c r="E384" s="17"/>
      <c r="F384" s="17"/>
      <c r="G384" s="18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customFormat="false" ht="15.75" hidden="false" customHeight="true" outlineLevel="0" collapsed="false">
      <c r="B385" s="17"/>
      <c r="C385" s="17"/>
      <c r="D385" s="17"/>
      <c r="E385" s="17"/>
      <c r="F385" s="17"/>
      <c r="G385" s="18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customFormat="false" ht="15.75" hidden="false" customHeight="true" outlineLevel="0" collapsed="false">
      <c r="B386" s="17"/>
      <c r="C386" s="17"/>
      <c r="D386" s="17"/>
      <c r="E386" s="17"/>
      <c r="F386" s="17"/>
      <c r="G386" s="18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customFormat="false" ht="15.75" hidden="false" customHeight="true" outlineLevel="0" collapsed="false">
      <c r="B387" s="17"/>
      <c r="C387" s="17"/>
      <c r="D387" s="17"/>
      <c r="E387" s="17"/>
      <c r="F387" s="17"/>
      <c r="G387" s="18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customFormat="false" ht="15.75" hidden="false" customHeight="true" outlineLevel="0" collapsed="false">
      <c r="B388" s="17"/>
      <c r="C388" s="17"/>
      <c r="D388" s="17"/>
      <c r="E388" s="17"/>
      <c r="F388" s="17"/>
      <c r="G388" s="18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customFormat="false" ht="15.75" hidden="false" customHeight="true" outlineLevel="0" collapsed="false">
      <c r="B389" s="17"/>
      <c r="C389" s="17"/>
      <c r="D389" s="17"/>
      <c r="E389" s="17"/>
      <c r="F389" s="17"/>
      <c r="G389" s="18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customFormat="false" ht="15.75" hidden="false" customHeight="true" outlineLevel="0" collapsed="false">
      <c r="B390" s="17"/>
      <c r="C390" s="17"/>
      <c r="D390" s="17"/>
      <c r="E390" s="17"/>
      <c r="F390" s="17"/>
      <c r="G390" s="18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customFormat="false" ht="15.75" hidden="false" customHeight="true" outlineLevel="0" collapsed="false">
      <c r="B391" s="17"/>
      <c r="C391" s="17"/>
      <c r="D391" s="17"/>
      <c r="E391" s="17"/>
      <c r="F391" s="17"/>
      <c r="G391" s="18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customFormat="false" ht="15.75" hidden="false" customHeight="true" outlineLevel="0" collapsed="false">
      <c r="B392" s="17"/>
      <c r="C392" s="17"/>
      <c r="D392" s="17"/>
      <c r="E392" s="17"/>
      <c r="F392" s="17"/>
      <c r="G392" s="18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customFormat="false" ht="15.75" hidden="false" customHeight="true" outlineLevel="0" collapsed="false">
      <c r="B393" s="17"/>
      <c r="C393" s="17"/>
      <c r="D393" s="17"/>
      <c r="E393" s="17"/>
      <c r="F393" s="17"/>
      <c r="G393" s="18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customFormat="false" ht="15.75" hidden="false" customHeight="true" outlineLevel="0" collapsed="false">
      <c r="B394" s="17"/>
      <c r="C394" s="17"/>
      <c r="D394" s="17"/>
      <c r="E394" s="17"/>
      <c r="F394" s="17"/>
      <c r="G394" s="18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customFormat="false" ht="15.75" hidden="false" customHeight="true" outlineLevel="0" collapsed="false">
      <c r="B395" s="17"/>
      <c r="C395" s="17"/>
      <c r="D395" s="17"/>
      <c r="E395" s="17"/>
      <c r="F395" s="17"/>
      <c r="G395" s="18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customFormat="false" ht="15.75" hidden="false" customHeight="true" outlineLevel="0" collapsed="false">
      <c r="B396" s="17"/>
      <c r="C396" s="17"/>
      <c r="D396" s="17"/>
      <c r="E396" s="17"/>
      <c r="F396" s="17"/>
      <c r="G396" s="18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customFormat="false" ht="15.75" hidden="false" customHeight="true" outlineLevel="0" collapsed="false">
      <c r="B397" s="17"/>
      <c r="C397" s="17"/>
      <c r="D397" s="17"/>
      <c r="E397" s="17"/>
      <c r="F397" s="17"/>
      <c r="G397" s="18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customFormat="false" ht="15.75" hidden="false" customHeight="true" outlineLevel="0" collapsed="false">
      <c r="B398" s="17"/>
      <c r="C398" s="17"/>
      <c r="D398" s="17"/>
      <c r="E398" s="17"/>
      <c r="F398" s="17"/>
      <c r="G398" s="18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customFormat="false" ht="15.75" hidden="false" customHeight="true" outlineLevel="0" collapsed="false">
      <c r="B399" s="17"/>
      <c r="C399" s="17"/>
      <c r="D399" s="17"/>
      <c r="E399" s="17"/>
      <c r="F399" s="17"/>
      <c r="G399" s="18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customFormat="false" ht="15.75" hidden="false" customHeight="true" outlineLevel="0" collapsed="false">
      <c r="B400" s="17"/>
      <c r="C400" s="17"/>
      <c r="D400" s="17"/>
      <c r="E400" s="17"/>
      <c r="F400" s="17"/>
      <c r="G400" s="18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customFormat="false" ht="15.75" hidden="false" customHeight="true" outlineLevel="0" collapsed="false">
      <c r="B401" s="17"/>
      <c r="C401" s="17"/>
      <c r="D401" s="17"/>
      <c r="E401" s="17"/>
      <c r="F401" s="17"/>
      <c r="G401" s="18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customFormat="false" ht="15.75" hidden="false" customHeight="true" outlineLevel="0" collapsed="false">
      <c r="B402" s="17"/>
      <c r="C402" s="17"/>
      <c r="D402" s="17"/>
      <c r="E402" s="17"/>
      <c r="F402" s="17"/>
      <c r="G402" s="18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customFormat="false" ht="15.75" hidden="false" customHeight="true" outlineLevel="0" collapsed="false">
      <c r="B403" s="17"/>
      <c r="C403" s="17"/>
      <c r="D403" s="17"/>
      <c r="E403" s="17"/>
      <c r="F403" s="17"/>
      <c r="G403" s="18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customFormat="false" ht="15.75" hidden="false" customHeight="true" outlineLevel="0" collapsed="false">
      <c r="B404" s="17"/>
      <c r="C404" s="17"/>
      <c r="D404" s="17"/>
      <c r="E404" s="17"/>
      <c r="F404" s="17"/>
      <c r="G404" s="18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customFormat="false" ht="15.75" hidden="false" customHeight="true" outlineLevel="0" collapsed="false">
      <c r="B405" s="17"/>
      <c r="C405" s="17"/>
      <c r="D405" s="17"/>
      <c r="E405" s="17"/>
      <c r="F405" s="17"/>
      <c r="G405" s="18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customFormat="false" ht="15.75" hidden="false" customHeight="true" outlineLevel="0" collapsed="false">
      <c r="B406" s="17"/>
      <c r="C406" s="17"/>
      <c r="D406" s="17"/>
      <c r="E406" s="17"/>
      <c r="F406" s="17"/>
      <c r="G406" s="18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customFormat="false" ht="15.75" hidden="false" customHeight="true" outlineLevel="0" collapsed="false">
      <c r="B407" s="17"/>
      <c r="C407" s="17"/>
      <c r="D407" s="17"/>
      <c r="E407" s="17"/>
      <c r="F407" s="17"/>
      <c r="G407" s="18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customFormat="false" ht="15.75" hidden="false" customHeight="true" outlineLevel="0" collapsed="false">
      <c r="B408" s="17"/>
      <c r="C408" s="17"/>
      <c r="D408" s="17"/>
      <c r="E408" s="17"/>
      <c r="F408" s="17"/>
      <c r="G408" s="18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customFormat="false" ht="15.75" hidden="false" customHeight="true" outlineLevel="0" collapsed="false">
      <c r="B409" s="17"/>
      <c r="C409" s="17"/>
      <c r="D409" s="17"/>
      <c r="E409" s="17"/>
      <c r="F409" s="17"/>
      <c r="G409" s="18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customFormat="false" ht="15.75" hidden="false" customHeight="true" outlineLevel="0" collapsed="false">
      <c r="B410" s="17"/>
      <c r="C410" s="17"/>
      <c r="D410" s="17"/>
      <c r="E410" s="17"/>
      <c r="F410" s="17"/>
      <c r="G410" s="18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customFormat="false" ht="15.75" hidden="false" customHeight="true" outlineLevel="0" collapsed="false">
      <c r="B411" s="17"/>
      <c r="C411" s="17"/>
      <c r="D411" s="17"/>
      <c r="E411" s="17"/>
      <c r="F411" s="17"/>
      <c r="G411" s="18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customFormat="false" ht="15.75" hidden="false" customHeight="true" outlineLevel="0" collapsed="false">
      <c r="B412" s="17"/>
      <c r="C412" s="17"/>
      <c r="D412" s="17"/>
      <c r="E412" s="17"/>
      <c r="F412" s="17"/>
      <c r="G412" s="18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customFormat="false" ht="15.75" hidden="false" customHeight="true" outlineLevel="0" collapsed="false">
      <c r="B413" s="17"/>
      <c r="C413" s="17"/>
      <c r="D413" s="17"/>
      <c r="E413" s="17"/>
      <c r="F413" s="17"/>
      <c r="G413" s="18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customFormat="false" ht="15.75" hidden="false" customHeight="true" outlineLevel="0" collapsed="false">
      <c r="B414" s="17"/>
      <c r="C414" s="17"/>
      <c r="D414" s="17"/>
      <c r="E414" s="17"/>
      <c r="F414" s="17"/>
      <c r="G414" s="18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customFormat="false" ht="15.75" hidden="false" customHeight="true" outlineLevel="0" collapsed="false">
      <c r="B415" s="17"/>
      <c r="C415" s="17"/>
      <c r="D415" s="17"/>
      <c r="E415" s="17"/>
      <c r="F415" s="17"/>
      <c r="G415" s="18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customFormat="false" ht="15.75" hidden="false" customHeight="true" outlineLevel="0" collapsed="false">
      <c r="B416" s="17"/>
      <c r="C416" s="17"/>
      <c r="D416" s="17"/>
      <c r="E416" s="17"/>
      <c r="F416" s="17"/>
      <c r="G416" s="18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customFormat="false" ht="15.75" hidden="false" customHeight="true" outlineLevel="0" collapsed="false">
      <c r="B417" s="17"/>
      <c r="C417" s="17"/>
      <c r="D417" s="17"/>
      <c r="E417" s="17"/>
      <c r="F417" s="17"/>
      <c r="G417" s="18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customFormat="false" ht="15.75" hidden="false" customHeight="true" outlineLevel="0" collapsed="false">
      <c r="B418" s="17"/>
      <c r="C418" s="17"/>
      <c r="D418" s="17"/>
      <c r="E418" s="17"/>
      <c r="F418" s="17"/>
      <c r="G418" s="18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customFormat="false" ht="15.75" hidden="false" customHeight="true" outlineLevel="0" collapsed="false">
      <c r="B419" s="17"/>
      <c r="C419" s="17"/>
      <c r="D419" s="17"/>
      <c r="E419" s="17"/>
      <c r="F419" s="17"/>
      <c r="G419" s="18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customFormat="false" ht="15.75" hidden="false" customHeight="true" outlineLevel="0" collapsed="false">
      <c r="B420" s="17"/>
      <c r="C420" s="17"/>
      <c r="D420" s="17"/>
      <c r="E420" s="17"/>
      <c r="F420" s="17"/>
      <c r="G420" s="18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customFormat="false" ht="15.75" hidden="false" customHeight="true" outlineLevel="0" collapsed="false">
      <c r="B421" s="17"/>
      <c r="C421" s="17"/>
      <c r="D421" s="17"/>
      <c r="E421" s="17"/>
      <c r="F421" s="17"/>
      <c r="G421" s="18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customFormat="false" ht="15.75" hidden="false" customHeight="true" outlineLevel="0" collapsed="false">
      <c r="B422" s="17"/>
      <c r="C422" s="17"/>
      <c r="D422" s="17"/>
      <c r="E422" s="17"/>
      <c r="F422" s="17"/>
      <c r="G422" s="18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customFormat="false" ht="15.75" hidden="false" customHeight="true" outlineLevel="0" collapsed="false">
      <c r="B423" s="17"/>
      <c r="C423" s="17"/>
      <c r="D423" s="17"/>
      <c r="E423" s="17"/>
      <c r="F423" s="17"/>
      <c r="G423" s="18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customFormat="false" ht="15.75" hidden="false" customHeight="true" outlineLevel="0" collapsed="false">
      <c r="B424" s="17"/>
      <c r="C424" s="17"/>
      <c r="D424" s="17"/>
      <c r="E424" s="17"/>
      <c r="F424" s="17"/>
      <c r="G424" s="18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customFormat="false" ht="15.75" hidden="false" customHeight="true" outlineLevel="0" collapsed="false">
      <c r="B425" s="17"/>
      <c r="C425" s="17"/>
      <c r="D425" s="17"/>
      <c r="E425" s="17"/>
      <c r="F425" s="17"/>
      <c r="G425" s="18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customFormat="false" ht="15.75" hidden="false" customHeight="true" outlineLevel="0" collapsed="false">
      <c r="B426" s="17"/>
      <c r="C426" s="17"/>
      <c r="D426" s="17"/>
      <c r="E426" s="17"/>
      <c r="F426" s="17"/>
      <c r="G426" s="18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customFormat="false" ht="15.75" hidden="false" customHeight="true" outlineLevel="0" collapsed="false">
      <c r="B427" s="17"/>
      <c r="C427" s="17"/>
      <c r="D427" s="17"/>
      <c r="E427" s="17"/>
      <c r="F427" s="17"/>
      <c r="G427" s="18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customFormat="false" ht="15.75" hidden="false" customHeight="true" outlineLevel="0" collapsed="false">
      <c r="B428" s="17"/>
      <c r="C428" s="17"/>
      <c r="D428" s="17"/>
      <c r="E428" s="17"/>
      <c r="F428" s="17"/>
      <c r="G428" s="18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customFormat="false" ht="15.75" hidden="false" customHeight="true" outlineLevel="0" collapsed="false">
      <c r="B429" s="17"/>
      <c r="C429" s="17"/>
      <c r="D429" s="17"/>
      <c r="E429" s="17"/>
      <c r="F429" s="17"/>
      <c r="G429" s="18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customFormat="false" ht="15.75" hidden="false" customHeight="true" outlineLevel="0" collapsed="false">
      <c r="B430" s="17"/>
      <c r="C430" s="17"/>
      <c r="D430" s="17"/>
      <c r="E430" s="17"/>
      <c r="F430" s="17"/>
      <c r="G430" s="18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customFormat="false" ht="15.75" hidden="false" customHeight="true" outlineLevel="0" collapsed="false">
      <c r="B431" s="17"/>
      <c r="C431" s="17"/>
      <c r="D431" s="17"/>
      <c r="E431" s="17"/>
      <c r="F431" s="17"/>
      <c r="G431" s="18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customFormat="false" ht="15.75" hidden="false" customHeight="true" outlineLevel="0" collapsed="false">
      <c r="B432" s="17"/>
      <c r="C432" s="17"/>
      <c r="D432" s="17"/>
      <c r="E432" s="17"/>
      <c r="F432" s="17"/>
      <c r="G432" s="18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customFormat="false" ht="15.75" hidden="false" customHeight="true" outlineLevel="0" collapsed="false">
      <c r="B433" s="17"/>
      <c r="C433" s="17"/>
      <c r="D433" s="17"/>
      <c r="E433" s="17"/>
      <c r="F433" s="17"/>
      <c r="G433" s="18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customFormat="false" ht="15.75" hidden="false" customHeight="true" outlineLevel="0" collapsed="false">
      <c r="B434" s="17"/>
      <c r="C434" s="17"/>
      <c r="D434" s="17"/>
      <c r="E434" s="17"/>
      <c r="F434" s="17"/>
      <c r="G434" s="18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customFormat="false" ht="15.75" hidden="false" customHeight="true" outlineLevel="0" collapsed="false">
      <c r="B435" s="17"/>
      <c r="C435" s="17"/>
      <c r="D435" s="17"/>
      <c r="E435" s="17"/>
      <c r="F435" s="17"/>
      <c r="G435" s="18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customFormat="false" ht="15.75" hidden="false" customHeight="true" outlineLevel="0" collapsed="false">
      <c r="B436" s="17"/>
      <c r="C436" s="17"/>
      <c r="D436" s="17"/>
      <c r="E436" s="17"/>
      <c r="F436" s="17"/>
      <c r="G436" s="18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customFormat="false" ht="15.75" hidden="false" customHeight="true" outlineLevel="0" collapsed="false">
      <c r="B437" s="17"/>
      <c r="C437" s="17"/>
      <c r="D437" s="17"/>
      <c r="E437" s="17"/>
      <c r="F437" s="17"/>
      <c r="G437" s="18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customFormat="false" ht="15.75" hidden="false" customHeight="true" outlineLevel="0" collapsed="false">
      <c r="B438" s="17"/>
      <c r="C438" s="17"/>
      <c r="D438" s="17"/>
      <c r="E438" s="17"/>
      <c r="F438" s="17"/>
      <c r="G438" s="18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customFormat="false" ht="15.75" hidden="false" customHeight="true" outlineLevel="0" collapsed="false">
      <c r="B439" s="17"/>
      <c r="C439" s="17"/>
      <c r="D439" s="17"/>
      <c r="E439" s="17"/>
      <c r="F439" s="17"/>
      <c r="G439" s="18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customFormat="false" ht="15.75" hidden="false" customHeight="true" outlineLevel="0" collapsed="false">
      <c r="B440" s="17"/>
      <c r="C440" s="17"/>
      <c r="D440" s="17"/>
      <c r="E440" s="17"/>
      <c r="F440" s="17"/>
      <c r="G440" s="18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customFormat="false" ht="15.75" hidden="false" customHeight="true" outlineLevel="0" collapsed="false">
      <c r="B441" s="17"/>
      <c r="C441" s="17"/>
      <c r="D441" s="17"/>
      <c r="E441" s="17"/>
      <c r="F441" s="17"/>
      <c r="G441" s="18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customFormat="false" ht="15.75" hidden="false" customHeight="true" outlineLevel="0" collapsed="false">
      <c r="B442" s="17"/>
      <c r="C442" s="17"/>
      <c r="D442" s="17"/>
      <c r="E442" s="17"/>
      <c r="F442" s="17"/>
      <c r="G442" s="18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customFormat="false" ht="15.75" hidden="false" customHeight="true" outlineLevel="0" collapsed="false">
      <c r="B443" s="17"/>
      <c r="C443" s="17"/>
      <c r="D443" s="17"/>
      <c r="E443" s="17"/>
      <c r="F443" s="17"/>
      <c r="G443" s="18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customFormat="false" ht="15.75" hidden="false" customHeight="true" outlineLevel="0" collapsed="false">
      <c r="B444" s="17"/>
      <c r="C444" s="17"/>
      <c r="D444" s="17"/>
      <c r="E444" s="17"/>
      <c r="F444" s="17"/>
      <c r="G444" s="18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customFormat="false" ht="15.75" hidden="false" customHeight="true" outlineLevel="0" collapsed="false">
      <c r="B445" s="17"/>
      <c r="C445" s="17"/>
      <c r="D445" s="17"/>
      <c r="E445" s="17"/>
      <c r="F445" s="17"/>
      <c r="G445" s="18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customFormat="false" ht="15.75" hidden="false" customHeight="true" outlineLevel="0" collapsed="false">
      <c r="B446" s="17"/>
      <c r="C446" s="17"/>
      <c r="D446" s="17"/>
      <c r="E446" s="17"/>
      <c r="F446" s="17"/>
      <c r="G446" s="18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customFormat="false" ht="15.75" hidden="false" customHeight="true" outlineLevel="0" collapsed="false">
      <c r="B447" s="17"/>
      <c r="C447" s="17"/>
      <c r="D447" s="17"/>
      <c r="E447" s="17"/>
      <c r="F447" s="17"/>
      <c r="G447" s="18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customFormat="false" ht="15.75" hidden="false" customHeight="true" outlineLevel="0" collapsed="false">
      <c r="B448" s="17"/>
      <c r="C448" s="17"/>
      <c r="D448" s="17"/>
      <c r="E448" s="17"/>
      <c r="F448" s="17"/>
      <c r="G448" s="18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customFormat="false" ht="15.75" hidden="false" customHeight="true" outlineLevel="0" collapsed="false">
      <c r="B449" s="17"/>
      <c r="C449" s="17"/>
      <c r="D449" s="17"/>
      <c r="E449" s="17"/>
      <c r="F449" s="17"/>
      <c r="G449" s="18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customFormat="false" ht="15.75" hidden="false" customHeight="true" outlineLevel="0" collapsed="false">
      <c r="B450" s="17"/>
      <c r="C450" s="17"/>
      <c r="D450" s="17"/>
      <c r="E450" s="17"/>
      <c r="F450" s="17"/>
      <c r="G450" s="18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customFormat="false" ht="15.75" hidden="false" customHeight="true" outlineLevel="0" collapsed="false">
      <c r="B451" s="17"/>
      <c r="C451" s="17"/>
      <c r="D451" s="17"/>
      <c r="E451" s="17"/>
      <c r="F451" s="17"/>
      <c r="G451" s="18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customFormat="false" ht="15.75" hidden="false" customHeight="true" outlineLevel="0" collapsed="false">
      <c r="B452" s="17"/>
      <c r="C452" s="17"/>
      <c r="D452" s="17"/>
      <c r="E452" s="17"/>
      <c r="F452" s="17"/>
      <c r="G452" s="18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customFormat="false" ht="15.75" hidden="false" customHeight="true" outlineLevel="0" collapsed="false">
      <c r="B453" s="17"/>
      <c r="C453" s="17"/>
      <c r="D453" s="17"/>
      <c r="E453" s="17"/>
      <c r="F453" s="17"/>
      <c r="G453" s="18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customFormat="false" ht="15.75" hidden="false" customHeight="true" outlineLevel="0" collapsed="false">
      <c r="B454" s="17"/>
      <c r="C454" s="17"/>
      <c r="D454" s="17"/>
      <c r="E454" s="17"/>
      <c r="F454" s="17"/>
      <c r="G454" s="18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customFormat="false" ht="15.75" hidden="false" customHeight="true" outlineLevel="0" collapsed="false">
      <c r="B455" s="17"/>
      <c r="C455" s="17"/>
      <c r="D455" s="17"/>
      <c r="E455" s="17"/>
      <c r="F455" s="17"/>
      <c r="G455" s="18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customFormat="false" ht="15.75" hidden="false" customHeight="true" outlineLevel="0" collapsed="false">
      <c r="B456" s="17"/>
      <c r="C456" s="17"/>
      <c r="D456" s="17"/>
      <c r="E456" s="17"/>
      <c r="F456" s="17"/>
      <c r="G456" s="18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customFormat="false" ht="15.75" hidden="false" customHeight="true" outlineLevel="0" collapsed="false">
      <c r="B457" s="17"/>
      <c r="C457" s="17"/>
      <c r="D457" s="17"/>
      <c r="E457" s="17"/>
      <c r="F457" s="17"/>
      <c r="G457" s="18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customFormat="false" ht="15.75" hidden="false" customHeight="true" outlineLevel="0" collapsed="false">
      <c r="B458" s="17"/>
      <c r="C458" s="17"/>
      <c r="D458" s="17"/>
      <c r="E458" s="17"/>
      <c r="F458" s="17"/>
      <c r="G458" s="18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customFormat="false" ht="15.75" hidden="false" customHeight="true" outlineLevel="0" collapsed="false">
      <c r="B459" s="17"/>
      <c r="C459" s="17"/>
      <c r="D459" s="17"/>
      <c r="E459" s="17"/>
      <c r="F459" s="17"/>
      <c r="G459" s="18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customFormat="false" ht="15.75" hidden="false" customHeight="true" outlineLevel="0" collapsed="false">
      <c r="B460" s="17"/>
      <c r="C460" s="17"/>
      <c r="D460" s="17"/>
      <c r="E460" s="17"/>
      <c r="F460" s="17"/>
      <c r="G460" s="18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customFormat="false" ht="15.75" hidden="false" customHeight="true" outlineLevel="0" collapsed="false">
      <c r="B461" s="17"/>
      <c r="C461" s="17"/>
      <c r="D461" s="17"/>
      <c r="E461" s="17"/>
      <c r="F461" s="17"/>
      <c r="G461" s="18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customFormat="false" ht="15.75" hidden="false" customHeight="true" outlineLevel="0" collapsed="false">
      <c r="B462" s="17"/>
      <c r="C462" s="17"/>
      <c r="D462" s="17"/>
      <c r="E462" s="17"/>
      <c r="F462" s="17"/>
      <c r="G462" s="18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customFormat="false" ht="15.75" hidden="false" customHeight="true" outlineLevel="0" collapsed="false">
      <c r="B463" s="17"/>
      <c r="C463" s="17"/>
      <c r="D463" s="17"/>
      <c r="E463" s="17"/>
      <c r="F463" s="17"/>
      <c r="G463" s="18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customFormat="false" ht="15.75" hidden="false" customHeight="true" outlineLevel="0" collapsed="false">
      <c r="B464" s="17"/>
      <c r="C464" s="17"/>
      <c r="D464" s="17"/>
      <c r="E464" s="17"/>
      <c r="F464" s="17"/>
      <c r="G464" s="18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customFormat="false" ht="15.75" hidden="false" customHeight="true" outlineLevel="0" collapsed="false">
      <c r="B465" s="17"/>
      <c r="C465" s="17"/>
      <c r="D465" s="17"/>
      <c r="E465" s="17"/>
      <c r="F465" s="17"/>
      <c r="G465" s="18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customFormat="false" ht="15.75" hidden="false" customHeight="true" outlineLevel="0" collapsed="false">
      <c r="B466" s="17"/>
      <c r="C466" s="17"/>
      <c r="D466" s="17"/>
      <c r="E466" s="17"/>
      <c r="F466" s="17"/>
      <c r="G466" s="18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customFormat="false" ht="15.75" hidden="false" customHeight="true" outlineLevel="0" collapsed="false">
      <c r="B467" s="17"/>
      <c r="C467" s="17"/>
      <c r="D467" s="17"/>
      <c r="E467" s="17"/>
      <c r="F467" s="17"/>
      <c r="G467" s="18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customFormat="false" ht="15.75" hidden="false" customHeight="true" outlineLevel="0" collapsed="false">
      <c r="B468" s="17"/>
      <c r="C468" s="17"/>
      <c r="D468" s="17"/>
      <c r="E468" s="17"/>
      <c r="F468" s="17"/>
      <c r="G468" s="18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customFormat="false" ht="15.75" hidden="false" customHeight="true" outlineLevel="0" collapsed="false">
      <c r="B469" s="17"/>
      <c r="C469" s="17"/>
      <c r="D469" s="17"/>
      <c r="E469" s="17"/>
      <c r="F469" s="17"/>
      <c r="G469" s="18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customFormat="false" ht="15.75" hidden="false" customHeight="true" outlineLevel="0" collapsed="false">
      <c r="B470" s="17"/>
      <c r="C470" s="17"/>
      <c r="D470" s="17"/>
      <c r="E470" s="17"/>
      <c r="F470" s="17"/>
      <c r="G470" s="18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customFormat="false" ht="15.75" hidden="false" customHeight="true" outlineLevel="0" collapsed="false">
      <c r="B471" s="17"/>
      <c r="C471" s="17"/>
      <c r="D471" s="17"/>
      <c r="E471" s="17"/>
      <c r="F471" s="17"/>
      <c r="G471" s="18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customFormat="false" ht="15.75" hidden="false" customHeight="true" outlineLevel="0" collapsed="false">
      <c r="B472" s="17"/>
      <c r="C472" s="17"/>
      <c r="D472" s="17"/>
      <c r="E472" s="17"/>
      <c r="F472" s="17"/>
      <c r="G472" s="18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customFormat="false" ht="15.75" hidden="false" customHeight="true" outlineLevel="0" collapsed="false">
      <c r="B473" s="17"/>
      <c r="C473" s="17"/>
      <c r="D473" s="17"/>
      <c r="E473" s="17"/>
      <c r="F473" s="17"/>
      <c r="G473" s="18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customFormat="false" ht="15.75" hidden="false" customHeight="true" outlineLevel="0" collapsed="false">
      <c r="B474" s="17"/>
      <c r="C474" s="17"/>
      <c r="D474" s="17"/>
      <c r="E474" s="17"/>
      <c r="F474" s="17"/>
      <c r="G474" s="18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customFormat="false" ht="15.75" hidden="false" customHeight="true" outlineLevel="0" collapsed="false">
      <c r="B475" s="17"/>
      <c r="C475" s="17"/>
      <c r="D475" s="17"/>
      <c r="E475" s="17"/>
      <c r="F475" s="17"/>
      <c r="G475" s="18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customFormat="false" ht="15.75" hidden="false" customHeight="true" outlineLevel="0" collapsed="false">
      <c r="B476" s="17"/>
      <c r="C476" s="17"/>
      <c r="D476" s="17"/>
      <c r="E476" s="17"/>
      <c r="F476" s="17"/>
      <c r="G476" s="18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customFormat="false" ht="15.75" hidden="false" customHeight="true" outlineLevel="0" collapsed="false">
      <c r="B477" s="17"/>
      <c r="C477" s="17"/>
      <c r="D477" s="17"/>
      <c r="E477" s="17"/>
      <c r="F477" s="17"/>
      <c r="G477" s="18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customFormat="false" ht="15.75" hidden="false" customHeight="true" outlineLevel="0" collapsed="false">
      <c r="B478" s="17"/>
      <c r="C478" s="17"/>
      <c r="D478" s="17"/>
      <c r="E478" s="17"/>
      <c r="F478" s="17"/>
      <c r="G478" s="18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customFormat="false" ht="15.75" hidden="false" customHeight="true" outlineLevel="0" collapsed="false">
      <c r="B479" s="17"/>
      <c r="C479" s="17"/>
      <c r="D479" s="17"/>
      <c r="E479" s="17"/>
      <c r="F479" s="17"/>
      <c r="G479" s="18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customFormat="false" ht="15.75" hidden="false" customHeight="true" outlineLevel="0" collapsed="false">
      <c r="B480" s="17"/>
      <c r="C480" s="17"/>
      <c r="D480" s="17"/>
      <c r="E480" s="17"/>
      <c r="F480" s="17"/>
      <c r="G480" s="18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customFormat="false" ht="15.75" hidden="false" customHeight="true" outlineLevel="0" collapsed="false">
      <c r="B481" s="17"/>
      <c r="C481" s="17"/>
      <c r="D481" s="17"/>
      <c r="E481" s="17"/>
      <c r="F481" s="17"/>
      <c r="G481" s="18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customFormat="false" ht="15.75" hidden="false" customHeight="true" outlineLevel="0" collapsed="false">
      <c r="B482" s="17"/>
      <c r="C482" s="17"/>
      <c r="D482" s="17"/>
      <c r="E482" s="17"/>
      <c r="F482" s="17"/>
      <c r="G482" s="18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customFormat="false" ht="15.75" hidden="false" customHeight="true" outlineLevel="0" collapsed="false">
      <c r="B483" s="17"/>
      <c r="C483" s="17"/>
      <c r="D483" s="17"/>
      <c r="E483" s="17"/>
      <c r="F483" s="17"/>
      <c r="G483" s="18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customFormat="false" ht="15.75" hidden="false" customHeight="true" outlineLevel="0" collapsed="false">
      <c r="B484" s="17"/>
      <c r="C484" s="17"/>
      <c r="D484" s="17"/>
      <c r="E484" s="17"/>
      <c r="F484" s="17"/>
      <c r="G484" s="18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customFormat="false" ht="15.75" hidden="false" customHeight="true" outlineLevel="0" collapsed="false">
      <c r="B485" s="17"/>
      <c r="C485" s="17"/>
      <c r="D485" s="17"/>
      <c r="E485" s="17"/>
      <c r="F485" s="17"/>
      <c r="G485" s="18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customFormat="false" ht="15.75" hidden="false" customHeight="true" outlineLevel="0" collapsed="false">
      <c r="B486" s="17"/>
      <c r="C486" s="17"/>
      <c r="D486" s="17"/>
      <c r="E486" s="17"/>
      <c r="F486" s="17"/>
      <c r="G486" s="18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customFormat="false" ht="15.75" hidden="false" customHeight="true" outlineLevel="0" collapsed="false">
      <c r="B487" s="17"/>
      <c r="C487" s="17"/>
      <c r="D487" s="17"/>
      <c r="E487" s="17"/>
      <c r="F487" s="17"/>
      <c r="G487" s="18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customFormat="false" ht="15.75" hidden="false" customHeight="true" outlineLevel="0" collapsed="false">
      <c r="B488" s="17"/>
      <c r="C488" s="17"/>
      <c r="D488" s="17"/>
      <c r="E488" s="17"/>
      <c r="F488" s="17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customFormat="false" ht="15.75" hidden="false" customHeight="true" outlineLevel="0" collapsed="false">
      <c r="B489" s="17"/>
      <c r="C489" s="17"/>
      <c r="D489" s="17"/>
      <c r="E489" s="17"/>
      <c r="F489" s="17"/>
      <c r="G489" s="18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customFormat="false" ht="15.75" hidden="false" customHeight="true" outlineLevel="0" collapsed="false">
      <c r="B490" s="17"/>
      <c r="C490" s="17"/>
      <c r="D490" s="17"/>
      <c r="E490" s="17"/>
      <c r="F490" s="17"/>
      <c r="G490" s="18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customFormat="false" ht="15.75" hidden="false" customHeight="true" outlineLevel="0" collapsed="false">
      <c r="B491" s="17"/>
      <c r="C491" s="17"/>
      <c r="D491" s="17"/>
      <c r="E491" s="17"/>
      <c r="F491" s="17"/>
      <c r="G491" s="18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customFormat="false" ht="15.75" hidden="false" customHeight="true" outlineLevel="0" collapsed="false">
      <c r="B492" s="17"/>
      <c r="C492" s="17"/>
      <c r="D492" s="17"/>
      <c r="E492" s="17"/>
      <c r="F492" s="17"/>
      <c r="G492" s="18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customFormat="false" ht="15.75" hidden="false" customHeight="true" outlineLevel="0" collapsed="false">
      <c r="B493" s="17"/>
      <c r="C493" s="17"/>
      <c r="D493" s="17"/>
      <c r="E493" s="17"/>
      <c r="F493" s="17"/>
      <c r="G493" s="18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customFormat="false" ht="15.75" hidden="false" customHeight="true" outlineLevel="0" collapsed="false">
      <c r="B494" s="17"/>
      <c r="C494" s="17"/>
      <c r="D494" s="17"/>
      <c r="E494" s="17"/>
      <c r="F494" s="17"/>
      <c r="G494" s="18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customFormat="false" ht="15.75" hidden="false" customHeight="true" outlineLevel="0" collapsed="false">
      <c r="B495" s="17"/>
      <c r="C495" s="17"/>
      <c r="D495" s="17"/>
      <c r="E495" s="17"/>
      <c r="F495" s="17"/>
      <c r="G495" s="18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customFormat="false" ht="15.75" hidden="false" customHeight="true" outlineLevel="0" collapsed="false">
      <c r="B496" s="17"/>
      <c r="C496" s="17"/>
      <c r="D496" s="17"/>
      <c r="E496" s="17"/>
      <c r="F496" s="17"/>
      <c r="G496" s="18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customFormat="false" ht="15.75" hidden="false" customHeight="true" outlineLevel="0" collapsed="false">
      <c r="B497" s="17"/>
      <c r="C497" s="17"/>
      <c r="D497" s="17"/>
      <c r="E497" s="17"/>
      <c r="F497" s="17"/>
      <c r="G497" s="18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customFormat="false" ht="15.75" hidden="false" customHeight="true" outlineLevel="0" collapsed="false">
      <c r="B498" s="17"/>
      <c r="C498" s="17"/>
      <c r="D498" s="17"/>
      <c r="E498" s="17"/>
      <c r="F498" s="17"/>
      <c r="G498" s="18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customFormat="false" ht="15.75" hidden="false" customHeight="true" outlineLevel="0" collapsed="false">
      <c r="B499" s="17"/>
      <c r="C499" s="17"/>
      <c r="D499" s="17"/>
      <c r="E499" s="17"/>
      <c r="F499" s="17"/>
      <c r="G499" s="18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customFormat="false" ht="15.75" hidden="false" customHeight="true" outlineLevel="0" collapsed="false">
      <c r="B500" s="17"/>
      <c r="C500" s="17"/>
      <c r="D500" s="17"/>
      <c r="E500" s="17"/>
      <c r="F500" s="17"/>
      <c r="G500" s="18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customFormat="false" ht="15.75" hidden="false" customHeight="true" outlineLevel="0" collapsed="false">
      <c r="B501" s="17"/>
      <c r="C501" s="17"/>
      <c r="D501" s="17"/>
      <c r="E501" s="17"/>
      <c r="F501" s="17"/>
      <c r="G501" s="18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customFormat="false" ht="15.75" hidden="false" customHeight="true" outlineLevel="0" collapsed="false">
      <c r="B502" s="17"/>
      <c r="C502" s="17"/>
      <c r="D502" s="17"/>
      <c r="E502" s="17"/>
      <c r="F502" s="17"/>
      <c r="G502" s="18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customFormat="false" ht="15.75" hidden="false" customHeight="true" outlineLevel="0" collapsed="false">
      <c r="B503" s="17"/>
      <c r="C503" s="17"/>
      <c r="D503" s="17"/>
      <c r="E503" s="17"/>
      <c r="F503" s="17"/>
      <c r="G503" s="18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customFormat="false" ht="15.75" hidden="false" customHeight="true" outlineLevel="0" collapsed="false">
      <c r="B504" s="17"/>
      <c r="C504" s="17"/>
      <c r="D504" s="17"/>
      <c r="E504" s="17"/>
      <c r="F504" s="17"/>
      <c r="G504" s="18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customFormat="false" ht="15.75" hidden="false" customHeight="true" outlineLevel="0" collapsed="false">
      <c r="B505" s="17"/>
      <c r="C505" s="17"/>
      <c r="D505" s="17"/>
      <c r="E505" s="17"/>
      <c r="F505" s="17"/>
      <c r="G505" s="18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customFormat="false" ht="15.75" hidden="false" customHeight="true" outlineLevel="0" collapsed="false">
      <c r="B506" s="17"/>
      <c r="C506" s="17"/>
      <c r="D506" s="17"/>
      <c r="E506" s="17"/>
      <c r="F506" s="17"/>
      <c r="G506" s="18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customFormat="false" ht="15.75" hidden="false" customHeight="true" outlineLevel="0" collapsed="false">
      <c r="B507" s="17"/>
      <c r="C507" s="17"/>
      <c r="D507" s="17"/>
      <c r="E507" s="17"/>
      <c r="F507" s="17"/>
      <c r="G507" s="18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customFormat="false" ht="15.75" hidden="false" customHeight="true" outlineLevel="0" collapsed="false">
      <c r="B508" s="17"/>
      <c r="C508" s="17"/>
      <c r="D508" s="17"/>
      <c r="E508" s="17"/>
      <c r="F508" s="17"/>
      <c r="G508" s="18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customFormat="false" ht="15.75" hidden="false" customHeight="true" outlineLevel="0" collapsed="false">
      <c r="B509" s="17"/>
      <c r="C509" s="17"/>
      <c r="D509" s="17"/>
      <c r="E509" s="17"/>
      <c r="F509" s="17"/>
      <c r="G509" s="18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customFormat="false" ht="15.75" hidden="false" customHeight="true" outlineLevel="0" collapsed="false">
      <c r="B510" s="17"/>
      <c r="C510" s="17"/>
      <c r="D510" s="17"/>
      <c r="E510" s="17"/>
      <c r="F510" s="17"/>
      <c r="G510" s="18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customFormat="false" ht="15.75" hidden="false" customHeight="true" outlineLevel="0" collapsed="false">
      <c r="B511" s="17"/>
      <c r="C511" s="17"/>
      <c r="D511" s="17"/>
      <c r="E511" s="17"/>
      <c r="F511" s="17"/>
      <c r="G511" s="18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customFormat="false" ht="15.75" hidden="false" customHeight="true" outlineLevel="0" collapsed="false">
      <c r="B512" s="17"/>
      <c r="C512" s="17"/>
      <c r="D512" s="17"/>
      <c r="E512" s="17"/>
      <c r="F512" s="17"/>
      <c r="G512" s="18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customFormat="false" ht="15.75" hidden="false" customHeight="true" outlineLevel="0" collapsed="false">
      <c r="B513" s="17"/>
      <c r="C513" s="17"/>
      <c r="D513" s="17"/>
      <c r="E513" s="17"/>
      <c r="F513" s="17"/>
      <c r="G513" s="18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customFormat="false" ht="15.75" hidden="false" customHeight="true" outlineLevel="0" collapsed="false">
      <c r="B514" s="17"/>
      <c r="C514" s="17"/>
      <c r="D514" s="17"/>
      <c r="E514" s="17"/>
      <c r="F514" s="17"/>
      <c r="G514" s="18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customFormat="false" ht="15.75" hidden="false" customHeight="true" outlineLevel="0" collapsed="false">
      <c r="B515" s="17"/>
      <c r="C515" s="17"/>
      <c r="D515" s="17"/>
      <c r="E515" s="17"/>
      <c r="F515" s="17"/>
      <c r="G515" s="18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customFormat="false" ht="15.75" hidden="false" customHeight="true" outlineLevel="0" collapsed="false">
      <c r="B516" s="17"/>
      <c r="C516" s="17"/>
      <c r="D516" s="17"/>
      <c r="E516" s="17"/>
      <c r="F516" s="17"/>
      <c r="G516" s="18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customFormat="false" ht="15.75" hidden="false" customHeight="true" outlineLevel="0" collapsed="false">
      <c r="B517" s="17"/>
      <c r="C517" s="17"/>
      <c r="D517" s="17"/>
      <c r="E517" s="17"/>
      <c r="F517" s="17"/>
      <c r="G517" s="18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customFormat="false" ht="15.75" hidden="false" customHeight="true" outlineLevel="0" collapsed="false">
      <c r="B518" s="17"/>
      <c r="C518" s="17"/>
      <c r="D518" s="17"/>
      <c r="E518" s="17"/>
      <c r="F518" s="17"/>
      <c r="G518" s="18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customFormat="false" ht="15.75" hidden="false" customHeight="true" outlineLevel="0" collapsed="false">
      <c r="B519" s="17"/>
      <c r="C519" s="17"/>
      <c r="D519" s="17"/>
      <c r="E519" s="17"/>
      <c r="F519" s="17"/>
      <c r="G519" s="18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customFormat="false" ht="15.75" hidden="false" customHeight="true" outlineLevel="0" collapsed="false">
      <c r="B520" s="17"/>
      <c r="C520" s="17"/>
      <c r="D520" s="17"/>
      <c r="E520" s="17"/>
      <c r="F520" s="17"/>
      <c r="G520" s="18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customFormat="false" ht="15.75" hidden="false" customHeight="true" outlineLevel="0" collapsed="false">
      <c r="B521" s="17"/>
      <c r="C521" s="17"/>
      <c r="D521" s="17"/>
      <c r="E521" s="17"/>
      <c r="F521" s="17"/>
      <c r="G521" s="18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customFormat="false" ht="15.75" hidden="false" customHeight="true" outlineLevel="0" collapsed="false">
      <c r="B522" s="17"/>
      <c r="C522" s="17"/>
      <c r="D522" s="17"/>
      <c r="E522" s="17"/>
      <c r="F522" s="17"/>
      <c r="G522" s="18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customFormat="false" ht="15.75" hidden="false" customHeight="true" outlineLevel="0" collapsed="false">
      <c r="B523" s="17"/>
      <c r="C523" s="17"/>
      <c r="D523" s="17"/>
      <c r="E523" s="17"/>
      <c r="F523" s="17"/>
      <c r="G523" s="18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customFormat="false" ht="15.75" hidden="false" customHeight="true" outlineLevel="0" collapsed="false">
      <c r="B524" s="17"/>
      <c r="C524" s="17"/>
      <c r="D524" s="17"/>
      <c r="E524" s="17"/>
      <c r="F524" s="17"/>
      <c r="G524" s="18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customFormat="false" ht="15.75" hidden="false" customHeight="true" outlineLevel="0" collapsed="false">
      <c r="B525" s="17"/>
      <c r="C525" s="17"/>
      <c r="D525" s="17"/>
      <c r="E525" s="17"/>
      <c r="F525" s="17"/>
      <c r="G525" s="18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customFormat="false" ht="15.75" hidden="false" customHeight="true" outlineLevel="0" collapsed="false">
      <c r="B526" s="17"/>
      <c r="C526" s="17"/>
      <c r="D526" s="17"/>
      <c r="E526" s="17"/>
      <c r="F526" s="17"/>
      <c r="G526" s="18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customFormat="false" ht="15.75" hidden="false" customHeight="true" outlineLevel="0" collapsed="false">
      <c r="B527" s="17"/>
      <c r="C527" s="17"/>
      <c r="D527" s="17"/>
      <c r="E527" s="17"/>
      <c r="F527" s="17"/>
      <c r="G527" s="18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customFormat="false" ht="15.75" hidden="false" customHeight="true" outlineLevel="0" collapsed="false">
      <c r="B528" s="17"/>
      <c r="C528" s="17"/>
      <c r="D528" s="17"/>
      <c r="E528" s="17"/>
      <c r="F528" s="17"/>
      <c r="G528" s="18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customFormat="false" ht="15.75" hidden="false" customHeight="true" outlineLevel="0" collapsed="false">
      <c r="B529" s="17"/>
      <c r="C529" s="17"/>
      <c r="D529" s="17"/>
      <c r="E529" s="17"/>
      <c r="F529" s="17"/>
      <c r="G529" s="18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customFormat="false" ht="15.75" hidden="false" customHeight="true" outlineLevel="0" collapsed="false">
      <c r="B530" s="17"/>
      <c r="C530" s="17"/>
      <c r="D530" s="17"/>
      <c r="E530" s="17"/>
      <c r="F530" s="17"/>
      <c r="G530" s="18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customFormat="false" ht="15.75" hidden="false" customHeight="true" outlineLevel="0" collapsed="false">
      <c r="B531" s="17"/>
      <c r="C531" s="17"/>
      <c r="D531" s="17"/>
      <c r="E531" s="17"/>
      <c r="F531" s="17"/>
      <c r="G531" s="18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customFormat="false" ht="15.75" hidden="false" customHeight="true" outlineLevel="0" collapsed="false">
      <c r="B532" s="17"/>
      <c r="C532" s="17"/>
      <c r="D532" s="17"/>
      <c r="E532" s="17"/>
      <c r="F532" s="17"/>
      <c r="G532" s="18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customFormat="false" ht="15.75" hidden="false" customHeight="true" outlineLevel="0" collapsed="false">
      <c r="B533" s="17"/>
      <c r="C533" s="17"/>
      <c r="D533" s="17"/>
      <c r="E533" s="17"/>
      <c r="F533" s="17"/>
      <c r="G533" s="18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customFormat="false" ht="15.75" hidden="false" customHeight="true" outlineLevel="0" collapsed="false">
      <c r="B534" s="17"/>
      <c r="C534" s="17"/>
      <c r="D534" s="17"/>
      <c r="E534" s="17"/>
      <c r="F534" s="17"/>
      <c r="G534" s="18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customFormat="false" ht="15.75" hidden="false" customHeight="true" outlineLevel="0" collapsed="false">
      <c r="B535" s="17"/>
      <c r="C535" s="17"/>
      <c r="D535" s="17"/>
      <c r="E535" s="17"/>
      <c r="F535" s="17"/>
      <c r="G535" s="18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customFormat="false" ht="15.75" hidden="false" customHeight="true" outlineLevel="0" collapsed="false">
      <c r="B536" s="17"/>
      <c r="C536" s="17"/>
      <c r="D536" s="17"/>
      <c r="E536" s="17"/>
      <c r="F536" s="17"/>
      <c r="G536" s="18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customFormat="false" ht="15.75" hidden="false" customHeight="true" outlineLevel="0" collapsed="false">
      <c r="B537" s="17"/>
      <c r="C537" s="17"/>
      <c r="D537" s="17"/>
      <c r="E537" s="17"/>
      <c r="F537" s="17"/>
      <c r="G537" s="18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customFormat="false" ht="15.75" hidden="false" customHeight="true" outlineLevel="0" collapsed="false">
      <c r="B538" s="17"/>
      <c r="C538" s="17"/>
      <c r="D538" s="17"/>
      <c r="E538" s="17"/>
      <c r="F538" s="17"/>
      <c r="G538" s="18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customFormat="false" ht="15.75" hidden="false" customHeight="true" outlineLevel="0" collapsed="false">
      <c r="B539" s="17"/>
      <c r="C539" s="17"/>
      <c r="D539" s="17"/>
      <c r="E539" s="17"/>
      <c r="F539" s="17"/>
      <c r="G539" s="18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customFormat="false" ht="15.75" hidden="false" customHeight="true" outlineLevel="0" collapsed="false">
      <c r="B540" s="17"/>
      <c r="C540" s="17"/>
      <c r="D540" s="17"/>
      <c r="E540" s="17"/>
      <c r="F540" s="17"/>
      <c r="G540" s="18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customFormat="false" ht="15.75" hidden="false" customHeight="true" outlineLevel="0" collapsed="false">
      <c r="B541" s="17"/>
      <c r="C541" s="17"/>
      <c r="D541" s="17"/>
      <c r="E541" s="17"/>
      <c r="F541" s="17"/>
      <c r="G541" s="18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customFormat="false" ht="15.75" hidden="false" customHeight="true" outlineLevel="0" collapsed="false">
      <c r="B542" s="17"/>
      <c r="C542" s="17"/>
      <c r="D542" s="17"/>
      <c r="E542" s="17"/>
      <c r="F542" s="17"/>
      <c r="G542" s="18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customFormat="false" ht="15.75" hidden="false" customHeight="true" outlineLevel="0" collapsed="false">
      <c r="B543" s="17"/>
      <c r="C543" s="17"/>
      <c r="D543" s="17"/>
      <c r="E543" s="17"/>
      <c r="F543" s="17"/>
      <c r="G543" s="18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customFormat="false" ht="15.75" hidden="false" customHeight="true" outlineLevel="0" collapsed="false">
      <c r="B544" s="17"/>
      <c r="C544" s="17"/>
      <c r="D544" s="17"/>
      <c r="E544" s="17"/>
      <c r="F544" s="17"/>
      <c r="G544" s="18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customFormat="false" ht="15.75" hidden="false" customHeight="true" outlineLevel="0" collapsed="false">
      <c r="B545" s="17"/>
      <c r="C545" s="17"/>
      <c r="D545" s="17"/>
      <c r="E545" s="17"/>
      <c r="F545" s="17"/>
      <c r="G545" s="18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customFormat="false" ht="15.75" hidden="false" customHeight="true" outlineLevel="0" collapsed="false">
      <c r="B546" s="17"/>
      <c r="C546" s="17"/>
      <c r="D546" s="17"/>
      <c r="E546" s="17"/>
      <c r="F546" s="17"/>
      <c r="G546" s="18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customFormat="false" ht="15.75" hidden="false" customHeight="true" outlineLevel="0" collapsed="false">
      <c r="B547" s="17"/>
      <c r="C547" s="17"/>
      <c r="D547" s="17"/>
      <c r="E547" s="17"/>
      <c r="F547" s="17"/>
      <c r="G547" s="18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customFormat="false" ht="15.75" hidden="false" customHeight="true" outlineLevel="0" collapsed="false">
      <c r="B548" s="17"/>
      <c r="C548" s="17"/>
      <c r="D548" s="17"/>
      <c r="E548" s="17"/>
      <c r="F548" s="17"/>
      <c r="G548" s="18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customFormat="false" ht="15.75" hidden="false" customHeight="true" outlineLevel="0" collapsed="false">
      <c r="B549" s="17"/>
      <c r="C549" s="17"/>
      <c r="D549" s="17"/>
      <c r="E549" s="17"/>
      <c r="F549" s="17"/>
      <c r="G549" s="18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customFormat="false" ht="15.75" hidden="false" customHeight="true" outlineLevel="0" collapsed="false">
      <c r="B550" s="17"/>
      <c r="C550" s="17"/>
      <c r="D550" s="17"/>
      <c r="E550" s="17"/>
      <c r="F550" s="17"/>
      <c r="G550" s="18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customFormat="false" ht="15.75" hidden="false" customHeight="true" outlineLevel="0" collapsed="false">
      <c r="B551" s="17"/>
      <c r="C551" s="17"/>
      <c r="D551" s="17"/>
      <c r="E551" s="17"/>
      <c r="F551" s="17"/>
      <c r="G551" s="18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customFormat="false" ht="15.75" hidden="false" customHeight="true" outlineLevel="0" collapsed="false">
      <c r="B552" s="17"/>
      <c r="C552" s="17"/>
      <c r="D552" s="17"/>
      <c r="E552" s="17"/>
      <c r="F552" s="17"/>
      <c r="G552" s="18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customFormat="false" ht="15.75" hidden="false" customHeight="true" outlineLevel="0" collapsed="false">
      <c r="B553" s="17"/>
      <c r="C553" s="17"/>
      <c r="D553" s="17"/>
      <c r="E553" s="17"/>
      <c r="F553" s="17"/>
      <c r="G553" s="18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customFormat="false" ht="15.75" hidden="false" customHeight="true" outlineLevel="0" collapsed="false">
      <c r="B554" s="17"/>
      <c r="C554" s="17"/>
      <c r="D554" s="17"/>
      <c r="E554" s="17"/>
      <c r="F554" s="17"/>
      <c r="G554" s="18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customFormat="false" ht="15.75" hidden="false" customHeight="true" outlineLevel="0" collapsed="false">
      <c r="B555" s="17"/>
      <c r="C555" s="17"/>
      <c r="D555" s="17"/>
      <c r="E555" s="17"/>
      <c r="F555" s="17"/>
      <c r="G555" s="18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customFormat="false" ht="15.75" hidden="false" customHeight="true" outlineLevel="0" collapsed="false">
      <c r="B556" s="17"/>
      <c r="C556" s="17"/>
      <c r="D556" s="17"/>
      <c r="E556" s="17"/>
      <c r="F556" s="17"/>
      <c r="G556" s="18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customFormat="false" ht="15.75" hidden="false" customHeight="true" outlineLevel="0" collapsed="false">
      <c r="B557" s="17"/>
      <c r="C557" s="17"/>
      <c r="D557" s="17"/>
      <c r="E557" s="17"/>
      <c r="F557" s="17"/>
      <c r="G557" s="18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customFormat="false" ht="15.75" hidden="false" customHeight="true" outlineLevel="0" collapsed="false">
      <c r="B558" s="17"/>
      <c r="C558" s="17"/>
      <c r="D558" s="17"/>
      <c r="E558" s="17"/>
      <c r="F558" s="17"/>
      <c r="G558" s="18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customFormat="false" ht="15.75" hidden="false" customHeight="true" outlineLevel="0" collapsed="false">
      <c r="B559" s="17"/>
      <c r="C559" s="17"/>
      <c r="D559" s="17"/>
      <c r="E559" s="17"/>
      <c r="F559" s="17"/>
      <c r="G559" s="18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customFormat="false" ht="15.75" hidden="false" customHeight="true" outlineLevel="0" collapsed="false">
      <c r="B560" s="17"/>
      <c r="C560" s="17"/>
      <c r="D560" s="17"/>
      <c r="E560" s="17"/>
      <c r="F560" s="17"/>
      <c r="G560" s="18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customFormat="false" ht="15.75" hidden="false" customHeight="true" outlineLevel="0" collapsed="false">
      <c r="B561" s="17"/>
      <c r="C561" s="17"/>
      <c r="D561" s="17"/>
      <c r="E561" s="17"/>
      <c r="F561" s="17"/>
      <c r="G561" s="18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customFormat="false" ht="15.75" hidden="false" customHeight="true" outlineLevel="0" collapsed="false">
      <c r="B562" s="17"/>
      <c r="C562" s="17"/>
      <c r="D562" s="17"/>
      <c r="E562" s="17"/>
      <c r="F562" s="17"/>
      <c r="G562" s="18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customFormat="false" ht="15.75" hidden="false" customHeight="true" outlineLevel="0" collapsed="false">
      <c r="B563" s="17"/>
      <c r="C563" s="17"/>
      <c r="D563" s="17"/>
      <c r="E563" s="17"/>
      <c r="F563" s="17"/>
      <c r="G563" s="18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customFormat="false" ht="15.75" hidden="false" customHeight="true" outlineLevel="0" collapsed="false">
      <c r="B564" s="17"/>
      <c r="C564" s="17"/>
      <c r="D564" s="17"/>
      <c r="E564" s="17"/>
      <c r="F564" s="17"/>
      <c r="G564" s="18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customFormat="false" ht="15.75" hidden="false" customHeight="true" outlineLevel="0" collapsed="false">
      <c r="B565" s="17"/>
      <c r="C565" s="17"/>
      <c r="D565" s="17"/>
      <c r="E565" s="17"/>
      <c r="F565" s="17"/>
      <c r="G565" s="18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customFormat="false" ht="15.75" hidden="false" customHeight="true" outlineLevel="0" collapsed="false">
      <c r="B566" s="17"/>
      <c r="C566" s="17"/>
      <c r="D566" s="17"/>
      <c r="E566" s="17"/>
      <c r="F566" s="17"/>
      <c r="G566" s="18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customFormat="false" ht="15.75" hidden="false" customHeight="true" outlineLevel="0" collapsed="false">
      <c r="B567" s="17"/>
      <c r="C567" s="17"/>
      <c r="D567" s="17"/>
      <c r="E567" s="17"/>
      <c r="F567" s="17"/>
      <c r="G567" s="18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customFormat="false" ht="15.75" hidden="false" customHeight="true" outlineLevel="0" collapsed="false">
      <c r="B568" s="17"/>
      <c r="C568" s="17"/>
      <c r="D568" s="17"/>
      <c r="E568" s="17"/>
      <c r="F568" s="17"/>
      <c r="G568" s="18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customFormat="false" ht="15.75" hidden="false" customHeight="true" outlineLevel="0" collapsed="false">
      <c r="B569" s="17"/>
      <c r="C569" s="17"/>
      <c r="D569" s="17"/>
      <c r="E569" s="17"/>
      <c r="F569" s="17"/>
      <c r="G569" s="18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customFormat="false" ht="15.75" hidden="false" customHeight="true" outlineLevel="0" collapsed="false">
      <c r="B570" s="17"/>
      <c r="C570" s="17"/>
      <c r="D570" s="17"/>
      <c r="E570" s="17"/>
      <c r="F570" s="17"/>
      <c r="G570" s="18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customFormat="false" ht="15.75" hidden="false" customHeight="true" outlineLevel="0" collapsed="false">
      <c r="B571" s="17"/>
      <c r="C571" s="17"/>
      <c r="D571" s="17"/>
      <c r="E571" s="17"/>
      <c r="F571" s="17"/>
      <c r="G571" s="18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customFormat="false" ht="15.75" hidden="false" customHeight="true" outlineLevel="0" collapsed="false">
      <c r="B572" s="17"/>
      <c r="C572" s="17"/>
      <c r="D572" s="17"/>
      <c r="E572" s="17"/>
      <c r="F572" s="17"/>
      <c r="G572" s="18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customFormat="false" ht="15.75" hidden="false" customHeight="true" outlineLevel="0" collapsed="false">
      <c r="B573" s="17"/>
      <c r="C573" s="17"/>
      <c r="D573" s="17"/>
      <c r="E573" s="17"/>
      <c r="F573" s="17"/>
      <c r="G573" s="18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customFormat="false" ht="15.75" hidden="false" customHeight="true" outlineLevel="0" collapsed="false">
      <c r="B574" s="17"/>
      <c r="C574" s="17"/>
      <c r="D574" s="17"/>
      <c r="E574" s="17"/>
      <c r="F574" s="17"/>
      <c r="G574" s="18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customFormat="false" ht="15.75" hidden="false" customHeight="true" outlineLevel="0" collapsed="false">
      <c r="B575" s="17"/>
      <c r="C575" s="17"/>
      <c r="D575" s="17"/>
      <c r="E575" s="17"/>
      <c r="F575" s="17"/>
      <c r="G575" s="18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customFormat="false" ht="15.75" hidden="false" customHeight="true" outlineLevel="0" collapsed="false">
      <c r="B576" s="17"/>
      <c r="C576" s="17"/>
      <c r="D576" s="17"/>
      <c r="E576" s="17"/>
      <c r="F576" s="17"/>
      <c r="G576" s="18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customFormat="false" ht="15.75" hidden="false" customHeight="true" outlineLevel="0" collapsed="false">
      <c r="B577" s="17"/>
      <c r="C577" s="17"/>
      <c r="D577" s="17"/>
      <c r="E577" s="17"/>
      <c r="F577" s="17"/>
      <c r="G577" s="18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customFormat="false" ht="15.75" hidden="false" customHeight="true" outlineLevel="0" collapsed="false">
      <c r="B578" s="17"/>
      <c r="C578" s="17"/>
      <c r="D578" s="17"/>
      <c r="E578" s="17"/>
      <c r="F578" s="17"/>
      <c r="G578" s="18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customFormat="false" ht="15.75" hidden="false" customHeight="true" outlineLevel="0" collapsed="false">
      <c r="B579" s="17"/>
      <c r="C579" s="17"/>
      <c r="D579" s="17"/>
      <c r="E579" s="17"/>
      <c r="F579" s="17"/>
      <c r="G579" s="18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customFormat="false" ht="15.75" hidden="false" customHeight="true" outlineLevel="0" collapsed="false">
      <c r="B580" s="17"/>
      <c r="C580" s="17"/>
      <c r="D580" s="17"/>
      <c r="E580" s="17"/>
      <c r="F580" s="17"/>
      <c r="G580" s="18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customFormat="false" ht="15.75" hidden="false" customHeight="true" outlineLevel="0" collapsed="false">
      <c r="B581" s="17"/>
      <c r="C581" s="17"/>
      <c r="D581" s="17"/>
      <c r="E581" s="17"/>
      <c r="F581" s="17"/>
      <c r="G581" s="18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customFormat="false" ht="15.75" hidden="false" customHeight="true" outlineLevel="0" collapsed="false">
      <c r="B582" s="17"/>
      <c r="C582" s="17"/>
      <c r="D582" s="17"/>
      <c r="E582" s="17"/>
      <c r="F582" s="17"/>
      <c r="G582" s="18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customFormat="false" ht="15.75" hidden="false" customHeight="true" outlineLevel="0" collapsed="false">
      <c r="B583" s="17"/>
      <c r="C583" s="17"/>
      <c r="D583" s="17"/>
      <c r="E583" s="17"/>
      <c r="F583" s="17"/>
      <c r="G583" s="18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customFormat="false" ht="15.75" hidden="false" customHeight="true" outlineLevel="0" collapsed="false">
      <c r="B584" s="17"/>
      <c r="C584" s="17"/>
      <c r="D584" s="17"/>
      <c r="E584" s="17"/>
      <c r="F584" s="17"/>
      <c r="G584" s="18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customFormat="false" ht="15.75" hidden="false" customHeight="true" outlineLevel="0" collapsed="false">
      <c r="B585" s="17"/>
      <c r="C585" s="17"/>
      <c r="D585" s="17"/>
      <c r="E585" s="17"/>
      <c r="F585" s="17"/>
      <c r="G585" s="18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customFormat="false" ht="15.75" hidden="false" customHeight="true" outlineLevel="0" collapsed="false">
      <c r="B586" s="17"/>
      <c r="C586" s="17"/>
      <c r="D586" s="17"/>
      <c r="E586" s="17"/>
      <c r="F586" s="17"/>
      <c r="G586" s="18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customFormat="false" ht="15.75" hidden="false" customHeight="true" outlineLevel="0" collapsed="false">
      <c r="B587" s="17"/>
      <c r="C587" s="17"/>
      <c r="D587" s="17"/>
      <c r="E587" s="17"/>
      <c r="F587" s="17"/>
      <c r="G587" s="18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customFormat="false" ht="15.75" hidden="false" customHeight="true" outlineLevel="0" collapsed="false">
      <c r="B588" s="17"/>
      <c r="C588" s="17"/>
      <c r="D588" s="17"/>
      <c r="E588" s="17"/>
      <c r="F588" s="17"/>
      <c r="G588" s="18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customFormat="false" ht="15.75" hidden="false" customHeight="true" outlineLevel="0" collapsed="false">
      <c r="B589" s="17"/>
      <c r="C589" s="17"/>
      <c r="D589" s="17"/>
      <c r="E589" s="17"/>
      <c r="F589" s="17"/>
      <c r="G589" s="18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customFormat="false" ht="15.75" hidden="false" customHeight="true" outlineLevel="0" collapsed="false">
      <c r="B590" s="17"/>
      <c r="C590" s="17"/>
      <c r="D590" s="17"/>
      <c r="E590" s="17"/>
      <c r="F590" s="17"/>
      <c r="G590" s="18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customFormat="false" ht="15.75" hidden="false" customHeight="true" outlineLevel="0" collapsed="false">
      <c r="B591" s="17"/>
      <c r="C591" s="17"/>
      <c r="D591" s="17"/>
      <c r="E591" s="17"/>
      <c r="F591" s="17"/>
      <c r="G591" s="18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customFormat="false" ht="15.75" hidden="false" customHeight="true" outlineLevel="0" collapsed="false">
      <c r="B592" s="17"/>
      <c r="C592" s="17"/>
      <c r="D592" s="17"/>
      <c r="E592" s="17"/>
      <c r="F592" s="17"/>
      <c r="G592" s="18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customFormat="false" ht="15.75" hidden="false" customHeight="true" outlineLevel="0" collapsed="false">
      <c r="B593" s="17"/>
      <c r="C593" s="17"/>
      <c r="D593" s="17"/>
      <c r="E593" s="17"/>
      <c r="F593" s="17"/>
      <c r="G593" s="18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customFormat="false" ht="15.75" hidden="false" customHeight="true" outlineLevel="0" collapsed="false">
      <c r="B594" s="17"/>
      <c r="C594" s="17"/>
      <c r="D594" s="17"/>
      <c r="E594" s="17"/>
      <c r="F594" s="17"/>
      <c r="G594" s="18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customFormat="false" ht="15.75" hidden="false" customHeight="true" outlineLevel="0" collapsed="false">
      <c r="B595" s="17"/>
      <c r="C595" s="17"/>
      <c r="D595" s="17"/>
      <c r="E595" s="17"/>
      <c r="F595" s="17"/>
      <c r="G595" s="18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customFormat="false" ht="15.75" hidden="false" customHeight="true" outlineLevel="0" collapsed="false">
      <c r="B596" s="17"/>
      <c r="C596" s="17"/>
      <c r="D596" s="17"/>
      <c r="E596" s="17"/>
      <c r="F596" s="17"/>
      <c r="G596" s="18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customFormat="false" ht="15.75" hidden="false" customHeight="true" outlineLevel="0" collapsed="false">
      <c r="B597" s="17"/>
      <c r="C597" s="17"/>
      <c r="D597" s="17"/>
      <c r="E597" s="17"/>
      <c r="F597" s="17"/>
      <c r="G597" s="18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customFormat="false" ht="15.75" hidden="false" customHeight="true" outlineLevel="0" collapsed="false">
      <c r="B598" s="17"/>
      <c r="C598" s="17"/>
      <c r="D598" s="17"/>
      <c r="E598" s="17"/>
      <c r="F598" s="17"/>
      <c r="G598" s="18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customFormat="false" ht="15.75" hidden="false" customHeight="true" outlineLevel="0" collapsed="false">
      <c r="B599" s="17"/>
      <c r="C599" s="17"/>
      <c r="D599" s="17"/>
      <c r="E599" s="17"/>
      <c r="F599" s="17"/>
      <c r="G599" s="18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customFormat="false" ht="15.75" hidden="false" customHeight="true" outlineLevel="0" collapsed="false">
      <c r="B600" s="17"/>
      <c r="C600" s="17"/>
      <c r="D600" s="17"/>
      <c r="E600" s="17"/>
      <c r="F600" s="17"/>
      <c r="G600" s="18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customFormat="false" ht="15.75" hidden="false" customHeight="true" outlineLevel="0" collapsed="false">
      <c r="B601" s="17"/>
      <c r="C601" s="17"/>
      <c r="D601" s="17"/>
      <c r="E601" s="17"/>
      <c r="F601" s="17"/>
      <c r="G601" s="18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customFormat="false" ht="15.75" hidden="false" customHeight="true" outlineLevel="0" collapsed="false">
      <c r="B602" s="17"/>
      <c r="C602" s="17"/>
      <c r="D602" s="17"/>
      <c r="E602" s="17"/>
      <c r="F602" s="17"/>
      <c r="G602" s="18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customFormat="false" ht="15.75" hidden="false" customHeight="true" outlineLevel="0" collapsed="false">
      <c r="B603" s="17"/>
      <c r="C603" s="17"/>
      <c r="D603" s="17"/>
      <c r="E603" s="17"/>
      <c r="F603" s="17"/>
      <c r="G603" s="18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customFormat="false" ht="15.75" hidden="false" customHeight="true" outlineLevel="0" collapsed="false">
      <c r="B604" s="17"/>
      <c r="C604" s="17"/>
      <c r="D604" s="17"/>
      <c r="E604" s="17"/>
      <c r="F604" s="17"/>
      <c r="G604" s="18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customFormat="false" ht="15.75" hidden="false" customHeight="true" outlineLevel="0" collapsed="false">
      <c r="B605" s="17"/>
      <c r="C605" s="17"/>
      <c r="D605" s="17"/>
      <c r="E605" s="17"/>
      <c r="F605" s="17"/>
      <c r="G605" s="18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customFormat="false" ht="15.75" hidden="false" customHeight="true" outlineLevel="0" collapsed="false">
      <c r="B606" s="17"/>
      <c r="C606" s="17"/>
      <c r="D606" s="17"/>
      <c r="E606" s="17"/>
      <c r="F606" s="17"/>
      <c r="G606" s="18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customFormat="false" ht="15.75" hidden="false" customHeight="true" outlineLevel="0" collapsed="false">
      <c r="B607" s="17"/>
      <c r="C607" s="17"/>
      <c r="D607" s="17"/>
      <c r="E607" s="17"/>
      <c r="F607" s="17"/>
      <c r="G607" s="18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customFormat="false" ht="15.75" hidden="false" customHeight="true" outlineLevel="0" collapsed="false">
      <c r="B608" s="17"/>
      <c r="C608" s="17"/>
      <c r="D608" s="17"/>
      <c r="E608" s="17"/>
      <c r="F608" s="17"/>
      <c r="G608" s="18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customFormat="false" ht="15.75" hidden="false" customHeight="true" outlineLevel="0" collapsed="false">
      <c r="B609" s="17"/>
      <c r="C609" s="17"/>
      <c r="D609" s="17"/>
      <c r="E609" s="17"/>
      <c r="F609" s="17"/>
      <c r="G609" s="18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customFormat="false" ht="15.75" hidden="false" customHeight="true" outlineLevel="0" collapsed="false">
      <c r="B610" s="17"/>
      <c r="C610" s="17"/>
      <c r="D610" s="17"/>
      <c r="E610" s="17"/>
      <c r="F610" s="17"/>
      <c r="G610" s="18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customFormat="false" ht="15.75" hidden="false" customHeight="true" outlineLevel="0" collapsed="false">
      <c r="B611" s="17"/>
      <c r="C611" s="17"/>
      <c r="D611" s="17"/>
      <c r="E611" s="17"/>
      <c r="F611" s="17"/>
      <c r="G611" s="18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customFormat="false" ht="15.75" hidden="false" customHeight="true" outlineLevel="0" collapsed="false">
      <c r="B612" s="17"/>
      <c r="C612" s="17"/>
      <c r="D612" s="17"/>
      <c r="E612" s="17"/>
      <c r="F612" s="17"/>
      <c r="G612" s="18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customFormat="false" ht="15.75" hidden="false" customHeight="true" outlineLevel="0" collapsed="false">
      <c r="B613" s="17"/>
      <c r="C613" s="17"/>
      <c r="D613" s="17"/>
      <c r="E613" s="17"/>
      <c r="F613" s="17"/>
      <c r="G613" s="18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customFormat="false" ht="15.75" hidden="false" customHeight="true" outlineLevel="0" collapsed="false">
      <c r="B614" s="17"/>
      <c r="C614" s="17"/>
      <c r="D614" s="17"/>
      <c r="E614" s="17"/>
      <c r="F614" s="17"/>
      <c r="G614" s="18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customFormat="false" ht="15.75" hidden="false" customHeight="true" outlineLevel="0" collapsed="false">
      <c r="B615" s="17"/>
      <c r="C615" s="17"/>
      <c r="D615" s="17"/>
      <c r="E615" s="17"/>
      <c r="F615" s="17"/>
      <c r="G615" s="18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customFormat="false" ht="15.75" hidden="false" customHeight="true" outlineLevel="0" collapsed="false">
      <c r="B616" s="17"/>
      <c r="C616" s="17"/>
      <c r="D616" s="17"/>
      <c r="E616" s="17"/>
      <c r="F616" s="17"/>
      <c r="G616" s="18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customFormat="false" ht="15.75" hidden="false" customHeight="true" outlineLevel="0" collapsed="false">
      <c r="B617" s="17"/>
      <c r="C617" s="17"/>
      <c r="D617" s="17"/>
      <c r="E617" s="17"/>
      <c r="F617" s="17"/>
      <c r="G617" s="18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customFormat="false" ht="15.75" hidden="false" customHeight="true" outlineLevel="0" collapsed="false">
      <c r="B618" s="17"/>
      <c r="C618" s="17"/>
      <c r="D618" s="17"/>
      <c r="E618" s="17"/>
      <c r="F618" s="17"/>
      <c r="G618" s="18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customFormat="false" ht="15.75" hidden="false" customHeight="true" outlineLevel="0" collapsed="false">
      <c r="B619" s="17"/>
      <c r="C619" s="17"/>
      <c r="D619" s="17"/>
      <c r="E619" s="17"/>
      <c r="F619" s="17"/>
      <c r="G619" s="18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customFormat="false" ht="15.75" hidden="false" customHeight="true" outlineLevel="0" collapsed="false">
      <c r="B620" s="17"/>
      <c r="C620" s="17"/>
      <c r="D620" s="17"/>
      <c r="E620" s="17"/>
      <c r="F620" s="17"/>
      <c r="G620" s="18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customFormat="false" ht="15.75" hidden="false" customHeight="true" outlineLevel="0" collapsed="false">
      <c r="B621" s="17"/>
      <c r="C621" s="17"/>
      <c r="D621" s="17"/>
      <c r="E621" s="17"/>
      <c r="F621" s="17"/>
      <c r="G621" s="18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customFormat="false" ht="15.75" hidden="false" customHeight="true" outlineLevel="0" collapsed="false">
      <c r="B622" s="17"/>
      <c r="C622" s="17"/>
      <c r="D622" s="17"/>
      <c r="E622" s="17"/>
      <c r="F622" s="17"/>
      <c r="G622" s="18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customFormat="false" ht="15.75" hidden="false" customHeight="true" outlineLevel="0" collapsed="false">
      <c r="B623" s="17"/>
      <c r="C623" s="17"/>
      <c r="D623" s="17"/>
      <c r="E623" s="17"/>
      <c r="F623" s="17"/>
      <c r="G623" s="18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customFormat="false" ht="15.75" hidden="false" customHeight="true" outlineLevel="0" collapsed="false">
      <c r="B624" s="17"/>
      <c r="C624" s="17"/>
      <c r="D624" s="17"/>
      <c r="E624" s="17"/>
      <c r="F624" s="17"/>
      <c r="G624" s="18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customFormat="false" ht="15.75" hidden="false" customHeight="true" outlineLevel="0" collapsed="false">
      <c r="B625" s="17"/>
      <c r="C625" s="17"/>
      <c r="D625" s="17"/>
      <c r="E625" s="17"/>
      <c r="F625" s="17"/>
      <c r="G625" s="18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customFormat="false" ht="15.75" hidden="false" customHeight="true" outlineLevel="0" collapsed="false">
      <c r="B626" s="17"/>
      <c r="C626" s="17"/>
      <c r="D626" s="17"/>
      <c r="E626" s="17"/>
      <c r="F626" s="17"/>
      <c r="G626" s="18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customFormat="false" ht="15.75" hidden="false" customHeight="true" outlineLevel="0" collapsed="false">
      <c r="B627" s="17"/>
      <c r="C627" s="17"/>
      <c r="D627" s="17"/>
      <c r="E627" s="17"/>
      <c r="F627" s="17"/>
      <c r="G627" s="18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customFormat="false" ht="15.75" hidden="false" customHeight="true" outlineLevel="0" collapsed="false">
      <c r="B628" s="17"/>
      <c r="C628" s="17"/>
      <c r="D628" s="17"/>
      <c r="E628" s="17"/>
      <c r="F628" s="17"/>
      <c r="G628" s="18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customFormat="false" ht="15.75" hidden="false" customHeight="true" outlineLevel="0" collapsed="false">
      <c r="B629" s="17"/>
      <c r="C629" s="17"/>
      <c r="D629" s="17"/>
      <c r="E629" s="17"/>
      <c r="F629" s="17"/>
      <c r="G629" s="18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customFormat="false" ht="15.75" hidden="false" customHeight="true" outlineLevel="0" collapsed="false">
      <c r="B630" s="17"/>
      <c r="C630" s="17"/>
      <c r="D630" s="17"/>
      <c r="E630" s="17"/>
      <c r="F630" s="17"/>
      <c r="G630" s="18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customFormat="false" ht="15.75" hidden="false" customHeight="true" outlineLevel="0" collapsed="false">
      <c r="B631" s="17"/>
      <c r="C631" s="17"/>
      <c r="D631" s="17"/>
      <c r="E631" s="17"/>
      <c r="F631" s="17"/>
      <c r="G631" s="18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customFormat="false" ht="15.75" hidden="false" customHeight="true" outlineLevel="0" collapsed="false">
      <c r="B632" s="17"/>
      <c r="C632" s="17"/>
      <c r="D632" s="17"/>
      <c r="E632" s="17"/>
      <c r="F632" s="17"/>
      <c r="G632" s="18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customFormat="false" ht="15.75" hidden="false" customHeight="true" outlineLevel="0" collapsed="false">
      <c r="B633" s="17"/>
      <c r="C633" s="17"/>
      <c r="D633" s="17"/>
      <c r="E633" s="17"/>
      <c r="F633" s="17"/>
      <c r="G633" s="18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customFormat="false" ht="15.75" hidden="false" customHeight="true" outlineLevel="0" collapsed="false">
      <c r="B634" s="17"/>
      <c r="C634" s="17"/>
      <c r="D634" s="17"/>
      <c r="E634" s="17"/>
      <c r="F634" s="17"/>
      <c r="G634" s="18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customFormat="false" ht="15.75" hidden="false" customHeight="true" outlineLevel="0" collapsed="false">
      <c r="B635" s="17"/>
      <c r="C635" s="17"/>
      <c r="D635" s="17"/>
      <c r="E635" s="17"/>
      <c r="F635" s="17"/>
      <c r="G635" s="18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customFormat="false" ht="15.75" hidden="false" customHeight="true" outlineLevel="0" collapsed="false">
      <c r="B636" s="17"/>
      <c r="C636" s="17"/>
      <c r="D636" s="17"/>
      <c r="E636" s="17"/>
      <c r="F636" s="17"/>
      <c r="G636" s="18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customFormat="false" ht="15.75" hidden="false" customHeight="true" outlineLevel="0" collapsed="false">
      <c r="B637" s="17"/>
      <c r="C637" s="17"/>
      <c r="D637" s="17"/>
      <c r="E637" s="17"/>
      <c r="F637" s="17"/>
      <c r="G637" s="18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customFormat="false" ht="15.75" hidden="false" customHeight="true" outlineLevel="0" collapsed="false">
      <c r="B638" s="17"/>
      <c r="C638" s="17"/>
      <c r="D638" s="17"/>
      <c r="E638" s="17"/>
      <c r="F638" s="17"/>
      <c r="G638" s="18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customFormat="false" ht="15.75" hidden="false" customHeight="true" outlineLevel="0" collapsed="false">
      <c r="B639" s="17"/>
      <c r="C639" s="17"/>
      <c r="D639" s="17"/>
      <c r="E639" s="17"/>
      <c r="F639" s="17"/>
      <c r="G639" s="18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customFormat="false" ht="15.75" hidden="false" customHeight="true" outlineLevel="0" collapsed="false">
      <c r="B640" s="17"/>
      <c r="C640" s="17"/>
      <c r="D640" s="17"/>
      <c r="E640" s="17"/>
      <c r="F640" s="17"/>
      <c r="G640" s="18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customFormat="false" ht="15.75" hidden="false" customHeight="true" outlineLevel="0" collapsed="false">
      <c r="B641" s="17"/>
      <c r="C641" s="17"/>
      <c r="D641" s="17"/>
      <c r="E641" s="17"/>
      <c r="F641" s="17"/>
      <c r="G641" s="18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customFormat="false" ht="15.75" hidden="false" customHeight="true" outlineLevel="0" collapsed="false">
      <c r="B642" s="17"/>
      <c r="C642" s="17"/>
      <c r="D642" s="17"/>
      <c r="E642" s="17"/>
      <c r="F642" s="17"/>
      <c r="G642" s="18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customFormat="false" ht="15.75" hidden="false" customHeight="true" outlineLevel="0" collapsed="false">
      <c r="B643" s="17"/>
      <c r="C643" s="17"/>
      <c r="D643" s="17"/>
      <c r="E643" s="17"/>
      <c r="F643" s="17"/>
      <c r="G643" s="18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customFormat="false" ht="15.75" hidden="false" customHeight="true" outlineLevel="0" collapsed="false">
      <c r="B644" s="17"/>
      <c r="C644" s="17"/>
      <c r="D644" s="17"/>
      <c r="E644" s="17"/>
      <c r="F644" s="17"/>
      <c r="G644" s="18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customFormat="false" ht="15.75" hidden="false" customHeight="true" outlineLevel="0" collapsed="false">
      <c r="B645" s="17"/>
      <c r="C645" s="17"/>
      <c r="D645" s="17"/>
      <c r="E645" s="17"/>
      <c r="F645" s="17"/>
      <c r="G645" s="18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customFormat="false" ht="15.75" hidden="false" customHeight="true" outlineLevel="0" collapsed="false">
      <c r="B646" s="17"/>
      <c r="C646" s="17"/>
      <c r="D646" s="17"/>
      <c r="E646" s="17"/>
      <c r="F646" s="17"/>
      <c r="G646" s="18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customFormat="false" ht="15.75" hidden="false" customHeight="true" outlineLevel="0" collapsed="false">
      <c r="B647" s="17"/>
      <c r="C647" s="17"/>
      <c r="D647" s="17"/>
      <c r="E647" s="17"/>
      <c r="F647" s="17"/>
      <c r="G647" s="18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customFormat="false" ht="15.75" hidden="false" customHeight="true" outlineLevel="0" collapsed="false">
      <c r="B648" s="17"/>
      <c r="C648" s="17"/>
      <c r="D648" s="17"/>
      <c r="E648" s="17"/>
      <c r="F648" s="17"/>
      <c r="G648" s="18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customFormat="false" ht="15.75" hidden="false" customHeight="true" outlineLevel="0" collapsed="false">
      <c r="B649" s="17"/>
      <c r="C649" s="17"/>
      <c r="D649" s="17"/>
      <c r="E649" s="17"/>
      <c r="F649" s="17"/>
      <c r="G649" s="18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customFormat="false" ht="15.75" hidden="false" customHeight="true" outlineLevel="0" collapsed="false">
      <c r="B650" s="17"/>
      <c r="C650" s="17"/>
      <c r="D650" s="17"/>
      <c r="E650" s="17"/>
      <c r="F650" s="17"/>
      <c r="G650" s="18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customFormat="false" ht="15.75" hidden="false" customHeight="true" outlineLevel="0" collapsed="false">
      <c r="B651" s="17"/>
      <c r="C651" s="17"/>
      <c r="D651" s="17"/>
      <c r="E651" s="17"/>
      <c r="F651" s="17"/>
      <c r="G651" s="18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customFormat="false" ht="15.75" hidden="false" customHeight="true" outlineLevel="0" collapsed="false">
      <c r="B652" s="17"/>
      <c r="C652" s="17"/>
      <c r="D652" s="17"/>
      <c r="E652" s="17"/>
      <c r="F652" s="17"/>
      <c r="G652" s="18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customFormat="false" ht="15.75" hidden="false" customHeight="true" outlineLevel="0" collapsed="false">
      <c r="B653" s="17"/>
      <c r="C653" s="17"/>
      <c r="D653" s="17"/>
      <c r="E653" s="17"/>
      <c r="F653" s="17"/>
      <c r="G653" s="18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customFormat="false" ht="15.75" hidden="false" customHeight="true" outlineLevel="0" collapsed="false">
      <c r="B654" s="17"/>
      <c r="C654" s="17"/>
      <c r="D654" s="17"/>
      <c r="E654" s="17"/>
      <c r="F654" s="17"/>
      <c r="G654" s="18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customFormat="false" ht="15.75" hidden="false" customHeight="true" outlineLevel="0" collapsed="false">
      <c r="B655" s="17"/>
      <c r="C655" s="17"/>
      <c r="D655" s="17"/>
      <c r="E655" s="17"/>
      <c r="F655" s="17"/>
      <c r="G655" s="18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customFormat="false" ht="15.75" hidden="false" customHeight="true" outlineLevel="0" collapsed="false">
      <c r="B656" s="17"/>
      <c r="C656" s="17"/>
      <c r="D656" s="17"/>
      <c r="E656" s="17"/>
      <c r="F656" s="17"/>
      <c r="G656" s="18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customFormat="false" ht="15.75" hidden="false" customHeight="true" outlineLevel="0" collapsed="false">
      <c r="B657" s="17"/>
      <c r="C657" s="17"/>
      <c r="D657" s="17"/>
      <c r="E657" s="17"/>
      <c r="F657" s="17"/>
      <c r="G657" s="18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customFormat="false" ht="15.75" hidden="false" customHeight="true" outlineLevel="0" collapsed="false">
      <c r="B658" s="17"/>
      <c r="C658" s="17"/>
      <c r="D658" s="17"/>
      <c r="E658" s="17"/>
      <c r="F658" s="17"/>
      <c r="G658" s="18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customFormat="false" ht="15.75" hidden="false" customHeight="true" outlineLevel="0" collapsed="false">
      <c r="B659" s="17"/>
      <c r="C659" s="17"/>
      <c r="D659" s="17"/>
      <c r="E659" s="17"/>
      <c r="F659" s="17"/>
      <c r="G659" s="18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customFormat="false" ht="15.75" hidden="false" customHeight="true" outlineLevel="0" collapsed="false">
      <c r="B660" s="17"/>
      <c r="C660" s="17"/>
      <c r="D660" s="17"/>
      <c r="E660" s="17"/>
      <c r="F660" s="17"/>
      <c r="G660" s="18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customFormat="false" ht="15.75" hidden="false" customHeight="true" outlineLevel="0" collapsed="false">
      <c r="B661" s="17"/>
      <c r="C661" s="17"/>
      <c r="D661" s="17"/>
      <c r="E661" s="17"/>
      <c r="F661" s="17"/>
      <c r="G661" s="18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customFormat="false" ht="15.75" hidden="false" customHeight="true" outlineLevel="0" collapsed="false">
      <c r="B662" s="17"/>
      <c r="C662" s="17"/>
      <c r="D662" s="17"/>
      <c r="E662" s="17"/>
      <c r="F662" s="17"/>
      <c r="G662" s="18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customFormat="false" ht="15.75" hidden="false" customHeight="true" outlineLevel="0" collapsed="false">
      <c r="B663" s="17"/>
      <c r="C663" s="17"/>
      <c r="D663" s="17"/>
      <c r="E663" s="17"/>
      <c r="F663" s="17"/>
      <c r="G663" s="18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customFormat="false" ht="15.75" hidden="false" customHeight="true" outlineLevel="0" collapsed="false">
      <c r="B664" s="17"/>
      <c r="C664" s="17"/>
      <c r="D664" s="17"/>
      <c r="E664" s="17"/>
      <c r="F664" s="17"/>
      <c r="G664" s="18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customFormat="false" ht="15.75" hidden="false" customHeight="true" outlineLevel="0" collapsed="false">
      <c r="B665" s="17"/>
      <c r="C665" s="17"/>
      <c r="D665" s="17"/>
      <c r="E665" s="17"/>
      <c r="F665" s="17"/>
      <c r="G665" s="18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customFormat="false" ht="15.75" hidden="false" customHeight="true" outlineLevel="0" collapsed="false">
      <c r="B666" s="17"/>
      <c r="C666" s="17"/>
      <c r="D666" s="17"/>
      <c r="E666" s="17"/>
      <c r="F666" s="17"/>
      <c r="G666" s="18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customFormat="false" ht="15.75" hidden="false" customHeight="true" outlineLevel="0" collapsed="false">
      <c r="B667" s="17"/>
      <c r="C667" s="17"/>
      <c r="D667" s="17"/>
      <c r="E667" s="17"/>
      <c r="F667" s="17"/>
      <c r="G667" s="18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customFormat="false" ht="15.75" hidden="false" customHeight="true" outlineLevel="0" collapsed="false">
      <c r="B668" s="17"/>
      <c r="C668" s="17"/>
      <c r="D668" s="17"/>
      <c r="E668" s="17"/>
      <c r="F668" s="17"/>
      <c r="G668" s="18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customFormat="false" ht="15.75" hidden="false" customHeight="true" outlineLevel="0" collapsed="false">
      <c r="B669" s="17"/>
      <c r="C669" s="17"/>
      <c r="D669" s="17"/>
      <c r="E669" s="17"/>
      <c r="F669" s="17"/>
      <c r="G669" s="18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customFormat="false" ht="15.75" hidden="false" customHeight="true" outlineLevel="0" collapsed="false">
      <c r="B670" s="17"/>
      <c r="C670" s="17"/>
      <c r="D670" s="17"/>
      <c r="E670" s="17"/>
      <c r="F670" s="17"/>
      <c r="G670" s="18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customFormat="false" ht="15.75" hidden="false" customHeight="true" outlineLevel="0" collapsed="false">
      <c r="B671" s="17"/>
      <c r="C671" s="17"/>
      <c r="D671" s="17"/>
      <c r="E671" s="17"/>
      <c r="F671" s="17"/>
      <c r="G671" s="18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customFormat="false" ht="15.75" hidden="false" customHeight="true" outlineLevel="0" collapsed="false">
      <c r="B672" s="17"/>
      <c r="C672" s="17"/>
      <c r="D672" s="17"/>
      <c r="E672" s="17"/>
      <c r="F672" s="17"/>
      <c r="G672" s="18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customFormat="false" ht="15.75" hidden="false" customHeight="true" outlineLevel="0" collapsed="false">
      <c r="B673" s="17"/>
      <c r="C673" s="17"/>
      <c r="D673" s="17"/>
      <c r="E673" s="17"/>
      <c r="F673" s="17"/>
      <c r="G673" s="18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customFormat="false" ht="15.75" hidden="false" customHeight="true" outlineLevel="0" collapsed="false">
      <c r="B674" s="17"/>
      <c r="C674" s="17"/>
      <c r="D674" s="17"/>
      <c r="E674" s="17"/>
      <c r="F674" s="17"/>
      <c r="G674" s="18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customFormat="false" ht="15.75" hidden="false" customHeight="true" outlineLevel="0" collapsed="false">
      <c r="B675" s="17"/>
      <c r="C675" s="17"/>
      <c r="D675" s="17"/>
      <c r="E675" s="17"/>
      <c r="F675" s="17"/>
      <c r="G675" s="18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customFormat="false" ht="15.75" hidden="false" customHeight="true" outlineLevel="0" collapsed="false">
      <c r="B676" s="17"/>
      <c r="C676" s="17"/>
      <c r="D676" s="17"/>
      <c r="E676" s="17"/>
      <c r="F676" s="17"/>
      <c r="G676" s="18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customFormat="false" ht="15.75" hidden="false" customHeight="true" outlineLevel="0" collapsed="false">
      <c r="B677" s="17"/>
      <c r="C677" s="17"/>
      <c r="D677" s="17"/>
      <c r="E677" s="17"/>
      <c r="F677" s="17"/>
      <c r="G677" s="18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customFormat="false" ht="15.75" hidden="false" customHeight="true" outlineLevel="0" collapsed="false">
      <c r="B678" s="17"/>
      <c r="C678" s="17"/>
      <c r="D678" s="17"/>
      <c r="E678" s="17"/>
      <c r="F678" s="17"/>
      <c r="G678" s="18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customFormat="false" ht="15.75" hidden="false" customHeight="true" outlineLevel="0" collapsed="false">
      <c r="B679" s="17"/>
      <c r="C679" s="17"/>
      <c r="D679" s="17"/>
      <c r="E679" s="17"/>
      <c r="F679" s="17"/>
      <c r="G679" s="18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customFormat="false" ht="15.75" hidden="false" customHeight="true" outlineLevel="0" collapsed="false">
      <c r="B680" s="17"/>
      <c r="C680" s="17"/>
      <c r="D680" s="17"/>
      <c r="E680" s="17"/>
      <c r="F680" s="17"/>
      <c r="G680" s="18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customFormat="false" ht="15.75" hidden="false" customHeight="true" outlineLevel="0" collapsed="false">
      <c r="B681" s="17"/>
      <c r="C681" s="17"/>
      <c r="D681" s="17"/>
      <c r="E681" s="17"/>
      <c r="F681" s="17"/>
      <c r="G681" s="18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customFormat="false" ht="15.75" hidden="false" customHeight="true" outlineLevel="0" collapsed="false">
      <c r="B682" s="17"/>
      <c r="C682" s="17"/>
      <c r="D682" s="17"/>
      <c r="E682" s="17"/>
      <c r="F682" s="17"/>
      <c r="G682" s="18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customFormat="false" ht="15.75" hidden="false" customHeight="true" outlineLevel="0" collapsed="false">
      <c r="B683" s="17"/>
      <c r="C683" s="17"/>
      <c r="D683" s="17"/>
      <c r="E683" s="17"/>
      <c r="F683" s="17"/>
      <c r="G683" s="18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customFormat="false" ht="15.75" hidden="false" customHeight="true" outlineLevel="0" collapsed="false">
      <c r="B684" s="17"/>
      <c r="C684" s="17"/>
      <c r="D684" s="17"/>
      <c r="E684" s="17"/>
      <c r="F684" s="17"/>
      <c r="G684" s="18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customFormat="false" ht="15.75" hidden="false" customHeight="true" outlineLevel="0" collapsed="false">
      <c r="B685" s="17"/>
      <c r="C685" s="17"/>
      <c r="D685" s="17"/>
      <c r="E685" s="17"/>
      <c r="F685" s="17"/>
      <c r="G685" s="18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customFormat="false" ht="15.75" hidden="false" customHeight="true" outlineLevel="0" collapsed="false">
      <c r="B686" s="17"/>
      <c r="C686" s="17"/>
      <c r="D686" s="17"/>
      <c r="E686" s="17"/>
      <c r="F686" s="17"/>
      <c r="G686" s="18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customFormat="false" ht="15.75" hidden="false" customHeight="true" outlineLevel="0" collapsed="false">
      <c r="B687" s="17"/>
      <c r="C687" s="17"/>
      <c r="D687" s="17"/>
      <c r="E687" s="17"/>
      <c r="F687" s="17"/>
      <c r="G687" s="18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customFormat="false" ht="15.75" hidden="false" customHeight="true" outlineLevel="0" collapsed="false">
      <c r="B688" s="17"/>
      <c r="C688" s="17"/>
      <c r="D688" s="17"/>
      <c r="E688" s="17"/>
      <c r="F688" s="17"/>
      <c r="G688" s="18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customFormat="false" ht="15.75" hidden="false" customHeight="true" outlineLevel="0" collapsed="false">
      <c r="B689" s="17"/>
      <c r="C689" s="17"/>
      <c r="D689" s="17"/>
      <c r="E689" s="17"/>
      <c r="F689" s="17"/>
      <c r="G689" s="18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customFormat="false" ht="15.75" hidden="false" customHeight="true" outlineLevel="0" collapsed="false">
      <c r="B690" s="17"/>
      <c r="C690" s="17"/>
      <c r="D690" s="17"/>
      <c r="E690" s="17"/>
      <c r="F690" s="17"/>
      <c r="G690" s="18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customFormat="false" ht="15.75" hidden="false" customHeight="true" outlineLevel="0" collapsed="false">
      <c r="B691" s="17"/>
      <c r="C691" s="17"/>
      <c r="D691" s="17"/>
      <c r="E691" s="17"/>
      <c r="F691" s="17"/>
      <c r="G691" s="18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customFormat="false" ht="15.75" hidden="false" customHeight="true" outlineLevel="0" collapsed="false">
      <c r="B692" s="17"/>
      <c r="C692" s="17"/>
      <c r="D692" s="17"/>
      <c r="E692" s="17"/>
      <c r="F692" s="17"/>
      <c r="G692" s="18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customFormat="false" ht="15.75" hidden="false" customHeight="true" outlineLevel="0" collapsed="false">
      <c r="B693" s="17"/>
      <c r="C693" s="17"/>
      <c r="D693" s="17"/>
      <c r="E693" s="17"/>
      <c r="F693" s="17"/>
      <c r="G693" s="18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customFormat="false" ht="15.75" hidden="false" customHeight="true" outlineLevel="0" collapsed="false">
      <c r="B694" s="17"/>
      <c r="C694" s="17"/>
      <c r="D694" s="17"/>
      <c r="E694" s="17"/>
      <c r="F694" s="17"/>
      <c r="G694" s="18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customFormat="false" ht="15.75" hidden="false" customHeight="true" outlineLevel="0" collapsed="false">
      <c r="B695" s="17"/>
      <c r="C695" s="17"/>
      <c r="D695" s="17"/>
      <c r="E695" s="17"/>
      <c r="F695" s="17"/>
      <c r="G695" s="18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customFormat="false" ht="15.75" hidden="false" customHeight="true" outlineLevel="0" collapsed="false">
      <c r="B696" s="17"/>
      <c r="C696" s="17"/>
      <c r="D696" s="17"/>
      <c r="E696" s="17"/>
      <c r="F696" s="17"/>
      <c r="G696" s="18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customFormat="false" ht="15.75" hidden="false" customHeight="true" outlineLevel="0" collapsed="false">
      <c r="B697" s="17"/>
      <c r="C697" s="17"/>
      <c r="D697" s="17"/>
      <c r="E697" s="17"/>
      <c r="F697" s="17"/>
      <c r="G697" s="18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customFormat="false" ht="15.75" hidden="false" customHeight="true" outlineLevel="0" collapsed="false">
      <c r="B698" s="17"/>
      <c r="C698" s="17"/>
      <c r="D698" s="17"/>
      <c r="E698" s="17"/>
      <c r="F698" s="17"/>
      <c r="G698" s="18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customFormat="false" ht="15.75" hidden="false" customHeight="true" outlineLevel="0" collapsed="false">
      <c r="B699" s="17"/>
      <c r="C699" s="17"/>
      <c r="D699" s="17"/>
      <c r="E699" s="17"/>
      <c r="F699" s="17"/>
      <c r="G699" s="18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customFormat="false" ht="15.75" hidden="false" customHeight="true" outlineLevel="0" collapsed="false">
      <c r="B700" s="17"/>
      <c r="C700" s="17"/>
      <c r="D700" s="17"/>
      <c r="E700" s="17"/>
      <c r="F700" s="17"/>
      <c r="G700" s="18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customFormat="false" ht="15.75" hidden="false" customHeight="true" outlineLevel="0" collapsed="false">
      <c r="B701" s="17"/>
      <c r="C701" s="17"/>
      <c r="D701" s="17"/>
      <c r="E701" s="17"/>
      <c r="F701" s="17"/>
      <c r="G701" s="18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customFormat="false" ht="15.75" hidden="false" customHeight="true" outlineLevel="0" collapsed="false">
      <c r="B702" s="17"/>
      <c r="C702" s="17"/>
      <c r="D702" s="17"/>
      <c r="E702" s="17"/>
      <c r="F702" s="17"/>
      <c r="G702" s="18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customFormat="false" ht="15.75" hidden="false" customHeight="true" outlineLevel="0" collapsed="false">
      <c r="B703" s="17"/>
      <c r="C703" s="17"/>
      <c r="D703" s="17"/>
      <c r="E703" s="17"/>
      <c r="F703" s="17"/>
      <c r="G703" s="18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customFormat="false" ht="15.75" hidden="false" customHeight="true" outlineLevel="0" collapsed="false">
      <c r="B704" s="17"/>
      <c r="C704" s="17"/>
      <c r="D704" s="17"/>
      <c r="E704" s="17"/>
      <c r="F704" s="17"/>
      <c r="G704" s="18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customFormat="false" ht="15.75" hidden="false" customHeight="true" outlineLevel="0" collapsed="false">
      <c r="B705" s="17"/>
      <c r="C705" s="17"/>
      <c r="D705" s="17"/>
      <c r="E705" s="17"/>
      <c r="F705" s="17"/>
      <c r="G705" s="18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customFormat="false" ht="15.75" hidden="false" customHeight="true" outlineLevel="0" collapsed="false">
      <c r="B706" s="17"/>
      <c r="C706" s="17"/>
      <c r="D706" s="17"/>
      <c r="E706" s="17"/>
      <c r="F706" s="17"/>
      <c r="G706" s="18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customFormat="false" ht="15.75" hidden="false" customHeight="true" outlineLevel="0" collapsed="false">
      <c r="B707" s="17"/>
      <c r="C707" s="17"/>
      <c r="D707" s="17"/>
      <c r="E707" s="17"/>
      <c r="F707" s="17"/>
      <c r="G707" s="18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customFormat="false" ht="15.75" hidden="false" customHeight="true" outlineLevel="0" collapsed="false">
      <c r="B708" s="17"/>
      <c r="C708" s="17"/>
      <c r="D708" s="17"/>
      <c r="E708" s="17"/>
      <c r="F708" s="17"/>
      <c r="G708" s="18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customFormat="false" ht="15.75" hidden="false" customHeight="true" outlineLevel="0" collapsed="false">
      <c r="B709" s="17"/>
      <c r="C709" s="17"/>
      <c r="D709" s="17"/>
      <c r="E709" s="17"/>
      <c r="F709" s="17"/>
      <c r="G709" s="18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customFormat="false" ht="15.75" hidden="false" customHeight="true" outlineLevel="0" collapsed="false">
      <c r="B710" s="17"/>
      <c r="C710" s="17"/>
      <c r="D710" s="17"/>
      <c r="E710" s="17"/>
      <c r="F710" s="17"/>
      <c r="G710" s="18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customFormat="false" ht="15.75" hidden="false" customHeight="true" outlineLevel="0" collapsed="false">
      <c r="B711" s="17"/>
      <c r="C711" s="17"/>
      <c r="D711" s="17"/>
      <c r="E711" s="17"/>
      <c r="F711" s="17"/>
      <c r="G711" s="18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customFormat="false" ht="15.75" hidden="false" customHeight="true" outlineLevel="0" collapsed="false">
      <c r="B712" s="17"/>
      <c r="C712" s="17"/>
      <c r="D712" s="17"/>
      <c r="E712" s="17"/>
      <c r="F712" s="17"/>
      <c r="G712" s="18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customFormat="false" ht="15.75" hidden="false" customHeight="true" outlineLevel="0" collapsed="false">
      <c r="B713" s="17"/>
      <c r="C713" s="17"/>
      <c r="D713" s="17"/>
      <c r="E713" s="17"/>
      <c r="F713" s="17"/>
      <c r="G713" s="18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customFormat="false" ht="15.75" hidden="false" customHeight="true" outlineLevel="0" collapsed="false">
      <c r="B714" s="17"/>
      <c r="C714" s="17"/>
      <c r="D714" s="17"/>
      <c r="E714" s="17"/>
      <c r="F714" s="17"/>
      <c r="G714" s="18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customFormat="false" ht="15.75" hidden="false" customHeight="true" outlineLevel="0" collapsed="false">
      <c r="B715" s="17"/>
      <c r="C715" s="17"/>
      <c r="D715" s="17"/>
      <c r="E715" s="17"/>
      <c r="F715" s="17"/>
      <c r="G715" s="18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customFormat="false" ht="15.75" hidden="false" customHeight="true" outlineLevel="0" collapsed="false">
      <c r="B716" s="17"/>
      <c r="C716" s="17"/>
      <c r="D716" s="17"/>
      <c r="E716" s="17"/>
      <c r="F716" s="17"/>
      <c r="G716" s="18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customFormat="false" ht="15.75" hidden="false" customHeight="true" outlineLevel="0" collapsed="false">
      <c r="B717" s="17"/>
      <c r="C717" s="17"/>
      <c r="D717" s="17"/>
      <c r="E717" s="17"/>
      <c r="F717" s="17"/>
      <c r="G717" s="18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customFormat="false" ht="15.75" hidden="false" customHeight="true" outlineLevel="0" collapsed="false">
      <c r="B718" s="17"/>
      <c r="C718" s="17"/>
      <c r="D718" s="17"/>
      <c r="E718" s="17"/>
      <c r="F718" s="17"/>
      <c r="G718" s="18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customFormat="false" ht="15.75" hidden="false" customHeight="true" outlineLevel="0" collapsed="false">
      <c r="B719" s="17"/>
      <c r="C719" s="17"/>
      <c r="D719" s="17"/>
      <c r="E719" s="17"/>
      <c r="F719" s="17"/>
      <c r="G719" s="18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customFormat="false" ht="15.75" hidden="false" customHeight="true" outlineLevel="0" collapsed="false">
      <c r="B720" s="17"/>
      <c r="C720" s="17"/>
      <c r="D720" s="17"/>
      <c r="E720" s="17"/>
      <c r="F720" s="17"/>
      <c r="G720" s="18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customFormat="false" ht="15.75" hidden="false" customHeight="true" outlineLevel="0" collapsed="false">
      <c r="B721" s="17"/>
      <c r="C721" s="17"/>
      <c r="D721" s="17"/>
      <c r="E721" s="17"/>
      <c r="F721" s="17"/>
      <c r="G721" s="18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customFormat="false" ht="15.75" hidden="false" customHeight="true" outlineLevel="0" collapsed="false">
      <c r="B722" s="17"/>
      <c r="C722" s="17"/>
      <c r="D722" s="17"/>
      <c r="E722" s="17"/>
      <c r="F722" s="17"/>
      <c r="G722" s="18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customFormat="false" ht="15.75" hidden="false" customHeight="true" outlineLevel="0" collapsed="false">
      <c r="B723" s="17"/>
      <c r="C723" s="17"/>
      <c r="D723" s="17"/>
      <c r="E723" s="17"/>
      <c r="F723" s="17"/>
      <c r="G723" s="18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customFormat="false" ht="15.75" hidden="false" customHeight="true" outlineLevel="0" collapsed="false">
      <c r="B724" s="17"/>
      <c r="C724" s="17"/>
      <c r="D724" s="17"/>
      <c r="E724" s="17"/>
      <c r="F724" s="17"/>
      <c r="G724" s="18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customFormat="false" ht="15.75" hidden="false" customHeight="true" outlineLevel="0" collapsed="false">
      <c r="B725" s="17"/>
      <c r="C725" s="17"/>
      <c r="D725" s="17"/>
      <c r="E725" s="17"/>
      <c r="F725" s="17"/>
      <c r="G725" s="18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customFormat="false" ht="15.75" hidden="false" customHeight="true" outlineLevel="0" collapsed="false">
      <c r="B726" s="17"/>
      <c r="C726" s="17"/>
      <c r="D726" s="17"/>
      <c r="E726" s="17"/>
      <c r="F726" s="17"/>
      <c r="G726" s="18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customFormat="false" ht="15.75" hidden="false" customHeight="true" outlineLevel="0" collapsed="false">
      <c r="B727" s="17"/>
      <c r="C727" s="17"/>
      <c r="D727" s="17"/>
      <c r="E727" s="17"/>
      <c r="F727" s="17"/>
      <c r="G727" s="18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customFormat="false" ht="15.75" hidden="false" customHeight="true" outlineLevel="0" collapsed="false">
      <c r="B728" s="17"/>
      <c r="C728" s="17"/>
      <c r="D728" s="17"/>
      <c r="E728" s="17"/>
      <c r="F728" s="17"/>
      <c r="G728" s="18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customFormat="false" ht="15.75" hidden="false" customHeight="true" outlineLevel="0" collapsed="false">
      <c r="B729" s="17"/>
      <c r="C729" s="17"/>
      <c r="D729" s="17"/>
      <c r="E729" s="17"/>
      <c r="F729" s="17"/>
      <c r="G729" s="18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customFormat="false" ht="15.75" hidden="false" customHeight="true" outlineLevel="0" collapsed="false">
      <c r="B730" s="17"/>
      <c r="C730" s="17"/>
      <c r="D730" s="17"/>
      <c r="E730" s="17"/>
      <c r="F730" s="17"/>
      <c r="G730" s="18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customFormat="false" ht="15.75" hidden="false" customHeight="true" outlineLevel="0" collapsed="false">
      <c r="B731" s="17"/>
      <c r="C731" s="17"/>
      <c r="D731" s="17"/>
      <c r="E731" s="17"/>
      <c r="F731" s="17"/>
      <c r="G731" s="18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customFormat="false" ht="15.75" hidden="false" customHeight="true" outlineLevel="0" collapsed="false">
      <c r="B732" s="17"/>
      <c r="C732" s="17"/>
      <c r="D732" s="17"/>
      <c r="E732" s="17"/>
      <c r="F732" s="17"/>
      <c r="G732" s="18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customFormat="false" ht="15.75" hidden="false" customHeight="true" outlineLevel="0" collapsed="false">
      <c r="B733" s="17"/>
      <c r="C733" s="17"/>
      <c r="D733" s="17"/>
      <c r="E733" s="17"/>
      <c r="F733" s="17"/>
      <c r="G733" s="18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customFormat="false" ht="15.75" hidden="false" customHeight="true" outlineLevel="0" collapsed="false">
      <c r="B734" s="17"/>
      <c r="C734" s="17"/>
      <c r="D734" s="17"/>
      <c r="E734" s="17"/>
      <c r="F734" s="17"/>
      <c r="G734" s="18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customFormat="false" ht="15.75" hidden="false" customHeight="true" outlineLevel="0" collapsed="false">
      <c r="B735" s="17"/>
      <c r="C735" s="17"/>
      <c r="D735" s="17"/>
      <c r="E735" s="17"/>
      <c r="F735" s="17"/>
      <c r="G735" s="18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customFormat="false" ht="15.75" hidden="false" customHeight="true" outlineLevel="0" collapsed="false">
      <c r="B736" s="17"/>
      <c r="C736" s="17"/>
      <c r="D736" s="17"/>
      <c r="E736" s="17"/>
      <c r="F736" s="17"/>
      <c r="G736" s="18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customFormat="false" ht="15.75" hidden="false" customHeight="true" outlineLevel="0" collapsed="false">
      <c r="B737" s="17"/>
      <c r="C737" s="17"/>
      <c r="D737" s="17"/>
      <c r="E737" s="17"/>
      <c r="F737" s="17"/>
      <c r="G737" s="18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customFormat="false" ht="15.75" hidden="false" customHeight="true" outlineLevel="0" collapsed="false">
      <c r="B738" s="17"/>
      <c r="C738" s="17"/>
      <c r="D738" s="17"/>
      <c r="E738" s="17"/>
      <c r="F738" s="17"/>
      <c r="G738" s="18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customFormat="false" ht="15.75" hidden="false" customHeight="true" outlineLevel="0" collapsed="false">
      <c r="B739" s="17"/>
      <c r="C739" s="17"/>
      <c r="D739" s="17"/>
      <c r="E739" s="17"/>
      <c r="F739" s="17"/>
      <c r="G739" s="18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customFormat="false" ht="15.75" hidden="false" customHeight="true" outlineLevel="0" collapsed="false">
      <c r="B740" s="17"/>
      <c r="C740" s="17"/>
      <c r="D740" s="17"/>
      <c r="E740" s="17"/>
      <c r="F740" s="17"/>
      <c r="G740" s="18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customFormat="false" ht="15.75" hidden="false" customHeight="true" outlineLevel="0" collapsed="false">
      <c r="B741" s="17"/>
      <c r="C741" s="17"/>
      <c r="D741" s="17"/>
      <c r="E741" s="17"/>
      <c r="F741" s="17"/>
      <c r="G741" s="18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customFormat="false" ht="15.75" hidden="false" customHeight="true" outlineLevel="0" collapsed="false">
      <c r="B742" s="17"/>
      <c r="C742" s="17"/>
      <c r="D742" s="17"/>
      <c r="E742" s="17"/>
      <c r="F742" s="17"/>
      <c r="G742" s="18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customFormat="false" ht="15.75" hidden="false" customHeight="true" outlineLevel="0" collapsed="false">
      <c r="B743" s="17"/>
      <c r="C743" s="17"/>
      <c r="D743" s="17"/>
      <c r="E743" s="17"/>
      <c r="F743" s="17"/>
      <c r="G743" s="18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customFormat="false" ht="15.75" hidden="false" customHeight="true" outlineLevel="0" collapsed="false">
      <c r="B744" s="17"/>
      <c r="C744" s="17"/>
      <c r="D744" s="17"/>
      <c r="E744" s="17"/>
      <c r="F744" s="17"/>
      <c r="G744" s="18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customFormat="false" ht="15.75" hidden="false" customHeight="true" outlineLevel="0" collapsed="false">
      <c r="B745" s="17"/>
      <c r="C745" s="17"/>
      <c r="D745" s="17"/>
      <c r="E745" s="17"/>
      <c r="F745" s="17"/>
      <c r="G745" s="18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customFormat="false" ht="15.75" hidden="false" customHeight="true" outlineLevel="0" collapsed="false">
      <c r="B746" s="17"/>
      <c r="C746" s="17"/>
      <c r="D746" s="17"/>
      <c r="E746" s="17"/>
      <c r="F746" s="17"/>
      <c r="G746" s="18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customFormat="false" ht="15.75" hidden="false" customHeight="true" outlineLevel="0" collapsed="false">
      <c r="B747" s="17"/>
      <c r="C747" s="17"/>
      <c r="D747" s="17"/>
      <c r="E747" s="17"/>
      <c r="F747" s="17"/>
      <c r="G747" s="18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customFormat="false" ht="15.75" hidden="false" customHeight="true" outlineLevel="0" collapsed="false">
      <c r="B748" s="17"/>
      <c r="C748" s="17"/>
      <c r="D748" s="17"/>
      <c r="E748" s="17"/>
      <c r="F748" s="17"/>
      <c r="G748" s="18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customFormat="false" ht="15.75" hidden="false" customHeight="true" outlineLevel="0" collapsed="false">
      <c r="B749" s="17"/>
      <c r="C749" s="17"/>
      <c r="D749" s="17"/>
      <c r="E749" s="17"/>
      <c r="F749" s="17"/>
      <c r="G749" s="18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customFormat="false" ht="15.75" hidden="false" customHeight="true" outlineLevel="0" collapsed="false">
      <c r="B750" s="17"/>
      <c r="C750" s="17"/>
      <c r="D750" s="17"/>
      <c r="E750" s="17"/>
      <c r="F750" s="17"/>
      <c r="G750" s="18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customFormat="false" ht="15.75" hidden="false" customHeight="true" outlineLevel="0" collapsed="false">
      <c r="B751" s="17"/>
      <c r="C751" s="17"/>
      <c r="D751" s="17"/>
      <c r="E751" s="17"/>
      <c r="F751" s="17"/>
      <c r="G751" s="18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customFormat="false" ht="15.75" hidden="false" customHeight="true" outlineLevel="0" collapsed="false">
      <c r="B752" s="17"/>
      <c r="C752" s="17"/>
      <c r="D752" s="17"/>
      <c r="E752" s="17"/>
      <c r="F752" s="17"/>
      <c r="G752" s="18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customFormat="false" ht="15.75" hidden="false" customHeight="true" outlineLevel="0" collapsed="false">
      <c r="B753" s="17"/>
      <c r="C753" s="17"/>
      <c r="D753" s="17"/>
      <c r="E753" s="17"/>
      <c r="F753" s="17"/>
      <c r="G753" s="18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customFormat="false" ht="15.75" hidden="false" customHeight="true" outlineLevel="0" collapsed="false">
      <c r="B754" s="17"/>
      <c r="C754" s="17"/>
      <c r="D754" s="17"/>
      <c r="E754" s="17"/>
      <c r="F754" s="17"/>
      <c r="G754" s="18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customFormat="false" ht="15.75" hidden="false" customHeight="true" outlineLevel="0" collapsed="false">
      <c r="B755" s="17"/>
      <c r="C755" s="17"/>
      <c r="D755" s="17"/>
      <c r="E755" s="17"/>
      <c r="F755" s="17"/>
      <c r="G755" s="18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customFormat="false" ht="15.75" hidden="false" customHeight="true" outlineLevel="0" collapsed="false">
      <c r="B756" s="17"/>
      <c r="C756" s="17"/>
      <c r="D756" s="17"/>
      <c r="E756" s="17"/>
      <c r="F756" s="17"/>
      <c r="G756" s="18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customFormat="false" ht="15.75" hidden="false" customHeight="true" outlineLevel="0" collapsed="false">
      <c r="B757" s="17"/>
      <c r="C757" s="17"/>
      <c r="D757" s="17"/>
      <c r="E757" s="17"/>
      <c r="F757" s="17"/>
      <c r="G757" s="18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customFormat="false" ht="15.75" hidden="false" customHeight="true" outlineLevel="0" collapsed="false">
      <c r="B758" s="17"/>
      <c r="C758" s="17"/>
      <c r="D758" s="17"/>
      <c r="E758" s="17"/>
      <c r="F758" s="17"/>
      <c r="G758" s="18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customFormat="false" ht="15.75" hidden="false" customHeight="true" outlineLevel="0" collapsed="false">
      <c r="B759" s="17"/>
      <c r="C759" s="17"/>
      <c r="D759" s="17"/>
      <c r="E759" s="17"/>
      <c r="F759" s="17"/>
      <c r="G759" s="18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customFormat="false" ht="15.75" hidden="false" customHeight="true" outlineLevel="0" collapsed="false">
      <c r="B760" s="17"/>
      <c r="C760" s="17"/>
      <c r="D760" s="17"/>
      <c r="E760" s="17"/>
      <c r="F760" s="17"/>
      <c r="G760" s="18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customFormat="false" ht="15.75" hidden="false" customHeight="true" outlineLevel="0" collapsed="false">
      <c r="B761" s="17"/>
      <c r="C761" s="17"/>
      <c r="D761" s="17"/>
      <c r="E761" s="17"/>
      <c r="F761" s="17"/>
      <c r="G761" s="18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customFormat="false" ht="15.75" hidden="false" customHeight="true" outlineLevel="0" collapsed="false">
      <c r="B762" s="17"/>
      <c r="C762" s="17"/>
      <c r="D762" s="17"/>
      <c r="E762" s="17"/>
      <c r="F762" s="17"/>
      <c r="G762" s="18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customFormat="false" ht="15.75" hidden="false" customHeight="true" outlineLevel="0" collapsed="false">
      <c r="B763" s="17"/>
      <c r="C763" s="17"/>
      <c r="D763" s="17"/>
      <c r="E763" s="17"/>
      <c r="F763" s="17"/>
      <c r="G763" s="18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customFormat="false" ht="15.75" hidden="false" customHeight="true" outlineLevel="0" collapsed="false">
      <c r="B764" s="17"/>
      <c r="C764" s="17"/>
      <c r="D764" s="17"/>
      <c r="E764" s="17"/>
      <c r="F764" s="17"/>
      <c r="G764" s="18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customFormat="false" ht="15.75" hidden="false" customHeight="true" outlineLevel="0" collapsed="false">
      <c r="B765" s="17"/>
      <c r="C765" s="17"/>
      <c r="D765" s="17"/>
      <c r="E765" s="17"/>
      <c r="F765" s="17"/>
      <c r="G765" s="18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customFormat="false" ht="15.75" hidden="false" customHeight="true" outlineLevel="0" collapsed="false">
      <c r="B766" s="17"/>
      <c r="C766" s="17"/>
      <c r="D766" s="17"/>
      <c r="E766" s="17"/>
      <c r="F766" s="17"/>
      <c r="G766" s="18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customFormat="false" ht="15.75" hidden="false" customHeight="true" outlineLevel="0" collapsed="false">
      <c r="B767" s="17"/>
      <c r="C767" s="17"/>
      <c r="D767" s="17"/>
      <c r="E767" s="17"/>
      <c r="F767" s="17"/>
      <c r="G767" s="18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customFormat="false" ht="15.75" hidden="false" customHeight="true" outlineLevel="0" collapsed="false">
      <c r="B768" s="17"/>
      <c r="C768" s="17"/>
      <c r="D768" s="17"/>
      <c r="E768" s="17"/>
      <c r="F768" s="17"/>
      <c r="G768" s="18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customFormat="false" ht="15.75" hidden="false" customHeight="true" outlineLevel="0" collapsed="false">
      <c r="B769" s="17"/>
      <c r="C769" s="17"/>
      <c r="D769" s="17"/>
      <c r="E769" s="17"/>
      <c r="F769" s="17"/>
      <c r="G769" s="18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customFormat="false" ht="15.75" hidden="false" customHeight="true" outlineLevel="0" collapsed="false">
      <c r="B770" s="17"/>
      <c r="C770" s="17"/>
      <c r="D770" s="17"/>
      <c r="E770" s="17"/>
      <c r="F770" s="17"/>
      <c r="G770" s="18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customFormat="false" ht="15.75" hidden="false" customHeight="true" outlineLevel="0" collapsed="false">
      <c r="B771" s="17"/>
      <c r="C771" s="17"/>
      <c r="D771" s="17"/>
      <c r="E771" s="17"/>
      <c r="F771" s="17"/>
      <c r="G771" s="18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customFormat="false" ht="15.75" hidden="false" customHeight="true" outlineLevel="0" collapsed="false">
      <c r="B772" s="17"/>
      <c r="C772" s="17"/>
      <c r="D772" s="17"/>
      <c r="E772" s="17"/>
      <c r="F772" s="17"/>
      <c r="G772" s="18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customFormat="false" ht="15.75" hidden="false" customHeight="true" outlineLevel="0" collapsed="false">
      <c r="B773" s="17"/>
      <c r="C773" s="17"/>
      <c r="D773" s="17"/>
      <c r="E773" s="17"/>
      <c r="F773" s="17"/>
      <c r="G773" s="18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customFormat="false" ht="15.75" hidden="false" customHeight="true" outlineLevel="0" collapsed="false">
      <c r="B774" s="17"/>
      <c r="C774" s="17"/>
      <c r="D774" s="17"/>
      <c r="E774" s="17"/>
      <c r="F774" s="17"/>
      <c r="G774" s="18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customFormat="false" ht="15.75" hidden="false" customHeight="true" outlineLevel="0" collapsed="false">
      <c r="B775" s="17"/>
      <c r="C775" s="17"/>
      <c r="D775" s="17"/>
      <c r="E775" s="17"/>
      <c r="F775" s="17"/>
      <c r="G775" s="18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customFormat="false" ht="15.75" hidden="false" customHeight="true" outlineLevel="0" collapsed="false">
      <c r="B776" s="17"/>
      <c r="C776" s="17"/>
      <c r="D776" s="17"/>
      <c r="E776" s="17"/>
      <c r="F776" s="17"/>
      <c r="G776" s="18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customFormat="false" ht="15.75" hidden="false" customHeight="true" outlineLevel="0" collapsed="false">
      <c r="B777" s="17"/>
      <c r="C777" s="17"/>
      <c r="D777" s="17"/>
      <c r="E777" s="17"/>
      <c r="F777" s="17"/>
      <c r="G777" s="18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customFormat="false" ht="15.75" hidden="false" customHeight="true" outlineLevel="0" collapsed="false">
      <c r="B778" s="17"/>
      <c r="C778" s="17"/>
      <c r="D778" s="17"/>
      <c r="E778" s="17"/>
      <c r="F778" s="17"/>
      <c r="G778" s="18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customFormat="false" ht="15.75" hidden="false" customHeight="true" outlineLevel="0" collapsed="false">
      <c r="B779" s="17"/>
      <c r="C779" s="17"/>
      <c r="D779" s="17"/>
      <c r="E779" s="17"/>
      <c r="F779" s="17"/>
      <c r="G779" s="18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customFormat="false" ht="15.75" hidden="false" customHeight="true" outlineLevel="0" collapsed="false">
      <c r="B780" s="17"/>
      <c r="C780" s="17"/>
      <c r="D780" s="17"/>
      <c r="E780" s="17"/>
      <c r="F780" s="17"/>
      <c r="G780" s="18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customFormat="false" ht="15.75" hidden="false" customHeight="true" outlineLevel="0" collapsed="false">
      <c r="B781" s="17"/>
      <c r="C781" s="17"/>
      <c r="D781" s="17"/>
      <c r="E781" s="17"/>
      <c r="F781" s="17"/>
      <c r="G781" s="18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customFormat="false" ht="15.75" hidden="false" customHeight="true" outlineLevel="0" collapsed="false">
      <c r="B782" s="17"/>
      <c r="C782" s="17"/>
      <c r="D782" s="17"/>
      <c r="E782" s="17"/>
      <c r="F782" s="17"/>
      <c r="G782" s="18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customFormat="false" ht="15.75" hidden="false" customHeight="true" outlineLevel="0" collapsed="false">
      <c r="B783" s="17"/>
      <c r="C783" s="17"/>
      <c r="D783" s="17"/>
      <c r="E783" s="17"/>
      <c r="F783" s="17"/>
      <c r="G783" s="18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customFormat="false" ht="15.75" hidden="false" customHeight="true" outlineLevel="0" collapsed="false">
      <c r="B784" s="17"/>
      <c r="C784" s="17"/>
      <c r="D784" s="17"/>
      <c r="E784" s="17"/>
      <c r="F784" s="17"/>
      <c r="G784" s="18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customFormat="false" ht="15.75" hidden="false" customHeight="true" outlineLevel="0" collapsed="false">
      <c r="B785" s="17"/>
      <c r="C785" s="17"/>
      <c r="D785" s="17"/>
      <c r="E785" s="17"/>
      <c r="F785" s="17"/>
      <c r="G785" s="18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customFormat="false" ht="15.75" hidden="false" customHeight="true" outlineLevel="0" collapsed="false">
      <c r="B786" s="17"/>
      <c r="C786" s="17"/>
      <c r="D786" s="17"/>
      <c r="E786" s="17"/>
      <c r="F786" s="17"/>
      <c r="G786" s="18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customFormat="false" ht="15.75" hidden="false" customHeight="true" outlineLevel="0" collapsed="false">
      <c r="B787" s="17"/>
      <c r="C787" s="17"/>
      <c r="D787" s="17"/>
      <c r="E787" s="17"/>
      <c r="F787" s="17"/>
      <c r="G787" s="18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customFormat="false" ht="15.75" hidden="false" customHeight="true" outlineLevel="0" collapsed="false">
      <c r="B788" s="17"/>
      <c r="C788" s="17"/>
      <c r="D788" s="17"/>
      <c r="E788" s="17"/>
      <c r="F788" s="17"/>
      <c r="G788" s="18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customFormat="false" ht="15.75" hidden="false" customHeight="true" outlineLevel="0" collapsed="false">
      <c r="B789" s="17"/>
      <c r="C789" s="17"/>
      <c r="D789" s="17"/>
      <c r="E789" s="17"/>
      <c r="F789" s="17"/>
      <c r="G789" s="18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customFormat="false" ht="15.75" hidden="false" customHeight="true" outlineLevel="0" collapsed="false">
      <c r="B790" s="17"/>
      <c r="C790" s="17"/>
      <c r="D790" s="17"/>
      <c r="E790" s="17"/>
      <c r="F790" s="17"/>
      <c r="G790" s="18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customFormat="false" ht="15.75" hidden="false" customHeight="true" outlineLevel="0" collapsed="false">
      <c r="B791" s="17"/>
      <c r="C791" s="17"/>
      <c r="D791" s="17"/>
      <c r="E791" s="17"/>
      <c r="F791" s="17"/>
      <c r="G791" s="18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customFormat="false" ht="15.75" hidden="false" customHeight="true" outlineLevel="0" collapsed="false">
      <c r="B792" s="17"/>
      <c r="C792" s="17"/>
      <c r="D792" s="17"/>
      <c r="E792" s="17"/>
      <c r="F792" s="17"/>
      <c r="G792" s="18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customFormat="false" ht="15.75" hidden="false" customHeight="true" outlineLevel="0" collapsed="false">
      <c r="B793" s="17"/>
      <c r="C793" s="17"/>
      <c r="D793" s="17"/>
      <c r="E793" s="17"/>
      <c r="F793" s="17"/>
      <c r="G793" s="18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customFormat="false" ht="15.75" hidden="false" customHeight="true" outlineLevel="0" collapsed="false">
      <c r="B794" s="17"/>
      <c r="C794" s="17"/>
      <c r="D794" s="17"/>
      <c r="E794" s="17"/>
      <c r="F794" s="17"/>
      <c r="G794" s="18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customFormat="false" ht="15.75" hidden="false" customHeight="true" outlineLevel="0" collapsed="false">
      <c r="B795" s="17"/>
      <c r="C795" s="17"/>
      <c r="D795" s="17"/>
      <c r="E795" s="17"/>
      <c r="F795" s="17"/>
      <c r="G795" s="18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customFormat="false" ht="15.75" hidden="false" customHeight="true" outlineLevel="0" collapsed="false">
      <c r="B796" s="17"/>
      <c r="C796" s="17"/>
      <c r="D796" s="17"/>
      <c r="E796" s="17"/>
      <c r="F796" s="17"/>
      <c r="G796" s="18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customFormat="false" ht="15.75" hidden="false" customHeight="true" outlineLevel="0" collapsed="false">
      <c r="B797" s="17"/>
      <c r="C797" s="17"/>
      <c r="D797" s="17"/>
      <c r="E797" s="17"/>
      <c r="F797" s="17"/>
      <c r="G797" s="18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customFormat="false" ht="15.75" hidden="false" customHeight="true" outlineLevel="0" collapsed="false">
      <c r="B798" s="17"/>
      <c r="C798" s="17"/>
      <c r="D798" s="17"/>
      <c r="E798" s="17"/>
      <c r="F798" s="17"/>
      <c r="G798" s="18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customFormat="false" ht="15.75" hidden="false" customHeight="true" outlineLevel="0" collapsed="false">
      <c r="B799" s="17"/>
      <c r="C799" s="17"/>
      <c r="D799" s="17"/>
      <c r="E799" s="17"/>
      <c r="F799" s="17"/>
      <c r="G799" s="18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customFormat="false" ht="15.75" hidden="false" customHeight="true" outlineLevel="0" collapsed="false">
      <c r="B800" s="17"/>
      <c r="C800" s="17"/>
      <c r="D800" s="17"/>
      <c r="E800" s="17"/>
      <c r="F800" s="17"/>
      <c r="G800" s="18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customFormat="false" ht="15.75" hidden="false" customHeight="true" outlineLevel="0" collapsed="false">
      <c r="B801" s="17"/>
      <c r="C801" s="17"/>
      <c r="D801" s="17"/>
      <c r="E801" s="17"/>
      <c r="F801" s="17"/>
      <c r="G801" s="18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customFormat="false" ht="15.75" hidden="false" customHeight="true" outlineLevel="0" collapsed="false">
      <c r="B802" s="17"/>
      <c r="C802" s="17"/>
      <c r="D802" s="17"/>
      <c r="E802" s="17"/>
      <c r="F802" s="17"/>
      <c r="G802" s="18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customFormat="false" ht="15.75" hidden="false" customHeight="true" outlineLevel="0" collapsed="false">
      <c r="B803" s="17"/>
      <c r="C803" s="17"/>
      <c r="D803" s="17"/>
      <c r="E803" s="17"/>
      <c r="F803" s="17"/>
      <c r="G803" s="18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customFormat="false" ht="15.75" hidden="false" customHeight="true" outlineLevel="0" collapsed="false">
      <c r="B804" s="17"/>
      <c r="C804" s="17"/>
      <c r="D804" s="17"/>
      <c r="E804" s="17"/>
      <c r="F804" s="17"/>
      <c r="G804" s="18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customFormat="false" ht="15.75" hidden="false" customHeight="true" outlineLevel="0" collapsed="false">
      <c r="B805" s="17"/>
      <c r="C805" s="17"/>
      <c r="D805" s="17"/>
      <c r="E805" s="17"/>
      <c r="F805" s="17"/>
      <c r="G805" s="18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customFormat="false" ht="15.75" hidden="false" customHeight="true" outlineLevel="0" collapsed="false">
      <c r="B806" s="17"/>
      <c r="C806" s="17"/>
      <c r="D806" s="17"/>
      <c r="E806" s="17"/>
      <c r="F806" s="17"/>
      <c r="G806" s="18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customFormat="false" ht="15.75" hidden="false" customHeight="true" outlineLevel="0" collapsed="false">
      <c r="B807" s="17"/>
      <c r="C807" s="17"/>
      <c r="D807" s="17"/>
      <c r="E807" s="17"/>
      <c r="F807" s="17"/>
      <c r="G807" s="18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customFormat="false" ht="15.75" hidden="false" customHeight="true" outlineLevel="0" collapsed="false">
      <c r="B808" s="17"/>
      <c r="C808" s="17"/>
      <c r="D808" s="17"/>
      <c r="E808" s="17"/>
      <c r="F808" s="17"/>
      <c r="G808" s="18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customFormat="false" ht="15.75" hidden="false" customHeight="true" outlineLevel="0" collapsed="false">
      <c r="B809" s="17"/>
      <c r="C809" s="17"/>
      <c r="D809" s="17"/>
      <c r="E809" s="17"/>
      <c r="F809" s="17"/>
      <c r="G809" s="18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customFormat="false" ht="15.75" hidden="false" customHeight="true" outlineLevel="0" collapsed="false">
      <c r="B810" s="17"/>
      <c r="C810" s="17"/>
      <c r="D810" s="17"/>
      <c r="E810" s="17"/>
      <c r="F810" s="17"/>
      <c r="G810" s="18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customFormat="false" ht="15.75" hidden="false" customHeight="true" outlineLevel="0" collapsed="false">
      <c r="B811" s="17"/>
      <c r="C811" s="17"/>
      <c r="D811" s="17"/>
      <c r="E811" s="17"/>
      <c r="F811" s="17"/>
      <c r="G811" s="18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customFormat="false" ht="15.75" hidden="false" customHeight="true" outlineLevel="0" collapsed="false">
      <c r="B812" s="17"/>
      <c r="C812" s="17"/>
      <c r="D812" s="17"/>
      <c r="E812" s="17"/>
      <c r="F812" s="17"/>
      <c r="G812" s="18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customFormat="false" ht="15.75" hidden="false" customHeight="true" outlineLevel="0" collapsed="false">
      <c r="B813" s="17"/>
      <c r="C813" s="17"/>
      <c r="D813" s="17"/>
      <c r="E813" s="17"/>
      <c r="F813" s="17"/>
      <c r="G813" s="18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customFormat="false" ht="15.75" hidden="false" customHeight="true" outlineLevel="0" collapsed="false">
      <c r="B814" s="17"/>
      <c r="C814" s="17"/>
      <c r="D814" s="17"/>
      <c r="E814" s="17"/>
      <c r="F814" s="17"/>
      <c r="G814" s="18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customFormat="false" ht="15.75" hidden="false" customHeight="true" outlineLevel="0" collapsed="false">
      <c r="B815" s="17"/>
      <c r="C815" s="17"/>
      <c r="D815" s="17"/>
      <c r="E815" s="17"/>
      <c r="F815" s="17"/>
      <c r="G815" s="18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customFormat="false" ht="15.75" hidden="false" customHeight="true" outlineLevel="0" collapsed="false">
      <c r="B816" s="17"/>
      <c r="C816" s="17"/>
      <c r="D816" s="17"/>
      <c r="E816" s="17"/>
      <c r="F816" s="17"/>
      <c r="G816" s="18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customFormat="false" ht="15.75" hidden="false" customHeight="true" outlineLevel="0" collapsed="false">
      <c r="B817" s="17"/>
      <c r="C817" s="17"/>
      <c r="D817" s="17"/>
      <c r="E817" s="17"/>
      <c r="F817" s="17"/>
      <c r="G817" s="18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customFormat="false" ht="15.75" hidden="false" customHeight="true" outlineLevel="0" collapsed="false">
      <c r="B818" s="17"/>
      <c r="C818" s="17"/>
      <c r="D818" s="17"/>
      <c r="E818" s="17"/>
      <c r="F818" s="17"/>
      <c r="G818" s="18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customFormat="false" ht="15.75" hidden="false" customHeight="true" outlineLevel="0" collapsed="false">
      <c r="B819" s="17"/>
      <c r="C819" s="17"/>
      <c r="D819" s="17"/>
      <c r="E819" s="17"/>
      <c r="F819" s="17"/>
      <c r="G819" s="18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customFormat="false" ht="15.75" hidden="false" customHeight="true" outlineLevel="0" collapsed="false">
      <c r="B820" s="17"/>
      <c r="C820" s="17"/>
      <c r="D820" s="17"/>
      <c r="E820" s="17"/>
      <c r="F820" s="17"/>
      <c r="G820" s="18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customFormat="false" ht="15.75" hidden="false" customHeight="true" outlineLevel="0" collapsed="false">
      <c r="B821" s="17"/>
      <c r="C821" s="17"/>
      <c r="D821" s="17"/>
      <c r="E821" s="17"/>
      <c r="F821" s="17"/>
      <c r="G821" s="18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customFormat="false" ht="15.75" hidden="false" customHeight="true" outlineLevel="0" collapsed="false">
      <c r="B822" s="17"/>
      <c r="C822" s="17"/>
      <c r="D822" s="17"/>
      <c r="E822" s="17"/>
      <c r="F822" s="17"/>
      <c r="G822" s="18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customFormat="false" ht="15.75" hidden="false" customHeight="true" outlineLevel="0" collapsed="false">
      <c r="B823" s="17"/>
      <c r="C823" s="17"/>
      <c r="D823" s="17"/>
      <c r="E823" s="17"/>
      <c r="F823" s="17"/>
      <c r="G823" s="18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customFormat="false" ht="15.75" hidden="false" customHeight="true" outlineLevel="0" collapsed="false">
      <c r="B824" s="17"/>
      <c r="C824" s="17"/>
      <c r="D824" s="17"/>
      <c r="E824" s="17"/>
      <c r="F824" s="17"/>
      <c r="G824" s="18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customFormat="false" ht="15.75" hidden="false" customHeight="true" outlineLevel="0" collapsed="false">
      <c r="B825" s="17"/>
      <c r="C825" s="17"/>
      <c r="D825" s="17"/>
      <c r="E825" s="17"/>
      <c r="F825" s="17"/>
      <c r="G825" s="18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customFormat="false" ht="15.75" hidden="false" customHeight="true" outlineLevel="0" collapsed="false">
      <c r="B826" s="17"/>
      <c r="C826" s="17"/>
      <c r="D826" s="17"/>
      <c r="E826" s="17"/>
      <c r="F826" s="17"/>
      <c r="G826" s="18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customFormat="false" ht="15.75" hidden="false" customHeight="true" outlineLevel="0" collapsed="false">
      <c r="B827" s="17"/>
      <c r="C827" s="17"/>
      <c r="D827" s="17"/>
      <c r="E827" s="17"/>
      <c r="F827" s="17"/>
      <c r="G827" s="18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customFormat="false" ht="15.75" hidden="false" customHeight="true" outlineLevel="0" collapsed="false">
      <c r="B828" s="17"/>
      <c r="C828" s="17"/>
      <c r="D828" s="17"/>
      <c r="E828" s="17"/>
      <c r="F828" s="17"/>
      <c r="G828" s="18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customFormat="false" ht="15.75" hidden="false" customHeight="true" outlineLevel="0" collapsed="false">
      <c r="B829" s="17"/>
      <c r="C829" s="17"/>
      <c r="D829" s="17"/>
      <c r="E829" s="17"/>
      <c r="F829" s="17"/>
      <c r="G829" s="18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customFormat="false" ht="15.75" hidden="false" customHeight="true" outlineLevel="0" collapsed="false">
      <c r="B830" s="17"/>
      <c r="C830" s="17"/>
      <c r="D830" s="17"/>
      <c r="E830" s="17"/>
      <c r="F830" s="17"/>
      <c r="G830" s="18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customFormat="false" ht="15.75" hidden="false" customHeight="true" outlineLevel="0" collapsed="false">
      <c r="B831" s="17"/>
      <c r="C831" s="17"/>
      <c r="D831" s="17"/>
      <c r="E831" s="17"/>
      <c r="F831" s="17"/>
      <c r="G831" s="18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customFormat="false" ht="15.75" hidden="false" customHeight="true" outlineLevel="0" collapsed="false">
      <c r="B832" s="17"/>
      <c r="C832" s="17"/>
      <c r="D832" s="17"/>
      <c r="E832" s="17"/>
      <c r="F832" s="17"/>
      <c r="G832" s="18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customFormat="false" ht="15.75" hidden="false" customHeight="true" outlineLevel="0" collapsed="false">
      <c r="B833" s="17"/>
      <c r="C833" s="17"/>
      <c r="D833" s="17"/>
      <c r="E833" s="17"/>
      <c r="F833" s="17"/>
      <c r="G833" s="18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customFormat="false" ht="15.75" hidden="false" customHeight="true" outlineLevel="0" collapsed="false">
      <c r="B834" s="17"/>
      <c r="C834" s="17"/>
      <c r="D834" s="17"/>
      <c r="E834" s="17"/>
      <c r="F834" s="17"/>
      <c r="G834" s="18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customFormat="false" ht="15.75" hidden="false" customHeight="true" outlineLevel="0" collapsed="false">
      <c r="B835" s="17"/>
      <c r="C835" s="17"/>
      <c r="D835" s="17"/>
      <c r="E835" s="17"/>
      <c r="F835" s="17"/>
      <c r="G835" s="18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customFormat="false" ht="15.75" hidden="false" customHeight="true" outlineLevel="0" collapsed="false">
      <c r="B836" s="17"/>
      <c r="C836" s="17"/>
      <c r="D836" s="17"/>
      <c r="E836" s="17"/>
      <c r="F836" s="17"/>
      <c r="G836" s="18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customFormat="false" ht="15.75" hidden="false" customHeight="true" outlineLevel="0" collapsed="false">
      <c r="B837" s="17"/>
      <c r="C837" s="17"/>
      <c r="D837" s="17"/>
      <c r="E837" s="17"/>
      <c r="F837" s="17"/>
      <c r="G837" s="18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customFormat="false" ht="15.75" hidden="false" customHeight="true" outlineLevel="0" collapsed="false">
      <c r="B838" s="17"/>
      <c r="C838" s="17"/>
      <c r="D838" s="17"/>
      <c r="E838" s="17"/>
      <c r="F838" s="17"/>
      <c r="G838" s="18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customFormat="false" ht="15.75" hidden="false" customHeight="true" outlineLevel="0" collapsed="false">
      <c r="B839" s="17"/>
      <c r="C839" s="17"/>
      <c r="D839" s="17"/>
      <c r="E839" s="17"/>
      <c r="F839" s="17"/>
      <c r="G839" s="18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customFormat="false" ht="15.75" hidden="false" customHeight="true" outlineLevel="0" collapsed="false">
      <c r="B840" s="17"/>
      <c r="C840" s="17"/>
      <c r="D840" s="17"/>
      <c r="E840" s="17"/>
      <c r="F840" s="17"/>
      <c r="G840" s="18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customFormat="false" ht="15.75" hidden="false" customHeight="true" outlineLevel="0" collapsed="false">
      <c r="B841" s="17"/>
      <c r="C841" s="17"/>
      <c r="D841" s="17"/>
      <c r="E841" s="17"/>
      <c r="F841" s="17"/>
      <c r="G841" s="18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customFormat="false" ht="15.75" hidden="false" customHeight="true" outlineLevel="0" collapsed="false">
      <c r="B842" s="17"/>
      <c r="C842" s="17"/>
      <c r="D842" s="17"/>
      <c r="E842" s="17"/>
      <c r="F842" s="17"/>
      <c r="G842" s="18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customFormat="false" ht="15.75" hidden="false" customHeight="true" outlineLevel="0" collapsed="false">
      <c r="B843" s="17"/>
      <c r="C843" s="17"/>
      <c r="D843" s="17"/>
      <c r="E843" s="17"/>
      <c r="F843" s="17"/>
      <c r="G843" s="18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customFormat="false" ht="15.75" hidden="false" customHeight="true" outlineLevel="0" collapsed="false">
      <c r="B844" s="17"/>
      <c r="C844" s="17"/>
      <c r="D844" s="17"/>
      <c r="E844" s="17"/>
      <c r="F844" s="17"/>
      <c r="G844" s="18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customFormat="false" ht="15.75" hidden="false" customHeight="true" outlineLevel="0" collapsed="false">
      <c r="B845" s="17"/>
      <c r="C845" s="17"/>
      <c r="D845" s="17"/>
      <c r="E845" s="17"/>
      <c r="F845" s="17"/>
      <c r="G845" s="18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customFormat="false" ht="15.75" hidden="false" customHeight="true" outlineLevel="0" collapsed="false">
      <c r="B846" s="17"/>
      <c r="C846" s="17"/>
      <c r="D846" s="17"/>
      <c r="E846" s="17"/>
      <c r="F846" s="17"/>
      <c r="G846" s="18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customFormat="false" ht="15.75" hidden="false" customHeight="true" outlineLevel="0" collapsed="false">
      <c r="B847" s="17"/>
      <c r="C847" s="17"/>
      <c r="D847" s="17"/>
      <c r="E847" s="17"/>
      <c r="F847" s="17"/>
      <c r="G847" s="18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customFormat="false" ht="15.75" hidden="false" customHeight="true" outlineLevel="0" collapsed="false">
      <c r="B848" s="17"/>
      <c r="C848" s="17"/>
      <c r="D848" s="17"/>
      <c r="E848" s="17"/>
      <c r="F848" s="17"/>
      <c r="G848" s="18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customFormat="false" ht="15.75" hidden="false" customHeight="true" outlineLevel="0" collapsed="false">
      <c r="B849" s="17"/>
      <c r="C849" s="17"/>
      <c r="D849" s="17"/>
      <c r="E849" s="17"/>
      <c r="F849" s="17"/>
      <c r="G849" s="18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customFormat="false" ht="15.75" hidden="false" customHeight="true" outlineLevel="0" collapsed="false">
      <c r="B850" s="17"/>
      <c r="C850" s="17"/>
      <c r="D850" s="17"/>
      <c r="E850" s="17"/>
      <c r="F850" s="17"/>
      <c r="G850" s="18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customFormat="false" ht="15.75" hidden="false" customHeight="true" outlineLevel="0" collapsed="false">
      <c r="B851" s="17"/>
      <c r="C851" s="17"/>
      <c r="D851" s="17"/>
      <c r="E851" s="17"/>
      <c r="F851" s="17"/>
      <c r="G851" s="18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customFormat="false" ht="15.75" hidden="false" customHeight="true" outlineLevel="0" collapsed="false">
      <c r="B852" s="17"/>
      <c r="C852" s="17"/>
      <c r="D852" s="17"/>
      <c r="E852" s="17"/>
      <c r="F852" s="17"/>
      <c r="G852" s="18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customFormat="false" ht="15.75" hidden="false" customHeight="true" outlineLevel="0" collapsed="false">
      <c r="B853" s="17"/>
      <c r="C853" s="17"/>
      <c r="D853" s="17"/>
      <c r="E853" s="17"/>
      <c r="F853" s="17"/>
      <c r="G853" s="18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customFormat="false" ht="15.75" hidden="false" customHeight="true" outlineLevel="0" collapsed="false">
      <c r="B854" s="17"/>
      <c r="C854" s="17"/>
      <c r="D854" s="17"/>
      <c r="E854" s="17"/>
      <c r="F854" s="17"/>
      <c r="G854" s="18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customFormat="false" ht="15.75" hidden="false" customHeight="true" outlineLevel="0" collapsed="false">
      <c r="B855" s="17"/>
      <c r="C855" s="17"/>
      <c r="D855" s="17"/>
      <c r="E855" s="17"/>
      <c r="F855" s="17"/>
      <c r="G855" s="18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customFormat="false" ht="15.75" hidden="false" customHeight="true" outlineLevel="0" collapsed="false">
      <c r="B856" s="17"/>
      <c r="C856" s="17"/>
      <c r="D856" s="17"/>
      <c r="E856" s="17"/>
      <c r="F856" s="17"/>
      <c r="G856" s="18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customFormat="false" ht="15.75" hidden="false" customHeight="true" outlineLevel="0" collapsed="false">
      <c r="B857" s="17"/>
      <c r="C857" s="17"/>
      <c r="D857" s="17"/>
      <c r="E857" s="17"/>
      <c r="F857" s="17"/>
      <c r="G857" s="18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customFormat="false" ht="15.75" hidden="false" customHeight="true" outlineLevel="0" collapsed="false">
      <c r="B858" s="17"/>
      <c r="C858" s="17"/>
      <c r="D858" s="17"/>
      <c r="E858" s="17"/>
      <c r="F858" s="17"/>
      <c r="G858" s="18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customFormat="false" ht="15.75" hidden="false" customHeight="true" outlineLevel="0" collapsed="false">
      <c r="B859" s="17"/>
      <c r="C859" s="17"/>
      <c r="D859" s="17"/>
      <c r="E859" s="17"/>
      <c r="F859" s="17"/>
      <c r="G859" s="18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customFormat="false" ht="15.75" hidden="false" customHeight="true" outlineLevel="0" collapsed="false">
      <c r="B860" s="17"/>
      <c r="C860" s="17"/>
      <c r="D860" s="17"/>
      <c r="E860" s="17"/>
      <c r="F860" s="17"/>
      <c r="G860" s="18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customFormat="false" ht="15.75" hidden="false" customHeight="true" outlineLevel="0" collapsed="false">
      <c r="B861" s="17"/>
      <c r="C861" s="17"/>
      <c r="D861" s="17"/>
      <c r="E861" s="17"/>
      <c r="F861" s="17"/>
      <c r="G861" s="18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customFormat="false" ht="15.75" hidden="false" customHeight="true" outlineLevel="0" collapsed="false">
      <c r="B862" s="17"/>
      <c r="C862" s="17"/>
      <c r="D862" s="17"/>
      <c r="E862" s="17"/>
      <c r="F862" s="17"/>
      <c r="G862" s="18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customFormat="false" ht="15.75" hidden="false" customHeight="true" outlineLevel="0" collapsed="false">
      <c r="B863" s="17"/>
      <c r="C863" s="17"/>
      <c r="D863" s="17"/>
      <c r="E863" s="17"/>
      <c r="F863" s="17"/>
      <c r="G863" s="18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customFormat="false" ht="15.75" hidden="false" customHeight="true" outlineLevel="0" collapsed="false">
      <c r="B864" s="17"/>
      <c r="C864" s="17"/>
      <c r="D864" s="17"/>
      <c r="E864" s="17"/>
      <c r="F864" s="17"/>
      <c r="G864" s="18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customFormat="false" ht="15.75" hidden="false" customHeight="true" outlineLevel="0" collapsed="false">
      <c r="B865" s="17"/>
      <c r="C865" s="17"/>
      <c r="D865" s="17"/>
      <c r="E865" s="17"/>
      <c r="F865" s="17"/>
      <c r="G865" s="18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customFormat="false" ht="15.75" hidden="false" customHeight="true" outlineLevel="0" collapsed="false">
      <c r="B866" s="17"/>
      <c r="C866" s="17"/>
      <c r="D866" s="17"/>
      <c r="E866" s="17"/>
      <c r="F866" s="17"/>
      <c r="G866" s="18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customFormat="false" ht="15.75" hidden="false" customHeight="true" outlineLevel="0" collapsed="false">
      <c r="B867" s="17"/>
      <c r="C867" s="17"/>
      <c r="D867" s="17"/>
      <c r="E867" s="17"/>
      <c r="F867" s="17"/>
      <c r="G867" s="18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customFormat="false" ht="15.75" hidden="false" customHeight="true" outlineLevel="0" collapsed="false">
      <c r="B868" s="17"/>
      <c r="C868" s="17"/>
      <c r="D868" s="17"/>
      <c r="E868" s="17"/>
      <c r="F868" s="17"/>
      <c r="G868" s="18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customFormat="false" ht="15.75" hidden="false" customHeight="true" outlineLevel="0" collapsed="false">
      <c r="B869" s="17"/>
      <c r="C869" s="17"/>
      <c r="D869" s="17"/>
      <c r="E869" s="17"/>
      <c r="F869" s="17"/>
      <c r="G869" s="18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customFormat="false" ht="15.75" hidden="false" customHeight="true" outlineLevel="0" collapsed="false">
      <c r="B870" s="17"/>
      <c r="C870" s="17"/>
      <c r="D870" s="17"/>
      <c r="E870" s="17"/>
      <c r="F870" s="17"/>
      <c r="G870" s="18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customFormat="false" ht="15.75" hidden="false" customHeight="true" outlineLevel="0" collapsed="false">
      <c r="B871" s="17"/>
      <c r="C871" s="17"/>
      <c r="D871" s="17"/>
      <c r="E871" s="17"/>
      <c r="F871" s="17"/>
      <c r="G871" s="18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customFormat="false" ht="15.75" hidden="false" customHeight="true" outlineLevel="0" collapsed="false">
      <c r="B872" s="17"/>
      <c r="C872" s="17"/>
      <c r="D872" s="17"/>
      <c r="E872" s="17"/>
      <c r="F872" s="17"/>
      <c r="G872" s="18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customFormat="false" ht="15.75" hidden="false" customHeight="true" outlineLevel="0" collapsed="false">
      <c r="B873" s="17"/>
      <c r="C873" s="17"/>
      <c r="D873" s="17"/>
      <c r="E873" s="17"/>
      <c r="F873" s="17"/>
      <c r="G873" s="18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customFormat="false" ht="15.75" hidden="false" customHeight="true" outlineLevel="0" collapsed="false">
      <c r="B874" s="17"/>
      <c r="C874" s="17"/>
      <c r="D874" s="17"/>
      <c r="E874" s="17"/>
      <c r="F874" s="17"/>
      <c r="G874" s="18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customFormat="false" ht="15.75" hidden="false" customHeight="true" outlineLevel="0" collapsed="false">
      <c r="B875" s="17"/>
      <c r="C875" s="17"/>
      <c r="D875" s="17"/>
      <c r="E875" s="17"/>
      <c r="F875" s="17"/>
      <c r="G875" s="18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customFormat="false" ht="15.75" hidden="false" customHeight="true" outlineLevel="0" collapsed="false">
      <c r="B876" s="17"/>
      <c r="C876" s="17"/>
      <c r="D876" s="17"/>
      <c r="E876" s="17"/>
      <c r="F876" s="17"/>
      <c r="G876" s="18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customFormat="false" ht="15.75" hidden="false" customHeight="true" outlineLevel="0" collapsed="false">
      <c r="B877" s="17"/>
      <c r="C877" s="17"/>
      <c r="D877" s="17"/>
      <c r="E877" s="17"/>
      <c r="F877" s="17"/>
      <c r="G877" s="18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customFormat="false" ht="15.75" hidden="false" customHeight="true" outlineLevel="0" collapsed="false">
      <c r="B878" s="17"/>
      <c r="C878" s="17"/>
      <c r="D878" s="17"/>
      <c r="E878" s="17"/>
      <c r="F878" s="17"/>
      <c r="G878" s="18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customFormat="false" ht="15.75" hidden="false" customHeight="true" outlineLevel="0" collapsed="false">
      <c r="B879" s="17"/>
      <c r="C879" s="17"/>
      <c r="D879" s="17"/>
      <c r="E879" s="17"/>
      <c r="F879" s="17"/>
      <c r="G879" s="18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customFormat="false" ht="15.75" hidden="false" customHeight="true" outlineLevel="0" collapsed="false">
      <c r="B880" s="17"/>
      <c r="C880" s="17"/>
      <c r="D880" s="17"/>
      <c r="E880" s="17"/>
      <c r="F880" s="17"/>
      <c r="G880" s="18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customFormat="false" ht="15.75" hidden="false" customHeight="true" outlineLevel="0" collapsed="false">
      <c r="B881" s="17"/>
      <c r="C881" s="17"/>
      <c r="D881" s="17"/>
      <c r="E881" s="17"/>
      <c r="F881" s="17"/>
      <c r="G881" s="18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customFormat="false" ht="15.75" hidden="false" customHeight="true" outlineLevel="0" collapsed="false">
      <c r="B882" s="17"/>
      <c r="C882" s="17"/>
      <c r="D882" s="17"/>
      <c r="E882" s="17"/>
      <c r="F882" s="17"/>
      <c r="G882" s="18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customFormat="false" ht="15.75" hidden="false" customHeight="true" outlineLevel="0" collapsed="false">
      <c r="B883" s="17"/>
      <c r="C883" s="17"/>
      <c r="D883" s="17"/>
      <c r="E883" s="17"/>
      <c r="F883" s="17"/>
      <c r="G883" s="18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customFormat="false" ht="15.75" hidden="false" customHeight="true" outlineLevel="0" collapsed="false">
      <c r="B884" s="17"/>
      <c r="C884" s="17"/>
      <c r="D884" s="17"/>
      <c r="E884" s="17"/>
      <c r="F884" s="17"/>
      <c r="G884" s="18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customFormat="false" ht="15.75" hidden="false" customHeight="true" outlineLevel="0" collapsed="false">
      <c r="B885" s="17"/>
      <c r="C885" s="17"/>
      <c r="D885" s="17"/>
      <c r="E885" s="17"/>
      <c r="F885" s="17"/>
      <c r="G885" s="18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customFormat="false" ht="15.75" hidden="false" customHeight="true" outlineLevel="0" collapsed="false">
      <c r="B886" s="17"/>
      <c r="C886" s="17"/>
      <c r="D886" s="17"/>
      <c r="E886" s="17"/>
      <c r="F886" s="17"/>
      <c r="G886" s="18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customFormat="false" ht="15.75" hidden="false" customHeight="true" outlineLevel="0" collapsed="false">
      <c r="B887" s="17"/>
      <c r="C887" s="17"/>
      <c r="D887" s="17"/>
      <c r="E887" s="17"/>
      <c r="F887" s="17"/>
      <c r="G887" s="18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customFormat="false" ht="15.75" hidden="false" customHeight="true" outlineLevel="0" collapsed="false">
      <c r="B888" s="17"/>
      <c r="C888" s="17"/>
      <c r="D888" s="17"/>
      <c r="E888" s="17"/>
      <c r="F888" s="17"/>
      <c r="G888" s="18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customFormat="false" ht="15.75" hidden="false" customHeight="true" outlineLevel="0" collapsed="false">
      <c r="B889" s="17"/>
      <c r="C889" s="17"/>
      <c r="D889" s="17"/>
      <c r="E889" s="17"/>
      <c r="F889" s="17"/>
      <c r="G889" s="18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customFormat="false" ht="15.75" hidden="false" customHeight="true" outlineLevel="0" collapsed="false">
      <c r="B890" s="17"/>
      <c r="C890" s="17"/>
      <c r="D890" s="17"/>
      <c r="E890" s="17"/>
      <c r="F890" s="17"/>
      <c r="G890" s="18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customFormat="false" ht="15.75" hidden="false" customHeight="true" outlineLevel="0" collapsed="false">
      <c r="B891" s="17"/>
      <c r="C891" s="17"/>
      <c r="D891" s="17"/>
      <c r="E891" s="17"/>
      <c r="F891" s="17"/>
      <c r="G891" s="18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customFormat="false" ht="15.75" hidden="false" customHeight="true" outlineLevel="0" collapsed="false">
      <c r="B892" s="17"/>
      <c r="C892" s="17"/>
      <c r="D892" s="17"/>
      <c r="E892" s="17"/>
      <c r="F892" s="17"/>
      <c r="G892" s="18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customFormat="false" ht="15.75" hidden="false" customHeight="true" outlineLevel="0" collapsed="false">
      <c r="B893" s="17"/>
      <c r="C893" s="17"/>
      <c r="D893" s="17"/>
      <c r="E893" s="17"/>
      <c r="F893" s="17"/>
      <c r="G893" s="18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customFormat="false" ht="15.75" hidden="false" customHeight="true" outlineLevel="0" collapsed="false">
      <c r="B894" s="17"/>
      <c r="C894" s="17"/>
      <c r="D894" s="17"/>
      <c r="E894" s="17"/>
      <c r="F894" s="17"/>
      <c r="G894" s="18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customFormat="false" ht="15.75" hidden="false" customHeight="true" outlineLevel="0" collapsed="false">
      <c r="B895" s="17"/>
      <c r="C895" s="17"/>
      <c r="D895" s="17"/>
      <c r="E895" s="17"/>
      <c r="F895" s="17"/>
      <c r="G895" s="18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customFormat="false" ht="15.75" hidden="false" customHeight="true" outlineLevel="0" collapsed="false">
      <c r="B896" s="17"/>
      <c r="C896" s="17"/>
      <c r="D896" s="17"/>
      <c r="E896" s="17"/>
      <c r="F896" s="17"/>
      <c r="G896" s="18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customFormat="false" ht="15.75" hidden="false" customHeight="true" outlineLevel="0" collapsed="false">
      <c r="B897" s="17"/>
      <c r="C897" s="17"/>
      <c r="D897" s="17"/>
      <c r="E897" s="17"/>
      <c r="F897" s="17"/>
      <c r="G897" s="18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customFormat="false" ht="15.75" hidden="false" customHeight="true" outlineLevel="0" collapsed="false">
      <c r="B898" s="17"/>
      <c r="C898" s="17"/>
      <c r="D898" s="17"/>
      <c r="E898" s="17"/>
      <c r="F898" s="17"/>
      <c r="G898" s="18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customFormat="false" ht="15.75" hidden="false" customHeight="true" outlineLevel="0" collapsed="false">
      <c r="B899" s="17"/>
      <c r="C899" s="17"/>
      <c r="D899" s="17"/>
      <c r="E899" s="17"/>
      <c r="F899" s="17"/>
      <c r="G899" s="18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customFormat="false" ht="15.75" hidden="false" customHeight="true" outlineLevel="0" collapsed="false">
      <c r="B900" s="17"/>
      <c r="C900" s="17"/>
      <c r="D900" s="17"/>
      <c r="E900" s="17"/>
      <c r="F900" s="17"/>
      <c r="G900" s="18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customFormat="false" ht="15.75" hidden="false" customHeight="true" outlineLevel="0" collapsed="false">
      <c r="B901" s="17"/>
      <c r="C901" s="17"/>
      <c r="D901" s="17"/>
      <c r="E901" s="17"/>
      <c r="F901" s="17"/>
      <c r="G901" s="18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customFormat="false" ht="15.75" hidden="false" customHeight="true" outlineLevel="0" collapsed="false">
      <c r="B902" s="17"/>
      <c r="C902" s="17"/>
      <c r="D902" s="17"/>
      <c r="E902" s="17"/>
      <c r="F902" s="17"/>
      <c r="G902" s="18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customFormat="false" ht="15.75" hidden="false" customHeight="true" outlineLevel="0" collapsed="false">
      <c r="B903" s="17"/>
      <c r="C903" s="17"/>
      <c r="D903" s="17"/>
      <c r="E903" s="17"/>
      <c r="F903" s="17"/>
      <c r="G903" s="18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customFormat="false" ht="15.75" hidden="false" customHeight="true" outlineLevel="0" collapsed="false">
      <c r="B904" s="17"/>
      <c r="C904" s="17"/>
      <c r="D904" s="17"/>
      <c r="E904" s="17"/>
      <c r="F904" s="17"/>
      <c r="G904" s="18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customFormat="false" ht="15.75" hidden="false" customHeight="true" outlineLevel="0" collapsed="false">
      <c r="B905" s="17"/>
      <c r="C905" s="17"/>
      <c r="D905" s="17"/>
      <c r="E905" s="17"/>
      <c r="F905" s="17"/>
      <c r="G905" s="18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customFormat="false" ht="15.75" hidden="false" customHeight="true" outlineLevel="0" collapsed="false">
      <c r="B906" s="17"/>
      <c r="C906" s="17"/>
      <c r="D906" s="17"/>
      <c r="E906" s="17"/>
      <c r="F906" s="17"/>
      <c r="G906" s="18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customFormat="false" ht="15.75" hidden="false" customHeight="true" outlineLevel="0" collapsed="false">
      <c r="B907" s="17"/>
      <c r="C907" s="17"/>
      <c r="D907" s="17"/>
      <c r="E907" s="17"/>
      <c r="F907" s="17"/>
      <c r="G907" s="18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customFormat="false" ht="15.75" hidden="false" customHeight="true" outlineLevel="0" collapsed="false">
      <c r="B908" s="17"/>
      <c r="C908" s="17"/>
      <c r="D908" s="17"/>
      <c r="E908" s="17"/>
      <c r="F908" s="17"/>
      <c r="G908" s="18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customFormat="false" ht="15.75" hidden="false" customHeight="true" outlineLevel="0" collapsed="false">
      <c r="B909" s="17"/>
      <c r="C909" s="17"/>
      <c r="D909" s="17"/>
      <c r="E909" s="17"/>
      <c r="F909" s="17"/>
      <c r="G909" s="18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customFormat="false" ht="15.75" hidden="false" customHeight="true" outlineLevel="0" collapsed="false">
      <c r="B910" s="17"/>
      <c r="C910" s="17"/>
      <c r="D910" s="17"/>
      <c r="E910" s="17"/>
      <c r="F910" s="17"/>
      <c r="G910" s="18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customFormat="false" ht="15.75" hidden="false" customHeight="true" outlineLevel="0" collapsed="false">
      <c r="B911" s="17"/>
      <c r="C911" s="17"/>
      <c r="D911" s="17"/>
      <c r="E911" s="17"/>
      <c r="F911" s="17"/>
      <c r="G911" s="18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customFormat="false" ht="15.75" hidden="false" customHeight="true" outlineLevel="0" collapsed="false">
      <c r="B912" s="17"/>
      <c r="C912" s="17"/>
      <c r="D912" s="17"/>
      <c r="E912" s="17"/>
      <c r="F912" s="17"/>
      <c r="G912" s="18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customFormat="false" ht="15.75" hidden="false" customHeight="true" outlineLevel="0" collapsed="false">
      <c r="B913" s="17"/>
      <c r="C913" s="17"/>
      <c r="D913" s="17"/>
      <c r="E913" s="17"/>
      <c r="F913" s="17"/>
      <c r="G913" s="18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customFormat="false" ht="15.75" hidden="false" customHeight="true" outlineLevel="0" collapsed="false">
      <c r="B914" s="17"/>
      <c r="C914" s="17"/>
      <c r="D914" s="17"/>
      <c r="E914" s="17"/>
      <c r="F914" s="17"/>
      <c r="G914" s="18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customFormat="false" ht="15.75" hidden="false" customHeight="true" outlineLevel="0" collapsed="false">
      <c r="B915" s="17"/>
      <c r="C915" s="17"/>
      <c r="D915" s="17"/>
      <c r="E915" s="17"/>
      <c r="F915" s="17"/>
      <c r="G915" s="18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customFormat="false" ht="15.75" hidden="false" customHeight="true" outlineLevel="0" collapsed="false">
      <c r="B916" s="17"/>
      <c r="C916" s="17"/>
      <c r="D916" s="17"/>
      <c r="E916" s="17"/>
      <c r="F916" s="17"/>
      <c r="G916" s="18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customFormat="false" ht="15.75" hidden="false" customHeight="true" outlineLevel="0" collapsed="false">
      <c r="B917" s="17"/>
      <c r="C917" s="17"/>
      <c r="D917" s="17"/>
      <c r="E917" s="17"/>
      <c r="F917" s="17"/>
      <c r="G917" s="18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customFormat="false" ht="15.75" hidden="false" customHeight="true" outlineLevel="0" collapsed="false">
      <c r="B918" s="17"/>
      <c r="C918" s="17"/>
      <c r="D918" s="17"/>
      <c r="E918" s="17"/>
      <c r="F918" s="17"/>
      <c r="G918" s="18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customFormat="false" ht="15.75" hidden="false" customHeight="true" outlineLevel="0" collapsed="false">
      <c r="B919" s="17"/>
      <c r="C919" s="17"/>
      <c r="D919" s="17"/>
      <c r="E919" s="17"/>
      <c r="F919" s="17"/>
      <c r="G919" s="18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customFormat="false" ht="15.75" hidden="false" customHeight="true" outlineLevel="0" collapsed="false">
      <c r="B920" s="17"/>
      <c r="C920" s="17"/>
      <c r="D920" s="17"/>
      <c r="E920" s="17"/>
      <c r="F920" s="17"/>
      <c r="G920" s="18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customFormat="false" ht="15.75" hidden="false" customHeight="true" outlineLevel="0" collapsed="false">
      <c r="B921" s="17"/>
      <c r="C921" s="17"/>
      <c r="D921" s="17"/>
      <c r="E921" s="17"/>
      <c r="F921" s="17"/>
      <c r="G921" s="18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customFormat="false" ht="15.75" hidden="false" customHeight="true" outlineLevel="0" collapsed="false">
      <c r="B922" s="17"/>
      <c r="C922" s="17"/>
      <c r="D922" s="17"/>
      <c r="E922" s="17"/>
      <c r="F922" s="17"/>
      <c r="G922" s="18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customFormat="false" ht="15.75" hidden="false" customHeight="true" outlineLevel="0" collapsed="false">
      <c r="B923" s="17"/>
      <c r="C923" s="17"/>
      <c r="D923" s="17"/>
      <c r="E923" s="17"/>
      <c r="F923" s="17"/>
      <c r="G923" s="18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customFormat="false" ht="15.75" hidden="false" customHeight="true" outlineLevel="0" collapsed="false">
      <c r="B924" s="17"/>
      <c r="C924" s="17"/>
      <c r="D924" s="17"/>
      <c r="E924" s="17"/>
      <c r="F924" s="17"/>
      <c r="G924" s="18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customFormat="false" ht="15.75" hidden="false" customHeight="true" outlineLevel="0" collapsed="false">
      <c r="B925" s="17"/>
      <c r="C925" s="17"/>
      <c r="D925" s="17"/>
      <c r="E925" s="17"/>
      <c r="F925" s="17"/>
      <c r="G925" s="18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customFormat="false" ht="15.75" hidden="false" customHeight="true" outlineLevel="0" collapsed="false">
      <c r="B926" s="17"/>
      <c r="C926" s="17"/>
      <c r="D926" s="17"/>
      <c r="E926" s="17"/>
      <c r="F926" s="17"/>
      <c r="G926" s="18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customFormat="false" ht="15.75" hidden="false" customHeight="true" outlineLevel="0" collapsed="false">
      <c r="B927" s="17"/>
      <c r="C927" s="17"/>
      <c r="D927" s="17"/>
      <c r="E927" s="17"/>
      <c r="F927" s="17"/>
      <c r="G927" s="18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customFormat="false" ht="15.75" hidden="false" customHeight="true" outlineLevel="0" collapsed="false">
      <c r="B928" s="17"/>
      <c r="C928" s="17"/>
      <c r="D928" s="17"/>
      <c r="E928" s="17"/>
      <c r="F928" s="17"/>
      <c r="G928" s="18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customFormat="false" ht="15.75" hidden="false" customHeight="true" outlineLevel="0" collapsed="false">
      <c r="B929" s="17"/>
      <c r="C929" s="17"/>
      <c r="D929" s="17"/>
      <c r="E929" s="17"/>
      <c r="F929" s="17"/>
      <c r="G929" s="18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customFormat="false" ht="15.75" hidden="false" customHeight="true" outlineLevel="0" collapsed="false">
      <c r="B930" s="17"/>
      <c r="C930" s="17"/>
      <c r="D930" s="17"/>
      <c r="E930" s="17"/>
      <c r="F930" s="17"/>
      <c r="G930" s="18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customFormat="false" ht="15.75" hidden="false" customHeight="true" outlineLevel="0" collapsed="false">
      <c r="B931" s="17"/>
      <c r="C931" s="17"/>
      <c r="D931" s="17"/>
      <c r="E931" s="17"/>
      <c r="F931" s="17"/>
      <c r="G931" s="18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customFormat="false" ht="15.75" hidden="false" customHeight="true" outlineLevel="0" collapsed="false">
      <c r="B932" s="17"/>
      <c r="C932" s="17"/>
      <c r="D932" s="17"/>
      <c r="E932" s="17"/>
      <c r="F932" s="17"/>
      <c r="G932" s="18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customFormat="false" ht="15.75" hidden="false" customHeight="true" outlineLevel="0" collapsed="false">
      <c r="B933" s="17"/>
      <c r="C933" s="17"/>
      <c r="D933" s="17"/>
      <c r="E933" s="17"/>
      <c r="F933" s="17"/>
      <c r="G933" s="18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customFormat="false" ht="15.75" hidden="false" customHeight="true" outlineLevel="0" collapsed="false">
      <c r="B934" s="17"/>
      <c r="C934" s="17"/>
      <c r="D934" s="17"/>
      <c r="E934" s="17"/>
      <c r="F934" s="17"/>
      <c r="G934" s="18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customFormat="false" ht="15.75" hidden="false" customHeight="true" outlineLevel="0" collapsed="false">
      <c r="B935" s="17"/>
      <c r="C935" s="17"/>
      <c r="D935" s="17"/>
      <c r="E935" s="17"/>
      <c r="F935" s="17"/>
      <c r="G935" s="18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customFormat="false" ht="15.75" hidden="false" customHeight="true" outlineLevel="0" collapsed="false">
      <c r="B936" s="17"/>
      <c r="C936" s="17"/>
      <c r="D936" s="17"/>
      <c r="E936" s="17"/>
      <c r="F936" s="17"/>
      <c r="G936" s="18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customFormat="false" ht="15.75" hidden="false" customHeight="true" outlineLevel="0" collapsed="false">
      <c r="B937" s="17"/>
      <c r="C937" s="17"/>
      <c r="D937" s="17"/>
      <c r="E937" s="17"/>
      <c r="F937" s="17"/>
      <c r="G937" s="18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customFormat="false" ht="15.75" hidden="false" customHeight="true" outlineLevel="0" collapsed="false">
      <c r="B938" s="17"/>
      <c r="C938" s="17"/>
      <c r="D938" s="17"/>
      <c r="E938" s="17"/>
      <c r="F938" s="17"/>
      <c r="G938" s="18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customFormat="false" ht="15.75" hidden="false" customHeight="true" outlineLevel="0" collapsed="false">
      <c r="B939" s="17"/>
      <c r="C939" s="17"/>
      <c r="D939" s="17"/>
      <c r="E939" s="17"/>
      <c r="F939" s="17"/>
      <c r="G939" s="18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customFormat="false" ht="15.75" hidden="false" customHeight="true" outlineLevel="0" collapsed="false">
      <c r="B940" s="17"/>
      <c r="C940" s="17"/>
      <c r="D940" s="17"/>
      <c r="E940" s="17"/>
      <c r="F940" s="17"/>
      <c r="G940" s="18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customFormat="false" ht="15.75" hidden="false" customHeight="true" outlineLevel="0" collapsed="false">
      <c r="B941" s="17"/>
      <c r="C941" s="17"/>
      <c r="D941" s="17"/>
      <c r="E941" s="17"/>
      <c r="F941" s="17"/>
      <c r="G941" s="18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customFormat="false" ht="15.75" hidden="false" customHeight="true" outlineLevel="0" collapsed="false">
      <c r="B942" s="17"/>
      <c r="C942" s="17"/>
      <c r="D942" s="17"/>
      <c r="E942" s="17"/>
      <c r="F942" s="17"/>
      <c r="G942" s="18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customFormat="false" ht="15.75" hidden="false" customHeight="true" outlineLevel="0" collapsed="false">
      <c r="B943" s="17"/>
      <c r="C943" s="17"/>
      <c r="D943" s="17"/>
      <c r="E943" s="17"/>
      <c r="F943" s="17"/>
      <c r="G943" s="18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customFormat="false" ht="15.75" hidden="false" customHeight="true" outlineLevel="0" collapsed="false">
      <c r="B944" s="17"/>
      <c r="C944" s="17"/>
      <c r="D944" s="17"/>
      <c r="E944" s="17"/>
      <c r="F944" s="17"/>
      <c r="G944" s="18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customFormat="false" ht="15.75" hidden="false" customHeight="true" outlineLevel="0" collapsed="false">
      <c r="B945" s="17"/>
      <c r="C945" s="17"/>
      <c r="D945" s="17"/>
      <c r="E945" s="17"/>
      <c r="F945" s="17"/>
      <c r="G945" s="18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customFormat="false" ht="15.75" hidden="false" customHeight="true" outlineLevel="0" collapsed="false">
      <c r="B946" s="17"/>
      <c r="C946" s="17"/>
      <c r="D946" s="17"/>
      <c r="E946" s="17"/>
      <c r="F946" s="17"/>
      <c r="G946" s="18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customFormat="false" ht="15.75" hidden="false" customHeight="true" outlineLevel="0" collapsed="false">
      <c r="B947" s="17"/>
      <c r="C947" s="17"/>
      <c r="D947" s="17"/>
      <c r="E947" s="17"/>
      <c r="F947" s="17"/>
      <c r="G947" s="18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customFormat="false" ht="15.75" hidden="false" customHeight="true" outlineLevel="0" collapsed="false">
      <c r="B948" s="17"/>
      <c r="C948" s="17"/>
      <c r="D948" s="17"/>
      <c r="E948" s="17"/>
      <c r="F948" s="17"/>
      <c r="G948" s="18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customFormat="false" ht="15.75" hidden="false" customHeight="true" outlineLevel="0" collapsed="false">
      <c r="B949" s="17"/>
      <c r="C949" s="17"/>
      <c r="D949" s="17"/>
      <c r="E949" s="17"/>
      <c r="F949" s="17"/>
      <c r="G949" s="18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customFormat="false" ht="15.75" hidden="false" customHeight="true" outlineLevel="0" collapsed="false">
      <c r="B950" s="17"/>
      <c r="C950" s="17"/>
      <c r="D950" s="17"/>
      <c r="E950" s="17"/>
      <c r="F950" s="17"/>
      <c r="G950" s="18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customFormat="false" ht="15.75" hidden="false" customHeight="true" outlineLevel="0" collapsed="false">
      <c r="B951" s="17"/>
      <c r="C951" s="17"/>
      <c r="D951" s="17"/>
      <c r="E951" s="17"/>
      <c r="F951" s="17"/>
      <c r="G951" s="18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customFormat="false" ht="15.75" hidden="false" customHeight="true" outlineLevel="0" collapsed="false">
      <c r="B952" s="17"/>
      <c r="C952" s="17"/>
      <c r="D952" s="17"/>
      <c r="E952" s="17"/>
      <c r="F952" s="17"/>
      <c r="G952" s="18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customFormat="false" ht="15.75" hidden="false" customHeight="true" outlineLevel="0" collapsed="false">
      <c r="B953" s="17"/>
      <c r="C953" s="17"/>
      <c r="D953" s="17"/>
      <c r="E953" s="17"/>
      <c r="F953" s="17"/>
      <c r="G953" s="18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customFormat="false" ht="15.75" hidden="false" customHeight="true" outlineLevel="0" collapsed="false">
      <c r="B954" s="17"/>
      <c r="C954" s="17"/>
      <c r="D954" s="17"/>
      <c r="E954" s="17"/>
      <c r="F954" s="17"/>
      <c r="G954" s="18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customFormat="false" ht="15.75" hidden="false" customHeight="true" outlineLevel="0" collapsed="false">
      <c r="B955" s="17"/>
      <c r="C955" s="17"/>
      <c r="D955" s="17"/>
      <c r="E955" s="17"/>
      <c r="F955" s="17"/>
      <c r="G955" s="18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customFormat="false" ht="15.75" hidden="false" customHeight="true" outlineLevel="0" collapsed="false">
      <c r="B956" s="17"/>
      <c r="C956" s="17"/>
      <c r="D956" s="17"/>
      <c r="E956" s="17"/>
      <c r="F956" s="17"/>
      <c r="G956" s="18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customFormat="false" ht="15.75" hidden="false" customHeight="true" outlineLevel="0" collapsed="false">
      <c r="B957" s="17"/>
      <c r="C957" s="17"/>
      <c r="D957" s="17"/>
      <c r="E957" s="17"/>
      <c r="F957" s="17"/>
      <c r="G957" s="18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customFormat="false" ht="15.75" hidden="false" customHeight="true" outlineLevel="0" collapsed="false">
      <c r="B958" s="17"/>
      <c r="C958" s="17"/>
      <c r="D958" s="17"/>
      <c r="E958" s="17"/>
      <c r="F958" s="17"/>
      <c r="G958" s="18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customFormat="false" ht="15.75" hidden="false" customHeight="true" outlineLevel="0" collapsed="false">
      <c r="B959" s="17"/>
      <c r="C959" s="17"/>
      <c r="D959" s="17"/>
      <c r="E959" s="17"/>
      <c r="F959" s="17"/>
      <c r="G959" s="18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customFormat="false" ht="15.75" hidden="false" customHeight="true" outlineLevel="0" collapsed="false">
      <c r="B960" s="17"/>
      <c r="C960" s="17"/>
      <c r="D960" s="17"/>
      <c r="E960" s="17"/>
      <c r="F960" s="17"/>
      <c r="G960" s="18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customFormat="false" ht="15.75" hidden="false" customHeight="true" outlineLevel="0" collapsed="false">
      <c r="B961" s="17"/>
      <c r="C961" s="17"/>
      <c r="D961" s="17"/>
      <c r="E961" s="17"/>
      <c r="F961" s="17"/>
      <c r="G961" s="18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customFormat="false" ht="15.75" hidden="false" customHeight="true" outlineLevel="0" collapsed="false">
      <c r="B962" s="17"/>
      <c r="C962" s="17"/>
      <c r="D962" s="17"/>
      <c r="E962" s="17"/>
      <c r="F962" s="17"/>
      <c r="G962" s="18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customFormat="false" ht="15.75" hidden="false" customHeight="true" outlineLevel="0" collapsed="false">
      <c r="B963" s="17"/>
      <c r="C963" s="17"/>
      <c r="D963" s="17"/>
      <c r="E963" s="17"/>
      <c r="F963" s="17"/>
      <c r="G963" s="18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customFormat="false" ht="15.75" hidden="false" customHeight="true" outlineLevel="0" collapsed="false">
      <c r="B964" s="17"/>
      <c r="C964" s="17"/>
      <c r="D964" s="17"/>
      <c r="E964" s="17"/>
      <c r="F964" s="17"/>
      <c r="G964" s="18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customFormat="false" ht="15.75" hidden="false" customHeight="true" outlineLevel="0" collapsed="false">
      <c r="B965" s="17"/>
      <c r="C965" s="17"/>
      <c r="D965" s="17"/>
      <c r="E965" s="17"/>
      <c r="F965" s="17"/>
      <c r="G965" s="18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customFormat="false" ht="15.75" hidden="false" customHeight="true" outlineLevel="0" collapsed="false">
      <c r="B966" s="17"/>
      <c r="C966" s="17"/>
      <c r="D966" s="17"/>
      <c r="E966" s="17"/>
      <c r="F966" s="17"/>
      <c r="G966" s="18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customFormat="false" ht="15.75" hidden="false" customHeight="true" outlineLevel="0" collapsed="false">
      <c r="B967" s="17"/>
      <c r="C967" s="17"/>
      <c r="D967" s="17"/>
      <c r="E967" s="17"/>
      <c r="F967" s="17"/>
      <c r="G967" s="18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customFormat="false" ht="15.75" hidden="false" customHeight="true" outlineLevel="0" collapsed="false">
      <c r="B968" s="17"/>
      <c r="C968" s="17"/>
      <c r="D968" s="17"/>
      <c r="E968" s="17"/>
      <c r="F968" s="17"/>
      <c r="G968" s="18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customFormat="false" ht="15.75" hidden="false" customHeight="true" outlineLevel="0" collapsed="false">
      <c r="B969" s="17"/>
      <c r="C969" s="17"/>
      <c r="D969" s="17"/>
      <c r="E969" s="17"/>
      <c r="F969" s="17"/>
      <c r="G969" s="18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customFormat="false" ht="15.75" hidden="false" customHeight="true" outlineLevel="0" collapsed="false">
      <c r="B970" s="17"/>
      <c r="C970" s="17"/>
      <c r="D970" s="17"/>
      <c r="E970" s="17"/>
      <c r="F970" s="17"/>
      <c r="G970" s="18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customFormat="false" ht="15.75" hidden="false" customHeight="true" outlineLevel="0" collapsed="false">
      <c r="B971" s="17"/>
      <c r="C971" s="17"/>
      <c r="D971" s="17"/>
      <c r="E971" s="17"/>
      <c r="F971" s="17"/>
      <c r="G971" s="18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customFormat="false" ht="15.75" hidden="false" customHeight="true" outlineLevel="0" collapsed="false">
      <c r="B972" s="17"/>
      <c r="C972" s="17"/>
      <c r="D972" s="17"/>
      <c r="E972" s="17"/>
      <c r="F972" s="17"/>
      <c r="G972" s="18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customFormat="false" ht="15.75" hidden="false" customHeight="true" outlineLevel="0" collapsed="false">
      <c r="B973" s="17"/>
      <c r="C973" s="17"/>
      <c r="D973" s="17"/>
      <c r="E973" s="17"/>
      <c r="F973" s="17"/>
      <c r="G973" s="18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customFormat="false" ht="15.75" hidden="false" customHeight="true" outlineLevel="0" collapsed="false">
      <c r="B974" s="17"/>
      <c r="C974" s="17"/>
      <c r="D974" s="17"/>
      <c r="E974" s="17"/>
      <c r="F974" s="17"/>
      <c r="G974" s="18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customFormat="false" ht="15.75" hidden="false" customHeight="true" outlineLevel="0" collapsed="false">
      <c r="B975" s="17"/>
      <c r="C975" s="17"/>
      <c r="D975" s="17"/>
      <c r="E975" s="17"/>
      <c r="F975" s="17"/>
      <c r="G975" s="18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customFormat="false" ht="15.75" hidden="false" customHeight="true" outlineLevel="0" collapsed="false">
      <c r="B976" s="17"/>
      <c r="C976" s="17"/>
      <c r="D976" s="17"/>
      <c r="E976" s="17"/>
      <c r="F976" s="17"/>
      <c r="G976" s="18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customFormat="false" ht="15.75" hidden="false" customHeight="true" outlineLevel="0" collapsed="false">
      <c r="B977" s="17"/>
      <c r="C977" s="17"/>
      <c r="D977" s="17"/>
      <c r="E977" s="17"/>
      <c r="F977" s="17"/>
      <c r="G977" s="18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customFormat="false" ht="15.75" hidden="false" customHeight="true" outlineLevel="0" collapsed="false">
      <c r="B978" s="17"/>
      <c r="C978" s="17"/>
      <c r="D978" s="17"/>
      <c r="E978" s="17"/>
      <c r="F978" s="17"/>
      <c r="G978" s="18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customFormat="false" ht="15.75" hidden="false" customHeight="true" outlineLevel="0" collapsed="false">
      <c r="B979" s="17"/>
      <c r="C979" s="17"/>
      <c r="D979" s="17"/>
      <c r="E979" s="17"/>
      <c r="F979" s="17"/>
      <c r="G979" s="18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customFormat="false" ht="15.75" hidden="false" customHeight="true" outlineLevel="0" collapsed="false">
      <c r="B980" s="17"/>
      <c r="C980" s="17"/>
      <c r="D980" s="17"/>
      <c r="E980" s="17"/>
      <c r="F980" s="17"/>
      <c r="G980" s="18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customFormat="false" ht="15.75" hidden="false" customHeight="true" outlineLevel="0" collapsed="false">
      <c r="B981" s="17"/>
      <c r="C981" s="17"/>
      <c r="D981" s="17"/>
      <c r="E981" s="17"/>
      <c r="F981" s="17"/>
      <c r="G981" s="18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customFormat="false" ht="15.75" hidden="false" customHeight="true" outlineLevel="0" collapsed="false">
      <c r="B982" s="17"/>
      <c r="C982" s="17"/>
      <c r="D982" s="17"/>
      <c r="E982" s="17"/>
      <c r="F982" s="17"/>
      <c r="G982" s="18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customFormat="false" ht="15.75" hidden="false" customHeight="true" outlineLevel="0" collapsed="false">
      <c r="B983" s="17"/>
      <c r="C983" s="17"/>
      <c r="D983" s="17"/>
      <c r="E983" s="17"/>
      <c r="F983" s="17"/>
      <c r="G983" s="18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customFormat="false" ht="15.75" hidden="false" customHeight="true" outlineLevel="0" collapsed="false">
      <c r="B984" s="17"/>
      <c r="C984" s="17"/>
      <c r="D984" s="17"/>
      <c r="E984" s="17"/>
      <c r="F984" s="17"/>
      <c r="G984" s="18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customFormat="false" ht="15.75" hidden="false" customHeight="true" outlineLevel="0" collapsed="false">
      <c r="B985" s="17"/>
      <c r="C985" s="17"/>
      <c r="D985" s="17"/>
      <c r="E985" s="17"/>
      <c r="F985" s="17"/>
      <c r="G985" s="18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customFormat="false" ht="15.75" hidden="false" customHeight="true" outlineLevel="0" collapsed="false">
      <c r="B986" s="17"/>
      <c r="C986" s="17"/>
      <c r="D986" s="17"/>
      <c r="E986" s="17"/>
      <c r="F986" s="17"/>
      <c r="G986" s="18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customFormat="false" ht="15.75" hidden="false" customHeight="true" outlineLevel="0" collapsed="false">
      <c r="B987" s="17"/>
      <c r="C987" s="17"/>
      <c r="D987" s="17"/>
      <c r="E987" s="17"/>
      <c r="F987" s="17"/>
      <c r="G987" s="18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customFormat="false" ht="15.75" hidden="false" customHeight="true" outlineLevel="0" collapsed="false">
      <c r="B988" s="17"/>
      <c r="C988" s="17"/>
      <c r="D988" s="17"/>
      <c r="E988" s="17"/>
      <c r="F988" s="17"/>
      <c r="G988" s="18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customFormat="false" ht="15.75" hidden="false" customHeight="true" outlineLevel="0" collapsed="false">
      <c r="B989" s="17"/>
      <c r="C989" s="17"/>
      <c r="D989" s="17"/>
      <c r="E989" s="17"/>
      <c r="F989" s="17"/>
      <c r="G989" s="18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customFormat="false" ht="15.75" hidden="false" customHeight="true" outlineLevel="0" collapsed="false">
      <c r="B990" s="17"/>
      <c r="C990" s="17"/>
      <c r="D990" s="17"/>
      <c r="E990" s="17"/>
      <c r="F990" s="17"/>
      <c r="G990" s="18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customFormat="false" ht="15.75" hidden="false" customHeight="true" outlineLevel="0" collapsed="false">
      <c r="B991" s="17"/>
      <c r="C991" s="17"/>
      <c r="D991" s="17"/>
      <c r="E991" s="17"/>
      <c r="F991" s="17"/>
      <c r="G991" s="18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customFormat="false" ht="15.75" hidden="false" customHeight="true" outlineLevel="0" collapsed="false">
      <c r="B992" s="17"/>
      <c r="C992" s="17"/>
      <c r="D992" s="17"/>
      <c r="E992" s="17"/>
      <c r="F992" s="17"/>
      <c r="G992" s="18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customFormat="false" ht="15.75" hidden="false" customHeight="true" outlineLevel="0" collapsed="false">
      <c r="B993" s="17"/>
      <c r="C993" s="17"/>
      <c r="D993" s="17"/>
      <c r="E993" s="17"/>
      <c r="F993" s="17"/>
      <c r="G993" s="18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customFormat="false" ht="15.75" hidden="false" customHeight="true" outlineLevel="0" collapsed="false">
      <c r="B994" s="17"/>
      <c r="C994" s="17"/>
      <c r="D994" s="17"/>
      <c r="E994" s="17"/>
      <c r="F994" s="17"/>
      <c r="G994" s="18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customFormat="false" ht="15.75" hidden="false" customHeight="true" outlineLevel="0" collapsed="false">
      <c r="B995" s="17"/>
      <c r="C995" s="17"/>
      <c r="D995" s="17"/>
      <c r="E995" s="17"/>
      <c r="F995" s="17"/>
      <c r="G995" s="18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customFormat="false" ht="15.75" hidden="false" customHeight="true" outlineLevel="0" collapsed="false">
      <c r="B996" s="17"/>
      <c r="C996" s="17"/>
      <c r="D996" s="17"/>
      <c r="E996" s="17"/>
      <c r="F996" s="17"/>
      <c r="G996" s="18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customFormat="false" ht="15.75" hidden="false" customHeight="true" outlineLevel="0" collapsed="false">
      <c r="B997" s="17"/>
      <c r="C997" s="17"/>
      <c r="D997" s="17"/>
      <c r="E997" s="17"/>
      <c r="F997" s="17"/>
      <c r="G997" s="18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customFormat="false" ht="15.75" hidden="false" customHeight="true" outlineLevel="0" collapsed="false">
      <c r="B998" s="17"/>
      <c r="C998" s="17"/>
      <c r="D998" s="17"/>
      <c r="E998" s="17"/>
      <c r="F998" s="17"/>
      <c r="G998" s="18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customFormat="false" ht="15.75" hidden="false" customHeight="true" outlineLevel="0" collapsed="false">
      <c r="B999" s="17"/>
      <c r="C999" s="17"/>
      <c r="D999" s="17"/>
      <c r="E999" s="17"/>
      <c r="F999" s="17"/>
      <c r="G999" s="18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customFormat="false" ht="15.75" hidden="false" customHeight="true" outlineLevel="0" collapsed="false">
      <c r="B1000" s="17"/>
      <c r="C1000" s="17"/>
      <c r="D1000" s="17"/>
      <c r="E1000" s="17"/>
      <c r="F1000" s="17"/>
      <c r="G1000" s="18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1">
    <mergeCell ref="D2:E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10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14.4296875" defaultRowHeight="15" zeroHeight="false" outlineLevelRow="0" outlineLevelCol="0"/>
  <cols>
    <col collapsed="false" customWidth="true" hidden="false" outlineLevel="0" max="32" min="1" style="0" width="10.71"/>
    <col collapsed="false" customWidth="true" hidden="false" outlineLevel="0" max="66" min="33" style="0" width="9.14"/>
  </cols>
  <sheetData>
    <row r="1" customFormat="false" ht="15" hidden="false" customHeight="false" outlineLevel="0" collapsed="false">
      <c r="A1" s="36" t="s">
        <v>0</v>
      </c>
      <c r="B1" s="37" t="s">
        <v>19</v>
      </c>
      <c r="C1" s="37" t="s">
        <v>20</v>
      </c>
      <c r="D1" s="37" t="s">
        <v>21</v>
      </c>
      <c r="E1" s="37" t="s">
        <v>22</v>
      </c>
      <c r="F1" s="37" t="s">
        <v>23</v>
      </c>
      <c r="G1" s="37" t="s">
        <v>24</v>
      </c>
      <c r="H1" s="37" t="s">
        <v>25</v>
      </c>
      <c r="I1" s="37" t="s">
        <v>26</v>
      </c>
      <c r="J1" s="37" t="s">
        <v>27</v>
      </c>
      <c r="K1" s="37" t="s">
        <v>28</v>
      </c>
      <c r="L1" s="37" t="s">
        <v>29</v>
      </c>
      <c r="M1" s="37" t="s">
        <v>30</v>
      </c>
      <c r="N1" s="37" t="s">
        <v>31</v>
      </c>
      <c r="O1" s="37" t="s">
        <v>36</v>
      </c>
      <c r="P1" s="37" t="s">
        <v>37</v>
      </c>
      <c r="Q1" s="37" t="s">
        <v>39</v>
      </c>
      <c r="R1" s="37" t="s">
        <v>40</v>
      </c>
      <c r="S1" s="37" t="s">
        <v>41</v>
      </c>
      <c r="T1" s="37" t="s">
        <v>42</v>
      </c>
      <c r="U1" s="37" t="s">
        <v>43</v>
      </c>
      <c r="V1" s="37" t="s">
        <v>44</v>
      </c>
      <c r="W1" s="37" t="s">
        <v>45</v>
      </c>
      <c r="X1" s="37" t="s">
        <v>32</v>
      </c>
      <c r="Y1" s="37" t="s">
        <v>33</v>
      </c>
      <c r="Z1" s="37" t="s">
        <v>34</v>
      </c>
      <c r="AA1" s="37" t="s">
        <v>35</v>
      </c>
      <c r="AB1" s="37" t="s">
        <v>13</v>
      </c>
      <c r="AC1" s="37" t="s">
        <v>15</v>
      </c>
      <c r="AD1" s="37" t="s">
        <v>16</v>
      </c>
      <c r="AE1" s="37" t="s">
        <v>17</v>
      </c>
      <c r="AF1" s="37" t="s">
        <v>18</v>
      </c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</row>
    <row r="2" customFormat="false" ht="15" hidden="false" customHeight="false" outlineLevel="0" collapsed="false">
      <c r="A2" s="22" t="s">
        <v>51</v>
      </c>
      <c r="B2" s="39" t="s">
        <v>55</v>
      </c>
      <c r="C2" s="39" t="s">
        <v>55</v>
      </c>
      <c r="D2" s="39" t="s">
        <v>55</v>
      </c>
      <c r="E2" s="39" t="s">
        <v>56</v>
      </c>
      <c r="F2" s="39" t="s">
        <v>55</v>
      </c>
      <c r="G2" s="39" t="s">
        <v>57</v>
      </c>
      <c r="H2" s="39" t="s">
        <v>55</v>
      </c>
      <c r="I2" s="39" t="s">
        <v>55</v>
      </c>
      <c r="J2" s="39" t="s">
        <v>55</v>
      </c>
      <c r="K2" s="39" t="s">
        <v>56</v>
      </c>
      <c r="L2" s="39" t="s">
        <v>58</v>
      </c>
      <c r="M2" s="39" t="s">
        <v>57</v>
      </c>
      <c r="N2" s="39" t="s">
        <v>55</v>
      </c>
      <c r="O2" s="39" t="s">
        <v>55</v>
      </c>
      <c r="P2" s="39" t="s">
        <v>55</v>
      </c>
      <c r="Q2" s="39" t="s">
        <v>56</v>
      </c>
      <c r="R2" s="39" t="s">
        <v>55</v>
      </c>
      <c r="S2" s="39" t="s">
        <v>58</v>
      </c>
      <c r="T2" s="39" t="s">
        <v>56</v>
      </c>
      <c r="U2" s="39" t="s">
        <v>58</v>
      </c>
      <c r="V2" s="39" t="s">
        <v>57</v>
      </c>
      <c r="W2" s="39" t="s">
        <v>57</v>
      </c>
      <c r="X2" s="39" t="s">
        <v>57</v>
      </c>
      <c r="Y2" s="39" t="s">
        <v>57</v>
      </c>
      <c r="Z2" s="39" t="s">
        <v>57</v>
      </c>
      <c r="AA2" s="39" t="s">
        <v>58</v>
      </c>
      <c r="AB2" s="39" t="s">
        <v>57</v>
      </c>
      <c r="AC2" s="37" t="s">
        <v>57</v>
      </c>
      <c r="AD2" s="37" t="s">
        <v>57</v>
      </c>
      <c r="AE2" s="37" t="s">
        <v>57</v>
      </c>
      <c r="AF2" s="37" t="s">
        <v>57</v>
      </c>
      <c r="AG2" s="40" t="n">
        <f aca="false">SMALL(AH2:BL2,2)</f>
        <v>1</v>
      </c>
      <c r="AH2" s="37" t="n">
        <f aca="false">VALUE(IF(LEN(B2)=6,0,IF(LEN(B2)=9,LEFT(B2,1),LEFT(B2,2))))</f>
        <v>5</v>
      </c>
      <c r="AI2" s="37" t="n">
        <f aca="false">VALUE(IF(LEN(C2)=6,0,IF(LEN(C2)=9,LEFT(C2,1),LEFT(C2,2))))</f>
        <v>5</v>
      </c>
      <c r="AJ2" s="37" t="n">
        <f aca="false">VALUE(IF(LEN(D2)=6,0,IF(LEN(D2)=9,LEFT(D2,1),LEFT(D2,2))))</f>
        <v>5</v>
      </c>
      <c r="AK2" s="37" t="n">
        <f aca="false">VALUE(IF(LEN(E2)=6,0,IF(LEN(E2)=9,LEFT(E2,1),LEFT(E2,2))))</f>
        <v>20</v>
      </c>
      <c r="AL2" s="37" t="n">
        <f aca="false">VALUE(IF(LEN(F2)=6,0,IF(LEN(F2)=9,LEFT(F2,1),LEFT(F2,2))))</f>
        <v>5</v>
      </c>
      <c r="AM2" s="37" t="n">
        <f aca="false">VALUE(IF(LEN(G2)=6,0,IF(LEN(G2)=9,LEFT(G2,1),LEFT(G2,2))))</f>
        <v>1</v>
      </c>
      <c r="AN2" s="37" t="n">
        <f aca="false">VALUE(IF(LEN(H2)=6,0,IF(LEN(H2)=9,LEFT(H2,1),LEFT(H2,2))))</f>
        <v>5</v>
      </c>
      <c r="AO2" s="37" t="n">
        <f aca="false">VALUE(IF(LEN(I2)=6,0,IF(LEN(I2)=9,LEFT(I2,1),LEFT(I2,2))))</f>
        <v>5</v>
      </c>
      <c r="AP2" s="37" t="n">
        <f aca="false">VALUE(IF(LEN(J2)=6,0,IF(LEN(J2)=9,LEFT(J2,1),LEFT(J2,2))))</f>
        <v>5</v>
      </c>
      <c r="AQ2" s="37" t="n">
        <f aca="false">VALUE(IF(LEN(K2)=6,0,IF(LEN(K2)=9,LEFT(K2,1),LEFT(K2,2))))</f>
        <v>20</v>
      </c>
      <c r="AR2" s="37" t="n">
        <f aca="false">VALUE(IF(LEN(L2)=6,0,IF(LEN(L2)=9,LEFT(L2,1),LEFT(L2,2))))</f>
        <v>10</v>
      </c>
      <c r="AS2" s="37" t="n">
        <f aca="false">VALUE(IF(LEN(M2)=6,0,IF(LEN(M2)=9,LEFT(M2,1),LEFT(M2,2))))</f>
        <v>1</v>
      </c>
      <c r="AT2" s="37" t="n">
        <f aca="false">VALUE(IF(LEN(N2)=6,0,IF(LEN(N2)=9,LEFT(N2,1),LEFT(N2,2))))</f>
        <v>5</v>
      </c>
      <c r="AU2" s="37" t="n">
        <f aca="false">VALUE(IF(LEN(O2)=6,0,IF(LEN(O2)=9,LEFT(O2,1),LEFT(O2,2))))</f>
        <v>5</v>
      </c>
      <c r="AV2" s="37" t="n">
        <f aca="false">VALUE(IF(LEN(P2)=6,0,IF(LEN(P2)=9,LEFT(P2,1),LEFT(P2,2))))</f>
        <v>5</v>
      </c>
      <c r="AW2" s="37" t="n">
        <f aca="false">VALUE(IF(LEN(Q2)=6,0,IF(LEN(Q2)=9,LEFT(Q2,1),LEFT(Q2,2))))</f>
        <v>20</v>
      </c>
      <c r="AX2" s="37" t="n">
        <f aca="false">VALUE(IF(LEN(R2)=6,0,IF(LEN(R2)=9,LEFT(R2,1),LEFT(R2,2))))</f>
        <v>5</v>
      </c>
      <c r="AY2" s="37" t="n">
        <f aca="false">VALUE(IF(LEN(S2)=6,0,IF(LEN(S2)=9,LEFT(S2,1),LEFT(S2,2))))</f>
        <v>10</v>
      </c>
      <c r="AZ2" s="37" t="n">
        <f aca="false">VALUE(IF(LEN(T2)=6,0,IF(LEN(T2)=9,LEFT(T2,1),LEFT(T2,2))))</f>
        <v>20</v>
      </c>
      <c r="BA2" s="37" t="n">
        <f aca="false">VALUE(IF(LEN(U2)=6,0,IF(LEN(U2)=9,LEFT(U2,1),LEFT(U2,2))))</f>
        <v>10</v>
      </c>
      <c r="BB2" s="37" t="n">
        <f aca="false">VALUE(IF(LEN(V2)=6,0,IF(LEN(V2)=9,LEFT(V2,1),LEFT(V2,2))))</f>
        <v>1</v>
      </c>
      <c r="BC2" s="37" t="n">
        <f aca="false">VALUE(IF(LEN(W2)=6,0,IF(LEN(W2)=9,LEFT(W2,1),LEFT(W2,2))))</f>
        <v>1</v>
      </c>
      <c r="BD2" s="37" t="n">
        <f aca="false">VALUE(IF(LEN(X2)=6,0,IF(LEN(X2)=9,LEFT(X2,1),LEFT(X2,2))))</f>
        <v>1</v>
      </c>
      <c r="BE2" s="37" t="n">
        <f aca="false">VALUE(IF(LEN(Y2)=6,0,IF(LEN(Y2)=9,LEFT(Y2,1),LEFT(Y2,2))))</f>
        <v>1</v>
      </c>
      <c r="BF2" s="37" t="n">
        <f aca="false">VALUE(IF(LEN(Z2)=6,0,IF(LEN(Z2)=9,LEFT(Z2,1),LEFT(Z2,2))))</f>
        <v>1</v>
      </c>
      <c r="BG2" s="37" t="n">
        <f aca="false">VALUE(IF(LEN(AA2)=6,0,IF(LEN(AA2)=9,LEFT(AA2,1),LEFT(AA2,2))))</f>
        <v>10</v>
      </c>
      <c r="BH2" s="37" t="n">
        <f aca="false">VALUE(IF(LEN(AB2)=6,0,IF(LEN(AB2)=9,LEFT(AB2,1),LEFT(AB2,2))))</f>
        <v>1</v>
      </c>
      <c r="BI2" s="37" t="n">
        <f aca="false">VALUE(IF(LEN(AC2)=6,0,IF(LEN(AC2)=9,LEFT(AC2,1),LEFT(AC2,2))))</f>
        <v>1</v>
      </c>
      <c r="BJ2" s="37" t="n">
        <f aca="false">VALUE(IF(LEN(AD2)=6,0,IF(LEN(AD2)=9,LEFT(AD2,1),LEFT(AD2,2))))</f>
        <v>1</v>
      </c>
      <c r="BK2" s="37" t="n">
        <f aca="false">VALUE(IF(LEN(AE2)=6,0,IF(LEN(AE2)=9,LEFT(AE2,1),LEFT(AE2,2))))</f>
        <v>1</v>
      </c>
      <c r="BL2" s="37" t="n">
        <f aca="false">VALUE(IF(LEN(AF2)=6,0,IF(LEN(AF2)=9,LEFT(AF2,1),LEFT(AF2,2))))</f>
        <v>1</v>
      </c>
      <c r="BM2" s="38"/>
      <c r="BN2" s="41"/>
    </row>
    <row r="3" customFormat="false" ht="15" hidden="false" customHeight="false" outlineLevel="0" collapsed="false">
      <c r="A3" s="37" t="s">
        <v>19</v>
      </c>
      <c r="B3" s="39" t="s">
        <v>59</v>
      </c>
      <c r="C3" s="39" t="s">
        <v>57</v>
      </c>
      <c r="D3" s="39" t="s">
        <v>60</v>
      </c>
      <c r="E3" s="39" t="s">
        <v>55</v>
      </c>
      <c r="F3" s="39" t="s">
        <v>55</v>
      </c>
      <c r="G3" s="39" t="s">
        <v>57</v>
      </c>
      <c r="H3" s="39" t="s">
        <v>57</v>
      </c>
      <c r="I3" s="39" t="s">
        <v>58</v>
      </c>
      <c r="J3" s="39" t="s">
        <v>61</v>
      </c>
      <c r="K3" s="39" t="s">
        <v>55</v>
      </c>
      <c r="L3" s="39" t="s">
        <v>55</v>
      </c>
      <c r="M3" s="39" t="s">
        <v>55</v>
      </c>
      <c r="N3" s="39" t="s">
        <v>55</v>
      </c>
      <c r="O3" s="39" t="s">
        <v>57</v>
      </c>
      <c r="P3" s="39" t="s">
        <v>57</v>
      </c>
      <c r="Q3" s="39" t="s">
        <v>58</v>
      </c>
      <c r="R3" s="39" t="s">
        <v>61</v>
      </c>
      <c r="S3" s="39" t="s">
        <v>55</v>
      </c>
      <c r="T3" s="39" t="s">
        <v>55</v>
      </c>
      <c r="U3" s="39" t="s">
        <v>57</v>
      </c>
      <c r="V3" s="39" t="s">
        <v>57</v>
      </c>
      <c r="W3" s="39" t="s">
        <v>58</v>
      </c>
      <c r="X3" s="39" t="s">
        <v>61</v>
      </c>
      <c r="Y3" s="39" t="s">
        <v>55</v>
      </c>
      <c r="Z3" s="39" t="s">
        <v>55</v>
      </c>
      <c r="AA3" s="39" t="s">
        <v>57</v>
      </c>
      <c r="AB3" s="39" t="s">
        <v>57</v>
      </c>
      <c r="AC3" s="37" t="s">
        <v>58</v>
      </c>
      <c r="AD3" s="37" t="s">
        <v>61</v>
      </c>
      <c r="AE3" s="37" t="s">
        <v>55</v>
      </c>
      <c r="AF3" s="37" t="s">
        <v>55</v>
      </c>
      <c r="AG3" s="40" t="n">
        <f aca="false">SMALL(AH3:BL3,2)</f>
        <v>1</v>
      </c>
      <c r="AH3" s="37" t="n">
        <f aca="false">VALUE(IF(LEN(B3)=6,0,IF(LEN(B3)=9,LEFT(B3,1),LEFT(B3,2))))</f>
        <v>0</v>
      </c>
      <c r="AI3" s="37" t="n">
        <f aca="false">VALUE(IF(LEN(C3)=6,0,IF(LEN(C3)=9,LEFT(C3,1),LEFT(C3,2))))</f>
        <v>1</v>
      </c>
      <c r="AJ3" s="37" t="n">
        <f aca="false">VALUE(IF(LEN(D3)=6,0,IF(LEN(D3)=9,LEFT(D3,1),LEFT(D3,2))))</f>
        <v>2</v>
      </c>
      <c r="AK3" s="37" t="n">
        <f aca="false">VALUE(IF(LEN(E3)=6,0,IF(LEN(E3)=9,LEFT(E3,1),LEFT(E3,2))))</f>
        <v>5</v>
      </c>
      <c r="AL3" s="37" t="n">
        <f aca="false">VALUE(IF(LEN(F3)=6,0,IF(LEN(F3)=9,LEFT(F3,1),LEFT(F3,2))))</f>
        <v>5</v>
      </c>
      <c r="AM3" s="37" t="n">
        <f aca="false">VALUE(IF(LEN(G3)=6,0,IF(LEN(G3)=9,LEFT(G3,1),LEFT(G3,2))))</f>
        <v>1</v>
      </c>
      <c r="AN3" s="37" t="n">
        <f aca="false">VALUE(IF(LEN(H3)=6,0,IF(LEN(H3)=9,LEFT(H3,1),LEFT(H3,2))))</f>
        <v>1</v>
      </c>
      <c r="AO3" s="37" t="n">
        <f aca="false">VALUE(IF(LEN(I3)=6,0,IF(LEN(I3)=9,LEFT(I3,1),LEFT(I3,2))))</f>
        <v>10</v>
      </c>
      <c r="AP3" s="37" t="n">
        <f aca="false">VALUE(IF(LEN(J3)=6,0,IF(LEN(J3)=9,LEFT(J3,1),LEFT(J3,2))))</f>
        <v>3</v>
      </c>
      <c r="AQ3" s="37" t="n">
        <f aca="false">VALUE(IF(LEN(K3)=6,0,IF(LEN(K3)=9,LEFT(K3,1),LEFT(K3,2))))</f>
        <v>5</v>
      </c>
      <c r="AR3" s="37" t="n">
        <f aca="false">VALUE(IF(LEN(L3)=6,0,IF(LEN(L3)=9,LEFT(L3,1),LEFT(L3,2))))</f>
        <v>5</v>
      </c>
      <c r="AS3" s="37" t="n">
        <f aca="false">VALUE(IF(LEN(M3)=6,0,IF(LEN(M3)=9,LEFT(M3,1),LEFT(M3,2))))</f>
        <v>5</v>
      </c>
      <c r="AT3" s="37" t="n">
        <f aca="false">VALUE(IF(LEN(N3)=6,0,IF(LEN(N3)=9,LEFT(N3,1),LEFT(N3,2))))</f>
        <v>5</v>
      </c>
      <c r="AU3" s="37" t="n">
        <f aca="false">VALUE(IF(LEN(O3)=6,0,IF(LEN(O3)=9,LEFT(O3,1),LEFT(O3,2))))</f>
        <v>1</v>
      </c>
      <c r="AV3" s="37" t="n">
        <f aca="false">VALUE(IF(LEN(P3)=6,0,IF(LEN(P3)=9,LEFT(P3,1),LEFT(P3,2))))</f>
        <v>1</v>
      </c>
      <c r="AW3" s="37" t="n">
        <f aca="false">VALUE(IF(LEN(Q3)=6,0,IF(LEN(Q3)=9,LEFT(Q3,1),LEFT(Q3,2))))</f>
        <v>10</v>
      </c>
      <c r="AX3" s="37" t="n">
        <f aca="false">VALUE(IF(LEN(R3)=6,0,IF(LEN(R3)=9,LEFT(R3,1),LEFT(R3,2))))</f>
        <v>3</v>
      </c>
      <c r="AY3" s="37" t="n">
        <f aca="false">VALUE(IF(LEN(S3)=6,0,IF(LEN(S3)=9,LEFT(S3,1),LEFT(S3,2))))</f>
        <v>5</v>
      </c>
      <c r="AZ3" s="37" t="n">
        <f aca="false">VALUE(IF(LEN(T3)=6,0,IF(LEN(T3)=9,LEFT(T3,1),LEFT(T3,2))))</f>
        <v>5</v>
      </c>
      <c r="BA3" s="37" t="n">
        <f aca="false">VALUE(IF(LEN(U3)=6,0,IF(LEN(U3)=9,LEFT(U3,1),LEFT(U3,2))))</f>
        <v>1</v>
      </c>
      <c r="BB3" s="37" t="n">
        <f aca="false">VALUE(IF(LEN(V3)=6,0,IF(LEN(V3)=9,LEFT(V3,1),LEFT(V3,2))))</f>
        <v>1</v>
      </c>
      <c r="BC3" s="37" t="n">
        <f aca="false">VALUE(IF(LEN(W3)=6,0,IF(LEN(W3)=9,LEFT(W3,1),LEFT(W3,2))))</f>
        <v>10</v>
      </c>
      <c r="BD3" s="37" t="n">
        <f aca="false">VALUE(IF(LEN(X3)=6,0,IF(LEN(X3)=9,LEFT(X3,1),LEFT(X3,2))))</f>
        <v>3</v>
      </c>
      <c r="BE3" s="37" t="n">
        <f aca="false">VALUE(IF(LEN(Y3)=6,0,IF(LEN(Y3)=9,LEFT(Y3,1),LEFT(Y3,2))))</f>
        <v>5</v>
      </c>
      <c r="BF3" s="37" t="n">
        <f aca="false">VALUE(IF(LEN(Z3)=6,0,IF(LEN(Z3)=9,LEFT(Z3,1),LEFT(Z3,2))))</f>
        <v>5</v>
      </c>
      <c r="BG3" s="37" t="n">
        <f aca="false">VALUE(IF(LEN(AA3)=6,0,IF(LEN(AA3)=9,LEFT(AA3,1),LEFT(AA3,2))))</f>
        <v>1</v>
      </c>
      <c r="BH3" s="37" t="n">
        <f aca="false">VALUE(IF(LEN(AB3)=6,0,IF(LEN(AB3)=9,LEFT(AB3,1),LEFT(AB3,2))))</f>
        <v>1</v>
      </c>
      <c r="BI3" s="37" t="n">
        <f aca="false">VALUE(IF(LEN(AC3)=6,0,IF(LEN(AC3)=9,LEFT(AC3,1),LEFT(AC3,2))))</f>
        <v>10</v>
      </c>
      <c r="BJ3" s="37" t="n">
        <f aca="false">VALUE(IF(LEN(AD3)=6,0,IF(LEN(AD3)=9,LEFT(AD3,1),LEFT(AD3,2))))</f>
        <v>3</v>
      </c>
      <c r="BK3" s="37" t="n">
        <f aca="false">VALUE(IF(LEN(AE3)=6,0,IF(LEN(AE3)=9,LEFT(AE3,1),LEFT(AE3,2))))</f>
        <v>5</v>
      </c>
      <c r="BL3" s="37" t="n">
        <f aca="false">VALUE(IF(LEN(AF3)=6,0,IF(LEN(AF3)=9,LEFT(AF3,1),LEFT(AF3,2))))</f>
        <v>5</v>
      </c>
      <c r="BM3" s="38"/>
      <c r="BN3" s="38"/>
    </row>
    <row r="4" customFormat="false" ht="15" hidden="false" customHeight="false" outlineLevel="0" collapsed="false">
      <c r="A4" s="37" t="s">
        <v>20</v>
      </c>
      <c r="B4" s="39" t="s">
        <v>57</v>
      </c>
      <c r="C4" s="39" t="s">
        <v>59</v>
      </c>
      <c r="D4" s="39" t="s">
        <v>61</v>
      </c>
      <c r="E4" s="39" t="s">
        <v>55</v>
      </c>
      <c r="F4" s="39" t="s">
        <v>55</v>
      </c>
      <c r="G4" s="39" t="s">
        <v>57</v>
      </c>
      <c r="H4" s="39" t="s">
        <v>60</v>
      </c>
      <c r="I4" s="39" t="s">
        <v>61</v>
      </c>
      <c r="J4" s="39" t="s">
        <v>58</v>
      </c>
      <c r="K4" s="39" t="s">
        <v>58</v>
      </c>
      <c r="L4" s="39" t="s">
        <v>58</v>
      </c>
      <c r="M4" s="39" t="s">
        <v>55</v>
      </c>
      <c r="N4" s="39" t="s">
        <v>55</v>
      </c>
      <c r="O4" s="39" t="s">
        <v>57</v>
      </c>
      <c r="P4" s="39" t="s">
        <v>60</v>
      </c>
      <c r="Q4" s="39" t="s">
        <v>61</v>
      </c>
      <c r="R4" s="39" t="s">
        <v>58</v>
      </c>
      <c r="S4" s="39" t="s">
        <v>58</v>
      </c>
      <c r="T4" s="39" t="s">
        <v>58</v>
      </c>
      <c r="U4" s="39" t="s">
        <v>57</v>
      </c>
      <c r="V4" s="39" t="s">
        <v>60</v>
      </c>
      <c r="W4" s="39" t="s">
        <v>61</v>
      </c>
      <c r="X4" s="39" t="s">
        <v>58</v>
      </c>
      <c r="Y4" s="39" t="s">
        <v>58</v>
      </c>
      <c r="Z4" s="39" t="s">
        <v>58</v>
      </c>
      <c r="AA4" s="39" t="s">
        <v>57</v>
      </c>
      <c r="AB4" s="39" t="s">
        <v>60</v>
      </c>
      <c r="AC4" s="37" t="s">
        <v>61</v>
      </c>
      <c r="AD4" s="37" t="s">
        <v>58</v>
      </c>
      <c r="AE4" s="37" t="s">
        <v>58</v>
      </c>
      <c r="AF4" s="37" t="s">
        <v>58</v>
      </c>
      <c r="AG4" s="40" t="n">
        <f aca="false">SMALL(AH4:BL4,2)</f>
        <v>1</v>
      </c>
      <c r="AH4" s="37" t="n">
        <f aca="false">VALUE(IF(LEN(B4)=6,0,IF(LEN(B4)=9,LEFT(B4,1),LEFT(B4,2))))</f>
        <v>1</v>
      </c>
      <c r="AI4" s="37" t="n">
        <f aca="false">VALUE(IF(LEN(C4)=6,0,IF(LEN(C4)=9,LEFT(C4,1),LEFT(C4,2))))</f>
        <v>0</v>
      </c>
      <c r="AJ4" s="37" t="n">
        <f aca="false">VALUE(IF(LEN(D4)=6,0,IF(LEN(D4)=9,LEFT(D4,1),LEFT(D4,2))))</f>
        <v>3</v>
      </c>
      <c r="AK4" s="37" t="n">
        <f aca="false">VALUE(IF(LEN(E4)=6,0,IF(LEN(E4)=9,LEFT(E4,1),LEFT(E4,2))))</f>
        <v>5</v>
      </c>
      <c r="AL4" s="37" t="n">
        <f aca="false">VALUE(IF(LEN(F4)=6,0,IF(LEN(F4)=9,LEFT(F4,1),LEFT(F4,2))))</f>
        <v>5</v>
      </c>
      <c r="AM4" s="37" t="n">
        <f aca="false">VALUE(IF(LEN(G4)=6,0,IF(LEN(G4)=9,LEFT(G4,1),LEFT(G4,2))))</f>
        <v>1</v>
      </c>
      <c r="AN4" s="37" t="n">
        <f aca="false">VALUE(IF(LEN(H4)=6,0,IF(LEN(H4)=9,LEFT(H4,1),LEFT(H4,2))))</f>
        <v>2</v>
      </c>
      <c r="AO4" s="37" t="n">
        <f aca="false">VALUE(IF(LEN(I4)=6,0,IF(LEN(I4)=9,LEFT(I4,1),LEFT(I4,2))))</f>
        <v>3</v>
      </c>
      <c r="AP4" s="37" t="n">
        <f aca="false">VALUE(IF(LEN(J4)=6,0,IF(LEN(J4)=9,LEFT(J4,1),LEFT(J4,2))))</f>
        <v>10</v>
      </c>
      <c r="AQ4" s="37" t="n">
        <f aca="false">VALUE(IF(LEN(K4)=6,0,IF(LEN(K4)=9,LEFT(K4,1),LEFT(K4,2))))</f>
        <v>10</v>
      </c>
      <c r="AR4" s="37" t="n">
        <f aca="false">VALUE(IF(LEN(L4)=6,0,IF(LEN(L4)=9,LEFT(L4,1),LEFT(L4,2))))</f>
        <v>10</v>
      </c>
      <c r="AS4" s="37" t="n">
        <f aca="false">VALUE(IF(LEN(M4)=6,0,IF(LEN(M4)=9,LEFT(M4,1),LEFT(M4,2))))</f>
        <v>5</v>
      </c>
      <c r="AT4" s="37" t="n">
        <f aca="false">VALUE(IF(LEN(N4)=6,0,IF(LEN(N4)=9,LEFT(N4,1),LEFT(N4,2))))</f>
        <v>5</v>
      </c>
      <c r="AU4" s="37" t="n">
        <f aca="false">VALUE(IF(LEN(O4)=6,0,IF(LEN(O4)=9,LEFT(O4,1),LEFT(O4,2))))</f>
        <v>1</v>
      </c>
      <c r="AV4" s="37" t="n">
        <f aca="false">VALUE(IF(LEN(P4)=6,0,IF(LEN(P4)=9,LEFT(P4,1),LEFT(P4,2))))</f>
        <v>2</v>
      </c>
      <c r="AW4" s="37" t="n">
        <f aca="false">VALUE(IF(LEN(Q4)=6,0,IF(LEN(Q4)=9,LEFT(Q4,1),LEFT(Q4,2))))</f>
        <v>3</v>
      </c>
      <c r="AX4" s="37" t="n">
        <f aca="false">VALUE(IF(LEN(R4)=6,0,IF(LEN(R4)=9,LEFT(R4,1),LEFT(R4,2))))</f>
        <v>10</v>
      </c>
      <c r="AY4" s="37" t="n">
        <f aca="false">VALUE(IF(LEN(S4)=6,0,IF(LEN(S4)=9,LEFT(S4,1),LEFT(S4,2))))</f>
        <v>10</v>
      </c>
      <c r="AZ4" s="37" t="n">
        <f aca="false">VALUE(IF(LEN(T4)=6,0,IF(LEN(T4)=9,LEFT(T4,1),LEFT(T4,2))))</f>
        <v>10</v>
      </c>
      <c r="BA4" s="37" t="n">
        <f aca="false">VALUE(IF(LEN(U4)=6,0,IF(LEN(U4)=9,LEFT(U4,1),LEFT(U4,2))))</f>
        <v>1</v>
      </c>
      <c r="BB4" s="37" t="n">
        <f aca="false">VALUE(IF(LEN(V4)=6,0,IF(LEN(V4)=9,LEFT(V4,1),LEFT(V4,2))))</f>
        <v>2</v>
      </c>
      <c r="BC4" s="37" t="n">
        <f aca="false">VALUE(IF(LEN(W4)=6,0,IF(LEN(W4)=9,LEFT(W4,1),LEFT(W4,2))))</f>
        <v>3</v>
      </c>
      <c r="BD4" s="37" t="n">
        <f aca="false">VALUE(IF(LEN(X4)=6,0,IF(LEN(X4)=9,LEFT(X4,1),LEFT(X4,2))))</f>
        <v>10</v>
      </c>
      <c r="BE4" s="37" t="n">
        <f aca="false">VALUE(IF(LEN(Y4)=6,0,IF(LEN(Y4)=9,LEFT(Y4,1),LEFT(Y4,2))))</f>
        <v>10</v>
      </c>
      <c r="BF4" s="37" t="n">
        <f aca="false">VALUE(IF(LEN(Z4)=6,0,IF(LEN(Z4)=9,LEFT(Z4,1),LEFT(Z4,2))))</f>
        <v>10</v>
      </c>
      <c r="BG4" s="37" t="n">
        <f aca="false">VALUE(IF(LEN(AA4)=6,0,IF(LEN(AA4)=9,LEFT(AA4,1),LEFT(AA4,2))))</f>
        <v>1</v>
      </c>
      <c r="BH4" s="37" t="n">
        <f aca="false">VALUE(IF(LEN(AB4)=6,0,IF(LEN(AB4)=9,LEFT(AB4,1),LEFT(AB4,2))))</f>
        <v>2</v>
      </c>
      <c r="BI4" s="37" t="n">
        <f aca="false">VALUE(IF(LEN(AC4)=6,0,IF(LEN(AC4)=9,LEFT(AC4,1),LEFT(AC4,2))))</f>
        <v>3</v>
      </c>
      <c r="BJ4" s="37" t="n">
        <f aca="false">VALUE(IF(LEN(AD4)=6,0,IF(LEN(AD4)=9,LEFT(AD4,1),LEFT(AD4,2))))</f>
        <v>10</v>
      </c>
      <c r="BK4" s="37" t="n">
        <f aca="false">VALUE(IF(LEN(AE4)=6,0,IF(LEN(AE4)=9,LEFT(AE4,1),LEFT(AE4,2))))</f>
        <v>10</v>
      </c>
      <c r="BL4" s="37" t="n">
        <f aca="false">VALUE(IF(LEN(AF4)=6,0,IF(LEN(AF4)=9,LEFT(AF4,1),LEFT(AF4,2))))</f>
        <v>10</v>
      </c>
      <c r="BM4" s="38"/>
      <c r="BN4" s="38"/>
    </row>
    <row r="5" customFormat="false" ht="15" hidden="false" customHeight="false" outlineLevel="0" collapsed="false">
      <c r="A5" s="37" t="s">
        <v>21</v>
      </c>
      <c r="B5" s="39" t="s">
        <v>60</v>
      </c>
      <c r="C5" s="39" t="s">
        <v>61</v>
      </c>
      <c r="D5" s="39" t="s">
        <v>59</v>
      </c>
      <c r="E5" s="39" t="s">
        <v>58</v>
      </c>
      <c r="F5" s="39" t="s">
        <v>58</v>
      </c>
      <c r="G5" s="39" t="s">
        <v>57</v>
      </c>
      <c r="H5" s="39" t="s">
        <v>55</v>
      </c>
      <c r="I5" s="39" t="s">
        <v>55</v>
      </c>
      <c r="J5" s="39" t="s">
        <v>58</v>
      </c>
      <c r="K5" s="39" t="s">
        <v>58</v>
      </c>
      <c r="L5" s="39" t="s">
        <v>56</v>
      </c>
      <c r="M5" s="39" t="s">
        <v>58</v>
      </c>
      <c r="N5" s="39" t="s">
        <v>58</v>
      </c>
      <c r="O5" s="39" t="s">
        <v>57</v>
      </c>
      <c r="P5" s="39" t="s">
        <v>55</v>
      </c>
      <c r="Q5" s="39" t="s">
        <v>55</v>
      </c>
      <c r="R5" s="39" t="s">
        <v>58</v>
      </c>
      <c r="S5" s="39" t="s">
        <v>58</v>
      </c>
      <c r="T5" s="39" t="s">
        <v>56</v>
      </c>
      <c r="U5" s="39" t="s">
        <v>57</v>
      </c>
      <c r="V5" s="39" t="s">
        <v>55</v>
      </c>
      <c r="W5" s="39" t="s">
        <v>55</v>
      </c>
      <c r="X5" s="39" t="s">
        <v>58</v>
      </c>
      <c r="Y5" s="39" t="s">
        <v>58</v>
      </c>
      <c r="Z5" s="39" t="s">
        <v>56</v>
      </c>
      <c r="AA5" s="39" t="s">
        <v>57</v>
      </c>
      <c r="AB5" s="39" t="s">
        <v>55</v>
      </c>
      <c r="AC5" s="37" t="s">
        <v>55</v>
      </c>
      <c r="AD5" s="37" t="s">
        <v>58</v>
      </c>
      <c r="AE5" s="37" t="s">
        <v>58</v>
      </c>
      <c r="AF5" s="37" t="s">
        <v>56</v>
      </c>
      <c r="AG5" s="40" t="n">
        <f aca="false">SMALL(AH5:BL5,2)</f>
        <v>1</v>
      </c>
      <c r="AH5" s="37" t="n">
        <f aca="false">VALUE(IF(LEN(B5)=6,0,IF(LEN(B5)=9,LEFT(B5,1),LEFT(B5,2))))</f>
        <v>2</v>
      </c>
      <c r="AI5" s="37" t="n">
        <f aca="false">VALUE(IF(LEN(C5)=6,0,IF(LEN(C5)=9,LEFT(C5,1),LEFT(C5,2))))</f>
        <v>3</v>
      </c>
      <c r="AJ5" s="37" t="n">
        <f aca="false">VALUE(IF(LEN(D5)=6,0,IF(LEN(D5)=9,LEFT(D5,1),LEFT(D5,2))))</f>
        <v>0</v>
      </c>
      <c r="AK5" s="37" t="n">
        <f aca="false">VALUE(IF(LEN(E5)=6,0,IF(LEN(E5)=9,LEFT(E5,1),LEFT(E5,2))))</f>
        <v>10</v>
      </c>
      <c r="AL5" s="37" t="n">
        <f aca="false">VALUE(IF(LEN(F5)=6,0,IF(LEN(F5)=9,LEFT(F5,1),LEFT(F5,2))))</f>
        <v>10</v>
      </c>
      <c r="AM5" s="37" t="n">
        <f aca="false">VALUE(IF(LEN(G5)=6,0,IF(LEN(G5)=9,LEFT(G5,1),LEFT(G5,2))))</f>
        <v>1</v>
      </c>
      <c r="AN5" s="37" t="n">
        <f aca="false">VALUE(IF(LEN(H5)=6,0,IF(LEN(H5)=9,LEFT(H5,1),LEFT(H5,2))))</f>
        <v>5</v>
      </c>
      <c r="AO5" s="37" t="n">
        <f aca="false">VALUE(IF(LEN(I5)=6,0,IF(LEN(I5)=9,LEFT(I5,1),LEFT(I5,2))))</f>
        <v>5</v>
      </c>
      <c r="AP5" s="37" t="n">
        <f aca="false">VALUE(IF(LEN(J5)=6,0,IF(LEN(J5)=9,LEFT(J5,1),LEFT(J5,2))))</f>
        <v>10</v>
      </c>
      <c r="AQ5" s="37" t="n">
        <f aca="false">VALUE(IF(LEN(K5)=6,0,IF(LEN(K5)=9,LEFT(K5,1),LEFT(K5,2))))</f>
        <v>10</v>
      </c>
      <c r="AR5" s="37" t="n">
        <f aca="false">VALUE(IF(LEN(L5)=6,0,IF(LEN(L5)=9,LEFT(L5,1),LEFT(L5,2))))</f>
        <v>20</v>
      </c>
      <c r="AS5" s="37" t="n">
        <f aca="false">VALUE(IF(LEN(M5)=6,0,IF(LEN(M5)=9,LEFT(M5,1),LEFT(M5,2))))</f>
        <v>10</v>
      </c>
      <c r="AT5" s="37" t="n">
        <f aca="false">VALUE(IF(LEN(N5)=6,0,IF(LEN(N5)=9,LEFT(N5,1),LEFT(N5,2))))</f>
        <v>10</v>
      </c>
      <c r="AU5" s="37" t="n">
        <f aca="false">VALUE(IF(LEN(O5)=6,0,IF(LEN(O5)=9,LEFT(O5,1),LEFT(O5,2))))</f>
        <v>1</v>
      </c>
      <c r="AV5" s="37" t="n">
        <f aca="false">VALUE(IF(LEN(P5)=6,0,IF(LEN(P5)=9,LEFT(P5,1),LEFT(P5,2))))</f>
        <v>5</v>
      </c>
      <c r="AW5" s="37" t="n">
        <f aca="false">VALUE(IF(LEN(Q5)=6,0,IF(LEN(Q5)=9,LEFT(Q5,1),LEFT(Q5,2))))</f>
        <v>5</v>
      </c>
      <c r="AX5" s="37" t="n">
        <f aca="false">VALUE(IF(LEN(R5)=6,0,IF(LEN(R5)=9,LEFT(R5,1),LEFT(R5,2))))</f>
        <v>10</v>
      </c>
      <c r="AY5" s="37" t="n">
        <f aca="false">VALUE(IF(LEN(S5)=6,0,IF(LEN(S5)=9,LEFT(S5,1),LEFT(S5,2))))</f>
        <v>10</v>
      </c>
      <c r="AZ5" s="37" t="n">
        <f aca="false">VALUE(IF(LEN(T5)=6,0,IF(LEN(T5)=9,LEFT(T5,1),LEFT(T5,2))))</f>
        <v>20</v>
      </c>
      <c r="BA5" s="37" t="n">
        <f aca="false">VALUE(IF(LEN(U5)=6,0,IF(LEN(U5)=9,LEFT(U5,1),LEFT(U5,2))))</f>
        <v>1</v>
      </c>
      <c r="BB5" s="37" t="n">
        <f aca="false">VALUE(IF(LEN(V5)=6,0,IF(LEN(V5)=9,LEFT(V5,1),LEFT(V5,2))))</f>
        <v>5</v>
      </c>
      <c r="BC5" s="37" t="n">
        <f aca="false">VALUE(IF(LEN(W5)=6,0,IF(LEN(W5)=9,LEFT(W5,1),LEFT(W5,2))))</f>
        <v>5</v>
      </c>
      <c r="BD5" s="37" t="n">
        <f aca="false">VALUE(IF(LEN(X5)=6,0,IF(LEN(X5)=9,LEFT(X5,1),LEFT(X5,2))))</f>
        <v>10</v>
      </c>
      <c r="BE5" s="37" t="n">
        <f aca="false">VALUE(IF(LEN(Y5)=6,0,IF(LEN(Y5)=9,LEFT(Y5,1),LEFT(Y5,2))))</f>
        <v>10</v>
      </c>
      <c r="BF5" s="37" t="n">
        <f aca="false">VALUE(IF(LEN(Z5)=6,0,IF(LEN(Z5)=9,LEFT(Z5,1),LEFT(Z5,2))))</f>
        <v>20</v>
      </c>
      <c r="BG5" s="37" t="n">
        <f aca="false">VALUE(IF(LEN(AA5)=6,0,IF(LEN(AA5)=9,LEFT(AA5,1),LEFT(AA5,2))))</f>
        <v>1</v>
      </c>
      <c r="BH5" s="37" t="n">
        <f aca="false">VALUE(IF(LEN(AB5)=6,0,IF(LEN(AB5)=9,LEFT(AB5,1),LEFT(AB5,2))))</f>
        <v>5</v>
      </c>
      <c r="BI5" s="37" t="n">
        <f aca="false">VALUE(IF(LEN(AC5)=6,0,IF(LEN(AC5)=9,LEFT(AC5,1),LEFT(AC5,2))))</f>
        <v>5</v>
      </c>
      <c r="BJ5" s="37" t="n">
        <f aca="false">VALUE(IF(LEN(AD5)=6,0,IF(LEN(AD5)=9,LEFT(AD5,1),LEFT(AD5,2))))</f>
        <v>10</v>
      </c>
      <c r="BK5" s="37" t="n">
        <f aca="false">VALUE(IF(LEN(AE5)=6,0,IF(LEN(AE5)=9,LEFT(AE5,1),LEFT(AE5,2))))</f>
        <v>10</v>
      </c>
      <c r="BL5" s="37" t="n">
        <f aca="false">VALUE(IF(LEN(AF5)=6,0,IF(LEN(AF5)=9,LEFT(AF5,1),LEFT(AF5,2))))</f>
        <v>20</v>
      </c>
      <c r="BM5" s="38"/>
      <c r="BN5" s="38"/>
    </row>
    <row r="6" customFormat="false" ht="15" hidden="false" customHeight="false" outlineLevel="0" collapsed="false">
      <c r="A6" s="37" t="s">
        <v>22</v>
      </c>
      <c r="B6" s="39" t="s">
        <v>55</v>
      </c>
      <c r="C6" s="39" t="s">
        <v>55</v>
      </c>
      <c r="D6" s="39" t="s">
        <v>58</v>
      </c>
      <c r="E6" s="39" t="s">
        <v>59</v>
      </c>
      <c r="F6" s="39" t="s">
        <v>56</v>
      </c>
      <c r="G6" s="39" t="s">
        <v>57</v>
      </c>
      <c r="H6" s="39" t="s">
        <v>55</v>
      </c>
      <c r="I6" s="39" t="s">
        <v>55</v>
      </c>
      <c r="J6" s="39" t="s">
        <v>55</v>
      </c>
      <c r="K6" s="39" t="s">
        <v>56</v>
      </c>
      <c r="L6" s="39" t="s">
        <v>58</v>
      </c>
      <c r="M6" s="39" t="s">
        <v>57</v>
      </c>
      <c r="N6" s="39" t="s">
        <v>57</v>
      </c>
      <c r="O6" s="39" t="s">
        <v>57</v>
      </c>
      <c r="P6" s="39" t="s">
        <v>58</v>
      </c>
      <c r="Q6" s="39" t="s">
        <v>57</v>
      </c>
      <c r="R6" s="39" t="s">
        <v>60</v>
      </c>
      <c r="S6" s="39" t="s">
        <v>55</v>
      </c>
      <c r="T6" s="39" t="s">
        <v>55</v>
      </c>
      <c r="U6" s="39" t="s">
        <v>57</v>
      </c>
      <c r="V6" s="39" t="s">
        <v>55</v>
      </c>
      <c r="W6" s="39" t="s">
        <v>55</v>
      </c>
      <c r="X6" s="39" t="s">
        <v>55</v>
      </c>
      <c r="Y6" s="39" t="s">
        <v>56</v>
      </c>
      <c r="Z6" s="39" t="s">
        <v>58</v>
      </c>
      <c r="AA6" s="39" t="s">
        <v>57</v>
      </c>
      <c r="AB6" s="39" t="s">
        <v>55</v>
      </c>
      <c r="AC6" s="37" t="s">
        <v>55</v>
      </c>
      <c r="AD6" s="37" t="s">
        <v>55</v>
      </c>
      <c r="AE6" s="37" t="s">
        <v>56</v>
      </c>
      <c r="AF6" s="37" t="s">
        <v>58</v>
      </c>
      <c r="AG6" s="40" t="n">
        <f aca="false">SMALL(AH6:BL6,2)</f>
        <v>1</v>
      </c>
      <c r="AH6" s="37" t="n">
        <f aca="false">VALUE(IF(LEN(B6)=6,0,IF(LEN(B6)=9,LEFT(B6,1),LEFT(B6,2))))</f>
        <v>5</v>
      </c>
      <c r="AI6" s="37" t="n">
        <f aca="false">VALUE(IF(LEN(C6)=6,0,IF(LEN(C6)=9,LEFT(C6,1),LEFT(C6,2))))</f>
        <v>5</v>
      </c>
      <c r="AJ6" s="37" t="n">
        <f aca="false">VALUE(IF(LEN(D6)=6,0,IF(LEN(D6)=9,LEFT(D6,1),LEFT(D6,2))))</f>
        <v>10</v>
      </c>
      <c r="AK6" s="37" t="n">
        <f aca="false">VALUE(IF(LEN(E6)=6,0,IF(LEN(E6)=9,LEFT(E6,1),LEFT(E6,2))))</f>
        <v>0</v>
      </c>
      <c r="AL6" s="37" t="n">
        <f aca="false">VALUE(IF(LEN(F6)=6,0,IF(LEN(F6)=9,LEFT(F6,1),LEFT(F6,2))))</f>
        <v>20</v>
      </c>
      <c r="AM6" s="37" t="n">
        <f aca="false">VALUE(IF(LEN(G6)=6,0,IF(LEN(G6)=9,LEFT(G6,1),LEFT(G6,2))))</f>
        <v>1</v>
      </c>
      <c r="AN6" s="37" t="n">
        <f aca="false">VALUE(IF(LEN(H6)=6,0,IF(LEN(H6)=9,LEFT(H6,1),LEFT(H6,2))))</f>
        <v>5</v>
      </c>
      <c r="AO6" s="37" t="n">
        <f aca="false">VALUE(IF(LEN(I6)=6,0,IF(LEN(I6)=9,LEFT(I6,1),LEFT(I6,2))))</f>
        <v>5</v>
      </c>
      <c r="AP6" s="37" t="n">
        <f aca="false">VALUE(IF(LEN(J6)=6,0,IF(LEN(J6)=9,LEFT(J6,1),LEFT(J6,2))))</f>
        <v>5</v>
      </c>
      <c r="AQ6" s="37" t="n">
        <f aca="false">VALUE(IF(LEN(K6)=6,0,IF(LEN(K6)=9,LEFT(K6,1),LEFT(K6,2))))</f>
        <v>20</v>
      </c>
      <c r="AR6" s="37" t="n">
        <f aca="false">VALUE(IF(LEN(L6)=6,0,IF(LEN(L6)=9,LEFT(L6,1),LEFT(L6,2))))</f>
        <v>10</v>
      </c>
      <c r="AS6" s="37" t="n">
        <f aca="false">VALUE(IF(LEN(M6)=6,0,IF(LEN(M6)=9,LEFT(M6,1),LEFT(M6,2))))</f>
        <v>1</v>
      </c>
      <c r="AT6" s="37" t="n">
        <f aca="false">VALUE(IF(LEN(N6)=6,0,IF(LEN(N6)=9,LEFT(N6,1),LEFT(N6,2))))</f>
        <v>1</v>
      </c>
      <c r="AU6" s="37" t="n">
        <f aca="false">VALUE(IF(LEN(O6)=6,0,IF(LEN(O6)=9,LEFT(O6,1),LEFT(O6,2))))</f>
        <v>1</v>
      </c>
      <c r="AV6" s="37" t="n">
        <f aca="false">VALUE(IF(LEN(P6)=6,0,IF(LEN(P6)=9,LEFT(P6,1),LEFT(P6,2))))</f>
        <v>10</v>
      </c>
      <c r="AW6" s="37" t="n">
        <f aca="false">VALUE(IF(LEN(Q6)=6,0,IF(LEN(Q6)=9,LEFT(Q6,1),LEFT(Q6,2))))</f>
        <v>1</v>
      </c>
      <c r="AX6" s="37" t="n">
        <f aca="false">VALUE(IF(LEN(R6)=6,0,IF(LEN(R6)=9,LEFT(R6,1),LEFT(R6,2))))</f>
        <v>2</v>
      </c>
      <c r="AY6" s="37" t="n">
        <f aca="false">VALUE(IF(LEN(S6)=6,0,IF(LEN(S6)=9,LEFT(S6,1),LEFT(S6,2))))</f>
        <v>5</v>
      </c>
      <c r="AZ6" s="37" t="n">
        <f aca="false">VALUE(IF(LEN(T6)=6,0,IF(LEN(T6)=9,LEFT(T6,1),LEFT(T6,2))))</f>
        <v>5</v>
      </c>
      <c r="BA6" s="37" t="n">
        <f aca="false">VALUE(IF(LEN(U6)=6,0,IF(LEN(U6)=9,LEFT(U6,1),LEFT(U6,2))))</f>
        <v>1</v>
      </c>
      <c r="BB6" s="37" t="n">
        <f aca="false">VALUE(IF(LEN(V6)=6,0,IF(LEN(V6)=9,LEFT(V6,1),LEFT(V6,2))))</f>
        <v>5</v>
      </c>
      <c r="BC6" s="37" t="n">
        <f aca="false">VALUE(IF(LEN(W6)=6,0,IF(LEN(W6)=9,LEFT(W6,1),LEFT(W6,2))))</f>
        <v>5</v>
      </c>
      <c r="BD6" s="37" t="n">
        <f aca="false">VALUE(IF(LEN(X6)=6,0,IF(LEN(X6)=9,LEFT(X6,1),LEFT(X6,2))))</f>
        <v>5</v>
      </c>
      <c r="BE6" s="37" t="n">
        <f aca="false">VALUE(IF(LEN(Y6)=6,0,IF(LEN(Y6)=9,LEFT(Y6,1),LEFT(Y6,2))))</f>
        <v>20</v>
      </c>
      <c r="BF6" s="37" t="n">
        <f aca="false">VALUE(IF(LEN(Z6)=6,0,IF(LEN(Z6)=9,LEFT(Z6,1),LEFT(Z6,2))))</f>
        <v>10</v>
      </c>
      <c r="BG6" s="37" t="n">
        <f aca="false">VALUE(IF(LEN(AA6)=6,0,IF(LEN(AA6)=9,LEFT(AA6,1),LEFT(AA6,2))))</f>
        <v>1</v>
      </c>
      <c r="BH6" s="37" t="n">
        <f aca="false">VALUE(IF(LEN(AB6)=6,0,IF(LEN(AB6)=9,LEFT(AB6,1),LEFT(AB6,2))))</f>
        <v>5</v>
      </c>
      <c r="BI6" s="37" t="n">
        <f aca="false">VALUE(IF(LEN(AC6)=6,0,IF(LEN(AC6)=9,LEFT(AC6,1),LEFT(AC6,2))))</f>
        <v>5</v>
      </c>
      <c r="BJ6" s="37" t="n">
        <f aca="false">VALUE(IF(LEN(AD6)=6,0,IF(LEN(AD6)=9,LEFT(AD6,1),LEFT(AD6,2))))</f>
        <v>5</v>
      </c>
      <c r="BK6" s="37" t="n">
        <f aca="false">VALUE(IF(LEN(AE6)=6,0,IF(LEN(AE6)=9,LEFT(AE6,1),LEFT(AE6,2))))</f>
        <v>20</v>
      </c>
      <c r="BL6" s="37" t="n">
        <f aca="false">VALUE(IF(LEN(AF6)=6,0,IF(LEN(AF6)=9,LEFT(AF6,1),LEFT(AF6,2))))</f>
        <v>10</v>
      </c>
      <c r="BM6" s="38"/>
      <c r="BN6" s="38"/>
    </row>
    <row r="7" customFormat="false" ht="15" hidden="false" customHeight="false" outlineLevel="0" collapsed="false">
      <c r="A7" s="37" t="s">
        <v>23</v>
      </c>
      <c r="B7" s="39" t="s">
        <v>55</v>
      </c>
      <c r="C7" s="39" t="s">
        <v>55</v>
      </c>
      <c r="D7" s="39" t="s">
        <v>55</v>
      </c>
      <c r="E7" s="39" t="s">
        <v>56</v>
      </c>
      <c r="F7" s="39" t="s">
        <v>59</v>
      </c>
      <c r="G7" s="39" t="s">
        <v>57</v>
      </c>
      <c r="H7" s="39" t="s">
        <v>55</v>
      </c>
      <c r="I7" s="39" t="s">
        <v>55</v>
      </c>
      <c r="J7" s="39" t="s">
        <v>55</v>
      </c>
      <c r="K7" s="39" t="s">
        <v>56</v>
      </c>
      <c r="L7" s="39" t="s">
        <v>58</v>
      </c>
      <c r="M7" s="39" t="s">
        <v>55</v>
      </c>
      <c r="N7" s="39" t="s">
        <v>55</v>
      </c>
      <c r="O7" s="39" t="s">
        <v>57</v>
      </c>
      <c r="P7" s="39" t="s">
        <v>57</v>
      </c>
      <c r="Q7" s="39" t="s">
        <v>58</v>
      </c>
      <c r="R7" s="39" t="s">
        <v>61</v>
      </c>
      <c r="S7" s="39" t="s">
        <v>55</v>
      </c>
      <c r="T7" s="39" t="s">
        <v>55</v>
      </c>
      <c r="U7" s="39" t="s">
        <v>58</v>
      </c>
      <c r="V7" s="39" t="s">
        <v>57</v>
      </c>
      <c r="W7" s="39" t="s">
        <v>57</v>
      </c>
      <c r="X7" s="39" t="s">
        <v>57</v>
      </c>
      <c r="Y7" s="39" t="s">
        <v>57</v>
      </c>
      <c r="Z7" s="39" t="s">
        <v>57</v>
      </c>
      <c r="AA7" s="39" t="s">
        <v>58</v>
      </c>
      <c r="AB7" s="39" t="s">
        <v>57</v>
      </c>
      <c r="AC7" s="37" t="s">
        <v>57</v>
      </c>
      <c r="AD7" s="37" t="s">
        <v>57</v>
      </c>
      <c r="AE7" s="37" t="s">
        <v>57</v>
      </c>
      <c r="AF7" s="37" t="s">
        <v>57</v>
      </c>
      <c r="AG7" s="40" t="n">
        <f aca="false">SMALL(AH7:BL7,2)</f>
        <v>1</v>
      </c>
      <c r="AH7" s="37" t="n">
        <f aca="false">VALUE(IF(LEN(B7)=6,0,IF(LEN(B7)=9,LEFT(B7,1),LEFT(B7,2))))</f>
        <v>5</v>
      </c>
      <c r="AI7" s="37" t="n">
        <f aca="false">VALUE(IF(LEN(C7)=6,0,IF(LEN(C7)=9,LEFT(C7,1),LEFT(C7,2))))</f>
        <v>5</v>
      </c>
      <c r="AJ7" s="37" t="n">
        <f aca="false">VALUE(IF(LEN(D7)=6,0,IF(LEN(D7)=9,LEFT(D7,1),LEFT(D7,2))))</f>
        <v>5</v>
      </c>
      <c r="AK7" s="37" t="n">
        <f aca="false">VALUE(IF(LEN(E7)=6,0,IF(LEN(E7)=9,LEFT(E7,1),LEFT(E7,2))))</f>
        <v>20</v>
      </c>
      <c r="AL7" s="37" t="n">
        <f aca="false">VALUE(IF(LEN(F7)=6,0,IF(LEN(F7)=9,LEFT(F7,1),LEFT(F7,2))))</f>
        <v>0</v>
      </c>
      <c r="AM7" s="37" t="n">
        <f aca="false">VALUE(IF(LEN(G7)=6,0,IF(LEN(G7)=9,LEFT(G7,1),LEFT(G7,2))))</f>
        <v>1</v>
      </c>
      <c r="AN7" s="37" t="n">
        <f aca="false">VALUE(IF(LEN(H7)=6,0,IF(LEN(H7)=9,LEFT(H7,1),LEFT(H7,2))))</f>
        <v>5</v>
      </c>
      <c r="AO7" s="37" t="n">
        <f aca="false">VALUE(IF(LEN(I7)=6,0,IF(LEN(I7)=9,LEFT(I7,1),LEFT(I7,2))))</f>
        <v>5</v>
      </c>
      <c r="AP7" s="37" t="n">
        <f aca="false">VALUE(IF(LEN(J7)=6,0,IF(LEN(J7)=9,LEFT(J7,1),LEFT(J7,2))))</f>
        <v>5</v>
      </c>
      <c r="AQ7" s="37" t="n">
        <f aca="false">VALUE(IF(LEN(K7)=6,0,IF(LEN(K7)=9,LEFT(K7,1),LEFT(K7,2))))</f>
        <v>20</v>
      </c>
      <c r="AR7" s="37" t="n">
        <f aca="false">VALUE(IF(LEN(L7)=6,0,IF(LEN(L7)=9,LEFT(L7,1),LEFT(L7,2))))</f>
        <v>10</v>
      </c>
      <c r="AS7" s="37" t="n">
        <f aca="false">VALUE(IF(LEN(M7)=6,0,IF(LEN(M7)=9,LEFT(M7,1),LEFT(M7,2))))</f>
        <v>5</v>
      </c>
      <c r="AT7" s="37" t="n">
        <f aca="false">VALUE(IF(LEN(N7)=6,0,IF(LEN(N7)=9,LEFT(N7,1),LEFT(N7,2))))</f>
        <v>5</v>
      </c>
      <c r="AU7" s="37" t="n">
        <f aca="false">VALUE(IF(LEN(O7)=6,0,IF(LEN(O7)=9,LEFT(O7,1),LEFT(O7,2))))</f>
        <v>1</v>
      </c>
      <c r="AV7" s="37" t="n">
        <f aca="false">VALUE(IF(LEN(P7)=6,0,IF(LEN(P7)=9,LEFT(P7,1),LEFT(P7,2))))</f>
        <v>1</v>
      </c>
      <c r="AW7" s="37" t="n">
        <f aca="false">VALUE(IF(LEN(Q7)=6,0,IF(LEN(Q7)=9,LEFT(Q7,1),LEFT(Q7,2))))</f>
        <v>10</v>
      </c>
      <c r="AX7" s="37" t="n">
        <f aca="false">VALUE(IF(LEN(R7)=6,0,IF(LEN(R7)=9,LEFT(R7,1),LEFT(R7,2))))</f>
        <v>3</v>
      </c>
      <c r="AY7" s="37" t="n">
        <f aca="false">VALUE(IF(LEN(S7)=6,0,IF(LEN(S7)=9,LEFT(S7,1),LEFT(S7,2))))</f>
        <v>5</v>
      </c>
      <c r="AZ7" s="37" t="n">
        <f aca="false">VALUE(IF(LEN(T7)=6,0,IF(LEN(T7)=9,LEFT(T7,1),LEFT(T7,2))))</f>
        <v>5</v>
      </c>
      <c r="BA7" s="37" t="n">
        <f aca="false">VALUE(IF(LEN(U7)=6,0,IF(LEN(U7)=9,LEFT(U7,1),LEFT(U7,2))))</f>
        <v>10</v>
      </c>
      <c r="BB7" s="37" t="n">
        <f aca="false">VALUE(IF(LEN(V7)=6,0,IF(LEN(V7)=9,LEFT(V7,1),LEFT(V7,2))))</f>
        <v>1</v>
      </c>
      <c r="BC7" s="37" t="n">
        <f aca="false">VALUE(IF(LEN(W7)=6,0,IF(LEN(W7)=9,LEFT(W7,1),LEFT(W7,2))))</f>
        <v>1</v>
      </c>
      <c r="BD7" s="37" t="n">
        <f aca="false">VALUE(IF(LEN(X7)=6,0,IF(LEN(X7)=9,LEFT(X7,1),LEFT(X7,2))))</f>
        <v>1</v>
      </c>
      <c r="BE7" s="37" t="n">
        <f aca="false">VALUE(IF(LEN(Y7)=6,0,IF(LEN(Y7)=9,LEFT(Y7,1),LEFT(Y7,2))))</f>
        <v>1</v>
      </c>
      <c r="BF7" s="37" t="n">
        <f aca="false">VALUE(IF(LEN(Z7)=6,0,IF(LEN(Z7)=9,LEFT(Z7,1),LEFT(Z7,2))))</f>
        <v>1</v>
      </c>
      <c r="BG7" s="37" t="n">
        <f aca="false">VALUE(IF(LEN(AA7)=6,0,IF(LEN(AA7)=9,LEFT(AA7,1),LEFT(AA7,2))))</f>
        <v>10</v>
      </c>
      <c r="BH7" s="37" t="n">
        <f aca="false">VALUE(IF(LEN(AB7)=6,0,IF(LEN(AB7)=9,LEFT(AB7,1),LEFT(AB7,2))))</f>
        <v>1</v>
      </c>
      <c r="BI7" s="37" t="n">
        <f aca="false">VALUE(IF(LEN(AC7)=6,0,IF(LEN(AC7)=9,LEFT(AC7,1),LEFT(AC7,2))))</f>
        <v>1</v>
      </c>
      <c r="BJ7" s="37" t="n">
        <f aca="false">VALUE(IF(LEN(AD7)=6,0,IF(LEN(AD7)=9,LEFT(AD7,1),LEFT(AD7,2))))</f>
        <v>1</v>
      </c>
      <c r="BK7" s="37" t="n">
        <f aca="false">VALUE(IF(LEN(AE7)=6,0,IF(LEN(AE7)=9,LEFT(AE7,1),LEFT(AE7,2))))</f>
        <v>1</v>
      </c>
      <c r="BL7" s="37" t="n">
        <f aca="false">VALUE(IF(LEN(AF7)=6,0,IF(LEN(AF7)=9,LEFT(AF7,1),LEFT(AF7,2))))</f>
        <v>1</v>
      </c>
      <c r="BM7" s="38"/>
      <c r="BN7" s="38"/>
    </row>
    <row r="8" customFormat="false" ht="15" hidden="false" customHeight="false" outlineLevel="0" collapsed="false">
      <c r="A8" s="37" t="s">
        <v>24</v>
      </c>
      <c r="B8" s="39" t="s">
        <v>57</v>
      </c>
      <c r="C8" s="39" t="s">
        <v>57</v>
      </c>
      <c r="D8" s="39" t="s">
        <v>57</v>
      </c>
      <c r="E8" s="39" t="s">
        <v>57</v>
      </c>
      <c r="F8" s="39" t="s">
        <v>57</v>
      </c>
      <c r="G8" s="39" t="s">
        <v>59</v>
      </c>
      <c r="H8" s="39" t="s">
        <v>57</v>
      </c>
      <c r="I8" s="39" t="s">
        <v>57</v>
      </c>
      <c r="J8" s="39" t="s">
        <v>57</v>
      </c>
      <c r="K8" s="39" t="s">
        <v>57</v>
      </c>
      <c r="L8" s="39" t="s">
        <v>57</v>
      </c>
      <c r="M8" s="39" t="s">
        <v>55</v>
      </c>
      <c r="N8" s="39" t="s">
        <v>55</v>
      </c>
      <c r="O8" s="39" t="s">
        <v>57</v>
      </c>
      <c r="P8" s="39" t="s">
        <v>60</v>
      </c>
      <c r="Q8" s="39" t="s">
        <v>61</v>
      </c>
      <c r="R8" s="39" t="s">
        <v>58</v>
      </c>
      <c r="S8" s="39" t="s">
        <v>58</v>
      </c>
      <c r="T8" s="39" t="s">
        <v>58</v>
      </c>
      <c r="U8" s="39" t="s">
        <v>57</v>
      </c>
      <c r="V8" s="39" t="s">
        <v>58</v>
      </c>
      <c r="W8" s="39" t="s">
        <v>57</v>
      </c>
      <c r="X8" s="39" t="s">
        <v>60</v>
      </c>
      <c r="Y8" s="39" t="s">
        <v>55</v>
      </c>
      <c r="Z8" s="39" t="s">
        <v>55</v>
      </c>
      <c r="AA8" s="39" t="s">
        <v>57</v>
      </c>
      <c r="AB8" s="39" t="s">
        <v>58</v>
      </c>
      <c r="AC8" s="37" t="s">
        <v>57</v>
      </c>
      <c r="AD8" s="37" t="s">
        <v>60</v>
      </c>
      <c r="AE8" s="37" t="s">
        <v>55</v>
      </c>
      <c r="AF8" s="37" t="s">
        <v>55</v>
      </c>
      <c r="AG8" s="40" t="n">
        <f aca="false">SMALL(AH8:BL8,2)</f>
        <v>1</v>
      </c>
      <c r="AH8" s="37" t="n">
        <f aca="false">VALUE(IF(LEN(B8)=6,0,IF(LEN(B8)=9,LEFT(B8,1),LEFT(B8,2))))</f>
        <v>1</v>
      </c>
      <c r="AI8" s="37" t="n">
        <f aca="false">VALUE(IF(LEN(C8)=6,0,IF(LEN(C8)=9,LEFT(C8,1),LEFT(C8,2))))</f>
        <v>1</v>
      </c>
      <c r="AJ8" s="37" t="n">
        <f aca="false">VALUE(IF(LEN(D8)=6,0,IF(LEN(D8)=9,LEFT(D8,1),LEFT(D8,2))))</f>
        <v>1</v>
      </c>
      <c r="AK8" s="37" t="n">
        <f aca="false">VALUE(IF(LEN(E8)=6,0,IF(LEN(E8)=9,LEFT(E8,1),LEFT(E8,2))))</f>
        <v>1</v>
      </c>
      <c r="AL8" s="37" t="n">
        <f aca="false">VALUE(IF(LEN(F8)=6,0,IF(LEN(F8)=9,LEFT(F8,1),LEFT(F8,2))))</f>
        <v>1</v>
      </c>
      <c r="AM8" s="37" t="n">
        <f aca="false">VALUE(IF(LEN(G8)=6,0,IF(LEN(G8)=9,LEFT(G8,1),LEFT(G8,2))))</f>
        <v>0</v>
      </c>
      <c r="AN8" s="37" t="n">
        <f aca="false">VALUE(IF(LEN(H8)=6,0,IF(LEN(H8)=9,LEFT(H8,1),LEFT(H8,2))))</f>
        <v>1</v>
      </c>
      <c r="AO8" s="37" t="n">
        <f aca="false">VALUE(IF(LEN(I8)=6,0,IF(LEN(I8)=9,LEFT(I8,1),LEFT(I8,2))))</f>
        <v>1</v>
      </c>
      <c r="AP8" s="37" t="n">
        <f aca="false">VALUE(IF(LEN(J8)=6,0,IF(LEN(J8)=9,LEFT(J8,1),LEFT(J8,2))))</f>
        <v>1</v>
      </c>
      <c r="AQ8" s="37" t="n">
        <f aca="false">VALUE(IF(LEN(K8)=6,0,IF(LEN(K8)=9,LEFT(K8,1),LEFT(K8,2))))</f>
        <v>1</v>
      </c>
      <c r="AR8" s="37" t="n">
        <f aca="false">VALUE(IF(LEN(L8)=6,0,IF(LEN(L8)=9,LEFT(L8,1),LEFT(L8,2))))</f>
        <v>1</v>
      </c>
      <c r="AS8" s="37" t="n">
        <f aca="false">VALUE(IF(LEN(M8)=6,0,IF(LEN(M8)=9,LEFT(M8,1),LEFT(M8,2))))</f>
        <v>5</v>
      </c>
      <c r="AT8" s="37" t="n">
        <f aca="false">VALUE(IF(LEN(N8)=6,0,IF(LEN(N8)=9,LEFT(N8,1),LEFT(N8,2))))</f>
        <v>5</v>
      </c>
      <c r="AU8" s="37" t="n">
        <f aca="false">VALUE(IF(LEN(O8)=6,0,IF(LEN(O8)=9,LEFT(O8,1),LEFT(O8,2))))</f>
        <v>1</v>
      </c>
      <c r="AV8" s="37" t="n">
        <f aca="false">VALUE(IF(LEN(P8)=6,0,IF(LEN(P8)=9,LEFT(P8,1),LEFT(P8,2))))</f>
        <v>2</v>
      </c>
      <c r="AW8" s="37" t="n">
        <f aca="false">VALUE(IF(LEN(Q8)=6,0,IF(LEN(Q8)=9,LEFT(Q8,1),LEFT(Q8,2))))</f>
        <v>3</v>
      </c>
      <c r="AX8" s="37" t="n">
        <f aca="false">VALUE(IF(LEN(R8)=6,0,IF(LEN(R8)=9,LEFT(R8,1),LEFT(R8,2))))</f>
        <v>10</v>
      </c>
      <c r="AY8" s="37" t="n">
        <f aca="false">VALUE(IF(LEN(S8)=6,0,IF(LEN(S8)=9,LEFT(S8,1),LEFT(S8,2))))</f>
        <v>10</v>
      </c>
      <c r="AZ8" s="37" t="n">
        <f aca="false">VALUE(IF(LEN(T8)=6,0,IF(LEN(T8)=9,LEFT(T8,1),LEFT(T8,2))))</f>
        <v>10</v>
      </c>
      <c r="BA8" s="37" t="n">
        <f aca="false">VALUE(IF(LEN(U8)=6,0,IF(LEN(U8)=9,LEFT(U8,1),LEFT(U8,2))))</f>
        <v>1</v>
      </c>
      <c r="BB8" s="37" t="n">
        <f aca="false">VALUE(IF(LEN(V8)=6,0,IF(LEN(V8)=9,LEFT(V8,1),LEFT(V8,2))))</f>
        <v>10</v>
      </c>
      <c r="BC8" s="37" t="n">
        <f aca="false">VALUE(IF(LEN(W8)=6,0,IF(LEN(W8)=9,LEFT(W8,1),LEFT(W8,2))))</f>
        <v>1</v>
      </c>
      <c r="BD8" s="37" t="n">
        <f aca="false">VALUE(IF(LEN(X8)=6,0,IF(LEN(X8)=9,LEFT(X8,1),LEFT(X8,2))))</f>
        <v>2</v>
      </c>
      <c r="BE8" s="37" t="n">
        <f aca="false">VALUE(IF(LEN(Y8)=6,0,IF(LEN(Y8)=9,LEFT(Y8,1),LEFT(Y8,2))))</f>
        <v>5</v>
      </c>
      <c r="BF8" s="37" t="n">
        <f aca="false">VALUE(IF(LEN(Z8)=6,0,IF(LEN(Z8)=9,LEFT(Z8,1),LEFT(Z8,2))))</f>
        <v>5</v>
      </c>
      <c r="BG8" s="37" t="n">
        <f aca="false">VALUE(IF(LEN(AA8)=6,0,IF(LEN(AA8)=9,LEFT(AA8,1),LEFT(AA8,2))))</f>
        <v>1</v>
      </c>
      <c r="BH8" s="37" t="n">
        <f aca="false">VALUE(IF(LEN(AB8)=6,0,IF(LEN(AB8)=9,LEFT(AB8,1),LEFT(AB8,2))))</f>
        <v>10</v>
      </c>
      <c r="BI8" s="37" t="n">
        <f aca="false">VALUE(IF(LEN(AC8)=6,0,IF(LEN(AC8)=9,LEFT(AC8,1),LEFT(AC8,2))))</f>
        <v>1</v>
      </c>
      <c r="BJ8" s="37" t="n">
        <f aca="false">VALUE(IF(LEN(AD8)=6,0,IF(LEN(AD8)=9,LEFT(AD8,1),LEFT(AD8,2))))</f>
        <v>2</v>
      </c>
      <c r="BK8" s="37" t="n">
        <f aca="false">VALUE(IF(LEN(AE8)=6,0,IF(LEN(AE8)=9,LEFT(AE8,1),LEFT(AE8,2))))</f>
        <v>5</v>
      </c>
      <c r="BL8" s="37" t="n">
        <f aca="false">VALUE(IF(LEN(AF8)=6,0,IF(LEN(AF8)=9,LEFT(AF8,1),LEFT(AF8,2))))</f>
        <v>5</v>
      </c>
      <c r="BM8" s="38"/>
      <c r="BN8" s="38"/>
    </row>
    <row r="9" customFormat="false" ht="15" hidden="false" customHeight="false" outlineLevel="0" collapsed="false">
      <c r="A9" s="37" t="s">
        <v>25</v>
      </c>
      <c r="B9" s="39" t="s">
        <v>58</v>
      </c>
      <c r="C9" s="39" t="s">
        <v>57</v>
      </c>
      <c r="D9" s="39" t="s">
        <v>60</v>
      </c>
      <c r="E9" s="39" t="s">
        <v>55</v>
      </c>
      <c r="F9" s="39" t="s">
        <v>55</v>
      </c>
      <c r="G9" s="39" t="s">
        <v>55</v>
      </c>
      <c r="H9" s="39" t="s">
        <v>59</v>
      </c>
      <c r="I9" s="39" t="s">
        <v>57</v>
      </c>
      <c r="J9" s="39" t="s">
        <v>60</v>
      </c>
      <c r="K9" s="39" t="s">
        <v>55</v>
      </c>
      <c r="L9" s="39" t="s">
        <v>55</v>
      </c>
      <c r="M9" s="39" t="s">
        <v>58</v>
      </c>
      <c r="N9" s="39" t="s">
        <v>58</v>
      </c>
      <c r="O9" s="39" t="s">
        <v>57</v>
      </c>
      <c r="P9" s="39" t="s">
        <v>55</v>
      </c>
      <c r="Q9" s="39" t="s">
        <v>55</v>
      </c>
      <c r="R9" s="39" t="s">
        <v>58</v>
      </c>
      <c r="S9" s="39" t="s">
        <v>58</v>
      </c>
      <c r="T9" s="39" t="s">
        <v>56</v>
      </c>
      <c r="U9" s="39" t="s">
        <v>57</v>
      </c>
      <c r="V9" s="39" t="s">
        <v>57</v>
      </c>
      <c r="W9" s="39" t="s">
        <v>58</v>
      </c>
      <c r="X9" s="39" t="s">
        <v>61</v>
      </c>
      <c r="Y9" s="39" t="s">
        <v>55</v>
      </c>
      <c r="Z9" s="39" t="s">
        <v>55</v>
      </c>
      <c r="AA9" s="39" t="s">
        <v>57</v>
      </c>
      <c r="AB9" s="39" t="s">
        <v>57</v>
      </c>
      <c r="AC9" s="37" t="s">
        <v>58</v>
      </c>
      <c r="AD9" s="37" t="s">
        <v>61</v>
      </c>
      <c r="AE9" s="37" t="s">
        <v>55</v>
      </c>
      <c r="AF9" s="37" t="s">
        <v>55</v>
      </c>
      <c r="AG9" s="40" t="n">
        <f aca="false">SMALL(AH9:BL9,2)</f>
        <v>1</v>
      </c>
      <c r="AH9" s="37" t="n">
        <f aca="false">VALUE(IF(LEN(B9)=6,0,IF(LEN(B9)=9,LEFT(B9,1),LEFT(B9,2))))</f>
        <v>10</v>
      </c>
      <c r="AI9" s="37" t="n">
        <f aca="false">VALUE(IF(LEN(C9)=6,0,IF(LEN(C9)=9,LEFT(C9,1),LEFT(C9,2))))</f>
        <v>1</v>
      </c>
      <c r="AJ9" s="37" t="n">
        <f aca="false">VALUE(IF(LEN(D9)=6,0,IF(LEN(D9)=9,LEFT(D9,1),LEFT(D9,2))))</f>
        <v>2</v>
      </c>
      <c r="AK9" s="37" t="n">
        <f aca="false">VALUE(IF(LEN(E9)=6,0,IF(LEN(E9)=9,LEFT(E9,1),LEFT(E9,2))))</f>
        <v>5</v>
      </c>
      <c r="AL9" s="37" t="n">
        <f aca="false">VALUE(IF(LEN(F9)=6,0,IF(LEN(F9)=9,LEFT(F9,1),LEFT(F9,2))))</f>
        <v>5</v>
      </c>
      <c r="AM9" s="37" t="n">
        <f aca="false">VALUE(IF(LEN(G9)=6,0,IF(LEN(G9)=9,LEFT(G9,1),LEFT(G9,2))))</f>
        <v>5</v>
      </c>
      <c r="AN9" s="37" t="n">
        <f aca="false">VALUE(IF(LEN(H9)=6,0,IF(LEN(H9)=9,LEFT(H9,1),LEFT(H9,2))))</f>
        <v>0</v>
      </c>
      <c r="AO9" s="37" t="n">
        <f aca="false">VALUE(IF(LEN(I9)=6,0,IF(LEN(I9)=9,LEFT(I9,1),LEFT(I9,2))))</f>
        <v>1</v>
      </c>
      <c r="AP9" s="37" t="n">
        <f aca="false">VALUE(IF(LEN(J9)=6,0,IF(LEN(J9)=9,LEFT(J9,1),LEFT(J9,2))))</f>
        <v>2</v>
      </c>
      <c r="AQ9" s="37" t="n">
        <f aca="false">VALUE(IF(LEN(K9)=6,0,IF(LEN(K9)=9,LEFT(K9,1),LEFT(K9,2))))</f>
        <v>5</v>
      </c>
      <c r="AR9" s="37" t="n">
        <f aca="false">VALUE(IF(LEN(L9)=6,0,IF(LEN(L9)=9,LEFT(L9,1),LEFT(L9,2))))</f>
        <v>5</v>
      </c>
      <c r="AS9" s="37" t="n">
        <f aca="false">VALUE(IF(LEN(M9)=6,0,IF(LEN(M9)=9,LEFT(M9,1),LEFT(M9,2))))</f>
        <v>10</v>
      </c>
      <c r="AT9" s="37" t="n">
        <f aca="false">VALUE(IF(LEN(N9)=6,0,IF(LEN(N9)=9,LEFT(N9,1),LEFT(N9,2))))</f>
        <v>10</v>
      </c>
      <c r="AU9" s="37" t="n">
        <f aca="false">VALUE(IF(LEN(O9)=6,0,IF(LEN(O9)=9,LEFT(O9,1),LEFT(O9,2))))</f>
        <v>1</v>
      </c>
      <c r="AV9" s="37" t="n">
        <f aca="false">VALUE(IF(LEN(P9)=6,0,IF(LEN(P9)=9,LEFT(P9,1),LEFT(P9,2))))</f>
        <v>5</v>
      </c>
      <c r="AW9" s="37" t="n">
        <f aca="false">VALUE(IF(LEN(Q9)=6,0,IF(LEN(Q9)=9,LEFT(Q9,1),LEFT(Q9,2))))</f>
        <v>5</v>
      </c>
      <c r="AX9" s="37" t="n">
        <f aca="false">VALUE(IF(LEN(R9)=6,0,IF(LEN(R9)=9,LEFT(R9,1),LEFT(R9,2))))</f>
        <v>10</v>
      </c>
      <c r="AY9" s="37" t="n">
        <f aca="false">VALUE(IF(LEN(S9)=6,0,IF(LEN(S9)=9,LEFT(S9,1),LEFT(S9,2))))</f>
        <v>10</v>
      </c>
      <c r="AZ9" s="37" t="n">
        <f aca="false">VALUE(IF(LEN(T9)=6,0,IF(LEN(T9)=9,LEFT(T9,1),LEFT(T9,2))))</f>
        <v>20</v>
      </c>
      <c r="BA9" s="37" t="n">
        <f aca="false">VALUE(IF(LEN(U9)=6,0,IF(LEN(U9)=9,LEFT(U9,1),LEFT(U9,2))))</f>
        <v>1</v>
      </c>
      <c r="BB9" s="37" t="n">
        <f aca="false">VALUE(IF(LEN(V9)=6,0,IF(LEN(V9)=9,LEFT(V9,1),LEFT(V9,2))))</f>
        <v>1</v>
      </c>
      <c r="BC9" s="37" t="n">
        <f aca="false">VALUE(IF(LEN(W9)=6,0,IF(LEN(W9)=9,LEFT(W9,1),LEFT(W9,2))))</f>
        <v>10</v>
      </c>
      <c r="BD9" s="37" t="n">
        <f aca="false">VALUE(IF(LEN(X9)=6,0,IF(LEN(X9)=9,LEFT(X9,1),LEFT(X9,2))))</f>
        <v>3</v>
      </c>
      <c r="BE9" s="37" t="n">
        <f aca="false">VALUE(IF(LEN(Y9)=6,0,IF(LEN(Y9)=9,LEFT(Y9,1),LEFT(Y9,2))))</f>
        <v>5</v>
      </c>
      <c r="BF9" s="37" t="n">
        <f aca="false">VALUE(IF(LEN(Z9)=6,0,IF(LEN(Z9)=9,LEFT(Z9,1),LEFT(Z9,2))))</f>
        <v>5</v>
      </c>
      <c r="BG9" s="37" t="n">
        <f aca="false">VALUE(IF(LEN(AA9)=6,0,IF(LEN(AA9)=9,LEFT(AA9,1),LEFT(AA9,2))))</f>
        <v>1</v>
      </c>
      <c r="BH9" s="37" t="n">
        <f aca="false">VALUE(IF(LEN(AB9)=6,0,IF(LEN(AB9)=9,LEFT(AB9,1),LEFT(AB9,2))))</f>
        <v>1</v>
      </c>
      <c r="BI9" s="37" t="n">
        <f aca="false">VALUE(IF(LEN(AC9)=6,0,IF(LEN(AC9)=9,LEFT(AC9,1),LEFT(AC9,2))))</f>
        <v>10</v>
      </c>
      <c r="BJ9" s="37" t="n">
        <f aca="false">VALUE(IF(LEN(AD9)=6,0,IF(LEN(AD9)=9,LEFT(AD9,1),LEFT(AD9,2))))</f>
        <v>3</v>
      </c>
      <c r="BK9" s="37" t="n">
        <f aca="false">VALUE(IF(LEN(AE9)=6,0,IF(LEN(AE9)=9,LEFT(AE9,1),LEFT(AE9,2))))</f>
        <v>5</v>
      </c>
      <c r="BL9" s="37" t="n">
        <f aca="false">VALUE(IF(LEN(AF9)=6,0,IF(LEN(AF9)=9,LEFT(AF9,1),LEFT(AF9,2))))</f>
        <v>5</v>
      </c>
      <c r="BM9" s="38"/>
      <c r="BN9" s="38"/>
    </row>
    <row r="10" customFormat="false" ht="15" hidden="false" customHeight="false" outlineLevel="0" collapsed="false">
      <c r="A10" s="37" t="s">
        <v>26</v>
      </c>
      <c r="B10" s="39" t="s">
        <v>57</v>
      </c>
      <c r="C10" s="39" t="s">
        <v>58</v>
      </c>
      <c r="D10" s="39" t="s">
        <v>61</v>
      </c>
      <c r="E10" s="39" t="s">
        <v>55</v>
      </c>
      <c r="F10" s="39" t="s">
        <v>55</v>
      </c>
      <c r="G10" s="39" t="s">
        <v>57</v>
      </c>
      <c r="H10" s="39" t="s">
        <v>57</v>
      </c>
      <c r="I10" s="39" t="s">
        <v>59</v>
      </c>
      <c r="J10" s="39" t="s">
        <v>61</v>
      </c>
      <c r="K10" s="39" t="s">
        <v>55</v>
      </c>
      <c r="L10" s="39" t="s">
        <v>55</v>
      </c>
      <c r="M10" s="39" t="s">
        <v>57</v>
      </c>
      <c r="N10" s="39" t="s">
        <v>57</v>
      </c>
      <c r="O10" s="39" t="s">
        <v>57</v>
      </c>
      <c r="P10" s="39" t="s">
        <v>58</v>
      </c>
      <c r="Q10" s="39" t="s">
        <v>57</v>
      </c>
      <c r="R10" s="39" t="s">
        <v>60</v>
      </c>
      <c r="S10" s="39" t="s">
        <v>55</v>
      </c>
      <c r="T10" s="39" t="s">
        <v>55</v>
      </c>
      <c r="U10" s="39" t="s">
        <v>57</v>
      </c>
      <c r="V10" s="39" t="s">
        <v>60</v>
      </c>
      <c r="W10" s="39" t="s">
        <v>61</v>
      </c>
      <c r="X10" s="39" t="s">
        <v>58</v>
      </c>
      <c r="Y10" s="39" t="s">
        <v>58</v>
      </c>
      <c r="Z10" s="39" t="s">
        <v>58</v>
      </c>
      <c r="AA10" s="39" t="s">
        <v>57</v>
      </c>
      <c r="AB10" s="39" t="s">
        <v>60</v>
      </c>
      <c r="AC10" s="37" t="s">
        <v>61</v>
      </c>
      <c r="AD10" s="37" t="s">
        <v>58</v>
      </c>
      <c r="AE10" s="37" t="s">
        <v>58</v>
      </c>
      <c r="AF10" s="37" t="s">
        <v>58</v>
      </c>
      <c r="AG10" s="40" t="n">
        <f aca="false">SMALL(AH10:BL10,2)</f>
        <v>1</v>
      </c>
      <c r="AH10" s="37" t="n">
        <f aca="false">VALUE(IF(LEN(B10)=6,0,IF(LEN(B10)=9,LEFT(B10,1),LEFT(B10,2))))</f>
        <v>1</v>
      </c>
      <c r="AI10" s="37" t="n">
        <f aca="false">VALUE(IF(LEN(C10)=6,0,IF(LEN(C10)=9,LEFT(C10,1),LEFT(C10,2))))</f>
        <v>10</v>
      </c>
      <c r="AJ10" s="37" t="n">
        <f aca="false">VALUE(IF(LEN(D10)=6,0,IF(LEN(D10)=9,LEFT(D10,1),LEFT(D10,2))))</f>
        <v>3</v>
      </c>
      <c r="AK10" s="37" t="n">
        <f aca="false">VALUE(IF(LEN(E10)=6,0,IF(LEN(E10)=9,LEFT(E10,1),LEFT(E10,2))))</f>
        <v>5</v>
      </c>
      <c r="AL10" s="37" t="n">
        <f aca="false">VALUE(IF(LEN(F10)=6,0,IF(LEN(F10)=9,LEFT(F10,1),LEFT(F10,2))))</f>
        <v>5</v>
      </c>
      <c r="AM10" s="37" t="n">
        <f aca="false">VALUE(IF(LEN(G10)=6,0,IF(LEN(G10)=9,LEFT(G10,1),LEFT(G10,2))))</f>
        <v>1</v>
      </c>
      <c r="AN10" s="37" t="n">
        <f aca="false">VALUE(IF(LEN(H10)=6,0,IF(LEN(H10)=9,LEFT(H10,1),LEFT(H10,2))))</f>
        <v>1</v>
      </c>
      <c r="AO10" s="37" t="n">
        <f aca="false">VALUE(IF(LEN(I10)=6,0,IF(LEN(I10)=9,LEFT(I10,1),LEFT(I10,2))))</f>
        <v>0</v>
      </c>
      <c r="AP10" s="37" t="n">
        <f aca="false">VALUE(IF(LEN(J10)=6,0,IF(LEN(J10)=9,LEFT(J10,1),LEFT(J10,2))))</f>
        <v>3</v>
      </c>
      <c r="AQ10" s="37" t="n">
        <f aca="false">VALUE(IF(LEN(K10)=6,0,IF(LEN(K10)=9,LEFT(K10,1),LEFT(K10,2))))</f>
        <v>5</v>
      </c>
      <c r="AR10" s="37" t="n">
        <f aca="false">VALUE(IF(LEN(L10)=6,0,IF(LEN(L10)=9,LEFT(L10,1),LEFT(L10,2))))</f>
        <v>5</v>
      </c>
      <c r="AS10" s="37" t="n">
        <f aca="false">VALUE(IF(LEN(M10)=6,0,IF(LEN(M10)=9,LEFT(M10,1),LEFT(M10,2))))</f>
        <v>1</v>
      </c>
      <c r="AT10" s="37" t="n">
        <f aca="false">VALUE(IF(LEN(N10)=6,0,IF(LEN(N10)=9,LEFT(N10,1),LEFT(N10,2))))</f>
        <v>1</v>
      </c>
      <c r="AU10" s="37" t="n">
        <f aca="false">VALUE(IF(LEN(O10)=6,0,IF(LEN(O10)=9,LEFT(O10,1),LEFT(O10,2))))</f>
        <v>1</v>
      </c>
      <c r="AV10" s="37" t="n">
        <f aca="false">VALUE(IF(LEN(P10)=6,0,IF(LEN(P10)=9,LEFT(P10,1),LEFT(P10,2))))</f>
        <v>10</v>
      </c>
      <c r="AW10" s="37" t="n">
        <f aca="false">VALUE(IF(LEN(Q10)=6,0,IF(LEN(Q10)=9,LEFT(Q10,1),LEFT(Q10,2))))</f>
        <v>1</v>
      </c>
      <c r="AX10" s="37" t="n">
        <f aca="false">VALUE(IF(LEN(R10)=6,0,IF(LEN(R10)=9,LEFT(R10,1),LEFT(R10,2))))</f>
        <v>2</v>
      </c>
      <c r="AY10" s="37" t="n">
        <f aca="false">VALUE(IF(LEN(S10)=6,0,IF(LEN(S10)=9,LEFT(S10,1),LEFT(S10,2))))</f>
        <v>5</v>
      </c>
      <c r="AZ10" s="37" t="n">
        <f aca="false">VALUE(IF(LEN(T10)=6,0,IF(LEN(T10)=9,LEFT(T10,1),LEFT(T10,2))))</f>
        <v>5</v>
      </c>
      <c r="BA10" s="37" t="n">
        <f aca="false">VALUE(IF(LEN(U10)=6,0,IF(LEN(U10)=9,LEFT(U10,1),LEFT(U10,2))))</f>
        <v>1</v>
      </c>
      <c r="BB10" s="37" t="n">
        <f aca="false">VALUE(IF(LEN(V10)=6,0,IF(LEN(V10)=9,LEFT(V10,1),LEFT(V10,2))))</f>
        <v>2</v>
      </c>
      <c r="BC10" s="37" t="n">
        <f aca="false">VALUE(IF(LEN(W10)=6,0,IF(LEN(W10)=9,LEFT(W10,1),LEFT(W10,2))))</f>
        <v>3</v>
      </c>
      <c r="BD10" s="37" t="n">
        <f aca="false">VALUE(IF(LEN(X10)=6,0,IF(LEN(X10)=9,LEFT(X10,1),LEFT(X10,2))))</f>
        <v>10</v>
      </c>
      <c r="BE10" s="37" t="n">
        <f aca="false">VALUE(IF(LEN(Y10)=6,0,IF(LEN(Y10)=9,LEFT(Y10,1),LEFT(Y10,2))))</f>
        <v>10</v>
      </c>
      <c r="BF10" s="37" t="n">
        <f aca="false">VALUE(IF(LEN(Z10)=6,0,IF(LEN(Z10)=9,LEFT(Z10,1),LEFT(Z10,2))))</f>
        <v>10</v>
      </c>
      <c r="BG10" s="37" t="n">
        <f aca="false">VALUE(IF(LEN(AA10)=6,0,IF(LEN(AA10)=9,LEFT(AA10,1),LEFT(AA10,2))))</f>
        <v>1</v>
      </c>
      <c r="BH10" s="37" t="n">
        <f aca="false">VALUE(IF(LEN(AB10)=6,0,IF(LEN(AB10)=9,LEFT(AB10,1),LEFT(AB10,2))))</f>
        <v>2</v>
      </c>
      <c r="BI10" s="37" t="n">
        <f aca="false">VALUE(IF(LEN(AC10)=6,0,IF(LEN(AC10)=9,LEFT(AC10,1),LEFT(AC10,2))))</f>
        <v>3</v>
      </c>
      <c r="BJ10" s="37" t="n">
        <f aca="false">VALUE(IF(LEN(AD10)=6,0,IF(LEN(AD10)=9,LEFT(AD10,1),LEFT(AD10,2))))</f>
        <v>10</v>
      </c>
      <c r="BK10" s="37" t="n">
        <f aca="false">VALUE(IF(LEN(AE10)=6,0,IF(LEN(AE10)=9,LEFT(AE10,1),LEFT(AE10,2))))</f>
        <v>10</v>
      </c>
      <c r="BL10" s="37" t="n">
        <f aca="false">VALUE(IF(LEN(AF10)=6,0,IF(LEN(AF10)=9,LEFT(AF10,1),LEFT(AF10,2))))</f>
        <v>10</v>
      </c>
      <c r="BM10" s="38"/>
      <c r="BN10" s="38"/>
    </row>
    <row r="11" customFormat="false" ht="15" hidden="false" customHeight="false" outlineLevel="0" collapsed="false">
      <c r="A11" s="37" t="s">
        <v>27</v>
      </c>
      <c r="B11" s="39" t="s">
        <v>60</v>
      </c>
      <c r="C11" s="39" t="s">
        <v>61</v>
      </c>
      <c r="D11" s="39" t="s">
        <v>58</v>
      </c>
      <c r="E11" s="39" t="s">
        <v>58</v>
      </c>
      <c r="F11" s="39" t="s">
        <v>58</v>
      </c>
      <c r="G11" s="39" t="s">
        <v>60</v>
      </c>
      <c r="H11" s="39" t="s">
        <v>60</v>
      </c>
      <c r="I11" s="39" t="s">
        <v>61</v>
      </c>
      <c r="J11" s="39" t="s">
        <v>59</v>
      </c>
      <c r="K11" s="39" t="s">
        <v>58</v>
      </c>
      <c r="L11" s="39" t="s">
        <v>58</v>
      </c>
      <c r="M11" s="39" t="s">
        <v>55</v>
      </c>
      <c r="N11" s="39" t="s">
        <v>55</v>
      </c>
      <c r="O11" s="39" t="s">
        <v>57</v>
      </c>
      <c r="P11" s="39" t="s">
        <v>57</v>
      </c>
      <c r="Q11" s="39" t="s">
        <v>58</v>
      </c>
      <c r="R11" s="39" t="s">
        <v>61</v>
      </c>
      <c r="S11" s="39" t="s">
        <v>55</v>
      </c>
      <c r="T11" s="39" t="s">
        <v>55</v>
      </c>
      <c r="U11" s="39" t="s">
        <v>57</v>
      </c>
      <c r="V11" s="39" t="s">
        <v>55</v>
      </c>
      <c r="W11" s="39" t="s">
        <v>55</v>
      </c>
      <c r="X11" s="39" t="s">
        <v>58</v>
      </c>
      <c r="Y11" s="39" t="s">
        <v>58</v>
      </c>
      <c r="Z11" s="39" t="s">
        <v>56</v>
      </c>
      <c r="AA11" s="39" t="s">
        <v>57</v>
      </c>
      <c r="AB11" s="39" t="s">
        <v>55</v>
      </c>
      <c r="AC11" s="37" t="s">
        <v>55</v>
      </c>
      <c r="AD11" s="37" t="s">
        <v>58</v>
      </c>
      <c r="AE11" s="37" t="s">
        <v>58</v>
      </c>
      <c r="AF11" s="37" t="s">
        <v>56</v>
      </c>
      <c r="AG11" s="40" t="n">
        <f aca="false">SMALL(AH11:BL11,2)</f>
        <v>1</v>
      </c>
      <c r="AH11" s="37" t="n">
        <f aca="false">VALUE(IF(LEN(B11)=6,0,IF(LEN(B11)=9,LEFT(B11,1),LEFT(B11,2))))</f>
        <v>2</v>
      </c>
      <c r="AI11" s="37" t="n">
        <f aca="false">VALUE(IF(LEN(C11)=6,0,IF(LEN(C11)=9,LEFT(C11,1),LEFT(C11,2))))</f>
        <v>3</v>
      </c>
      <c r="AJ11" s="37" t="n">
        <f aca="false">VALUE(IF(LEN(D11)=6,0,IF(LEN(D11)=9,LEFT(D11,1),LEFT(D11,2))))</f>
        <v>10</v>
      </c>
      <c r="AK11" s="37" t="n">
        <f aca="false">VALUE(IF(LEN(E11)=6,0,IF(LEN(E11)=9,LEFT(E11,1),LEFT(E11,2))))</f>
        <v>10</v>
      </c>
      <c r="AL11" s="37" t="n">
        <f aca="false">VALUE(IF(LEN(F11)=6,0,IF(LEN(F11)=9,LEFT(F11,1),LEFT(F11,2))))</f>
        <v>10</v>
      </c>
      <c r="AM11" s="37" t="n">
        <f aca="false">VALUE(IF(LEN(G11)=6,0,IF(LEN(G11)=9,LEFT(G11,1),LEFT(G11,2))))</f>
        <v>2</v>
      </c>
      <c r="AN11" s="37" t="n">
        <f aca="false">VALUE(IF(LEN(H11)=6,0,IF(LEN(H11)=9,LEFT(H11,1),LEFT(H11,2))))</f>
        <v>2</v>
      </c>
      <c r="AO11" s="37" t="n">
        <f aca="false">VALUE(IF(LEN(I11)=6,0,IF(LEN(I11)=9,LEFT(I11,1),LEFT(I11,2))))</f>
        <v>3</v>
      </c>
      <c r="AP11" s="37" t="n">
        <f aca="false">VALUE(IF(LEN(J11)=6,0,IF(LEN(J11)=9,LEFT(J11,1),LEFT(J11,2))))</f>
        <v>0</v>
      </c>
      <c r="AQ11" s="37" t="n">
        <f aca="false">VALUE(IF(LEN(K11)=6,0,IF(LEN(K11)=9,LEFT(K11,1),LEFT(K11,2))))</f>
        <v>10</v>
      </c>
      <c r="AR11" s="37" t="n">
        <f aca="false">VALUE(IF(LEN(L11)=6,0,IF(LEN(L11)=9,LEFT(L11,1),LEFT(L11,2))))</f>
        <v>10</v>
      </c>
      <c r="AS11" s="37" t="n">
        <f aca="false">VALUE(IF(LEN(M11)=6,0,IF(LEN(M11)=9,LEFT(M11,1),LEFT(M11,2))))</f>
        <v>5</v>
      </c>
      <c r="AT11" s="37" t="n">
        <f aca="false">VALUE(IF(LEN(N11)=6,0,IF(LEN(N11)=9,LEFT(N11,1),LEFT(N11,2))))</f>
        <v>5</v>
      </c>
      <c r="AU11" s="37" t="n">
        <f aca="false">VALUE(IF(LEN(O11)=6,0,IF(LEN(O11)=9,LEFT(O11,1),LEFT(O11,2))))</f>
        <v>1</v>
      </c>
      <c r="AV11" s="37" t="n">
        <f aca="false">VALUE(IF(LEN(P11)=6,0,IF(LEN(P11)=9,LEFT(P11,1),LEFT(P11,2))))</f>
        <v>1</v>
      </c>
      <c r="AW11" s="37" t="n">
        <f aca="false">VALUE(IF(LEN(Q11)=6,0,IF(LEN(Q11)=9,LEFT(Q11,1),LEFT(Q11,2))))</f>
        <v>10</v>
      </c>
      <c r="AX11" s="37" t="n">
        <f aca="false">VALUE(IF(LEN(R11)=6,0,IF(LEN(R11)=9,LEFT(R11,1),LEFT(R11,2))))</f>
        <v>3</v>
      </c>
      <c r="AY11" s="37" t="n">
        <f aca="false">VALUE(IF(LEN(S11)=6,0,IF(LEN(S11)=9,LEFT(S11,1),LEFT(S11,2))))</f>
        <v>5</v>
      </c>
      <c r="AZ11" s="37" t="n">
        <f aca="false">VALUE(IF(LEN(T11)=6,0,IF(LEN(T11)=9,LEFT(T11,1),LEFT(T11,2))))</f>
        <v>5</v>
      </c>
      <c r="BA11" s="37" t="n">
        <f aca="false">VALUE(IF(LEN(U11)=6,0,IF(LEN(U11)=9,LEFT(U11,1),LEFT(U11,2))))</f>
        <v>1</v>
      </c>
      <c r="BB11" s="37" t="n">
        <f aca="false">VALUE(IF(LEN(V11)=6,0,IF(LEN(V11)=9,LEFT(V11,1),LEFT(V11,2))))</f>
        <v>5</v>
      </c>
      <c r="BC11" s="37" t="n">
        <f aca="false">VALUE(IF(LEN(W11)=6,0,IF(LEN(W11)=9,LEFT(W11,1),LEFT(W11,2))))</f>
        <v>5</v>
      </c>
      <c r="BD11" s="37" t="n">
        <f aca="false">VALUE(IF(LEN(X11)=6,0,IF(LEN(X11)=9,LEFT(X11,1),LEFT(X11,2))))</f>
        <v>10</v>
      </c>
      <c r="BE11" s="37" t="n">
        <f aca="false">VALUE(IF(LEN(Y11)=6,0,IF(LEN(Y11)=9,LEFT(Y11,1),LEFT(Y11,2))))</f>
        <v>10</v>
      </c>
      <c r="BF11" s="37" t="n">
        <f aca="false">VALUE(IF(LEN(Z11)=6,0,IF(LEN(Z11)=9,LEFT(Z11,1),LEFT(Z11,2))))</f>
        <v>20</v>
      </c>
      <c r="BG11" s="37" t="n">
        <f aca="false">VALUE(IF(LEN(AA11)=6,0,IF(LEN(AA11)=9,LEFT(AA11,1),LEFT(AA11,2))))</f>
        <v>1</v>
      </c>
      <c r="BH11" s="37" t="n">
        <f aca="false">VALUE(IF(LEN(AB11)=6,0,IF(LEN(AB11)=9,LEFT(AB11,1),LEFT(AB11,2))))</f>
        <v>5</v>
      </c>
      <c r="BI11" s="37" t="n">
        <f aca="false">VALUE(IF(LEN(AC11)=6,0,IF(LEN(AC11)=9,LEFT(AC11,1),LEFT(AC11,2))))</f>
        <v>5</v>
      </c>
      <c r="BJ11" s="37" t="n">
        <f aca="false">VALUE(IF(LEN(AD11)=6,0,IF(LEN(AD11)=9,LEFT(AD11,1),LEFT(AD11,2))))</f>
        <v>10</v>
      </c>
      <c r="BK11" s="37" t="n">
        <f aca="false">VALUE(IF(LEN(AE11)=6,0,IF(LEN(AE11)=9,LEFT(AE11,1),LEFT(AE11,2))))</f>
        <v>10</v>
      </c>
      <c r="BL11" s="37" t="n">
        <f aca="false">VALUE(IF(LEN(AF11)=6,0,IF(LEN(AF11)=9,LEFT(AF11,1),LEFT(AF11,2))))</f>
        <v>20</v>
      </c>
      <c r="BM11" s="38"/>
      <c r="BN11" s="38"/>
    </row>
    <row r="12" customFormat="false" ht="15" hidden="false" customHeight="false" outlineLevel="0" collapsed="false">
      <c r="A12" s="37" t="s">
        <v>28</v>
      </c>
      <c r="B12" s="39" t="s">
        <v>55</v>
      </c>
      <c r="C12" s="39" t="s">
        <v>55</v>
      </c>
      <c r="D12" s="39" t="s">
        <v>58</v>
      </c>
      <c r="E12" s="39" t="s">
        <v>58</v>
      </c>
      <c r="F12" s="39" t="s">
        <v>56</v>
      </c>
      <c r="G12" s="39" t="s">
        <v>61</v>
      </c>
      <c r="H12" s="39" t="s">
        <v>55</v>
      </c>
      <c r="I12" s="39" t="s">
        <v>55</v>
      </c>
      <c r="J12" s="39" t="s">
        <v>58</v>
      </c>
      <c r="K12" s="39" t="s">
        <v>59</v>
      </c>
      <c r="L12" s="39" t="s">
        <v>56</v>
      </c>
      <c r="M12" s="39" t="s">
        <v>55</v>
      </c>
      <c r="N12" s="39" t="s">
        <v>55</v>
      </c>
      <c r="O12" s="39" t="s">
        <v>57</v>
      </c>
      <c r="P12" s="39" t="s">
        <v>60</v>
      </c>
      <c r="Q12" s="39" t="s">
        <v>61</v>
      </c>
      <c r="R12" s="39" t="s">
        <v>58</v>
      </c>
      <c r="S12" s="39" t="s">
        <v>58</v>
      </c>
      <c r="T12" s="39" t="s">
        <v>58</v>
      </c>
      <c r="U12" s="39" t="s">
        <v>57</v>
      </c>
      <c r="V12" s="39" t="s">
        <v>55</v>
      </c>
      <c r="W12" s="39" t="s">
        <v>55</v>
      </c>
      <c r="X12" s="39" t="s">
        <v>55</v>
      </c>
      <c r="Y12" s="39" t="s">
        <v>56</v>
      </c>
      <c r="Z12" s="39" t="s">
        <v>58</v>
      </c>
      <c r="AA12" s="39" t="s">
        <v>57</v>
      </c>
      <c r="AB12" s="39" t="s">
        <v>55</v>
      </c>
      <c r="AC12" s="37" t="s">
        <v>55</v>
      </c>
      <c r="AD12" s="37" t="s">
        <v>55</v>
      </c>
      <c r="AE12" s="37" t="s">
        <v>56</v>
      </c>
      <c r="AF12" s="37" t="s">
        <v>58</v>
      </c>
      <c r="AG12" s="40" t="n">
        <f aca="false">SMALL(AH12:BL12,2)</f>
        <v>1</v>
      </c>
      <c r="AH12" s="37" t="n">
        <f aca="false">VALUE(IF(LEN(B12)=6,0,IF(LEN(B12)=9,LEFT(B12,1),LEFT(B12,2))))</f>
        <v>5</v>
      </c>
      <c r="AI12" s="37" t="n">
        <f aca="false">VALUE(IF(LEN(C12)=6,0,IF(LEN(C12)=9,LEFT(C12,1),LEFT(C12,2))))</f>
        <v>5</v>
      </c>
      <c r="AJ12" s="37" t="n">
        <f aca="false">VALUE(IF(LEN(D12)=6,0,IF(LEN(D12)=9,LEFT(D12,1),LEFT(D12,2))))</f>
        <v>10</v>
      </c>
      <c r="AK12" s="37" t="n">
        <f aca="false">VALUE(IF(LEN(E12)=6,0,IF(LEN(E12)=9,LEFT(E12,1),LEFT(E12,2))))</f>
        <v>10</v>
      </c>
      <c r="AL12" s="37" t="n">
        <f aca="false">VALUE(IF(LEN(F12)=6,0,IF(LEN(F12)=9,LEFT(F12,1),LEFT(F12,2))))</f>
        <v>20</v>
      </c>
      <c r="AM12" s="37" t="n">
        <f aca="false">VALUE(IF(LEN(G12)=6,0,IF(LEN(G12)=9,LEFT(G12,1),LEFT(G12,2))))</f>
        <v>3</v>
      </c>
      <c r="AN12" s="37" t="n">
        <f aca="false">VALUE(IF(LEN(H12)=6,0,IF(LEN(H12)=9,LEFT(H12,1),LEFT(H12,2))))</f>
        <v>5</v>
      </c>
      <c r="AO12" s="37" t="n">
        <f aca="false">VALUE(IF(LEN(I12)=6,0,IF(LEN(I12)=9,LEFT(I12,1),LEFT(I12,2))))</f>
        <v>5</v>
      </c>
      <c r="AP12" s="37" t="n">
        <f aca="false">VALUE(IF(LEN(J12)=6,0,IF(LEN(J12)=9,LEFT(J12,1),LEFT(J12,2))))</f>
        <v>10</v>
      </c>
      <c r="AQ12" s="37" t="n">
        <f aca="false">VALUE(IF(LEN(K12)=6,0,IF(LEN(K12)=9,LEFT(K12,1),LEFT(K12,2))))</f>
        <v>0</v>
      </c>
      <c r="AR12" s="37" t="n">
        <f aca="false">VALUE(IF(LEN(L12)=6,0,IF(LEN(L12)=9,LEFT(L12,1),LEFT(L12,2))))</f>
        <v>20</v>
      </c>
      <c r="AS12" s="37" t="n">
        <f aca="false">VALUE(IF(LEN(M12)=6,0,IF(LEN(M12)=9,LEFT(M12,1),LEFT(M12,2))))</f>
        <v>5</v>
      </c>
      <c r="AT12" s="37" t="n">
        <f aca="false">VALUE(IF(LEN(N12)=6,0,IF(LEN(N12)=9,LEFT(N12,1),LEFT(N12,2))))</f>
        <v>5</v>
      </c>
      <c r="AU12" s="37" t="n">
        <f aca="false">VALUE(IF(LEN(O12)=6,0,IF(LEN(O12)=9,LEFT(O12,1),LEFT(O12,2))))</f>
        <v>1</v>
      </c>
      <c r="AV12" s="37" t="n">
        <f aca="false">VALUE(IF(LEN(P12)=6,0,IF(LEN(P12)=9,LEFT(P12,1),LEFT(P12,2))))</f>
        <v>2</v>
      </c>
      <c r="AW12" s="37" t="n">
        <f aca="false">VALUE(IF(LEN(Q12)=6,0,IF(LEN(Q12)=9,LEFT(Q12,1),LEFT(Q12,2))))</f>
        <v>3</v>
      </c>
      <c r="AX12" s="37" t="n">
        <f aca="false">VALUE(IF(LEN(R12)=6,0,IF(LEN(R12)=9,LEFT(R12,1),LEFT(R12,2))))</f>
        <v>10</v>
      </c>
      <c r="AY12" s="37" t="n">
        <f aca="false">VALUE(IF(LEN(S12)=6,0,IF(LEN(S12)=9,LEFT(S12,1),LEFT(S12,2))))</f>
        <v>10</v>
      </c>
      <c r="AZ12" s="37" t="n">
        <f aca="false">VALUE(IF(LEN(T12)=6,0,IF(LEN(T12)=9,LEFT(T12,1),LEFT(T12,2))))</f>
        <v>10</v>
      </c>
      <c r="BA12" s="37" t="n">
        <f aca="false">VALUE(IF(LEN(U12)=6,0,IF(LEN(U12)=9,LEFT(U12,1),LEFT(U12,2))))</f>
        <v>1</v>
      </c>
      <c r="BB12" s="37" t="n">
        <f aca="false">VALUE(IF(LEN(V12)=6,0,IF(LEN(V12)=9,LEFT(V12,1),LEFT(V12,2))))</f>
        <v>5</v>
      </c>
      <c r="BC12" s="37" t="n">
        <f aca="false">VALUE(IF(LEN(W12)=6,0,IF(LEN(W12)=9,LEFT(W12,1),LEFT(W12,2))))</f>
        <v>5</v>
      </c>
      <c r="BD12" s="37" t="n">
        <f aca="false">VALUE(IF(LEN(X12)=6,0,IF(LEN(X12)=9,LEFT(X12,1),LEFT(X12,2))))</f>
        <v>5</v>
      </c>
      <c r="BE12" s="37" t="n">
        <f aca="false">VALUE(IF(LEN(Y12)=6,0,IF(LEN(Y12)=9,LEFT(Y12,1),LEFT(Y12,2))))</f>
        <v>20</v>
      </c>
      <c r="BF12" s="37" t="n">
        <f aca="false">VALUE(IF(LEN(Z12)=6,0,IF(LEN(Z12)=9,LEFT(Z12,1),LEFT(Z12,2))))</f>
        <v>10</v>
      </c>
      <c r="BG12" s="37" t="n">
        <f aca="false">VALUE(IF(LEN(AA12)=6,0,IF(LEN(AA12)=9,LEFT(AA12,1),LEFT(AA12,2))))</f>
        <v>1</v>
      </c>
      <c r="BH12" s="37" t="n">
        <f aca="false">VALUE(IF(LEN(AB12)=6,0,IF(LEN(AB12)=9,LEFT(AB12,1),LEFT(AB12,2))))</f>
        <v>5</v>
      </c>
      <c r="BI12" s="37" t="n">
        <f aca="false">VALUE(IF(LEN(AC12)=6,0,IF(LEN(AC12)=9,LEFT(AC12,1),LEFT(AC12,2))))</f>
        <v>5</v>
      </c>
      <c r="BJ12" s="37" t="n">
        <f aca="false">VALUE(IF(LEN(AD12)=6,0,IF(LEN(AD12)=9,LEFT(AD12,1),LEFT(AD12,2))))</f>
        <v>5</v>
      </c>
      <c r="BK12" s="37" t="n">
        <f aca="false">VALUE(IF(LEN(AE12)=6,0,IF(LEN(AE12)=9,LEFT(AE12,1),LEFT(AE12,2))))</f>
        <v>20</v>
      </c>
      <c r="BL12" s="37" t="n">
        <f aca="false">VALUE(IF(LEN(AF12)=6,0,IF(LEN(AF12)=9,LEFT(AF12,1),LEFT(AF12,2))))</f>
        <v>10</v>
      </c>
      <c r="BM12" s="38"/>
      <c r="BN12" s="38"/>
    </row>
    <row r="13" customFormat="false" ht="15" hidden="false" customHeight="false" outlineLevel="0" collapsed="false">
      <c r="A13" s="37" t="s">
        <v>29</v>
      </c>
      <c r="B13" s="39" t="s">
        <v>55</v>
      </c>
      <c r="C13" s="39" t="s">
        <v>55</v>
      </c>
      <c r="D13" s="39" t="s">
        <v>55</v>
      </c>
      <c r="E13" s="39" t="s">
        <v>56</v>
      </c>
      <c r="F13" s="39" t="s">
        <v>58</v>
      </c>
      <c r="G13" s="39" t="s">
        <v>55</v>
      </c>
      <c r="H13" s="39" t="s">
        <v>55</v>
      </c>
      <c r="I13" s="39" t="s">
        <v>55</v>
      </c>
      <c r="J13" s="39" t="s">
        <v>55</v>
      </c>
      <c r="K13" s="39" t="s">
        <v>56</v>
      </c>
      <c r="L13" s="39" t="s">
        <v>59</v>
      </c>
      <c r="M13" s="39" t="s">
        <v>58</v>
      </c>
      <c r="N13" s="39" t="s">
        <v>58</v>
      </c>
      <c r="O13" s="39" t="s">
        <v>57</v>
      </c>
      <c r="P13" s="39" t="s">
        <v>55</v>
      </c>
      <c r="Q13" s="39" t="s">
        <v>55</v>
      </c>
      <c r="R13" s="39" t="s">
        <v>58</v>
      </c>
      <c r="S13" s="39" t="s">
        <v>58</v>
      </c>
      <c r="T13" s="39" t="s">
        <v>56</v>
      </c>
      <c r="U13" s="39" t="s">
        <v>58</v>
      </c>
      <c r="V13" s="39" t="s">
        <v>57</v>
      </c>
      <c r="W13" s="39" t="s">
        <v>57</v>
      </c>
      <c r="X13" s="39" t="s">
        <v>57</v>
      </c>
      <c r="Y13" s="39" t="s">
        <v>57</v>
      </c>
      <c r="Z13" s="39" t="s">
        <v>57</v>
      </c>
      <c r="AA13" s="39" t="s">
        <v>58</v>
      </c>
      <c r="AB13" s="39" t="s">
        <v>57</v>
      </c>
      <c r="AC13" s="37" t="s">
        <v>57</v>
      </c>
      <c r="AD13" s="37" t="s">
        <v>57</v>
      </c>
      <c r="AE13" s="37" t="s">
        <v>57</v>
      </c>
      <c r="AF13" s="37" t="s">
        <v>57</v>
      </c>
      <c r="AG13" s="40" t="n">
        <f aca="false">SMALL(AH13:BL13,2)</f>
        <v>1</v>
      </c>
      <c r="AH13" s="37" t="n">
        <f aca="false">VALUE(IF(LEN(B13)=6,0,IF(LEN(B13)=9,LEFT(B13,1),LEFT(B13,2))))</f>
        <v>5</v>
      </c>
      <c r="AI13" s="37" t="n">
        <f aca="false">VALUE(IF(LEN(C13)=6,0,IF(LEN(C13)=9,LEFT(C13,1),LEFT(C13,2))))</f>
        <v>5</v>
      </c>
      <c r="AJ13" s="37" t="n">
        <f aca="false">VALUE(IF(LEN(D13)=6,0,IF(LEN(D13)=9,LEFT(D13,1),LEFT(D13,2))))</f>
        <v>5</v>
      </c>
      <c r="AK13" s="37" t="n">
        <f aca="false">VALUE(IF(LEN(E13)=6,0,IF(LEN(E13)=9,LEFT(E13,1),LEFT(E13,2))))</f>
        <v>20</v>
      </c>
      <c r="AL13" s="37" t="n">
        <f aca="false">VALUE(IF(LEN(F13)=6,0,IF(LEN(F13)=9,LEFT(F13,1),LEFT(F13,2))))</f>
        <v>10</v>
      </c>
      <c r="AM13" s="37" t="n">
        <f aca="false">VALUE(IF(LEN(G13)=6,0,IF(LEN(G13)=9,LEFT(G13,1),LEFT(G13,2))))</f>
        <v>5</v>
      </c>
      <c r="AN13" s="37" t="n">
        <f aca="false">VALUE(IF(LEN(H13)=6,0,IF(LEN(H13)=9,LEFT(H13,1),LEFT(H13,2))))</f>
        <v>5</v>
      </c>
      <c r="AO13" s="37" t="n">
        <f aca="false">VALUE(IF(LEN(I13)=6,0,IF(LEN(I13)=9,LEFT(I13,1),LEFT(I13,2))))</f>
        <v>5</v>
      </c>
      <c r="AP13" s="37" t="n">
        <f aca="false">VALUE(IF(LEN(J13)=6,0,IF(LEN(J13)=9,LEFT(J13,1),LEFT(J13,2))))</f>
        <v>5</v>
      </c>
      <c r="AQ13" s="37" t="n">
        <f aca="false">VALUE(IF(LEN(K13)=6,0,IF(LEN(K13)=9,LEFT(K13,1),LEFT(K13,2))))</f>
        <v>20</v>
      </c>
      <c r="AR13" s="37" t="n">
        <f aca="false">VALUE(IF(LEN(L13)=6,0,IF(LEN(L13)=9,LEFT(L13,1),LEFT(L13,2))))</f>
        <v>0</v>
      </c>
      <c r="AS13" s="37" t="n">
        <f aca="false">VALUE(IF(LEN(M13)=6,0,IF(LEN(M13)=9,LEFT(M13,1),LEFT(M13,2))))</f>
        <v>10</v>
      </c>
      <c r="AT13" s="37" t="n">
        <f aca="false">VALUE(IF(LEN(N13)=6,0,IF(LEN(N13)=9,LEFT(N13,1),LEFT(N13,2))))</f>
        <v>10</v>
      </c>
      <c r="AU13" s="37" t="n">
        <f aca="false">VALUE(IF(LEN(O13)=6,0,IF(LEN(O13)=9,LEFT(O13,1),LEFT(O13,2))))</f>
        <v>1</v>
      </c>
      <c r="AV13" s="37" t="n">
        <f aca="false">VALUE(IF(LEN(P13)=6,0,IF(LEN(P13)=9,LEFT(P13,1),LEFT(P13,2))))</f>
        <v>5</v>
      </c>
      <c r="AW13" s="37" t="n">
        <f aca="false">VALUE(IF(LEN(Q13)=6,0,IF(LEN(Q13)=9,LEFT(Q13,1),LEFT(Q13,2))))</f>
        <v>5</v>
      </c>
      <c r="AX13" s="37" t="n">
        <f aca="false">VALUE(IF(LEN(R13)=6,0,IF(LEN(R13)=9,LEFT(R13,1),LEFT(R13,2))))</f>
        <v>10</v>
      </c>
      <c r="AY13" s="37" t="n">
        <f aca="false">VALUE(IF(LEN(S13)=6,0,IF(LEN(S13)=9,LEFT(S13,1),LEFT(S13,2))))</f>
        <v>10</v>
      </c>
      <c r="AZ13" s="37" t="n">
        <f aca="false">VALUE(IF(LEN(T13)=6,0,IF(LEN(T13)=9,LEFT(T13,1),LEFT(T13,2))))</f>
        <v>20</v>
      </c>
      <c r="BA13" s="37" t="n">
        <f aca="false">VALUE(IF(LEN(U13)=6,0,IF(LEN(U13)=9,LEFT(U13,1),LEFT(U13,2))))</f>
        <v>10</v>
      </c>
      <c r="BB13" s="37" t="n">
        <f aca="false">VALUE(IF(LEN(V13)=6,0,IF(LEN(V13)=9,LEFT(V13,1),LEFT(V13,2))))</f>
        <v>1</v>
      </c>
      <c r="BC13" s="37" t="n">
        <f aca="false">VALUE(IF(LEN(W13)=6,0,IF(LEN(W13)=9,LEFT(W13,1),LEFT(W13,2))))</f>
        <v>1</v>
      </c>
      <c r="BD13" s="37" t="n">
        <f aca="false">VALUE(IF(LEN(X13)=6,0,IF(LEN(X13)=9,LEFT(X13,1),LEFT(X13,2))))</f>
        <v>1</v>
      </c>
      <c r="BE13" s="37" t="n">
        <f aca="false">VALUE(IF(LEN(Y13)=6,0,IF(LEN(Y13)=9,LEFT(Y13,1),LEFT(Y13,2))))</f>
        <v>1</v>
      </c>
      <c r="BF13" s="37" t="n">
        <f aca="false">VALUE(IF(LEN(Z13)=6,0,IF(LEN(Z13)=9,LEFT(Z13,1),LEFT(Z13,2))))</f>
        <v>1</v>
      </c>
      <c r="BG13" s="37" t="n">
        <f aca="false">VALUE(IF(LEN(AA13)=6,0,IF(LEN(AA13)=9,LEFT(AA13,1),LEFT(AA13,2))))</f>
        <v>10</v>
      </c>
      <c r="BH13" s="37" t="n">
        <f aca="false">VALUE(IF(LEN(AB13)=6,0,IF(LEN(AB13)=9,LEFT(AB13,1),LEFT(AB13,2))))</f>
        <v>1</v>
      </c>
      <c r="BI13" s="37" t="n">
        <f aca="false">VALUE(IF(LEN(AC13)=6,0,IF(LEN(AC13)=9,LEFT(AC13,1),LEFT(AC13,2))))</f>
        <v>1</v>
      </c>
      <c r="BJ13" s="37" t="n">
        <f aca="false">VALUE(IF(LEN(AD13)=6,0,IF(LEN(AD13)=9,LEFT(AD13,1),LEFT(AD13,2))))</f>
        <v>1</v>
      </c>
      <c r="BK13" s="37" t="n">
        <f aca="false">VALUE(IF(LEN(AE13)=6,0,IF(LEN(AE13)=9,LEFT(AE13,1),LEFT(AE13,2))))</f>
        <v>1</v>
      </c>
      <c r="BL13" s="37" t="n">
        <f aca="false">VALUE(IF(LEN(AF13)=6,0,IF(LEN(AF13)=9,LEFT(AF13,1),LEFT(AF13,2))))</f>
        <v>1</v>
      </c>
      <c r="BM13" s="38"/>
      <c r="BN13" s="38"/>
    </row>
    <row r="14" customFormat="false" ht="15" hidden="false" customHeight="false" outlineLevel="0" collapsed="false">
      <c r="A14" s="37" t="s">
        <v>30</v>
      </c>
      <c r="B14" s="39" t="s">
        <v>57</v>
      </c>
      <c r="C14" s="39" t="s">
        <v>57</v>
      </c>
      <c r="D14" s="39" t="s">
        <v>57</v>
      </c>
      <c r="E14" s="39" t="s">
        <v>57</v>
      </c>
      <c r="F14" s="39" t="s">
        <v>57</v>
      </c>
      <c r="G14" s="39" t="s">
        <v>55</v>
      </c>
      <c r="H14" s="39" t="s">
        <v>57</v>
      </c>
      <c r="I14" s="39" t="s">
        <v>57</v>
      </c>
      <c r="J14" s="39" t="s">
        <v>57</v>
      </c>
      <c r="K14" s="39" t="s">
        <v>57</v>
      </c>
      <c r="L14" s="39" t="s">
        <v>57</v>
      </c>
      <c r="M14" s="39" t="s">
        <v>59</v>
      </c>
      <c r="N14" s="39" t="s">
        <v>57</v>
      </c>
      <c r="O14" s="39" t="s">
        <v>57</v>
      </c>
      <c r="P14" s="39" t="s">
        <v>57</v>
      </c>
      <c r="Q14" s="39" t="s">
        <v>57</v>
      </c>
      <c r="R14" s="39" t="s">
        <v>57</v>
      </c>
      <c r="S14" s="39" t="s">
        <v>58</v>
      </c>
      <c r="T14" s="39" t="s">
        <v>58</v>
      </c>
      <c r="U14" s="39" t="s">
        <v>57</v>
      </c>
      <c r="V14" s="39" t="s">
        <v>58</v>
      </c>
      <c r="W14" s="39" t="s">
        <v>57</v>
      </c>
      <c r="X14" s="39" t="s">
        <v>60</v>
      </c>
      <c r="Y14" s="39" t="s">
        <v>55</v>
      </c>
      <c r="Z14" s="39" t="s">
        <v>55</v>
      </c>
      <c r="AA14" s="39" t="s">
        <v>57</v>
      </c>
      <c r="AB14" s="39" t="s">
        <v>58</v>
      </c>
      <c r="AC14" s="37" t="s">
        <v>57</v>
      </c>
      <c r="AD14" s="37" t="s">
        <v>60</v>
      </c>
      <c r="AE14" s="37" t="s">
        <v>55</v>
      </c>
      <c r="AF14" s="37" t="s">
        <v>55</v>
      </c>
      <c r="AG14" s="40" t="n">
        <f aca="false">SMALL(AH14:BL14,2)</f>
        <v>1</v>
      </c>
      <c r="AH14" s="37" t="n">
        <f aca="false">VALUE(IF(LEN(B14)=6,0,IF(LEN(B14)=9,LEFT(B14,1),LEFT(B14,2))))</f>
        <v>1</v>
      </c>
      <c r="AI14" s="37" t="n">
        <f aca="false">VALUE(IF(LEN(C14)=6,0,IF(LEN(C14)=9,LEFT(C14,1),LEFT(C14,2))))</f>
        <v>1</v>
      </c>
      <c r="AJ14" s="37" t="n">
        <f aca="false">VALUE(IF(LEN(D14)=6,0,IF(LEN(D14)=9,LEFT(D14,1),LEFT(D14,2))))</f>
        <v>1</v>
      </c>
      <c r="AK14" s="37" t="n">
        <f aca="false">VALUE(IF(LEN(E14)=6,0,IF(LEN(E14)=9,LEFT(E14,1),LEFT(E14,2))))</f>
        <v>1</v>
      </c>
      <c r="AL14" s="37" t="n">
        <f aca="false">VALUE(IF(LEN(F14)=6,0,IF(LEN(F14)=9,LEFT(F14,1),LEFT(F14,2))))</f>
        <v>1</v>
      </c>
      <c r="AM14" s="37" t="n">
        <f aca="false">VALUE(IF(LEN(G14)=6,0,IF(LEN(G14)=9,LEFT(G14,1),LEFT(G14,2))))</f>
        <v>5</v>
      </c>
      <c r="AN14" s="37" t="n">
        <f aca="false">VALUE(IF(LEN(H14)=6,0,IF(LEN(H14)=9,LEFT(H14,1),LEFT(H14,2))))</f>
        <v>1</v>
      </c>
      <c r="AO14" s="37" t="n">
        <f aca="false">VALUE(IF(LEN(I14)=6,0,IF(LEN(I14)=9,LEFT(I14,1),LEFT(I14,2))))</f>
        <v>1</v>
      </c>
      <c r="AP14" s="37" t="n">
        <f aca="false">VALUE(IF(LEN(J14)=6,0,IF(LEN(J14)=9,LEFT(J14,1),LEFT(J14,2))))</f>
        <v>1</v>
      </c>
      <c r="AQ14" s="37" t="n">
        <f aca="false">VALUE(IF(LEN(K14)=6,0,IF(LEN(K14)=9,LEFT(K14,1),LEFT(K14,2))))</f>
        <v>1</v>
      </c>
      <c r="AR14" s="37" t="n">
        <f aca="false">VALUE(IF(LEN(L14)=6,0,IF(LEN(L14)=9,LEFT(L14,1),LEFT(L14,2))))</f>
        <v>1</v>
      </c>
      <c r="AS14" s="37" t="n">
        <f aca="false">VALUE(IF(LEN(M14)=6,0,IF(LEN(M14)=9,LEFT(M14,1),LEFT(M14,2))))</f>
        <v>0</v>
      </c>
      <c r="AT14" s="37" t="n">
        <f aca="false">VALUE(IF(LEN(N14)=6,0,IF(LEN(N14)=9,LEFT(N14,1),LEFT(N14,2))))</f>
        <v>1</v>
      </c>
      <c r="AU14" s="37" t="n">
        <f aca="false">VALUE(IF(LEN(O14)=6,0,IF(LEN(O14)=9,LEFT(O14,1),LEFT(O14,2))))</f>
        <v>1</v>
      </c>
      <c r="AV14" s="37" t="n">
        <f aca="false">VALUE(IF(LEN(P14)=6,0,IF(LEN(P14)=9,LEFT(P14,1),LEFT(P14,2))))</f>
        <v>1</v>
      </c>
      <c r="AW14" s="37" t="n">
        <f aca="false">VALUE(IF(LEN(Q14)=6,0,IF(LEN(Q14)=9,LEFT(Q14,1),LEFT(Q14,2))))</f>
        <v>1</v>
      </c>
      <c r="AX14" s="37" t="n">
        <f aca="false">VALUE(IF(LEN(R14)=6,0,IF(LEN(R14)=9,LEFT(R14,1),LEFT(R14,2))))</f>
        <v>1</v>
      </c>
      <c r="AY14" s="37" t="n">
        <f aca="false">VALUE(IF(LEN(S14)=6,0,IF(LEN(S14)=9,LEFT(S14,1),LEFT(S14,2))))</f>
        <v>10</v>
      </c>
      <c r="AZ14" s="37" t="n">
        <f aca="false">VALUE(IF(LEN(T14)=6,0,IF(LEN(T14)=9,LEFT(T14,1),LEFT(T14,2))))</f>
        <v>10</v>
      </c>
      <c r="BA14" s="37" t="n">
        <f aca="false">VALUE(IF(LEN(U14)=6,0,IF(LEN(U14)=9,LEFT(U14,1),LEFT(U14,2))))</f>
        <v>1</v>
      </c>
      <c r="BB14" s="37" t="n">
        <f aca="false">VALUE(IF(LEN(V14)=6,0,IF(LEN(V14)=9,LEFT(V14,1),LEFT(V14,2))))</f>
        <v>10</v>
      </c>
      <c r="BC14" s="37" t="n">
        <f aca="false">VALUE(IF(LEN(W14)=6,0,IF(LEN(W14)=9,LEFT(W14,1),LEFT(W14,2))))</f>
        <v>1</v>
      </c>
      <c r="BD14" s="37" t="n">
        <f aca="false">VALUE(IF(LEN(X14)=6,0,IF(LEN(X14)=9,LEFT(X14,1),LEFT(X14,2))))</f>
        <v>2</v>
      </c>
      <c r="BE14" s="37" t="n">
        <f aca="false">VALUE(IF(LEN(Y14)=6,0,IF(LEN(Y14)=9,LEFT(Y14,1),LEFT(Y14,2))))</f>
        <v>5</v>
      </c>
      <c r="BF14" s="37" t="n">
        <f aca="false">VALUE(IF(LEN(Z14)=6,0,IF(LEN(Z14)=9,LEFT(Z14,1),LEFT(Z14,2))))</f>
        <v>5</v>
      </c>
      <c r="BG14" s="37" t="n">
        <f aca="false">VALUE(IF(LEN(AA14)=6,0,IF(LEN(AA14)=9,LEFT(AA14,1),LEFT(AA14,2))))</f>
        <v>1</v>
      </c>
      <c r="BH14" s="37" t="n">
        <f aca="false">VALUE(IF(LEN(AB14)=6,0,IF(LEN(AB14)=9,LEFT(AB14,1),LEFT(AB14,2))))</f>
        <v>10</v>
      </c>
      <c r="BI14" s="37" t="n">
        <f aca="false">VALUE(IF(LEN(AC14)=6,0,IF(LEN(AC14)=9,LEFT(AC14,1),LEFT(AC14,2))))</f>
        <v>1</v>
      </c>
      <c r="BJ14" s="37" t="n">
        <f aca="false">VALUE(IF(LEN(AD14)=6,0,IF(LEN(AD14)=9,LEFT(AD14,1),LEFT(AD14,2))))</f>
        <v>2</v>
      </c>
      <c r="BK14" s="37" t="n">
        <f aca="false">VALUE(IF(LEN(AE14)=6,0,IF(LEN(AE14)=9,LEFT(AE14,1),LEFT(AE14,2))))</f>
        <v>5</v>
      </c>
      <c r="BL14" s="37" t="n">
        <f aca="false">VALUE(IF(LEN(AF14)=6,0,IF(LEN(AF14)=9,LEFT(AF14,1),LEFT(AF14,2))))</f>
        <v>5</v>
      </c>
      <c r="BM14" s="38"/>
      <c r="BN14" s="38"/>
    </row>
    <row r="15" customFormat="false" ht="15" hidden="false" customHeight="false" outlineLevel="0" collapsed="false">
      <c r="A15" s="37" t="s">
        <v>31</v>
      </c>
      <c r="B15" s="39" t="s">
        <v>58</v>
      </c>
      <c r="C15" s="39" t="s">
        <v>57</v>
      </c>
      <c r="D15" s="39" t="s">
        <v>60</v>
      </c>
      <c r="E15" s="39" t="s">
        <v>55</v>
      </c>
      <c r="F15" s="39" t="s">
        <v>55</v>
      </c>
      <c r="G15" s="39" t="s">
        <v>57</v>
      </c>
      <c r="H15" s="39" t="s">
        <v>58</v>
      </c>
      <c r="I15" s="39" t="s">
        <v>57</v>
      </c>
      <c r="J15" s="39" t="s">
        <v>60</v>
      </c>
      <c r="K15" s="39" t="s">
        <v>55</v>
      </c>
      <c r="L15" s="39" t="s">
        <v>55</v>
      </c>
      <c r="M15" s="39" t="s">
        <v>57</v>
      </c>
      <c r="N15" s="39" t="s">
        <v>59</v>
      </c>
      <c r="O15" s="39" t="s">
        <v>57</v>
      </c>
      <c r="P15" s="39" t="s">
        <v>60</v>
      </c>
      <c r="Q15" s="39" t="s">
        <v>55</v>
      </c>
      <c r="R15" s="39" t="s">
        <v>55</v>
      </c>
      <c r="S15" s="39" t="s">
        <v>58</v>
      </c>
      <c r="T15" s="39" t="s">
        <v>56</v>
      </c>
      <c r="U15" s="39" t="s">
        <v>57</v>
      </c>
      <c r="V15" s="39" t="s">
        <v>57</v>
      </c>
      <c r="W15" s="39" t="s">
        <v>58</v>
      </c>
      <c r="X15" s="39" t="s">
        <v>61</v>
      </c>
      <c r="Y15" s="39" t="s">
        <v>55</v>
      </c>
      <c r="Z15" s="39" t="s">
        <v>55</v>
      </c>
      <c r="AA15" s="39" t="s">
        <v>57</v>
      </c>
      <c r="AB15" s="39" t="s">
        <v>57</v>
      </c>
      <c r="AC15" s="37" t="s">
        <v>58</v>
      </c>
      <c r="AD15" s="37" t="s">
        <v>61</v>
      </c>
      <c r="AE15" s="37" t="s">
        <v>55</v>
      </c>
      <c r="AF15" s="37" t="s">
        <v>55</v>
      </c>
      <c r="AG15" s="40" t="n">
        <f aca="false">SMALL(AH15:BL15,2)</f>
        <v>1</v>
      </c>
      <c r="AH15" s="37" t="n">
        <f aca="false">VALUE(IF(LEN(B15)=6,0,IF(LEN(B15)=9,LEFT(B15,1),LEFT(B15,2))))</f>
        <v>10</v>
      </c>
      <c r="AI15" s="37" t="n">
        <f aca="false">VALUE(IF(LEN(C15)=6,0,IF(LEN(C15)=9,LEFT(C15,1),LEFT(C15,2))))</f>
        <v>1</v>
      </c>
      <c r="AJ15" s="37" t="n">
        <f aca="false">VALUE(IF(LEN(D15)=6,0,IF(LEN(D15)=9,LEFT(D15,1),LEFT(D15,2))))</f>
        <v>2</v>
      </c>
      <c r="AK15" s="37" t="n">
        <f aca="false">VALUE(IF(LEN(E15)=6,0,IF(LEN(E15)=9,LEFT(E15,1),LEFT(E15,2))))</f>
        <v>5</v>
      </c>
      <c r="AL15" s="37" t="n">
        <f aca="false">VALUE(IF(LEN(F15)=6,0,IF(LEN(F15)=9,LEFT(F15,1),LEFT(F15,2))))</f>
        <v>5</v>
      </c>
      <c r="AM15" s="37" t="n">
        <f aca="false">VALUE(IF(LEN(G15)=6,0,IF(LEN(G15)=9,LEFT(G15,1),LEFT(G15,2))))</f>
        <v>1</v>
      </c>
      <c r="AN15" s="37" t="n">
        <f aca="false">VALUE(IF(LEN(H15)=6,0,IF(LEN(H15)=9,LEFT(H15,1),LEFT(H15,2))))</f>
        <v>10</v>
      </c>
      <c r="AO15" s="37" t="n">
        <f aca="false">VALUE(IF(LEN(I15)=6,0,IF(LEN(I15)=9,LEFT(I15,1),LEFT(I15,2))))</f>
        <v>1</v>
      </c>
      <c r="AP15" s="37" t="n">
        <f aca="false">VALUE(IF(LEN(J15)=6,0,IF(LEN(J15)=9,LEFT(J15,1),LEFT(J15,2))))</f>
        <v>2</v>
      </c>
      <c r="AQ15" s="37" t="n">
        <f aca="false">VALUE(IF(LEN(K15)=6,0,IF(LEN(K15)=9,LEFT(K15,1),LEFT(K15,2))))</f>
        <v>5</v>
      </c>
      <c r="AR15" s="37" t="n">
        <f aca="false">VALUE(IF(LEN(L15)=6,0,IF(LEN(L15)=9,LEFT(L15,1),LEFT(L15,2))))</f>
        <v>5</v>
      </c>
      <c r="AS15" s="37" t="n">
        <f aca="false">VALUE(IF(LEN(M15)=6,0,IF(LEN(M15)=9,LEFT(M15,1),LEFT(M15,2))))</f>
        <v>1</v>
      </c>
      <c r="AT15" s="37" t="n">
        <f aca="false">VALUE(IF(LEN(N15)=6,0,IF(LEN(N15)=9,LEFT(N15,1),LEFT(N15,2))))</f>
        <v>0</v>
      </c>
      <c r="AU15" s="37" t="n">
        <f aca="false">VALUE(IF(LEN(O15)=6,0,IF(LEN(O15)=9,LEFT(O15,1),LEFT(O15,2))))</f>
        <v>1</v>
      </c>
      <c r="AV15" s="37" t="n">
        <f aca="false">VALUE(IF(LEN(P15)=6,0,IF(LEN(P15)=9,LEFT(P15,1),LEFT(P15,2))))</f>
        <v>2</v>
      </c>
      <c r="AW15" s="37" t="n">
        <f aca="false">VALUE(IF(LEN(Q15)=6,0,IF(LEN(Q15)=9,LEFT(Q15,1),LEFT(Q15,2))))</f>
        <v>5</v>
      </c>
      <c r="AX15" s="37" t="n">
        <f aca="false">VALUE(IF(LEN(R15)=6,0,IF(LEN(R15)=9,LEFT(R15,1),LEFT(R15,2))))</f>
        <v>5</v>
      </c>
      <c r="AY15" s="37" t="n">
        <f aca="false">VALUE(IF(LEN(S15)=6,0,IF(LEN(S15)=9,LEFT(S15,1),LEFT(S15,2))))</f>
        <v>10</v>
      </c>
      <c r="AZ15" s="37" t="n">
        <f aca="false">VALUE(IF(LEN(T15)=6,0,IF(LEN(T15)=9,LEFT(T15,1),LEFT(T15,2))))</f>
        <v>20</v>
      </c>
      <c r="BA15" s="37" t="n">
        <f aca="false">VALUE(IF(LEN(U15)=6,0,IF(LEN(U15)=9,LEFT(U15,1),LEFT(U15,2))))</f>
        <v>1</v>
      </c>
      <c r="BB15" s="37" t="n">
        <f aca="false">VALUE(IF(LEN(V15)=6,0,IF(LEN(V15)=9,LEFT(V15,1),LEFT(V15,2))))</f>
        <v>1</v>
      </c>
      <c r="BC15" s="37" t="n">
        <f aca="false">VALUE(IF(LEN(W15)=6,0,IF(LEN(W15)=9,LEFT(W15,1),LEFT(W15,2))))</f>
        <v>10</v>
      </c>
      <c r="BD15" s="37" t="n">
        <f aca="false">VALUE(IF(LEN(X15)=6,0,IF(LEN(X15)=9,LEFT(X15,1),LEFT(X15,2))))</f>
        <v>3</v>
      </c>
      <c r="BE15" s="37" t="n">
        <f aca="false">VALUE(IF(LEN(Y15)=6,0,IF(LEN(Y15)=9,LEFT(Y15,1),LEFT(Y15,2))))</f>
        <v>5</v>
      </c>
      <c r="BF15" s="37" t="n">
        <f aca="false">VALUE(IF(LEN(Z15)=6,0,IF(LEN(Z15)=9,LEFT(Z15,1),LEFT(Z15,2))))</f>
        <v>5</v>
      </c>
      <c r="BG15" s="37" t="n">
        <f aca="false">VALUE(IF(LEN(AA15)=6,0,IF(LEN(AA15)=9,LEFT(AA15,1),LEFT(AA15,2))))</f>
        <v>1</v>
      </c>
      <c r="BH15" s="37" t="n">
        <f aca="false">VALUE(IF(LEN(AB15)=6,0,IF(LEN(AB15)=9,LEFT(AB15,1),LEFT(AB15,2))))</f>
        <v>1</v>
      </c>
      <c r="BI15" s="37" t="n">
        <f aca="false">VALUE(IF(LEN(AC15)=6,0,IF(LEN(AC15)=9,LEFT(AC15,1),LEFT(AC15,2))))</f>
        <v>10</v>
      </c>
      <c r="BJ15" s="37" t="n">
        <f aca="false">VALUE(IF(LEN(AD15)=6,0,IF(LEN(AD15)=9,LEFT(AD15,1),LEFT(AD15,2))))</f>
        <v>3</v>
      </c>
      <c r="BK15" s="37" t="n">
        <f aca="false">VALUE(IF(LEN(AE15)=6,0,IF(LEN(AE15)=9,LEFT(AE15,1),LEFT(AE15,2))))</f>
        <v>5</v>
      </c>
      <c r="BL15" s="37" t="n">
        <f aca="false">VALUE(IF(LEN(AF15)=6,0,IF(LEN(AF15)=9,LEFT(AF15,1),LEFT(AF15,2))))</f>
        <v>5</v>
      </c>
      <c r="BM15" s="38"/>
      <c r="BN15" s="38"/>
    </row>
    <row r="16" customFormat="false" ht="15" hidden="false" customHeight="false" outlineLevel="0" collapsed="false">
      <c r="A16" s="37" t="s">
        <v>36</v>
      </c>
      <c r="B16" s="39" t="s">
        <v>57</v>
      </c>
      <c r="C16" s="39" t="s">
        <v>58</v>
      </c>
      <c r="D16" s="39" t="s">
        <v>61</v>
      </c>
      <c r="E16" s="39" t="s">
        <v>55</v>
      </c>
      <c r="F16" s="39" t="s">
        <v>55</v>
      </c>
      <c r="G16" s="39" t="s">
        <v>57</v>
      </c>
      <c r="H16" s="39" t="s">
        <v>57</v>
      </c>
      <c r="I16" s="39" t="s">
        <v>58</v>
      </c>
      <c r="J16" s="39" t="s">
        <v>61</v>
      </c>
      <c r="K16" s="39" t="s">
        <v>55</v>
      </c>
      <c r="L16" s="39" t="s">
        <v>55</v>
      </c>
      <c r="M16" s="39" t="s">
        <v>57</v>
      </c>
      <c r="N16" s="39" t="s">
        <v>57</v>
      </c>
      <c r="O16" s="39" t="s">
        <v>59</v>
      </c>
      <c r="P16" s="39" t="s">
        <v>61</v>
      </c>
      <c r="Q16" s="39" t="s">
        <v>55</v>
      </c>
      <c r="R16" s="39" t="s">
        <v>55</v>
      </c>
      <c r="S16" s="39" t="s">
        <v>55</v>
      </c>
      <c r="T16" s="39" t="s">
        <v>55</v>
      </c>
      <c r="U16" s="39" t="s">
        <v>57</v>
      </c>
      <c r="V16" s="39" t="s">
        <v>60</v>
      </c>
      <c r="W16" s="39" t="s">
        <v>61</v>
      </c>
      <c r="X16" s="39" t="s">
        <v>58</v>
      </c>
      <c r="Y16" s="39" t="s">
        <v>58</v>
      </c>
      <c r="Z16" s="39" t="s">
        <v>58</v>
      </c>
      <c r="AA16" s="39" t="s">
        <v>57</v>
      </c>
      <c r="AB16" s="39" t="s">
        <v>60</v>
      </c>
      <c r="AC16" s="37" t="s">
        <v>61</v>
      </c>
      <c r="AD16" s="37" t="s">
        <v>58</v>
      </c>
      <c r="AE16" s="37" t="s">
        <v>58</v>
      </c>
      <c r="AF16" s="37" t="s">
        <v>58</v>
      </c>
      <c r="AG16" s="40" t="n">
        <f aca="false">SMALL(AH16:BL16,2)</f>
        <v>1</v>
      </c>
      <c r="AH16" s="37" t="n">
        <f aca="false">VALUE(IF(LEN(B16)=6,0,IF(LEN(B16)=9,LEFT(B16,1),LEFT(B16,2))))</f>
        <v>1</v>
      </c>
      <c r="AI16" s="37" t="n">
        <f aca="false">VALUE(IF(LEN(C16)=6,0,IF(LEN(C16)=9,LEFT(C16,1),LEFT(C16,2))))</f>
        <v>10</v>
      </c>
      <c r="AJ16" s="37" t="n">
        <f aca="false">VALUE(IF(LEN(D16)=6,0,IF(LEN(D16)=9,LEFT(D16,1),LEFT(D16,2))))</f>
        <v>3</v>
      </c>
      <c r="AK16" s="37" t="n">
        <f aca="false">VALUE(IF(LEN(E16)=6,0,IF(LEN(E16)=9,LEFT(E16,1),LEFT(E16,2))))</f>
        <v>5</v>
      </c>
      <c r="AL16" s="37" t="n">
        <f aca="false">VALUE(IF(LEN(F16)=6,0,IF(LEN(F16)=9,LEFT(F16,1),LEFT(F16,2))))</f>
        <v>5</v>
      </c>
      <c r="AM16" s="37" t="n">
        <f aca="false">VALUE(IF(LEN(G16)=6,0,IF(LEN(G16)=9,LEFT(G16,1),LEFT(G16,2))))</f>
        <v>1</v>
      </c>
      <c r="AN16" s="37" t="n">
        <f aca="false">VALUE(IF(LEN(H16)=6,0,IF(LEN(H16)=9,LEFT(H16,1),LEFT(H16,2))))</f>
        <v>1</v>
      </c>
      <c r="AO16" s="37" t="n">
        <f aca="false">VALUE(IF(LEN(I16)=6,0,IF(LEN(I16)=9,LEFT(I16,1),LEFT(I16,2))))</f>
        <v>10</v>
      </c>
      <c r="AP16" s="37" t="n">
        <f aca="false">VALUE(IF(LEN(J16)=6,0,IF(LEN(J16)=9,LEFT(J16,1),LEFT(J16,2))))</f>
        <v>3</v>
      </c>
      <c r="AQ16" s="37" t="n">
        <f aca="false">VALUE(IF(LEN(K16)=6,0,IF(LEN(K16)=9,LEFT(K16,1),LEFT(K16,2))))</f>
        <v>5</v>
      </c>
      <c r="AR16" s="37" t="n">
        <f aca="false">VALUE(IF(LEN(L16)=6,0,IF(LEN(L16)=9,LEFT(L16,1),LEFT(L16,2))))</f>
        <v>5</v>
      </c>
      <c r="AS16" s="37" t="n">
        <f aca="false">VALUE(IF(LEN(M16)=6,0,IF(LEN(M16)=9,LEFT(M16,1),LEFT(M16,2))))</f>
        <v>1</v>
      </c>
      <c r="AT16" s="37" t="n">
        <f aca="false">VALUE(IF(LEN(N16)=6,0,IF(LEN(N16)=9,LEFT(N16,1),LEFT(N16,2))))</f>
        <v>1</v>
      </c>
      <c r="AU16" s="37" t="n">
        <f aca="false">VALUE(IF(LEN(O16)=6,0,IF(LEN(O16)=9,LEFT(O16,1),LEFT(O16,2))))</f>
        <v>0</v>
      </c>
      <c r="AV16" s="37" t="n">
        <f aca="false">VALUE(IF(LEN(P16)=6,0,IF(LEN(P16)=9,LEFT(P16,1),LEFT(P16,2))))</f>
        <v>3</v>
      </c>
      <c r="AW16" s="37" t="n">
        <f aca="false">VALUE(IF(LEN(Q16)=6,0,IF(LEN(Q16)=9,LEFT(Q16,1),LEFT(Q16,2))))</f>
        <v>5</v>
      </c>
      <c r="AX16" s="37" t="n">
        <f aca="false">VALUE(IF(LEN(R16)=6,0,IF(LEN(R16)=9,LEFT(R16,1),LEFT(R16,2))))</f>
        <v>5</v>
      </c>
      <c r="AY16" s="37" t="n">
        <f aca="false">VALUE(IF(LEN(S16)=6,0,IF(LEN(S16)=9,LEFT(S16,1),LEFT(S16,2))))</f>
        <v>5</v>
      </c>
      <c r="AZ16" s="37" t="n">
        <f aca="false">VALUE(IF(LEN(T16)=6,0,IF(LEN(T16)=9,LEFT(T16,1),LEFT(T16,2))))</f>
        <v>5</v>
      </c>
      <c r="BA16" s="37" t="n">
        <f aca="false">VALUE(IF(LEN(U16)=6,0,IF(LEN(U16)=9,LEFT(U16,1),LEFT(U16,2))))</f>
        <v>1</v>
      </c>
      <c r="BB16" s="37" t="n">
        <f aca="false">VALUE(IF(LEN(V16)=6,0,IF(LEN(V16)=9,LEFT(V16,1),LEFT(V16,2))))</f>
        <v>2</v>
      </c>
      <c r="BC16" s="37" t="n">
        <f aca="false">VALUE(IF(LEN(W16)=6,0,IF(LEN(W16)=9,LEFT(W16,1),LEFT(W16,2))))</f>
        <v>3</v>
      </c>
      <c r="BD16" s="37" t="n">
        <f aca="false">VALUE(IF(LEN(X16)=6,0,IF(LEN(X16)=9,LEFT(X16,1),LEFT(X16,2))))</f>
        <v>10</v>
      </c>
      <c r="BE16" s="37" t="n">
        <f aca="false">VALUE(IF(LEN(Y16)=6,0,IF(LEN(Y16)=9,LEFT(Y16,1),LEFT(Y16,2))))</f>
        <v>10</v>
      </c>
      <c r="BF16" s="37" t="n">
        <f aca="false">VALUE(IF(LEN(Z16)=6,0,IF(LEN(Z16)=9,LEFT(Z16,1),LEFT(Z16,2))))</f>
        <v>10</v>
      </c>
      <c r="BG16" s="37" t="n">
        <f aca="false">VALUE(IF(LEN(AA16)=6,0,IF(LEN(AA16)=9,LEFT(AA16,1),LEFT(AA16,2))))</f>
        <v>1</v>
      </c>
      <c r="BH16" s="37" t="n">
        <f aca="false">VALUE(IF(LEN(AB16)=6,0,IF(LEN(AB16)=9,LEFT(AB16,1),LEFT(AB16,2))))</f>
        <v>2</v>
      </c>
      <c r="BI16" s="37" t="n">
        <f aca="false">VALUE(IF(LEN(AC16)=6,0,IF(LEN(AC16)=9,LEFT(AC16,1),LEFT(AC16,2))))</f>
        <v>3</v>
      </c>
      <c r="BJ16" s="37" t="n">
        <f aca="false">VALUE(IF(LEN(AD16)=6,0,IF(LEN(AD16)=9,LEFT(AD16,1),LEFT(AD16,2))))</f>
        <v>10</v>
      </c>
      <c r="BK16" s="37" t="n">
        <f aca="false">VALUE(IF(LEN(AE16)=6,0,IF(LEN(AE16)=9,LEFT(AE16,1),LEFT(AE16,2))))</f>
        <v>10</v>
      </c>
      <c r="BL16" s="37" t="n">
        <f aca="false">VALUE(IF(LEN(AF16)=6,0,IF(LEN(AF16)=9,LEFT(AF16,1),LEFT(AF16,2))))</f>
        <v>10</v>
      </c>
      <c r="BM16" s="38"/>
      <c r="BN16" s="38"/>
    </row>
    <row r="17" customFormat="false" ht="15" hidden="false" customHeight="false" outlineLevel="0" collapsed="false">
      <c r="A17" s="37" t="s">
        <v>37</v>
      </c>
      <c r="B17" s="39" t="s">
        <v>60</v>
      </c>
      <c r="C17" s="39" t="s">
        <v>61</v>
      </c>
      <c r="D17" s="39" t="s">
        <v>58</v>
      </c>
      <c r="E17" s="39" t="s">
        <v>58</v>
      </c>
      <c r="F17" s="39" t="s">
        <v>58</v>
      </c>
      <c r="G17" s="39" t="s">
        <v>57</v>
      </c>
      <c r="H17" s="39" t="s">
        <v>60</v>
      </c>
      <c r="I17" s="39" t="s">
        <v>61</v>
      </c>
      <c r="J17" s="39" t="s">
        <v>58</v>
      </c>
      <c r="K17" s="39" t="s">
        <v>58</v>
      </c>
      <c r="L17" s="39" t="s">
        <v>58</v>
      </c>
      <c r="M17" s="39" t="s">
        <v>57</v>
      </c>
      <c r="N17" s="39" t="s">
        <v>60</v>
      </c>
      <c r="O17" s="39" t="s">
        <v>61</v>
      </c>
      <c r="P17" s="39" t="s">
        <v>59</v>
      </c>
      <c r="Q17" s="39" t="s">
        <v>58</v>
      </c>
      <c r="R17" s="39" t="s">
        <v>58</v>
      </c>
      <c r="S17" s="39" t="s">
        <v>55</v>
      </c>
      <c r="T17" s="39" t="s">
        <v>55</v>
      </c>
      <c r="U17" s="39" t="s">
        <v>57</v>
      </c>
      <c r="V17" s="39" t="s">
        <v>55</v>
      </c>
      <c r="W17" s="39" t="s">
        <v>55</v>
      </c>
      <c r="X17" s="39" t="s">
        <v>58</v>
      </c>
      <c r="Y17" s="39" t="s">
        <v>58</v>
      </c>
      <c r="Z17" s="39" t="s">
        <v>56</v>
      </c>
      <c r="AA17" s="39" t="s">
        <v>57</v>
      </c>
      <c r="AB17" s="39" t="s">
        <v>55</v>
      </c>
      <c r="AC17" s="37" t="s">
        <v>55</v>
      </c>
      <c r="AD17" s="37" t="s">
        <v>58</v>
      </c>
      <c r="AE17" s="37" t="s">
        <v>58</v>
      </c>
      <c r="AF17" s="37" t="s">
        <v>56</v>
      </c>
      <c r="AG17" s="40" t="n">
        <f aca="false">SMALL(AH17:BL17,2)</f>
        <v>1</v>
      </c>
      <c r="AH17" s="37" t="n">
        <f aca="false">VALUE(IF(LEN(B17)=6,0,IF(LEN(B17)=9,LEFT(B17,1),LEFT(B17,2))))</f>
        <v>2</v>
      </c>
      <c r="AI17" s="37" t="n">
        <f aca="false">VALUE(IF(LEN(C17)=6,0,IF(LEN(C17)=9,LEFT(C17,1),LEFT(C17,2))))</f>
        <v>3</v>
      </c>
      <c r="AJ17" s="37" t="n">
        <f aca="false">VALUE(IF(LEN(D17)=6,0,IF(LEN(D17)=9,LEFT(D17,1),LEFT(D17,2))))</f>
        <v>10</v>
      </c>
      <c r="AK17" s="37" t="n">
        <f aca="false">VALUE(IF(LEN(E17)=6,0,IF(LEN(E17)=9,LEFT(E17,1),LEFT(E17,2))))</f>
        <v>10</v>
      </c>
      <c r="AL17" s="37" t="n">
        <f aca="false">VALUE(IF(LEN(F17)=6,0,IF(LEN(F17)=9,LEFT(F17,1),LEFT(F17,2))))</f>
        <v>10</v>
      </c>
      <c r="AM17" s="37" t="n">
        <f aca="false">VALUE(IF(LEN(G17)=6,0,IF(LEN(G17)=9,LEFT(G17,1),LEFT(G17,2))))</f>
        <v>1</v>
      </c>
      <c r="AN17" s="37" t="n">
        <f aca="false">VALUE(IF(LEN(H17)=6,0,IF(LEN(H17)=9,LEFT(H17,1),LEFT(H17,2))))</f>
        <v>2</v>
      </c>
      <c r="AO17" s="37" t="n">
        <f aca="false">VALUE(IF(LEN(I17)=6,0,IF(LEN(I17)=9,LEFT(I17,1),LEFT(I17,2))))</f>
        <v>3</v>
      </c>
      <c r="AP17" s="37" t="n">
        <f aca="false">VALUE(IF(LEN(J17)=6,0,IF(LEN(J17)=9,LEFT(J17,1),LEFT(J17,2))))</f>
        <v>10</v>
      </c>
      <c r="AQ17" s="37" t="n">
        <f aca="false">VALUE(IF(LEN(K17)=6,0,IF(LEN(K17)=9,LEFT(K17,1),LEFT(K17,2))))</f>
        <v>10</v>
      </c>
      <c r="AR17" s="37" t="n">
        <f aca="false">VALUE(IF(LEN(L17)=6,0,IF(LEN(L17)=9,LEFT(L17,1),LEFT(L17,2))))</f>
        <v>10</v>
      </c>
      <c r="AS17" s="37" t="n">
        <f aca="false">VALUE(IF(LEN(M17)=6,0,IF(LEN(M17)=9,LEFT(M17,1),LEFT(M17,2))))</f>
        <v>1</v>
      </c>
      <c r="AT17" s="37" t="n">
        <f aca="false">VALUE(IF(LEN(N17)=6,0,IF(LEN(N17)=9,LEFT(N17,1),LEFT(N17,2))))</f>
        <v>2</v>
      </c>
      <c r="AU17" s="37" t="n">
        <f aca="false">VALUE(IF(LEN(O17)=6,0,IF(LEN(O17)=9,LEFT(O17,1),LEFT(O17,2))))</f>
        <v>3</v>
      </c>
      <c r="AV17" s="37" t="n">
        <f aca="false">VALUE(IF(LEN(P17)=6,0,IF(LEN(P17)=9,LEFT(P17,1),LEFT(P17,2))))</f>
        <v>0</v>
      </c>
      <c r="AW17" s="37" t="n">
        <f aca="false">VALUE(IF(LEN(Q17)=6,0,IF(LEN(Q17)=9,LEFT(Q17,1),LEFT(Q17,2))))</f>
        <v>10</v>
      </c>
      <c r="AX17" s="37" t="n">
        <f aca="false">VALUE(IF(LEN(R17)=6,0,IF(LEN(R17)=9,LEFT(R17,1),LEFT(R17,2))))</f>
        <v>10</v>
      </c>
      <c r="AY17" s="37" t="n">
        <f aca="false">VALUE(IF(LEN(S17)=6,0,IF(LEN(S17)=9,LEFT(S17,1),LEFT(S17,2))))</f>
        <v>5</v>
      </c>
      <c r="AZ17" s="37" t="n">
        <f aca="false">VALUE(IF(LEN(T17)=6,0,IF(LEN(T17)=9,LEFT(T17,1),LEFT(T17,2))))</f>
        <v>5</v>
      </c>
      <c r="BA17" s="37" t="n">
        <f aca="false">VALUE(IF(LEN(U17)=6,0,IF(LEN(U17)=9,LEFT(U17,1),LEFT(U17,2))))</f>
        <v>1</v>
      </c>
      <c r="BB17" s="37" t="n">
        <f aca="false">VALUE(IF(LEN(V17)=6,0,IF(LEN(V17)=9,LEFT(V17,1),LEFT(V17,2))))</f>
        <v>5</v>
      </c>
      <c r="BC17" s="37" t="n">
        <f aca="false">VALUE(IF(LEN(W17)=6,0,IF(LEN(W17)=9,LEFT(W17,1),LEFT(W17,2))))</f>
        <v>5</v>
      </c>
      <c r="BD17" s="37" t="n">
        <f aca="false">VALUE(IF(LEN(X17)=6,0,IF(LEN(X17)=9,LEFT(X17,1),LEFT(X17,2))))</f>
        <v>10</v>
      </c>
      <c r="BE17" s="37" t="n">
        <f aca="false">VALUE(IF(LEN(Y17)=6,0,IF(LEN(Y17)=9,LEFT(Y17,1),LEFT(Y17,2))))</f>
        <v>10</v>
      </c>
      <c r="BF17" s="37" t="n">
        <f aca="false">VALUE(IF(LEN(Z17)=6,0,IF(LEN(Z17)=9,LEFT(Z17,1),LEFT(Z17,2))))</f>
        <v>20</v>
      </c>
      <c r="BG17" s="37" t="n">
        <f aca="false">VALUE(IF(LEN(AA17)=6,0,IF(LEN(AA17)=9,LEFT(AA17,1),LEFT(AA17,2))))</f>
        <v>1</v>
      </c>
      <c r="BH17" s="37" t="n">
        <f aca="false">VALUE(IF(LEN(AB17)=6,0,IF(LEN(AB17)=9,LEFT(AB17,1),LEFT(AB17,2))))</f>
        <v>5</v>
      </c>
      <c r="BI17" s="37" t="n">
        <f aca="false">VALUE(IF(LEN(AC17)=6,0,IF(LEN(AC17)=9,LEFT(AC17,1),LEFT(AC17,2))))</f>
        <v>5</v>
      </c>
      <c r="BJ17" s="37" t="n">
        <f aca="false">VALUE(IF(LEN(AD17)=6,0,IF(LEN(AD17)=9,LEFT(AD17,1),LEFT(AD17,2))))</f>
        <v>10</v>
      </c>
      <c r="BK17" s="37" t="n">
        <f aca="false">VALUE(IF(LEN(AE17)=6,0,IF(LEN(AE17)=9,LEFT(AE17,1),LEFT(AE17,2))))</f>
        <v>10</v>
      </c>
      <c r="BL17" s="37" t="n">
        <f aca="false">VALUE(IF(LEN(AF17)=6,0,IF(LEN(AF17)=9,LEFT(AF17,1),LEFT(AF17,2))))</f>
        <v>20</v>
      </c>
      <c r="BM17" s="38"/>
      <c r="BN17" s="38"/>
    </row>
    <row r="18" customFormat="false" ht="15" hidden="false" customHeight="false" outlineLevel="0" collapsed="false">
      <c r="A18" s="37" t="s">
        <v>39</v>
      </c>
      <c r="B18" s="39" t="s">
        <v>55</v>
      </c>
      <c r="C18" s="39" t="s">
        <v>55</v>
      </c>
      <c r="D18" s="39" t="s">
        <v>58</v>
      </c>
      <c r="E18" s="39" t="s">
        <v>58</v>
      </c>
      <c r="F18" s="39" t="s">
        <v>56</v>
      </c>
      <c r="G18" s="39" t="s">
        <v>57</v>
      </c>
      <c r="H18" s="39" t="s">
        <v>55</v>
      </c>
      <c r="I18" s="39" t="s">
        <v>55</v>
      </c>
      <c r="J18" s="39" t="s">
        <v>58</v>
      </c>
      <c r="K18" s="39" t="s">
        <v>58</v>
      </c>
      <c r="L18" s="39" t="s">
        <v>56</v>
      </c>
      <c r="M18" s="39" t="s">
        <v>57</v>
      </c>
      <c r="N18" s="39" t="s">
        <v>55</v>
      </c>
      <c r="O18" s="39" t="s">
        <v>55</v>
      </c>
      <c r="P18" s="39" t="s">
        <v>58</v>
      </c>
      <c r="Q18" s="39" t="s">
        <v>59</v>
      </c>
      <c r="R18" s="39" t="s">
        <v>56</v>
      </c>
      <c r="S18" s="39" t="s">
        <v>58</v>
      </c>
      <c r="T18" s="39" t="s">
        <v>58</v>
      </c>
      <c r="U18" s="39" t="s">
        <v>57</v>
      </c>
      <c r="V18" s="39" t="s">
        <v>55</v>
      </c>
      <c r="W18" s="39" t="s">
        <v>55</v>
      </c>
      <c r="X18" s="39" t="s">
        <v>55</v>
      </c>
      <c r="Y18" s="39" t="s">
        <v>56</v>
      </c>
      <c r="Z18" s="39" t="s">
        <v>58</v>
      </c>
      <c r="AA18" s="39" t="s">
        <v>57</v>
      </c>
      <c r="AB18" s="39" t="s">
        <v>55</v>
      </c>
      <c r="AC18" s="37" t="s">
        <v>55</v>
      </c>
      <c r="AD18" s="37" t="s">
        <v>55</v>
      </c>
      <c r="AE18" s="37" t="s">
        <v>56</v>
      </c>
      <c r="AF18" s="37" t="s">
        <v>58</v>
      </c>
      <c r="AG18" s="40" t="n">
        <f aca="false">SMALL(AH18:BL18,2)</f>
        <v>1</v>
      </c>
      <c r="AH18" s="37" t="n">
        <f aca="false">VALUE(IF(LEN(B18)=6,0,IF(LEN(B18)=9,LEFT(B18,1),LEFT(B18,2))))</f>
        <v>5</v>
      </c>
      <c r="AI18" s="37" t="n">
        <f aca="false">VALUE(IF(LEN(C18)=6,0,IF(LEN(C18)=9,LEFT(C18,1),LEFT(C18,2))))</f>
        <v>5</v>
      </c>
      <c r="AJ18" s="37" t="n">
        <f aca="false">VALUE(IF(LEN(D18)=6,0,IF(LEN(D18)=9,LEFT(D18,1),LEFT(D18,2))))</f>
        <v>10</v>
      </c>
      <c r="AK18" s="37" t="n">
        <f aca="false">VALUE(IF(LEN(E18)=6,0,IF(LEN(E18)=9,LEFT(E18,1),LEFT(E18,2))))</f>
        <v>10</v>
      </c>
      <c r="AL18" s="37" t="n">
        <f aca="false">VALUE(IF(LEN(F18)=6,0,IF(LEN(F18)=9,LEFT(F18,1),LEFT(F18,2))))</f>
        <v>20</v>
      </c>
      <c r="AM18" s="37" t="n">
        <f aca="false">VALUE(IF(LEN(G18)=6,0,IF(LEN(G18)=9,LEFT(G18,1),LEFT(G18,2))))</f>
        <v>1</v>
      </c>
      <c r="AN18" s="37" t="n">
        <f aca="false">VALUE(IF(LEN(H18)=6,0,IF(LEN(H18)=9,LEFT(H18,1),LEFT(H18,2))))</f>
        <v>5</v>
      </c>
      <c r="AO18" s="37" t="n">
        <f aca="false">VALUE(IF(LEN(I18)=6,0,IF(LEN(I18)=9,LEFT(I18,1),LEFT(I18,2))))</f>
        <v>5</v>
      </c>
      <c r="AP18" s="37" t="n">
        <f aca="false">VALUE(IF(LEN(J18)=6,0,IF(LEN(J18)=9,LEFT(J18,1),LEFT(J18,2))))</f>
        <v>10</v>
      </c>
      <c r="AQ18" s="37" t="n">
        <f aca="false">VALUE(IF(LEN(K18)=6,0,IF(LEN(K18)=9,LEFT(K18,1),LEFT(K18,2))))</f>
        <v>10</v>
      </c>
      <c r="AR18" s="37" t="n">
        <f aca="false">VALUE(IF(LEN(L18)=6,0,IF(LEN(L18)=9,LEFT(L18,1),LEFT(L18,2))))</f>
        <v>20</v>
      </c>
      <c r="AS18" s="37" t="n">
        <f aca="false">VALUE(IF(LEN(M18)=6,0,IF(LEN(M18)=9,LEFT(M18,1),LEFT(M18,2))))</f>
        <v>1</v>
      </c>
      <c r="AT18" s="37" t="n">
        <f aca="false">VALUE(IF(LEN(N18)=6,0,IF(LEN(N18)=9,LEFT(N18,1),LEFT(N18,2))))</f>
        <v>5</v>
      </c>
      <c r="AU18" s="37" t="n">
        <f aca="false">VALUE(IF(LEN(O18)=6,0,IF(LEN(O18)=9,LEFT(O18,1),LEFT(O18,2))))</f>
        <v>5</v>
      </c>
      <c r="AV18" s="37" t="n">
        <f aca="false">VALUE(IF(LEN(P18)=6,0,IF(LEN(P18)=9,LEFT(P18,1),LEFT(P18,2))))</f>
        <v>10</v>
      </c>
      <c r="AW18" s="37" t="n">
        <f aca="false">VALUE(IF(LEN(Q18)=6,0,IF(LEN(Q18)=9,LEFT(Q18,1),LEFT(Q18,2))))</f>
        <v>0</v>
      </c>
      <c r="AX18" s="37" t="n">
        <f aca="false">VALUE(IF(LEN(R18)=6,0,IF(LEN(R18)=9,LEFT(R18,1),LEFT(R18,2))))</f>
        <v>20</v>
      </c>
      <c r="AY18" s="37" t="n">
        <f aca="false">VALUE(IF(LEN(S18)=6,0,IF(LEN(S18)=9,LEFT(S18,1),LEFT(S18,2))))</f>
        <v>10</v>
      </c>
      <c r="AZ18" s="37" t="n">
        <f aca="false">VALUE(IF(LEN(T18)=6,0,IF(LEN(T18)=9,LEFT(T18,1),LEFT(T18,2))))</f>
        <v>10</v>
      </c>
      <c r="BA18" s="37" t="n">
        <f aca="false">VALUE(IF(LEN(U18)=6,0,IF(LEN(U18)=9,LEFT(U18,1),LEFT(U18,2))))</f>
        <v>1</v>
      </c>
      <c r="BB18" s="37" t="n">
        <f aca="false">VALUE(IF(LEN(V18)=6,0,IF(LEN(V18)=9,LEFT(V18,1),LEFT(V18,2))))</f>
        <v>5</v>
      </c>
      <c r="BC18" s="37" t="n">
        <f aca="false">VALUE(IF(LEN(W18)=6,0,IF(LEN(W18)=9,LEFT(W18,1),LEFT(W18,2))))</f>
        <v>5</v>
      </c>
      <c r="BD18" s="37" t="n">
        <f aca="false">VALUE(IF(LEN(X18)=6,0,IF(LEN(X18)=9,LEFT(X18,1),LEFT(X18,2))))</f>
        <v>5</v>
      </c>
      <c r="BE18" s="37" t="n">
        <f aca="false">VALUE(IF(LEN(Y18)=6,0,IF(LEN(Y18)=9,LEFT(Y18,1),LEFT(Y18,2))))</f>
        <v>20</v>
      </c>
      <c r="BF18" s="37" t="n">
        <f aca="false">VALUE(IF(LEN(Z18)=6,0,IF(LEN(Z18)=9,LEFT(Z18,1),LEFT(Z18,2))))</f>
        <v>10</v>
      </c>
      <c r="BG18" s="37" t="n">
        <f aca="false">VALUE(IF(LEN(AA18)=6,0,IF(LEN(AA18)=9,LEFT(AA18,1),LEFT(AA18,2))))</f>
        <v>1</v>
      </c>
      <c r="BH18" s="37" t="n">
        <f aca="false">VALUE(IF(LEN(AB18)=6,0,IF(LEN(AB18)=9,LEFT(AB18,1),LEFT(AB18,2))))</f>
        <v>5</v>
      </c>
      <c r="BI18" s="37" t="n">
        <f aca="false">VALUE(IF(LEN(AC18)=6,0,IF(LEN(AC18)=9,LEFT(AC18,1),LEFT(AC18,2))))</f>
        <v>5</v>
      </c>
      <c r="BJ18" s="37" t="n">
        <f aca="false">VALUE(IF(LEN(AD18)=6,0,IF(LEN(AD18)=9,LEFT(AD18,1),LEFT(AD18,2))))</f>
        <v>5</v>
      </c>
      <c r="BK18" s="37" t="n">
        <f aca="false">VALUE(IF(LEN(AE18)=6,0,IF(LEN(AE18)=9,LEFT(AE18,1),LEFT(AE18,2))))</f>
        <v>20</v>
      </c>
      <c r="BL18" s="37" t="n">
        <f aca="false">VALUE(IF(LEN(AF18)=6,0,IF(LEN(AF18)=9,LEFT(AF18,1),LEFT(AF18,2))))</f>
        <v>10</v>
      </c>
      <c r="BM18" s="38"/>
      <c r="BN18" s="38"/>
    </row>
    <row r="19" customFormat="false" ht="15" hidden="false" customHeight="false" outlineLevel="0" collapsed="false">
      <c r="A19" s="37" t="s">
        <v>40</v>
      </c>
      <c r="B19" s="39" t="s">
        <v>55</v>
      </c>
      <c r="C19" s="39" t="s">
        <v>55</v>
      </c>
      <c r="D19" s="39" t="s">
        <v>55</v>
      </c>
      <c r="E19" s="39" t="s">
        <v>56</v>
      </c>
      <c r="F19" s="39" t="s">
        <v>55</v>
      </c>
      <c r="G19" s="39" t="s">
        <v>57</v>
      </c>
      <c r="H19" s="39" t="s">
        <v>55</v>
      </c>
      <c r="I19" s="39" t="s">
        <v>55</v>
      </c>
      <c r="J19" s="39" t="s">
        <v>55</v>
      </c>
      <c r="K19" s="39" t="s">
        <v>56</v>
      </c>
      <c r="L19" s="39" t="s">
        <v>58</v>
      </c>
      <c r="M19" s="39" t="s">
        <v>57</v>
      </c>
      <c r="N19" s="39" t="s">
        <v>55</v>
      </c>
      <c r="O19" s="39" t="s">
        <v>55</v>
      </c>
      <c r="P19" s="39" t="s">
        <v>55</v>
      </c>
      <c r="Q19" s="39" t="s">
        <v>56</v>
      </c>
      <c r="R19" s="39" t="s">
        <v>59</v>
      </c>
      <c r="S19" s="39" t="s">
        <v>58</v>
      </c>
      <c r="T19" s="39" t="s">
        <v>56</v>
      </c>
      <c r="U19" s="39" t="s">
        <v>58</v>
      </c>
      <c r="V19" s="39" t="s">
        <v>57</v>
      </c>
      <c r="W19" s="39" t="s">
        <v>57</v>
      </c>
      <c r="X19" s="39" t="s">
        <v>57</v>
      </c>
      <c r="Y19" s="39" t="s">
        <v>57</v>
      </c>
      <c r="Z19" s="39" t="s">
        <v>57</v>
      </c>
      <c r="AA19" s="39" t="s">
        <v>58</v>
      </c>
      <c r="AB19" s="39" t="s">
        <v>57</v>
      </c>
      <c r="AC19" s="37" t="s">
        <v>57</v>
      </c>
      <c r="AD19" s="37" t="s">
        <v>57</v>
      </c>
      <c r="AE19" s="37" t="s">
        <v>57</v>
      </c>
      <c r="AF19" s="37" t="s">
        <v>57</v>
      </c>
      <c r="AG19" s="40" t="n">
        <f aca="false">SMALL(AH19:BL19,2)</f>
        <v>1</v>
      </c>
      <c r="AH19" s="37" t="n">
        <f aca="false">VALUE(IF(LEN(B19)=6,0,IF(LEN(B19)=9,LEFT(B19,1),LEFT(B19,2))))</f>
        <v>5</v>
      </c>
      <c r="AI19" s="37" t="n">
        <f aca="false">VALUE(IF(LEN(C19)=6,0,IF(LEN(C19)=9,LEFT(C19,1),LEFT(C19,2))))</f>
        <v>5</v>
      </c>
      <c r="AJ19" s="37" t="n">
        <f aca="false">VALUE(IF(LEN(D19)=6,0,IF(LEN(D19)=9,LEFT(D19,1),LEFT(D19,2))))</f>
        <v>5</v>
      </c>
      <c r="AK19" s="37" t="n">
        <f aca="false">VALUE(IF(LEN(E19)=6,0,IF(LEN(E19)=9,LEFT(E19,1),LEFT(E19,2))))</f>
        <v>20</v>
      </c>
      <c r="AL19" s="37" t="n">
        <f aca="false">VALUE(IF(LEN(F19)=6,0,IF(LEN(F19)=9,LEFT(F19,1),LEFT(F19,2))))</f>
        <v>5</v>
      </c>
      <c r="AM19" s="37" t="n">
        <f aca="false">VALUE(IF(LEN(G19)=6,0,IF(LEN(G19)=9,LEFT(G19,1),LEFT(G19,2))))</f>
        <v>1</v>
      </c>
      <c r="AN19" s="37" t="n">
        <f aca="false">VALUE(IF(LEN(H19)=6,0,IF(LEN(H19)=9,LEFT(H19,1),LEFT(H19,2))))</f>
        <v>5</v>
      </c>
      <c r="AO19" s="37" t="n">
        <f aca="false">VALUE(IF(LEN(I19)=6,0,IF(LEN(I19)=9,LEFT(I19,1),LEFT(I19,2))))</f>
        <v>5</v>
      </c>
      <c r="AP19" s="37" t="n">
        <f aca="false">VALUE(IF(LEN(J19)=6,0,IF(LEN(J19)=9,LEFT(J19,1),LEFT(J19,2))))</f>
        <v>5</v>
      </c>
      <c r="AQ19" s="37" t="n">
        <f aca="false">VALUE(IF(LEN(K19)=6,0,IF(LEN(K19)=9,LEFT(K19,1),LEFT(K19,2))))</f>
        <v>20</v>
      </c>
      <c r="AR19" s="37" t="n">
        <f aca="false">VALUE(IF(LEN(L19)=6,0,IF(LEN(L19)=9,LEFT(L19,1),LEFT(L19,2))))</f>
        <v>10</v>
      </c>
      <c r="AS19" s="37" t="n">
        <f aca="false">VALUE(IF(LEN(M19)=6,0,IF(LEN(M19)=9,LEFT(M19,1),LEFT(M19,2))))</f>
        <v>1</v>
      </c>
      <c r="AT19" s="37" t="n">
        <f aca="false">VALUE(IF(LEN(N19)=6,0,IF(LEN(N19)=9,LEFT(N19,1),LEFT(N19,2))))</f>
        <v>5</v>
      </c>
      <c r="AU19" s="37" t="n">
        <f aca="false">VALUE(IF(LEN(O19)=6,0,IF(LEN(O19)=9,LEFT(O19,1),LEFT(O19,2))))</f>
        <v>5</v>
      </c>
      <c r="AV19" s="37" t="n">
        <f aca="false">VALUE(IF(LEN(P19)=6,0,IF(LEN(P19)=9,LEFT(P19,1),LEFT(P19,2))))</f>
        <v>5</v>
      </c>
      <c r="AW19" s="37" t="n">
        <f aca="false">VALUE(IF(LEN(Q19)=6,0,IF(LEN(Q19)=9,LEFT(Q19,1),LEFT(Q19,2))))</f>
        <v>20</v>
      </c>
      <c r="AX19" s="37" t="n">
        <f aca="false">VALUE(IF(LEN(R19)=6,0,IF(LEN(R19)=9,LEFT(R19,1),LEFT(R19,2))))</f>
        <v>0</v>
      </c>
      <c r="AY19" s="37" t="n">
        <f aca="false">VALUE(IF(LEN(S19)=6,0,IF(LEN(S19)=9,LEFT(S19,1),LEFT(S19,2))))</f>
        <v>10</v>
      </c>
      <c r="AZ19" s="37" t="n">
        <f aca="false">VALUE(IF(LEN(T19)=6,0,IF(LEN(T19)=9,LEFT(T19,1),LEFT(T19,2))))</f>
        <v>20</v>
      </c>
      <c r="BA19" s="37" t="n">
        <f aca="false">VALUE(IF(LEN(U19)=6,0,IF(LEN(U19)=9,LEFT(U19,1),LEFT(U19,2))))</f>
        <v>10</v>
      </c>
      <c r="BB19" s="37" t="n">
        <f aca="false">VALUE(IF(LEN(V19)=6,0,IF(LEN(V19)=9,LEFT(V19,1),LEFT(V19,2))))</f>
        <v>1</v>
      </c>
      <c r="BC19" s="37" t="n">
        <f aca="false">VALUE(IF(LEN(W19)=6,0,IF(LEN(W19)=9,LEFT(W19,1),LEFT(W19,2))))</f>
        <v>1</v>
      </c>
      <c r="BD19" s="37" t="n">
        <f aca="false">VALUE(IF(LEN(X19)=6,0,IF(LEN(X19)=9,LEFT(X19,1),LEFT(X19,2))))</f>
        <v>1</v>
      </c>
      <c r="BE19" s="37" t="n">
        <f aca="false">VALUE(IF(LEN(Y19)=6,0,IF(LEN(Y19)=9,LEFT(Y19,1),LEFT(Y19,2))))</f>
        <v>1</v>
      </c>
      <c r="BF19" s="37" t="n">
        <f aca="false">VALUE(IF(LEN(Z19)=6,0,IF(LEN(Z19)=9,LEFT(Z19,1),LEFT(Z19,2))))</f>
        <v>1</v>
      </c>
      <c r="BG19" s="37" t="n">
        <f aca="false">VALUE(IF(LEN(AA19)=6,0,IF(LEN(AA19)=9,LEFT(AA19,1),LEFT(AA19,2))))</f>
        <v>10</v>
      </c>
      <c r="BH19" s="37" t="n">
        <f aca="false">VALUE(IF(LEN(AB19)=6,0,IF(LEN(AB19)=9,LEFT(AB19,1),LEFT(AB19,2))))</f>
        <v>1</v>
      </c>
      <c r="BI19" s="37" t="n">
        <f aca="false">VALUE(IF(LEN(AC19)=6,0,IF(LEN(AC19)=9,LEFT(AC19,1),LEFT(AC19,2))))</f>
        <v>1</v>
      </c>
      <c r="BJ19" s="37" t="n">
        <f aca="false">VALUE(IF(LEN(AD19)=6,0,IF(LEN(AD19)=9,LEFT(AD19,1),LEFT(AD19,2))))</f>
        <v>1</v>
      </c>
      <c r="BK19" s="37" t="n">
        <f aca="false">VALUE(IF(LEN(AE19)=6,0,IF(LEN(AE19)=9,LEFT(AE19,1),LEFT(AE19,2))))</f>
        <v>1</v>
      </c>
      <c r="BL19" s="37" t="n">
        <f aca="false">VALUE(IF(LEN(AF19)=6,0,IF(LEN(AF19)=9,LEFT(AF19,1),LEFT(AF19,2))))</f>
        <v>1</v>
      </c>
      <c r="BM19" s="38"/>
      <c r="BN19" s="38"/>
    </row>
    <row r="20" customFormat="false" ht="15" hidden="false" customHeight="false" outlineLevel="0" collapsed="false">
      <c r="A20" s="42" t="s">
        <v>41</v>
      </c>
      <c r="B20" s="39" t="s">
        <v>55</v>
      </c>
      <c r="C20" s="39" t="s">
        <v>55</v>
      </c>
      <c r="D20" s="39" t="s">
        <v>55</v>
      </c>
      <c r="E20" s="39" t="s">
        <v>56</v>
      </c>
      <c r="F20" s="39" t="s">
        <v>55</v>
      </c>
      <c r="G20" s="39" t="s">
        <v>57</v>
      </c>
      <c r="H20" s="39" t="s">
        <v>55</v>
      </c>
      <c r="I20" s="39" t="s">
        <v>55</v>
      </c>
      <c r="J20" s="39" t="s">
        <v>55</v>
      </c>
      <c r="K20" s="39" t="s">
        <v>56</v>
      </c>
      <c r="L20" s="39" t="s">
        <v>58</v>
      </c>
      <c r="M20" s="39" t="s">
        <v>57</v>
      </c>
      <c r="N20" s="39" t="s">
        <v>55</v>
      </c>
      <c r="O20" s="39" t="s">
        <v>55</v>
      </c>
      <c r="P20" s="39" t="s">
        <v>55</v>
      </c>
      <c r="Q20" s="39" t="s">
        <v>56</v>
      </c>
      <c r="R20" s="39" t="s">
        <v>58</v>
      </c>
      <c r="S20" s="39" t="s">
        <v>59</v>
      </c>
      <c r="T20" s="39" t="s">
        <v>57</v>
      </c>
      <c r="U20" s="39" t="s">
        <v>57</v>
      </c>
      <c r="V20" s="39" t="s">
        <v>57</v>
      </c>
      <c r="W20" s="43" t="s">
        <v>57</v>
      </c>
      <c r="X20" s="39" t="s">
        <v>57</v>
      </c>
      <c r="Y20" s="39" t="s">
        <v>57</v>
      </c>
      <c r="Z20" s="39" t="s">
        <v>57</v>
      </c>
      <c r="AA20" s="39" t="s">
        <v>57</v>
      </c>
      <c r="AB20" s="39" t="s">
        <v>58</v>
      </c>
      <c r="AC20" s="37" t="s">
        <v>57</v>
      </c>
      <c r="AD20" s="37" t="s">
        <v>60</v>
      </c>
      <c r="AE20" s="37" t="s">
        <v>55</v>
      </c>
      <c r="AF20" s="37" t="s">
        <v>55</v>
      </c>
      <c r="AG20" s="40" t="n">
        <f aca="false">SMALL(AH20:BL20,2)</f>
        <v>1</v>
      </c>
      <c r="AH20" s="37" t="n">
        <f aca="false">VALUE(IF(LEN(B20)=6,0,IF(LEN(B20)=9,LEFT(B20,1),LEFT(B20,2))))</f>
        <v>5</v>
      </c>
      <c r="AI20" s="37" t="n">
        <f aca="false">VALUE(IF(LEN(C20)=6,0,IF(LEN(C20)=9,LEFT(C20,1),LEFT(C20,2))))</f>
        <v>5</v>
      </c>
      <c r="AJ20" s="37" t="n">
        <f aca="false">VALUE(IF(LEN(D20)=6,0,IF(LEN(D20)=9,LEFT(D20,1),LEFT(D20,2))))</f>
        <v>5</v>
      </c>
      <c r="AK20" s="37" t="n">
        <f aca="false">VALUE(IF(LEN(E20)=6,0,IF(LEN(E20)=9,LEFT(E20,1),LEFT(E20,2))))</f>
        <v>20</v>
      </c>
      <c r="AL20" s="37" t="n">
        <f aca="false">VALUE(IF(LEN(F20)=6,0,IF(LEN(F20)=9,LEFT(F20,1),LEFT(F20,2))))</f>
        <v>5</v>
      </c>
      <c r="AM20" s="37" t="n">
        <f aca="false">VALUE(IF(LEN(G20)=6,0,IF(LEN(G20)=9,LEFT(G20,1),LEFT(G20,2))))</f>
        <v>1</v>
      </c>
      <c r="AN20" s="37" t="n">
        <f aca="false">VALUE(IF(LEN(H20)=6,0,IF(LEN(H20)=9,LEFT(H20,1),LEFT(H20,2))))</f>
        <v>5</v>
      </c>
      <c r="AO20" s="37" t="n">
        <f aca="false">VALUE(IF(LEN(I20)=6,0,IF(LEN(I20)=9,LEFT(I20,1),LEFT(I20,2))))</f>
        <v>5</v>
      </c>
      <c r="AP20" s="37" t="n">
        <f aca="false">VALUE(IF(LEN(J20)=6,0,IF(LEN(J20)=9,LEFT(J20,1),LEFT(J20,2))))</f>
        <v>5</v>
      </c>
      <c r="AQ20" s="37" t="n">
        <f aca="false">VALUE(IF(LEN(K20)=6,0,IF(LEN(K20)=9,LEFT(K20,1),LEFT(K20,2))))</f>
        <v>20</v>
      </c>
      <c r="AR20" s="37" t="n">
        <f aca="false">VALUE(IF(LEN(L20)=6,0,IF(LEN(L20)=9,LEFT(L20,1),LEFT(L20,2))))</f>
        <v>10</v>
      </c>
      <c r="AS20" s="37" t="n">
        <f aca="false">VALUE(IF(LEN(M20)=6,0,IF(LEN(M20)=9,LEFT(M20,1),LEFT(M20,2))))</f>
        <v>1</v>
      </c>
      <c r="AT20" s="37" t="n">
        <f aca="false">VALUE(IF(LEN(N20)=6,0,IF(LEN(N20)=9,LEFT(N20,1),LEFT(N20,2))))</f>
        <v>5</v>
      </c>
      <c r="AU20" s="37" t="n">
        <f aca="false">VALUE(IF(LEN(O20)=6,0,IF(LEN(O20)=9,LEFT(O20,1),LEFT(O20,2))))</f>
        <v>5</v>
      </c>
      <c r="AV20" s="37" t="n">
        <f aca="false">VALUE(IF(LEN(P20)=6,0,IF(LEN(P20)=9,LEFT(P20,1),LEFT(P20,2))))</f>
        <v>5</v>
      </c>
      <c r="AW20" s="37" t="n">
        <f aca="false">VALUE(IF(LEN(Q20)=6,0,IF(LEN(Q20)=9,LEFT(Q20,1),LEFT(Q20,2))))</f>
        <v>20</v>
      </c>
      <c r="AX20" s="37" t="n">
        <f aca="false">VALUE(IF(LEN(R20)=6,0,IF(LEN(R20)=9,LEFT(R20,1),LEFT(R20,2))))</f>
        <v>10</v>
      </c>
      <c r="AY20" s="37" t="n">
        <f aca="false">VALUE(IF(LEN(S20)=6,0,IF(LEN(S20)=9,LEFT(S20,1),LEFT(S20,2))))</f>
        <v>0</v>
      </c>
      <c r="AZ20" s="37" t="n">
        <f aca="false">VALUE(IF(LEN(T20)=6,0,IF(LEN(T20)=9,LEFT(T20,1),LEFT(T20,2))))</f>
        <v>1</v>
      </c>
      <c r="BA20" s="37" t="n">
        <f aca="false">VALUE(IF(LEN(U20)=6,0,IF(LEN(U20)=9,LEFT(U20,1),LEFT(U20,2))))</f>
        <v>1</v>
      </c>
      <c r="BB20" s="37" t="n">
        <f aca="false">VALUE(IF(LEN(V20)=6,0,IF(LEN(V20)=9,LEFT(V20,1),LEFT(V20,2))))</f>
        <v>1</v>
      </c>
      <c r="BC20" s="37" t="n">
        <f aca="false">VALUE(IF(LEN(W20)=6,0,IF(LEN(W20)=9,LEFT(W20,1),LEFT(W20,2))))</f>
        <v>1</v>
      </c>
      <c r="BD20" s="37" t="n">
        <f aca="false">VALUE(IF(LEN(X20)=6,0,IF(LEN(X20)=9,LEFT(X20,1),LEFT(X20,2))))</f>
        <v>1</v>
      </c>
      <c r="BE20" s="37" t="n">
        <f aca="false">VALUE(IF(LEN(Y20)=6,0,IF(LEN(Y20)=9,LEFT(Y20,1),LEFT(Y20,2))))</f>
        <v>1</v>
      </c>
      <c r="BF20" s="37" t="n">
        <f aca="false">VALUE(IF(LEN(Z20)=6,0,IF(LEN(Z20)=9,LEFT(Z20,1),LEFT(Z20,2))))</f>
        <v>1</v>
      </c>
      <c r="BG20" s="37" t="n">
        <f aca="false">VALUE(IF(LEN(AA20)=6,0,IF(LEN(AA20)=9,LEFT(AA20,1),LEFT(AA20,2))))</f>
        <v>1</v>
      </c>
      <c r="BH20" s="37" t="n">
        <f aca="false">VALUE(IF(LEN(AB20)=6,0,IF(LEN(AB20)=9,LEFT(AB20,1),LEFT(AB20,2))))</f>
        <v>10</v>
      </c>
      <c r="BI20" s="37" t="n">
        <f aca="false">VALUE(IF(LEN(AC20)=6,0,IF(LEN(AC20)=9,LEFT(AC20,1),LEFT(AC20,2))))</f>
        <v>1</v>
      </c>
      <c r="BJ20" s="37" t="n">
        <f aca="false">VALUE(IF(LEN(AD20)=6,0,IF(LEN(AD20)=9,LEFT(AD20,1),LEFT(AD20,2))))</f>
        <v>2</v>
      </c>
      <c r="BK20" s="37" t="n">
        <f aca="false">VALUE(IF(LEN(AE20)=6,0,IF(LEN(AE20)=9,LEFT(AE20,1),LEFT(AE20,2))))</f>
        <v>5</v>
      </c>
      <c r="BL20" s="37" t="n">
        <f aca="false">VALUE(IF(LEN(AF20)=6,0,IF(LEN(AF20)=9,LEFT(AF20,1),LEFT(AF20,2))))</f>
        <v>5</v>
      </c>
      <c r="BM20" s="38"/>
      <c r="BN20" s="38"/>
    </row>
    <row r="21" customFormat="false" ht="15.75" hidden="false" customHeight="true" outlineLevel="0" collapsed="false">
      <c r="A21" s="37" t="s">
        <v>42</v>
      </c>
      <c r="B21" s="39" t="s">
        <v>55</v>
      </c>
      <c r="C21" s="39" t="s">
        <v>55</v>
      </c>
      <c r="D21" s="39" t="s">
        <v>58</v>
      </c>
      <c r="E21" s="39" t="s">
        <v>58</v>
      </c>
      <c r="F21" s="39" t="s">
        <v>56</v>
      </c>
      <c r="G21" s="39" t="s">
        <v>61</v>
      </c>
      <c r="H21" s="39" t="s">
        <v>55</v>
      </c>
      <c r="I21" s="39" t="s">
        <v>55</v>
      </c>
      <c r="J21" s="39" t="s">
        <v>58</v>
      </c>
      <c r="K21" s="39" t="s">
        <v>58</v>
      </c>
      <c r="L21" s="39" t="s">
        <v>56</v>
      </c>
      <c r="M21" s="39" t="s">
        <v>61</v>
      </c>
      <c r="N21" s="39" t="s">
        <v>55</v>
      </c>
      <c r="O21" s="39" t="s">
        <v>55</v>
      </c>
      <c r="P21" s="39" t="s">
        <v>58</v>
      </c>
      <c r="Q21" s="39" t="s">
        <v>58</v>
      </c>
      <c r="R21" s="39" t="s">
        <v>56</v>
      </c>
      <c r="S21" s="39" t="s">
        <v>57</v>
      </c>
      <c r="T21" s="39" t="s">
        <v>59</v>
      </c>
      <c r="U21" s="39" t="s">
        <v>57</v>
      </c>
      <c r="V21" s="39" t="s">
        <v>60</v>
      </c>
      <c r="W21" s="39" t="s">
        <v>55</v>
      </c>
      <c r="X21" s="39" t="s">
        <v>55</v>
      </c>
      <c r="Y21" s="39" t="s">
        <v>60</v>
      </c>
      <c r="Z21" s="39" t="s">
        <v>60</v>
      </c>
      <c r="AA21" s="39" t="s">
        <v>57</v>
      </c>
      <c r="AB21" s="39" t="s">
        <v>57</v>
      </c>
      <c r="AC21" s="37" t="s">
        <v>58</v>
      </c>
      <c r="AD21" s="37" t="s">
        <v>61</v>
      </c>
      <c r="AE21" s="37" t="s">
        <v>55</v>
      </c>
      <c r="AF21" s="37" t="s">
        <v>55</v>
      </c>
      <c r="AG21" s="40" t="n">
        <f aca="false">SMALL(AH21:BL21,2)</f>
        <v>1</v>
      </c>
      <c r="AH21" s="37" t="n">
        <f aca="false">VALUE(IF(LEN(B21)=6,0,IF(LEN(B21)=9,LEFT(B21,1),LEFT(B21,2))))</f>
        <v>5</v>
      </c>
      <c r="AI21" s="37" t="n">
        <f aca="false">VALUE(IF(LEN(C21)=6,0,IF(LEN(C21)=9,LEFT(C21,1),LEFT(C21,2))))</f>
        <v>5</v>
      </c>
      <c r="AJ21" s="37" t="n">
        <f aca="false">VALUE(IF(LEN(D21)=6,0,IF(LEN(D21)=9,LEFT(D21,1),LEFT(D21,2))))</f>
        <v>10</v>
      </c>
      <c r="AK21" s="37" t="n">
        <f aca="false">VALUE(IF(LEN(E21)=6,0,IF(LEN(E21)=9,LEFT(E21,1),LEFT(E21,2))))</f>
        <v>10</v>
      </c>
      <c r="AL21" s="37" t="n">
        <f aca="false">VALUE(IF(LEN(F21)=6,0,IF(LEN(F21)=9,LEFT(F21,1),LEFT(F21,2))))</f>
        <v>20</v>
      </c>
      <c r="AM21" s="37" t="n">
        <f aca="false">VALUE(IF(LEN(G21)=6,0,IF(LEN(G21)=9,LEFT(G21,1),LEFT(G21,2))))</f>
        <v>3</v>
      </c>
      <c r="AN21" s="37" t="n">
        <f aca="false">VALUE(IF(LEN(H21)=6,0,IF(LEN(H21)=9,LEFT(H21,1),LEFT(H21,2))))</f>
        <v>5</v>
      </c>
      <c r="AO21" s="37" t="n">
        <f aca="false">VALUE(IF(LEN(I21)=6,0,IF(LEN(I21)=9,LEFT(I21,1),LEFT(I21,2))))</f>
        <v>5</v>
      </c>
      <c r="AP21" s="37" t="n">
        <f aca="false">VALUE(IF(LEN(J21)=6,0,IF(LEN(J21)=9,LEFT(J21,1),LEFT(J21,2))))</f>
        <v>10</v>
      </c>
      <c r="AQ21" s="37" t="n">
        <f aca="false">VALUE(IF(LEN(K21)=6,0,IF(LEN(K21)=9,LEFT(K21,1),LEFT(K21,2))))</f>
        <v>10</v>
      </c>
      <c r="AR21" s="37" t="n">
        <f aca="false">VALUE(IF(LEN(L21)=6,0,IF(LEN(L21)=9,LEFT(L21,1),LEFT(L21,2))))</f>
        <v>20</v>
      </c>
      <c r="AS21" s="37" t="n">
        <f aca="false">VALUE(IF(LEN(M21)=6,0,IF(LEN(M21)=9,LEFT(M21,1),LEFT(M21,2))))</f>
        <v>3</v>
      </c>
      <c r="AT21" s="37" t="n">
        <f aca="false">VALUE(IF(LEN(N21)=6,0,IF(LEN(N21)=9,LEFT(N21,1),LEFT(N21,2))))</f>
        <v>5</v>
      </c>
      <c r="AU21" s="37" t="n">
        <f aca="false">VALUE(IF(LEN(O21)=6,0,IF(LEN(O21)=9,LEFT(O21,1),LEFT(O21,2))))</f>
        <v>5</v>
      </c>
      <c r="AV21" s="37" t="n">
        <f aca="false">VALUE(IF(LEN(P21)=6,0,IF(LEN(P21)=9,LEFT(P21,1),LEFT(P21,2))))</f>
        <v>10</v>
      </c>
      <c r="AW21" s="37" t="n">
        <f aca="false">VALUE(IF(LEN(Q21)=6,0,IF(LEN(Q21)=9,LEFT(Q21,1),LEFT(Q21,2))))</f>
        <v>10</v>
      </c>
      <c r="AX21" s="37" t="n">
        <f aca="false">VALUE(IF(LEN(R21)=6,0,IF(LEN(R21)=9,LEFT(R21,1),LEFT(R21,2))))</f>
        <v>20</v>
      </c>
      <c r="AY21" s="37" t="n">
        <f aca="false">VALUE(IF(LEN(S21)=6,0,IF(LEN(S21)=9,LEFT(S21,1),LEFT(S21,2))))</f>
        <v>1</v>
      </c>
      <c r="AZ21" s="37" t="n">
        <f aca="false">VALUE(IF(LEN(T21)=6,0,IF(LEN(T21)=9,LEFT(T21,1),LEFT(T21,2))))</f>
        <v>0</v>
      </c>
      <c r="BA21" s="37" t="n">
        <f aca="false">VALUE(IF(LEN(U21)=6,0,IF(LEN(U21)=9,LEFT(U21,1),LEFT(U21,2))))</f>
        <v>1</v>
      </c>
      <c r="BB21" s="37" t="n">
        <f aca="false">VALUE(IF(LEN(V21)=6,0,IF(LEN(V21)=9,LEFT(V21,1),LEFT(V21,2))))</f>
        <v>2</v>
      </c>
      <c r="BC21" s="37" t="n">
        <f aca="false">VALUE(IF(LEN(W21)=6,0,IF(LEN(W21)=9,LEFT(W21,1),LEFT(W21,2))))</f>
        <v>5</v>
      </c>
      <c r="BD21" s="37" t="n">
        <f aca="false">VALUE(IF(LEN(X21)=6,0,IF(LEN(X21)=9,LEFT(X21,1),LEFT(X21,2))))</f>
        <v>5</v>
      </c>
      <c r="BE21" s="37" t="n">
        <f aca="false">VALUE(IF(LEN(Y21)=6,0,IF(LEN(Y21)=9,LEFT(Y21,1),LEFT(Y21,2))))</f>
        <v>2</v>
      </c>
      <c r="BF21" s="37" t="n">
        <f aca="false">VALUE(IF(LEN(Z21)=6,0,IF(LEN(Z21)=9,LEFT(Z21,1),LEFT(Z21,2))))</f>
        <v>2</v>
      </c>
      <c r="BG21" s="37" t="n">
        <f aca="false">VALUE(IF(LEN(AA21)=6,0,IF(LEN(AA21)=9,LEFT(AA21,1),LEFT(AA21,2))))</f>
        <v>1</v>
      </c>
      <c r="BH21" s="37" t="n">
        <f aca="false">VALUE(IF(LEN(AB21)=6,0,IF(LEN(AB21)=9,LEFT(AB21,1),LEFT(AB21,2))))</f>
        <v>1</v>
      </c>
      <c r="BI21" s="37" t="n">
        <f aca="false">VALUE(IF(LEN(AC21)=6,0,IF(LEN(AC21)=9,LEFT(AC21,1),LEFT(AC21,2))))</f>
        <v>10</v>
      </c>
      <c r="BJ21" s="37" t="n">
        <f aca="false">VALUE(IF(LEN(AD21)=6,0,IF(LEN(AD21)=9,LEFT(AD21,1),LEFT(AD21,2))))</f>
        <v>3</v>
      </c>
      <c r="BK21" s="37" t="n">
        <f aca="false">VALUE(IF(LEN(AE21)=6,0,IF(LEN(AE21)=9,LEFT(AE21,1),LEFT(AE21,2))))</f>
        <v>5</v>
      </c>
      <c r="BL21" s="37" t="n">
        <f aca="false">VALUE(IF(LEN(AF21)=6,0,IF(LEN(AF21)=9,LEFT(AF21,1),LEFT(AF21,2))))</f>
        <v>5</v>
      </c>
      <c r="BM21" s="38"/>
      <c r="BN21" s="38"/>
    </row>
    <row r="22" customFormat="false" ht="15.75" hidden="false" customHeight="true" outlineLevel="0" collapsed="false">
      <c r="A22" s="37" t="s">
        <v>43</v>
      </c>
      <c r="B22" s="39" t="s">
        <v>55</v>
      </c>
      <c r="C22" s="39" t="s">
        <v>55</v>
      </c>
      <c r="D22" s="39" t="s">
        <v>55</v>
      </c>
      <c r="E22" s="39" t="s">
        <v>56</v>
      </c>
      <c r="F22" s="39" t="s">
        <v>58</v>
      </c>
      <c r="G22" s="39" t="s">
        <v>55</v>
      </c>
      <c r="H22" s="39" t="s">
        <v>55</v>
      </c>
      <c r="I22" s="39" t="s">
        <v>55</v>
      </c>
      <c r="J22" s="39" t="s">
        <v>55</v>
      </c>
      <c r="K22" s="39" t="s">
        <v>56</v>
      </c>
      <c r="L22" s="39" t="s">
        <v>58</v>
      </c>
      <c r="M22" s="39" t="s">
        <v>55</v>
      </c>
      <c r="N22" s="39" t="s">
        <v>55</v>
      </c>
      <c r="O22" s="39" t="s">
        <v>55</v>
      </c>
      <c r="P22" s="39" t="s">
        <v>55</v>
      </c>
      <c r="Q22" s="39" t="s">
        <v>56</v>
      </c>
      <c r="R22" s="39" t="s">
        <v>58</v>
      </c>
      <c r="S22" s="39" t="s">
        <v>57</v>
      </c>
      <c r="T22" s="39" t="s">
        <v>57</v>
      </c>
      <c r="U22" s="39" t="s">
        <v>59</v>
      </c>
      <c r="V22" s="39" t="s">
        <v>61</v>
      </c>
      <c r="W22" s="39" t="s">
        <v>55</v>
      </c>
      <c r="X22" s="39" t="s">
        <v>55</v>
      </c>
      <c r="Y22" s="39" t="s">
        <v>61</v>
      </c>
      <c r="Z22" s="39" t="s">
        <v>61</v>
      </c>
      <c r="AA22" s="39" t="s">
        <v>57</v>
      </c>
      <c r="AB22" s="39" t="s">
        <v>60</v>
      </c>
      <c r="AC22" s="37" t="s">
        <v>61</v>
      </c>
      <c r="AD22" s="37" t="s">
        <v>58</v>
      </c>
      <c r="AE22" s="37" t="s">
        <v>58</v>
      </c>
      <c r="AF22" s="37" t="s">
        <v>58</v>
      </c>
      <c r="AG22" s="40" t="n">
        <f aca="false">SMALL(AH22:BL22,2)</f>
        <v>1</v>
      </c>
      <c r="AH22" s="37" t="n">
        <f aca="false">VALUE(IF(LEN(B22)=6,0,IF(LEN(B22)=9,LEFT(B22,1),LEFT(B22,2))))</f>
        <v>5</v>
      </c>
      <c r="AI22" s="37" t="n">
        <f aca="false">VALUE(IF(LEN(C22)=6,0,IF(LEN(C22)=9,LEFT(C22,1),LEFT(C22,2))))</f>
        <v>5</v>
      </c>
      <c r="AJ22" s="37" t="n">
        <f aca="false">VALUE(IF(LEN(D22)=6,0,IF(LEN(D22)=9,LEFT(D22,1),LEFT(D22,2))))</f>
        <v>5</v>
      </c>
      <c r="AK22" s="37" t="n">
        <f aca="false">VALUE(IF(LEN(E22)=6,0,IF(LEN(E22)=9,LEFT(E22,1),LEFT(E22,2))))</f>
        <v>20</v>
      </c>
      <c r="AL22" s="37" t="n">
        <f aca="false">VALUE(IF(LEN(F22)=6,0,IF(LEN(F22)=9,LEFT(F22,1),LEFT(F22,2))))</f>
        <v>10</v>
      </c>
      <c r="AM22" s="37" t="n">
        <f aca="false">VALUE(IF(LEN(G22)=6,0,IF(LEN(G22)=9,LEFT(G22,1),LEFT(G22,2))))</f>
        <v>5</v>
      </c>
      <c r="AN22" s="37" t="n">
        <f aca="false">VALUE(IF(LEN(H22)=6,0,IF(LEN(H22)=9,LEFT(H22,1),LEFT(H22,2))))</f>
        <v>5</v>
      </c>
      <c r="AO22" s="37" t="n">
        <f aca="false">VALUE(IF(LEN(I22)=6,0,IF(LEN(I22)=9,LEFT(I22,1),LEFT(I22,2))))</f>
        <v>5</v>
      </c>
      <c r="AP22" s="37" t="n">
        <f aca="false">VALUE(IF(LEN(J22)=6,0,IF(LEN(J22)=9,LEFT(J22,1),LEFT(J22,2))))</f>
        <v>5</v>
      </c>
      <c r="AQ22" s="37" t="n">
        <f aca="false">VALUE(IF(LEN(K22)=6,0,IF(LEN(K22)=9,LEFT(K22,1),LEFT(K22,2))))</f>
        <v>20</v>
      </c>
      <c r="AR22" s="37" t="n">
        <f aca="false">VALUE(IF(LEN(L22)=6,0,IF(LEN(L22)=9,LEFT(L22,1),LEFT(L22,2))))</f>
        <v>10</v>
      </c>
      <c r="AS22" s="37" t="n">
        <f aca="false">VALUE(IF(LEN(M22)=6,0,IF(LEN(M22)=9,LEFT(M22,1),LEFT(M22,2))))</f>
        <v>5</v>
      </c>
      <c r="AT22" s="37" t="n">
        <f aca="false">VALUE(IF(LEN(N22)=6,0,IF(LEN(N22)=9,LEFT(N22,1),LEFT(N22,2))))</f>
        <v>5</v>
      </c>
      <c r="AU22" s="37" t="n">
        <f aca="false">VALUE(IF(LEN(O22)=6,0,IF(LEN(O22)=9,LEFT(O22,1),LEFT(O22,2))))</f>
        <v>5</v>
      </c>
      <c r="AV22" s="37" t="n">
        <f aca="false">VALUE(IF(LEN(P22)=6,0,IF(LEN(P22)=9,LEFT(P22,1),LEFT(P22,2))))</f>
        <v>5</v>
      </c>
      <c r="AW22" s="37" t="n">
        <f aca="false">VALUE(IF(LEN(Q22)=6,0,IF(LEN(Q22)=9,LEFT(Q22,1),LEFT(Q22,2))))</f>
        <v>20</v>
      </c>
      <c r="AX22" s="37" t="n">
        <f aca="false">VALUE(IF(LEN(R22)=6,0,IF(LEN(R22)=9,LEFT(R22,1),LEFT(R22,2))))</f>
        <v>10</v>
      </c>
      <c r="AY22" s="37" t="n">
        <f aca="false">VALUE(IF(LEN(S22)=6,0,IF(LEN(S22)=9,LEFT(S22,1),LEFT(S22,2))))</f>
        <v>1</v>
      </c>
      <c r="AZ22" s="37" t="n">
        <f aca="false">VALUE(IF(LEN(T22)=6,0,IF(LEN(T22)=9,LEFT(T22,1),LEFT(T22,2))))</f>
        <v>1</v>
      </c>
      <c r="BA22" s="37" t="n">
        <f aca="false">VALUE(IF(LEN(U22)=6,0,IF(LEN(U22)=9,LEFT(U22,1),LEFT(U22,2))))</f>
        <v>0</v>
      </c>
      <c r="BB22" s="37" t="n">
        <f aca="false">VALUE(IF(LEN(V22)=6,0,IF(LEN(V22)=9,LEFT(V22,1),LEFT(V22,2))))</f>
        <v>3</v>
      </c>
      <c r="BC22" s="37" t="n">
        <f aca="false">VALUE(IF(LEN(W22)=6,0,IF(LEN(W22)=9,LEFT(W22,1),LEFT(W22,2))))</f>
        <v>5</v>
      </c>
      <c r="BD22" s="37" t="n">
        <f aca="false">VALUE(IF(LEN(X22)=6,0,IF(LEN(X22)=9,LEFT(X22,1),LEFT(X22,2))))</f>
        <v>5</v>
      </c>
      <c r="BE22" s="37" t="n">
        <f aca="false">VALUE(IF(LEN(Y22)=6,0,IF(LEN(Y22)=9,LEFT(Y22,1),LEFT(Y22,2))))</f>
        <v>3</v>
      </c>
      <c r="BF22" s="37" t="n">
        <f aca="false">VALUE(IF(LEN(Z22)=6,0,IF(LEN(Z22)=9,LEFT(Z22,1),LEFT(Z22,2))))</f>
        <v>3</v>
      </c>
      <c r="BG22" s="37" t="n">
        <f aca="false">VALUE(IF(LEN(AA22)=6,0,IF(LEN(AA22)=9,LEFT(AA22,1),LEFT(AA22,2))))</f>
        <v>1</v>
      </c>
      <c r="BH22" s="37" t="n">
        <f aca="false">VALUE(IF(LEN(AB22)=6,0,IF(LEN(AB22)=9,LEFT(AB22,1),LEFT(AB22,2))))</f>
        <v>2</v>
      </c>
      <c r="BI22" s="37" t="n">
        <f aca="false">VALUE(IF(LEN(AC22)=6,0,IF(LEN(AC22)=9,LEFT(AC22,1),LEFT(AC22,2))))</f>
        <v>3</v>
      </c>
      <c r="BJ22" s="37" t="n">
        <f aca="false">VALUE(IF(LEN(AD22)=6,0,IF(LEN(AD22)=9,LEFT(AD22,1),LEFT(AD22,2))))</f>
        <v>10</v>
      </c>
      <c r="BK22" s="37" t="n">
        <f aca="false">VALUE(IF(LEN(AE22)=6,0,IF(LEN(AE22)=9,LEFT(AE22,1),LEFT(AE22,2))))</f>
        <v>10</v>
      </c>
      <c r="BL22" s="37" t="n">
        <f aca="false">VALUE(IF(LEN(AF22)=6,0,IF(LEN(AF22)=9,LEFT(AF22,1),LEFT(AF22,2))))</f>
        <v>10</v>
      </c>
      <c r="BM22" s="38"/>
      <c r="BN22" s="38"/>
    </row>
    <row r="23" customFormat="false" ht="15.75" hidden="false" customHeight="true" outlineLevel="0" collapsed="false">
      <c r="A23" s="37" t="s">
        <v>44</v>
      </c>
      <c r="B23" s="39" t="s">
        <v>57</v>
      </c>
      <c r="C23" s="39" t="s">
        <v>57</v>
      </c>
      <c r="D23" s="39" t="s">
        <v>57</v>
      </c>
      <c r="E23" s="39" t="s">
        <v>57</v>
      </c>
      <c r="F23" s="39" t="s">
        <v>57</v>
      </c>
      <c r="G23" s="39" t="s">
        <v>55</v>
      </c>
      <c r="H23" s="39" t="s">
        <v>57</v>
      </c>
      <c r="I23" s="39" t="s">
        <v>57</v>
      </c>
      <c r="J23" s="39" t="s">
        <v>57</v>
      </c>
      <c r="K23" s="39" t="s">
        <v>57</v>
      </c>
      <c r="L23" s="39" t="s">
        <v>57</v>
      </c>
      <c r="M23" s="39" t="s">
        <v>55</v>
      </c>
      <c r="N23" s="39" t="s">
        <v>57</v>
      </c>
      <c r="O23" s="39" t="s">
        <v>57</v>
      </c>
      <c r="P23" s="39" t="s">
        <v>57</v>
      </c>
      <c r="Q23" s="39" t="s">
        <v>57</v>
      </c>
      <c r="R23" s="39" t="s">
        <v>57</v>
      </c>
      <c r="S23" s="39" t="s">
        <v>57</v>
      </c>
      <c r="T23" s="39" t="s">
        <v>60</v>
      </c>
      <c r="U23" s="39" t="s">
        <v>61</v>
      </c>
      <c r="V23" s="39" t="s">
        <v>59</v>
      </c>
      <c r="W23" s="39" t="s">
        <v>58</v>
      </c>
      <c r="X23" s="39" t="s">
        <v>58</v>
      </c>
      <c r="Y23" s="39" t="s">
        <v>58</v>
      </c>
      <c r="Z23" s="39" t="s">
        <v>58</v>
      </c>
      <c r="AA23" s="39" t="s">
        <v>57</v>
      </c>
      <c r="AB23" s="39" t="s">
        <v>55</v>
      </c>
      <c r="AC23" s="37" t="s">
        <v>55</v>
      </c>
      <c r="AD23" s="37" t="s">
        <v>58</v>
      </c>
      <c r="AE23" s="37" t="s">
        <v>58</v>
      </c>
      <c r="AF23" s="37" t="s">
        <v>56</v>
      </c>
      <c r="AG23" s="40" t="n">
        <f aca="false">SMALL(AH23:BL23,2)</f>
        <v>1</v>
      </c>
      <c r="AH23" s="37" t="n">
        <f aca="false">VALUE(IF(LEN(B23)=6,0,IF(LEN(B23)=9,LEFT(B23,1),LEFT(B23,2))))</f>
        <v>1</v>
      </c>
      <c r="AI23" s="37" t="n">
        <f aca="false">VALUE(IF(LEN(C23)=6,0,IF(LEN(C23)=9,LEFT(C23,1),LEFT(C23,2))))</f>
        <v>1</v>
      </c>
      <c r="AJ23" s="37" t="n">
        <f aca="false">VALUE(IF(LEN(D23)=6,0,IF(LEN(D23)=9,LEFT(D23,1),LEFT(D23,2))))</f>
        <v>1</v>
      </c>
      <c r="AK23" s="37" t="n">
        <f aca="false">VALUE(IF(LEN(E23)=6,0,IF(LEN(E23)=9,LEFT(E23,1),LEFT(E23,2))))</f>
        <v>1</v>
      </c>
      <c r="AL23" s="37" t="n">
        <f aca="false">VALUE(IF(LEN(F23)=6,0,IF(LEN(F23)=9,LEFT(F23,1),LEFT(F23,2))))</f>
        <v>1</v>
      </c>
      <c r="AM23" s="37" t="n">
        <f aca="false">VALUE(IF(LEN(G23)=6,0,IF(LEN(G23)=9,LEFT(G23,1),LEFT(G23,2))))</f>
        <v>5</v>
      </c>
      <c r="AN23" s="37" t="n">
        <f aca="false">VALUE(IF(LEN(H23)=6,0,IF(LEN(H23)=9,LEFT(H23,1),LEFT(H23,2))))</f>
        <v>1</v>
      </c>
      <c r="AO23" s="37" t="n">
        <f aca="false">VALUE(IF(LEN(I23)=6,0,IF(LEN(I23)=9,LEFT(I23,1),LEFT(I23,2))))</f>
        <v>1</v>
      </c>
      <c r="AP23" s="37" t="n">
        <f aca="false">VALUE(IF(LEN(J23)=6,0,IF(LEN(J23)=9,LEFT(J23,1),LEFT(J23,2))))</f>
        <v>1</v>
      </c>
      <c r="AQ23" s="37" t="n">
        <f aca="false">VALUE(IF(LEN(K23)=6,0,IF(LEN(K23)=9,LEFT(K23,1),LEFT(K23,2))))</f>
        <v>1</v>
      </c>
      <c r="AR23" s="37" t="n">
        <f aca="false">VALUE(IF(LEN(L23)=6,0,IF(LEN(L23)=9,LEFT(L23,1),LEFT(L23,2))))</f>
        <v>1</v>
      </c>
      <c r="AS23" s="37" t="n">
        <f aca="false">VALUE(IF(LEN(M23)=6,0,IF(LEN(M23)=9,LEFT(M23,1),LEFT(M23,2))))</f>
        <v>5</v>
      </c>
      <c r="AT23" s="37" t="n">
        <f aca="false">VALUE(IF(LEN(N23)=6,0,IF(LEN(N23)=9,LEFT(N23,1),LEFT(N23,2))))</f>
        <v>1</v>
      </c>
      <c r="AU23" s="37" t="n">
        <f aca="false">VALUE(IF(LEN(O23)=6,0,IF(LEN(O23)=9,LEFT(O23,1),LEFT(O23,2))))</f>
        <v>1</v>
      </c>
      <c r="AV23" s="37" t="n">
        <f aca="false">VALUE(IF(LEN(P23)=6,0,IF(LEN(P23)=9,LEFT(P23,1),LEFT(P23,2))))</f>
        <v>1</v>
      </c>
      <c r="AW23" s="37" t="n">
        <f aca="false">VALUE(IF(LEN(Q23)=6,0,IF(LEN(Q23)=9,LEFT(Q23,1),LEFT(Q23,2))))</f>
        <v>1</v>
      </c>
      <c r="AX23" s="37" t="n">
        <f aca="false">VALUE(IF(LEN(R23)=6,0,IF(LEN(R23)=9,LEFT(R23,1),LEFT(R23,2))))</f>
        <v>1</v>
      </c>
      <c r="AY23" s="37" t="n">
        <f aca="false">VALUE(IF(LEN(S23)=6,0,IF(LEN(S23)=9,LEFT(S23,1),LEFT(S23,2))))</f>
        <v>1</v>
      </c>
      <c r="AZ23" s="37" t="n">
        <f aca="false">VALUE(IF(LEN(T23)=6,0,IF(LEN(T23)=9,LEFT(T23,1),LEFT(T23,2))))</f>
        <v>2</v>
      </c>
      <c r="BA23" s="37" t="n">
        <f aca="false">VALUE(IF(LEN(U23)=6,0,IF(LEN(U23)=9,LEFT(U23,1),LEFT(U23,2))))</f>
        <v>3</v>
      </c>
      <c r="BB23" s="37" t="n">
        <f aca="false">VALUE(IF(LEN(V23)=6,0,IF(LEN(V23)=9,LEFT(V23,1),LEFT(V23,2))))</f>
        <v>0</v>
      </c>
      <c r="BC23" s="37" t="n">
        <f aca="false">VALUE(IF(LEN(W23)=6,0,IF(LEN(W23)=9,LEFT(W23,1),LEFT(W23,2))))</f>
        <v>10</v>
      </c>
      <c r="BD23" s="37" t="n">
        <f aca="false">VALUE(IF(LEN(X23)=6,0,IF(LEN(X23)=9,LEFT(X23,1),LEFT(X23,2))))</f>
        <v>10</v>
      </c>
      <c r="BE23" s="37" t="n">
        <f aca="false">VALUE(IF(LEN(Y23)=6,0,IF(LEN(Y23)=9,LEFT(Y23,1),LEFT(Y23,2))))</f>
        <v>10</v>
      </c>
      <c r="BF23" s="37" t="n">
        <f aca="false">VALUE(IF(LEN(Z23)=6,0,IF(LEN(Z23)=9,LEFT(Z23,1),LEFT(Z23,2))))</f>
        <v>10</v>
      </c>
      <c r="BG23" s="37" t="n">
        <f aca="false">VALUE(IF(LEN(AA23)=6,0,IF(LEN(AA23)=9,LEFT(AA23,1),LEFT(AA23,2))))</f>
        <v>1</v>
      </c>
      <c r="BH23" s="37" t="n">
        <f aca="false">VALUE(IF(LEN(AB23)=6,0,IF(LEN(AB23)=9,LEFT(AB23,1),LEFT(AB23,2))))</f>
        <v>5</v>
      </c>
      <c r="BI23" s="37" t="n">
        <f aca="false">VALUE(IF(LEN(AC23)=6,0,IF(LEN(AC23)=9,LEFT(AC23,1),LEFT(AC23,2))))</f>
        <v>5</v>
      </c>
      <c r="BJ23" s="37" t="n">
        <f aca="false">VALUE(IF(LEN(AD23)=6,0,IF(LEN(AD23)=9,LEFT(AD23,1),LEFT(AD23,2))))</f>
        <v>10</v>
      </c>
      <c r="BK23" s="37" t="n">
        <f aca="false">VALUE(IF(LEN(AE23)=6,0,IF(LEN(AE23)=9,LEFT(AE23,1),LEFT(AE23,2))))</f>
        <v>10</v>
      </c>
      <c r="BL23" s="37" t="n">
        <f aca="false">VALUE(IF(LEN(AF23)=6,0,IF(LEN(AF23)=9,LEFT(AF23,1),LEFT(AF23,2))))</f>
        <v>20</v>
      </c>
      <c r="BM23" s="38"/>
      <c r="BN23" s="38"/>
    </row>
    <row r="24" customFormat="false" ht="15.75" hidden="false" customHeight="true" outlineLevel="0" collapsed="false">
      <c r="A24" s="42" t="s">
        <v>45</v>
      </c>
      <c r="B24" s="39" t="s">
        <v>58</v>
      </c>
      <c r="C24" s="39" t="s">
        <v>57</v>
      </c>
      <c r="D24" s="39" t="s">
        <v>60</v>
      </c>
      <c r="E24" s="39" t="s">
        <v>55</v>
      </c>
      <c r="F24" s="39" t="s">
        <v>55</v>
      </c>
      <c r="G24" s="39" t="s">
        <v>57</v>
      </c>
      <c r="H24" s="39" t="s">
        <v>58</v>
      </c>
      <c r="I24" s="39" t="s">
        <v>57</v>
      </c>
      <c r="J24" s="39" t="s">
        <v>60</v>
      </c>
      <c r="K24" s="39" t="s">
        <v>55</v>
      </c>
      <c r="L24" s="39" t="s">
        <v>55</v>
      </c>
      <c r="M24" s="39" t="s">
        <v>57</v>
      </c>
      <c r="N24" s="39" t="s">
        <v>58</v>
      </c>
      <c r="O24" s="39" t="s">
        <v>57</v>
      </c>
      <c r="P24" s="39" t="s">
        <v>60</v>
      </c>
      <c r="Q24" s="39" t="s">
        <v>55</v>
      </c>
      <c r="R24" s="39" t="s">
        <v>55</v>
      </c>
      <c r="S24" s="39" t="s">
        <v>57</v>
      </c>
      <c r="T24" s="39" t="s">
        <v>55</v>
      </c>
      <c r="U24" s="43" t="s">
        <v>55</v>
      </c>
      <c r="V24" s="39" t="s">
        <v>58</v>
      </c>
      <c r="W24" s="39" t="s">
        <v>59</v>
      </c>
      <c r="X24" s="39" t="s">
        <v>56</v>
      </c>
      <c r="Y24" s="39" t="s">
        <v>58</v>
      </c>
      <c r="Z24" s="39" t="s">
        <v>58</v>
      </c>
      <c r="AA24" s="39" t="s">
        <v>57</v>
      </c>
      <c r="AB24" s="39" t="s">
        <v>55</v>
      </c>
      <c r="AC24" s="37" t="s">
        <v>55</v>
      </c>
      <c r="AD24" s="37" t="s">
        <v>55</v>
      </c>
      <c r="AE24" s="37" t="s">
        <v>56</v>
      </c>
      <c r="AF24" s="37" t="s">
        <v>55</v>
      </c>
      <c r="AG24" s="40" t="n">
        <f aca="false">SMALL(AH24:BL24,2)</f>
        <v>1</v>
      </c>
      <c r="AH24" s="37" t="n">
        <f aca="false">VALUE(IF(LEN(B24)=6,0,IF(LEN(B24)=9,LEFT(B24,1),LEFT(B24,2))))</f>
        <v>10</v>
      </c>
      <c r="AI24" s="37" t="n">
        <f aca="false">VALUE(IF(LEN(C24)=6,0,IF(LEN(C24)=9,LEFT(C24,1),LEFT(C24,2))))</f>
        <v>1</v>
      </c>
      <c r="AJ24" s="37" t="n">
        <f aca="false">VALUE(IF(LEN(D24)=6,0,IF(LEN(D24)=9,LEFT(D24,1),LEFT(D24,2))))</f>
        <v>2</v>
      </c>
      <c r="AK24" s="37" t="n">
        <f aca="false">VALUE(IF(LEN(E24)=6,0,IF(LEN(E24)=9,LEFT(E24,1),LEFT(E24,2))))</f>
        <v>5</v>
      </c>
      <c r="AL24" s="37" t="n">
        <f aca="false">VALUE(IF(LEN(F24)=6,0,IF(LEN(F24)=9,LEFT(F24,1),LEFT(F24,2))))</f>
        <v>5</v>
      </c>
      <c r="AM24" s="37" t="n">
        <f aca="false">VALUE(IF(LEN(G24)=6,0,IF(LEN(G24)=9,LEFT(G24,1),LEFT(G24,2))))</f>
        <v>1</v>
      </c>
      <c r="AN24" s="37" t="n">
        <f aca="false">VALUE(IF(LEN(H24)=6,0,IF(LEN(H24)=9,LEFT(H24,1),LEFT(H24,2))))</f>
        <v>10</v>
      </c>
      <c r="AO24" s="37" t="n">
        <f aca="false">VALUE(IF(LEN(I24)=6,0,IF(LEN(I24)=9,LEFT(I24,1),LEFT(I24,2))))</f>
        <v>1</v>
      </c>
      <c r="AP24" s="37" t="n">
        <f aca="false">VALUE(IF(LEN(J24)=6,0,IF(LEN(J24)=9,LEFT(J24,1),LEFT(J24,2))))</f>
        <v>2</v>
      </c>
      <c r="AQ24" s="37" t="n">
        <f aca="false">VALUE(IF(LEN(K24)=6,0,IF(LEN(K24)=9,LEFT(K24,1),LEFT(K24,2))))</f>
        <v>5</v>
      </c>
      <c r="AR24" s="37" t="n">
        <f aca="false">VALUE(IF(LEN(L24)=6,0,IF(LEN(L24)=9,LEFT(L24,1),LEFT(L24,2))))</f>
        <v>5</v>
      </c>
      <c r="AS24" s="37" t="n">
        <f aca="false">VALUE(IF(LEN(M24)=6,0,IF(LEN(M24)=9,LEFT(M24,1),LEFT(M24,2))))</f>
        <v>1</v>
      </c>
      <c r="AT24" s="37" t="n">
        <f aca="false">VALUE(IF(LEN(N24)=6,0,IF(LEN(N24)=9,LEFT(N24,1),LEFT(N24,2))))</f>
        <v>10</v>
      </c>
      <c r="AU24" s="37" t="n">
        <f aca="false">VALUE(IF(LEN(O24)=6,0,IF(LEN(O24)=9,LEFT(O24,1),LEFT(O24,2))))</f>
        <v>1</v>
      </c>
      <c r="AV24" s="37" t="n">
        <f aca="false">VALUE(IF(LEN(P24)=6,0,IF(LEN(P24)=9,LEFT(P24,1),LEFT(P24,2))))</f>
        <v>2</v>
      </c>
      <c r="AW24" s="37" t="n">
        <f aca="false">VALUE(IF(LEN(Q24)=6,0,IF(LEN(Q24)=9,LEFT(Q24,1),LEFT(Q24,2))))</f>
        <v>5</v>
      </c>
      <c r="AX24" s="37" t="n">
        <f aca="false">VALUE(IF(LEN(R24)=6,0,IF(LEN(R24)=9,LEFT(R24,1),LEFT(R24,2))))</f>
        <v>5</v>
      </c>
      <c r="AY24" s="37" t="n">
        <f aca="false">VALUE(IF(LEN(S24)=6,0,IF(LEN(S24)=9,LEFT(S24,1),LEFT(S24,2))))</f>
        <v>1</v>
      </c>
      <c r="AZ24" s="37" t="n">
        <f aca="false">VALUE(IF(LEN(T24)=6,0,IF(LEN(T24)=9,LEFT(T24,1),LEFT(T24,2))))</f>
        <v>5</v>
      </c>
      <c r="BA24" s="37" t="n">
        <f aca="false">VALUE(IF(LEN(U24)=6,0,IF(LEN(U24)=9,LEFT(U24,1),LEFT(U24,2))))</f>
        <v>5</v>
      </c>
      <c r="BB24" s="37" t="n">
        <f aca="false">VALUE(IF(LEN(V24)=6,0,IF(LEN(V24)=9,LEFT(V24,1),LEFT(V24,2))))</f>
        <v>10</v>
      </c>
      <c r="BC24" s="37" t="n">
        <f aca="false">VALUE(IF(LEN(W24)=6,0,IF(LEN(W24)=9,LEFT(W24,1),LEFT(W24,2))))</f>
        <v>0</v>
      </c>
      <c r="BD24" s="37" t="n">
        <f aca="false">VALUE(IF(LEN(X24)=6,0,IF(LEN(X24)=9,LEFT(X24,1),LEFT(X24,2))))</f>
        <v>20</v>
      </c>
      <c r="BE24" s="37" t="n">
        <f aca="false">VALUE(IF(LEN(Y24)=6,0,IF(LEN(Y24)=9,LEFT(Y24,1),LEFT(Y24,2))))</f>
        <v>10</v>
      </c>
      <c r="BF24" s="37" t="n">
        <f aca="false">VALUE(IF(LEN(Z24)=6,0,IF(LEN(Z24)=9,LEFT(Z24,1),LEFT(Z24,2))))</f>
        <v>10</v>
      </c>
      <c r="BG24" s="37" t="n">
        <f aca="false">VALUE(IF(LEN(AA24)=6,0,IF(LEN(AA24)=9,LEFT(AA24,1),LEFT(AA24,2))))</f>
        <v>1</v>
      </c>
      <c r="BH24" s="37" t="n">
        <f aca="false">VALUE(IF(LEN(AB24)=6,0,IF(LEN(AB24)=9,LEFT(AB24,1),LEFT(AB24,2))))</f>
        <v>5</v>
      </c>
      <c r="BI24" s="37" t="n">
        <f aca="false">VALUE(IF(LEN(AC24)=6,0,IF(LEN(AC24)=9,LEFT(AC24,1),LEFT(AC24,2))))</f>
        <v>5</v>
      </c>
      <c r="BJ24" s="37" t="n">
        <f aca="false">VALUE(IF(LEN(AD24)=6,0,IF(LEN(AD24)=9,LEFT(AD24,1),LEFT(AD24,2))))</f>
        <v>5</v>
      </c>
      <c r="BK24" s="37" t="n">
        <f aca="false">VALUE(IF(LEN(AE24)=6,0,IF(LEN(AE24)=9,LEFT(AE24,1),LEFT(AE24,2))))</f>
        <v>20</v>
      </c>
      <c r="BL24" s="37" t="n">
        <f aca="false">VALUE(IF(LEN(AF24)=6,0,IF(LEN(AF24)=9,LEFT(AF24,1),LEFT(AF24,2))))</f>
        <v>5</v>
      </c>
      <c r="BM24" s="38"/>
      <c r="BN24" s="38"/>
    </row>
    <row r="25" customFormat="false" ht="15.75" hidden="false" customHeight="true" outlineLevel="0" collapsed="false">
      <c r="A25" s="37" t="s">
        <v>32</v>
      </c>
      <c r="B25" s="39" t="s">
        <v>57</v>
      </c>
      <c r="C25" s="39" t="s">
        <v>58</v>
      </c>
      <c r="D25" s="39" t="s">
        <v>61</v>
      </c>
      <c r="E25" s="39" t="s">
        <v>55</v>
      </c>
      <c r="F25" s="39" t="s">
        <v>55</v>
      </c>
      <c r="G25" s="39" t="s">
        <v>57</v>
      </c>
      <c r="H25" s="39" t="s">
        <v>57</v>
      </c>
      <c r="I25" s="39" t="s">
        <v>58</v>
      </c>
      <c r="J25" s="39" t="s">
        <v>61</v>
      </c>
      <c r="K25" s="39" t="s">
        <v>55</v>
      </c>
      <c r="L25" s="39" t="s">
        <v>55</v>
      </c>
      <c r="M25" s="39" t="s">
        <v>57</v>
      </c>
      <c r="N25" s="39" t="s">
        <v>57</v>
      </c>
      <c r="O25" s="39" t="s">
        <v>58</v>
      </c>
      <c r="P25" s="39" t="s">
        <v>61</v>
      </c>
      <c r="Q25" s="39" t="s">
        <v>55</v>
      </c>
      <c r="R25" s="39" t="s">
        <v>55</v>
      </c>
      <c r="S25" s="39" t="s">
        <v>57</v>
      </c>
      <c r="T25" s="39" t="s">
        <v>55</v>
      </c>
      <c r="U25" s="39" t="s">
        <v>55</v>
      </c>
      <c r="V25" s="39" t="s">
        <v>55</v>
      </c>
      <c r="W25" s="39" t="s">
        <v>56</v>
      </c>
      <c r="X25" s="39" t="s">
        <v>59</v>
      </c>
      <c r="Y25" s="39" t="s">
        <v>55</v>
      </c>
      <c r="Z25" s="39" t="s">
        <v>55</v>
      </c>
      <c r="AA25" s="39" t="s">
        <v>58</v>
      </c>
      <c r="AB25" s="39" t="s">
        <v>57</v>
      </c>
      <c r="AC25" s="37" t="s">
        <v>57</v>
      </c>
      <c r="AD25" s="37" t="s">
        <v>57</v>
      </c>
      <c r="AE25" s="37" t="s">
        <v>57</v>
      </c>
      <c r="AF25" s="37" t="s">
        <v>57</v>
      </c>
      <c r="AG25" s="40" t="n">
        <f aca="false">SMALL(AH25:BL25,2)</f>
        <v>1</v>
      </c>
      <c r="AH25" s="37" t="n">
        <f aca="false">VALUE(IF(LEN(B25)=6,0,IF(LEN(B25)=9,LEFT(B25,1),LEFT(B25,2))))</f>
        <v>1</v>
      </c>
      <c r="AI25" s="37" t="n">
        <f aca="false">VALUE(IF(LEN(C25)=6,0,IF(LEN(C25)=9,LEFT(C25,1),LEFT(C25,2))))</f>
        <v>10</v>
      </c>
      <c r="AJ25" s="37" t="n">
        <f aca="false">VALUE(IF(LEN(D25)=6,0,IF(LEN(D25)=9,LEFT(D25,1),LEFT(D25,2))))</f>
        <v>3</v>
      </c>
      <c r="AK25" s="37" t="n">
        <f aca="false">VALUE(IF(LEN(E25)=6,0,IF(LEN(E25)=9,LEFT(E25,1),LEFT(E25,2))))</f>
        <v>5</v>
      </c>
      <c r="AL25" s="37" t="n">
        <f aca="false">VALUE(IF(LEN(F25)=6,0,IF(LEN(F25)=9,LEFT(F25,1),LEFT(F25,2))))</f>
        <v>5</v>
      </c>
      <c r="AM25" s="37" t="n">
        <f aca="false">VALUE(IF(LEN(G25)=6,0,IF(LEN(G25)=9,LEFT(G25,1),LEFT(G25,2))))</f>
        <v>1</v>
      </c>
      <c r="AN25" s="37" t="n">
        <f aca="false">VALUE(IF(LEN(H25)=6,0,IF(LEN(H25)=9,LEFT(H25,1),LEFT(H25,2))))</f>
        <v>1</v>
      </c>
      <c r="AO25" s="37" t="n">
        <f aca="false">VALUE(IF(LEN(I25)=6,0,IF(LEN(I25)=9,LEFT(I25,1),LEFT(I25,2))))</f>
        <v>10</v>
      </c>
      <c r="AP25" s="37" t="n">
        <f aca="false">VALUE(IF(LEN(J25)=6,0,IF(LEN(J25)=9,LEFT(J25,1),LEFT(J25,2))))</f>
        <v>3</v>
      </c>
      <c r="AQ25" s="37" t="n">
        <f aca="false">VALUE(IF(LEN(K25)=6,0,IF(LEN(K25)=9,LEFT(K25,1),LEFT(K25,2))))</f>
        <v>5</v>
      </c>
      <c r="AR25" s="37" t="n">
        <f aca="false">VALUE(IF(LEN(L25)=6,0,IF(LEN(L25)=9,LEFT(L25,1),LEFT(L25,2))))</f>
        <v>5</v>
      </c>
      <c r="AS25" s="37" t="n">
        <f aca="false">VALUE(IF(LEN(M25)=6,0,IF(LEN(M25)=9,LEFT(M25,1),LEFT(M25,2))))</f>
        <v>1</v>
      </c>
      <c r="AT25" s="37" t="n">
        <f aca="false">VALUE(IF(LEN(N25)=6,0,IF(LEN(N25)=9,LEFT(N25,1),LEFT(N25,2))))</f>
        <v>1</v>
      </c>
      <c r="AU25" s="37" t="n">
        <f aca="false">VALUE(IF(LEN(O25)=6,0,IF(LEN(O25)=9,LEFT(O25,1),LEFT(O25,2))))</f>
        <v>10</v>
      </c>
      <c r="AV25" s="37" t="n">
        <f aca="false">VALUE(IF(LEN(P25)=6,0,IF(LEN(P25)=9,LEFT(P25,1),LEFT(P25,2))))</f>
        <v>3</v>
      </c>
      <c r="AW25" s="37" t="n">
        <f aca="false">VALUE(IF(LEN(Q25)=6,0,IF(LEN(Q25)=9,LEFT(Q25,1),LEFT(Q25,2))))</f>
        <v>5</v>
      </c>
      <c r="AX25" s="37" t="n">
        <f aca="false">VALUE(IF(LEN(R25)=6,0,IF(LEN(R25)=9,LEFT(R25,1),LEFT(R25,2))))</f>
        <v>5</v>
      </c>
      <c r="AY25" s="37" t="n">
        <f aca="false">VALUE(IF(LEN(S25)=6,0,IF(LEN(S25)=9,LEFT(S25,1),LEFT(S25,2))))</f>
        <v>1</v>
      </c>
      <c r="AZ25" s="37" t="n">
        <f aca="false">VALUE(IF(LEN(T25)=6,0,IF(LEN(T25)=9,LEFT(T25,1),LEFT(T25,2))))</f>
        <v>5</v>
      </c>
      <c r="BA25" s="37" t="n">
        <f aca="false">VALUE(IF(LEN(U25)=6,0,IF(LEN(U25)=9,LEFT(U25,1),LEFT(U25,2))))</f>
        <v>5</v>
      </c>
      <c r="BB25" s="37" t="n">
        <f aca="false">VALUE(IF(LEN(V25)=6,0,IF(LEN(V25)=9,LEFT(V25,1),LEFT(V25,2))))</f>
        <v>5</v>
      </c>
      <c r="BC25" s="37" t="n">
        <f aca="false">VALUE(IF(LEN(W25)=6,0,IF(LEN(W25)=9,LEFT(W25,1),LEFT(W25,2))))</f>
        <v>20</v>
      </c>
      <c r="BD25" s="37" t="n">
        <f aca="false">VALUE(IF(LEN(X25)=6,0,IF(LEN(X25)=9,LEFT(X25,1),LEFT(X25,2))))</f>
        <v>0</v>
      </c>
      <c r="BE25" s="37" t="n">
        <f aca="false">VALUE(IF(LEN(Y25)=6,0,IF(LEN(Y25)=9,LEFT(Y25,1),LEFT(Y25,2))))</f>
        <v>5</v>
      </c>
      <c r="BF25" s="37" t="n">
        <f aca="false">VALUE(IF(LEN(Z25)=6,0,IF(LEN(Z25)=9,LEFT(Z25,1),LEFT(Z25,2))))</f>
        <v>5</v>
      </c>
      <c r="BG25" s="37" t="n">
        <f aca="false">VALUE(IF(LEN(AA25)=6,0,IF(LEN(AA25)=9,LEFT(AA25,1),LEFT(AA25,2))))</f>
        <v>10</v>
      </c>
      <c r="BH25" s="37" t="n">
        <f aca="false">VALUE(IF(LEN(AB25)=6,0,IF(LEN(AB25)=9,LEFT(AB25,1),LEFT(AB25,2))))</f>
        <v>1</v>
      </c>
      <c r="BI25" s="37" t="n">
        <f aca="false">VALUE(IF(LEN(AC25)=6,0,IF(LEN(AC25)=9,LEFT(AC25,1),LEFT(AC25,2))))</f>
        <v>1</v>
      </c>
      <c r="BJ25" s="37" t="n">
        <f aca="false">VALUE(IF(LEN(AD25)=6,0,IF(LEN(AD25)=9,LEFT(AD25,1),LEFT(AD25,2))))</f>
        <v>1</v>
      </c>
      <c r="BK25" s="37" t="n">
        <f aca="false">VALUE(IF(LEN(AE25)=6,0,IF(LEN(AE25)=9,LEFT(AE25,1),LEFT(AE25,2))))</f>
        <v>1</v>
      </c>
      <c r="BL25" s="37" t="n">
        <f aca="false">VALUE(IF(LEN(AF25)=6,0,IF(LEN(AF25)=9,LEFT(AF25,1),LEFT(AF25,2))))</f>
        <v>1</v>
      </c>
      <c r="BM25" s="38"/>
      <c r="BN25" s="38"/>
    </row>
    <row r="26" customFormat="false" ht="15.75" hidden="false" customHeight="true" outlineLevel="0" collapsed="false">
      <c r="A26" s="37" t="s">
        <v>33</v>
      </c>
      <c r="B26" s="39" t="s">
        <v>60</v>
      </c>
      <c r="C26" s="39" t="s">
        <v>61</v>
      </c>
      <c r="D26" s="39" t="s">
        <v>58</v>
      </c>
      <c r="E26" s="39" t="s">
        <v>58</v>
      </c>
      <c r="F26" s="39" t="s">
        <v>58</v>
      </c>
      <c r="G26" s="39" t="s">
        <v>57</v>
      </c>
      <c r="H26" s="39" t="s">
        <v>60</v>
      </c>
      <c r="I26" s="39" t="s">
        <v>61</v>
      </c>
      <c r="J26" s="39" t="s">
        <v>58</v>
      </c>
      <c r="K26" s="39" t="s">
        <v>58</v>
      </c>
      <c r="L26" s="39" t="s">
        <v>58</v>
      </c>
      <c r="M26" s="39" t="s">
        <v>57</v>
      </c>
      <c r="N26" s="39" t="s">
        <v>60</v>
      </c>
      <c r="O26" s="39" t="s">
        <v>61</v>
      </c>
      <c r="P26" s="39" t="s">
        <v>58</v>
      </c>
      <c r="Q26" s="39" t="s">
        <v>58</v>
      </c>
      <c r="R26" s="39" t="s">
        <v>58</v>
      </c>
      <c r="S26" s="39" t="s">
        <v>58</v>
      </c>
      <c r="T26" s="39" t="s">
        <v>57</v>
      </c>
      <c r="U26" s="39" t="s">
        <v>57</v>
      </c>
      <c r="V26" s="39" t="s">
        <v>57</v>
      </c>
      <c r="W26" s="39" t="s">
        <v>57</v>
      </c>
      <c r="X26" s="39" t="s">
        <v>57</v>
      </c>
      <c r="Y26" s="39" t="s">
        <v>59</v>
      </c>
      <c r="Z26" s="39" t="s">
        <v>57</v>
      </c>
      <c r="AA26" s="39" t="s">
        <v>57</v>
      </c>
      <c r="AB26" s="39" t="s">
        <v>57</v>
      </c>
      <c r="AC26" s="37" t="s">
        <v>57</v>
      </c>
      <c r="AD26" s="37" t="s">
        <v>57</v>
      </c>
      <c r="AE26" s="37" t="s">
        <v>58</v>
      </c>
      <c r="AF26" s="37" t="s">
        <v>55</v>
      </c>
      <c r="AG26" s="40" t="n">
        <f aca="false">SMALL(AH26:BL26,2)</f>
        <v>1</v>
      </c>
      <c r="AH26" s="37" t="n">
        <f aca="false">VALUE(IF(LEN(B26)=6,0,IF(LEN(B26)=9,LEFT(B26,1),LEFT(B26,2))))</f>
        <v>2</v>
      </c>
      <c r="AI26" s="37" t="n">
        <f aca="false">VALUE(IF(LEN(C26)=6,0,IF(LEN(C26)=9,LEFT(C26,1),LEFT(C26,2))))</f>
        <v>3</v>
      </c>
      <c r="AJ26" s="37" t="n">
        <f aca="false">VALUE(IF(LEN(D26)=6,0,IF(LEN(D26)=9,LEFT(D26,1),LEFT(D26,2))))</f>
        <v>10</v>
      </c>
      <c r="AK26" s="37" t="n">
        <f aca="false">VALUE(IF(LEN(E26)=6,0,IF(LEN(E26)=9,LEFT(E26,1),LEFT(E26,2))))</f>
        <v>10</v>
      </c>
      <c r="AL26" s="37" t="n">
        <f aca="false">VALUE(IF(LEN(F26)=6,0,IF(LEN(F26)=9,LEFT(F26,1),LEFT(F26,2))))</f>
        <v>10</v>
      </c>
      <c r="AM26" s="37" t="n">
        <f aca="false">VALUE(IF(LEN(G26)=6,0,IF(LEN(G26)=9,LEFT(G26,1),LEFT(G26,2))))</f>
        <v>1</v>
      </c>
      <c r="AN26" s="37" t="n">
        <f aca="false">VALUE(IF(LEN(H26)=6,0,IF(LEN(H26)=9,LEFT(H26,1),LEFT(H26,2))))</f>
        <v>2</v>
      </c>
      <c r="AO26" s="37" t="n">
        <f aca="false">VALUE(IF(LEN(I26)=6,0,IF(LEN(I26)=9,LEFT(I26,1),LEFT(I26,2))))</f>
        <v>3</v>
      </c>
      <c r="AP26" s="37" t="n">
        <f aca="false">VALUE(IF(LEN(J26)=6,0,IF(LEN(J26)=9,LEFT(J26,1),LEFT(J26,2))))</f>
        <v>10</v>
      </c>
      <c r="AQ26" s="37" t="n">
        <f aca="false">VALUE(IF(LEN(K26)=6,0,IF(LEN(K26)=9,LEFT(K26,1),LEFT(K26,2))))</f>
        <v>10</v>
      </c>
      <c r="AR26" s="37" t="n">
        <f aca="false">VALUE(IF(LEN(L26)=6,0,IF(LEN(L26)=9,LEFT(L26,1),LEFT(L26,2))))</f>
        <v>10</v>
      </c>
      <c r="AS26" s="37" t="n">
        <f aca="false">VALUE(IF(LEN(M26)=6,0,IF(LEN(M26)=9,LEFT(M26,1),LEFT(M26,2))))</f>
        <v>1</v>
      </c>
      <c r="AT26" s="37" t="n">
        <f aca="false">VALUE(IF(LEN(N26)=6,0,IF(LEN(N26)=9,LEFT(N26,1),LEFT(N26,2))))</f>
        <v>2</v>
      </c>
      <c r="AU26" s="37" t="n">
        <f aca="false">VALUE(IF(LEN(O26)=6,0,IF(LEN(O26)=9,LEFT(O26,1),LEFT(O26,2))))</f>
        <v>3</v>
      </c>
      <c r="AV26" s="37" t="n">
        <f aca="false">VALUE(IF(LEN(P26)=6,0,IF(LEN(P26)=9,LEFT(P26,1),LEFT(P26,2))))</f>
        <v>10</v>
      </c>
      <c r="AW26" s="37" t="n">
        <f aca="false">VALUE(IF(LEN(Q26)=6,0,IF(LEN(Q26)=9,LEFT(Q26,1),LEFT(Q26,2))))</f>
        <v>10</v>
      </c>
      <c r="AX26" s="37" t="n">
        <f aca="false">VALUE(IF(LEN(R26)=6,0,IF(LEN(R26)=9,LEFT(R26,1),LEFT(R26,2))))</f>
        <v>10</v>
      </c>
      <c r="AY26" s="37" t="n">
        <f aca="false">VALUE(IF(LEN(S26)=6,0,IF(LEN(S26)=9,LEFT(S26,1),LEFT(S26,2))))</f>
        <v>10</v>
      </c>
      <c r="AZ26" s="37" t="n">
        <f aca="false">VALUE(IF(LEN(T26)=6,0,IF(LEN(T26)=9,LEFT(T26,1),LEFT(T26,2))))</f>
        <v>1</v>
      </c>
      <c r="BA26" s="37" t="n">
        <f aca="false">VALUE(IF(LEN(U26)=6,0,IF(LEN(U26)=9,LEFT(U26,1),LEFT(U26,2))))</f>
        <v>1</v>
      </c>
      <c r="BB26" s="37" t="n">
        <f aca="false">VALUE(IF(LEN(V26)=6,0,IF(LEN(V26)=9,LEFT(V26,1),LEFT(V26,2))))</f>
        <v>1</v>
      </c>
      <c r="BC26" s="37" t="n">
        <f aca="false">VALUE(IF(LEN(W26)=6,0,IF(LEN(W26)=9,LEFT(W26,1),LEFT(W26,2))))</f>
        <v>1</v>
      </c>
      <c r="BD26" s="37" t="n">
        <f aca="false">VALUE(IF(LEN(X26)=6,0,IF(LEN(X26)=9,LEFT(X26,1),LEFT(X26,2))))</f>
        <v>1</v>
      </c>
      <c r="BE26" s="37" t="n">
        <f aca="false">VALUE(IF(LEN(Y26)=6,0,IF(LEN(Y26)=9,LEFT(Y26,1),LEFT(Y26,2))))</f>
        <v>0</v>
      </c>
      <c r="BF26" s="37" t="n">
        <f aca="false">VALUE(IF(LEN(Z26)=6,0,IF(LEN(Z26)=9,LEFT(Z26,1),LEFT(Z26,2))))</f>
        <v>1</v>
      </c>
      <c r="BG26" s="37" t="n">
        <f aca="false">VALUE(IF(LEN(AA26)=6,0,IF(LEN(AA26)=9,LEFT(AA26,1),LEFT(AA26,2))))</f>
        <v>1</v>
      </c>
      <c r="BH26" s="37" t="n">
        <f aca="false">VALUE(IF(LEN(AB26)=6,0,IF(LEN(AB26)=9,LEFT(AB26,1),LEFT(AB26,2))))</f>
        <v>1</v>
      </c>
      <c r="BI26" s="37" t="n">
        <f aca="false">VALUE(IF(LEN(AC26)=6,0,IF(LEN(AC26)=9,LEFT(AC26,1),LEFT(AC26,2))))</f>
        <v>1</v>
      </c>
      <c r="BJ26" s="37" t="n">
        <f aca="false">VALUE(IF(LEN(AD26)=6,0,IF(LEN(AD26)=9,LEFT(AD26,1),LEFT(AD26,2))))</f>
        <v>1</v>
      </c>
      <c r="BK26" s="37" t="n">
        <f aca="false">VALUE(IF(LEN(AE26)=6,0,IF(LEN(AE26)=9,LEFT(AE26,1),LEFT(AE26,2))))</f>
        <v>10</v>
      </c>
      <c r="BL26" s="37" t="n">
        <f aca="false">VALUE(IF(LEN(AF26)=6,0,IF(LEN(AF26)=9,LEFT(AF26,1),LEFT(AF26,2))))</f>
        <v>5</v>
      </c>
      <c r="BM26" s="38"/>
      <c r="BN26" s="38"/>
    </row>
    <row r="27" customFormat="false" ht="15.75" hidden="false" customHeight="true" outlineLevel="0" collapsed="false">
      <c r="A27" s="37" t="s">
        <v>34</v>
      </c>
      <c r="B27" s="39" t="s">
        <v>57</v>
      </c>
      <c r="C27" s="39" t="s">
        <v>57</v>
      </c>
      <c r="D27" s="39" t="s">
        <v>57</v>
      </c>
      <c r="E27" s="39" t="s">
        <v>57</v>
      </c>
      <c r="F27" s="39" t="s">
        <v>57</v>
      </c>
      <c r="G27" s="39" t="s">
        <v>57</v>
      </c>
      <c r="H27" s="39" t="s">
        <v>55</v>
      </c>
      <c r="I27" s="39" t="s">
        <v>55</v>
      </c>
      <c r="J27" s="39" t="s">
        <v>58</v>
      </c>
      <c r="K27" s="39" t="s">
        <v>58</v>
      </c>
      <c r="L27" s="39" t="s">
        <v>56</v>
      </c>
      <c r="M27" s="39" t="s">
        <v>61</v>
      </c>
      <c r="N27" s="39" t="s">
        <v>55</v>
      </c>
      <c r="O27" s="39" t="s">
        <v>55</v>
      </c>
      <c r="P27" s="39" t="s">
        <v>58</v>
      </c>
      <c r="Q27" s="39" t="s">
        <v>58</v>
      </c>
      <c r="R27" s="39" t="s">
        <v>56</v>
      </c>
      <c r="S27" s="39" t="s">
        <v>57</v>
      </c>
      <c r="T27" s="39" t="s">
        <v>58</v>
      </c>
      <c r="U27" s="39" t="s">
        <v>57</v>
      </c>
      <c r="V27" s="39" t="s">
        <v>60</v>
      </c>
      <c r="W27" s="39" t="s">
        <v>55</v>
      </c>
      <c r="X27" s="39" t="s">
        <v>55</v>
      </c>
      <c r="Y27" s="39" t="s">
        <v>57</v>
      </c>
      <c r="Z27" s="39" t="s">
        <v>59</v>
      </c>
      <c r="AA27" s="39" t="s">
        <v>57</v>
      </c>
      <c r="AB27" s="39" t="s">
        <v>60</v>
      </c>
      <c r="AC27" s="37" t="s">
        <v>55</v>
      </c>
      <c r="AD27" s="37" t="s">
        <v>55</v>
      </c>
      <c r="AE27" s="37" t="s">
        <v>57</v>
      </c>
      <c r="AF27" s="37" t="s">
        <v>55</v>
      </c>
      <c r="AG27" s="40" t="n">
        <f aca="false">SMALL(AH27:BL27,2)</f>
        <v>1</v>
      </c>
      <c r="AH27" s="37" t="n">
        <f aca="false">VALUE(IF(LEN(B27)=6,0,IF(LEN(B27)=9,LEFT(B27,1),LEFT(B27,2))))</f>
        <v>1</v>
      </c>
      <c r="AI27" s="37" t="n">
        <f aca="false">VALUE(IF(LEN(C27)=6,0,IF(LEN(C27)=9,LEFT(C27,1),LEFT(C27,2))))</f>
        <v>1</v>
      </c>
      <c r="AJ27" s="37" t="n">
        <f aca="false">VALUE(IF(LEN(D27)=6,0,IF(LEN(D27)=9,LEFT(D27,1),LEFT(D27,2))))</f>
        <v>1</v>
      </c>
      <c r="AK27" s="37" t="n">
        <f aca="false">VALUE(IF(LEN(E27)=6,0,IF(LEN(E27)=9,LEFT(E27,1),LEFT(E27,2))))</f>
        <v>1</v>
      </c>
      <c r="AL27" s="37" t="n">
        <f aca="false">VALUE(IF(LEN(F27)=6,0,IF(LEN(F27)=9,LEFT(F27,1),LEFT(F27,2))))</f>
        <v>1</v>
      </c>
      <c r="AM27" s="37" t="n">
        <f aca="false">VALUE(IF(LEN(G27)=6,0,IF(LEN(G27)=9,LEFT(G27,1),LEFT(G27,2))))</f>
        <v>1</v>
      </c>
      <c r="AN27" s="37" t="n">
        <f aca="false">VALUE(IF(LEN(H27)=6,0,IF(LEN(H27)=9,LEFT(H27,1),LEFT(H27,2))))</f>
        <v>5</v>
      </c>
      <c r="AO27" s="37" t="n">
        <f aca="false">VALUE(IF(LEN(I27)=6,0,IF(LEN(I27)=9,LEFT(I27,1),LEFT(I27,2))))</f>
        <v>5</v>
      </c>
      <c r="AP27" s="37" t="n">
        <f aca="false">VALUE(IF(LEN(J27)=6,0,IF(LEN(J27)=9,LEFT(J27,1),LEFT(J27,2))))</f>
        <v>10</v>
      </c>
      <c r="AQ27" s="37" t="n">
        <f aca="false">VALUE(IF(LEN(K27)=6,0,IF(LEN(K27)=9,LEFT(K27,1),LEFT(K27,2))))</f>
        <v>10</v>
      </c>
      <c r="AR27" s="37" t="n">
        <f aca="false">VALUE(IF(LEN(L27)=6,0,IF(LEN(L27)=9,LEFT(L27,1),LEFT(L27,2))))</f>
        <v>20</v>
      </c>
      <c r="AS27" s="37" t="n">
        <f aca="false">VALUE(IF(LEN(M27)=6,0,IF(LEN(M27)=9,LEFT(M27,1),LEFT(M27,2))))</f>
        <v>3</v>
      </c>
      <c r="AT27" s="37" t="n">
        <f aca="false">VALUE(IF(LEN(N27)=6,0,IF(LEN(N27)=9,LEFT(N27,1),LEFT(N27,2))))</f>
        <v>5</v>
      </c>
      <c r="AU27" s="37" t="n">
        <f aca="false">VALUE(IF(LEN(O27)=6,0,IF(LEN(O27)=9,LEFT(O27,1),LEFT(O27,2))))</f>
        <v>5</v>
      </c>
      <c r="AV27" s="37" t="n">
        <f aca="false">VALUE(IF(LEN(P27)=6,0,IF(LEN(P27)=9,LEFT(P27,1),LEFT(P27,2))))</f>
        <v>10</v>
      </c>
      <c r="AW27" s="37" t="n">
        <f aca="false">VALUE(IF(LEN(Q27)=6,0,IF(LEN(Q27)=9,LEFT(Q27,1),LEFT(Q27,2))))</f>
        <v>10</v>
      </c>
      <c r="AX27" s="37" t="n">
        <f aca="false">VALUE(IF(LEN(R27)=6,0,IF(LEN(R27)=9,LEFT(R27,1),LEFT(R27,2))))</f>
        <v>20</v>
      </c>
      <c r="AY27" s="37" t="n">
        <f aca="false">VALUE(IF(LEN(S27)=6,0,IF(LEN(S27)=9,LEFT(S27,1),LEFT(S27,2))))</f>
        <v>1</v>
      </c>
      <c r="AZ27" s="37" t="n">
        <f aca="false">VALUE(IF(LEN(T27)=6,0,IF(LEN(T27)=9,LEFT(T27,1),LEFT(T27,2))))</f>
        <v>10</v>
      </c>
      <c r="BA27" s="37" t="n">
        <f aca="false">VALUE(IF(LEN(U27)=6,0,IF(LEN(U27)=9,LEFT(U27,1),LEFT(U27,2))))</f>
        <v>1</v>
      </c>
      <c r="BB27" s="37" t="n">
        <f aca="false">VALUE(IF(LEN(V27)=6,0,IF(LEN(V27)=9,LEFT(V27,1),LEFT(V27,2))))</f>
        <v>2</v>
      </c>
      <c r="BC27" s="37" t="n">
        <f aca="false">VALUE(IF(LEN(W27)=6,0,IF(LEN(W27)=9,LEFT(W27,1),LEFT(W27,2))))</f>
        <v>5</v>
      </c>
      <c r="BD27" s="37" t="n">
        <f aca="false">VALUE(IF(LEN(X27)=6,0,IF(LEN(X27)=9,LEFT(X27,1),LEFT(X27,2))))</f>
        <v>5</v>
      </c>
      <c r="BE27" s="37" t="n">
        <f aca="false">VALUE(IF(LEN(Y27)=6,0,IF(LEN(Y27)=9,LEFT(Y27,1),LEFT(Y27,2))))</f>
        <v>1</v>
      </c>
      <c r="BF27" s="37" t="n">
        <f aca="false">VALUE(IF(LEN(Z27)=6,0,IF(LEN(Z27)=9,LEFT(Z27,1),LEFT(Z27,2))))</f>
        <v>0</v>
      </c>
      <c r="BG27" s="37" t="n">
        <f aca="false">VALUE(IF(LEN(AA27)=6,0,IF(LEN(AA27)=9,LEFT(AA27,1),LEFT(AA27,2))))</f>
        <v>1</v>
      </c>
      <c r="BH27" s="37" t="n">
        <f aca="false">VALUE(IF(LEN(AB27)=6,0,IF(LEN(AB27)=9,LEFT(AB27,1),LEFT(AB27,2))))</f>
        <v>2</v>
      </c>
      <c r="BI27" s="37" t="n">
        <f aca="false">VALUE(IF(LEN(AC27)=6,0,IF(LEN(AC27)=9,LEFT(AC27,1),LEFT(AC27,2))))</f>
        <v>5</v>
      </c>
      <c r="BJ27" s="37" t="n">
        <f aca="false">VALUE(IF(LEN(AD27)=6,0,IF(LEN(AD27)=9,LEFT(AD27,1),LEFT(AD27,2))))</f>
        <v>5</v>
      </c>
      <c r="BK27" s="37" t="n">
        <f aca="false">VALUE(IF(LEN(AE27)=6,0,IF(LEN(AE27)=9,LEFT(AE27,1),LEFT(AE27,2))))</f>
        <v>1</v>
      </c>
      <c r="BL27" s="37" t="n">
        <f aca="false">VALUE(IF(LEN(AF27)=6,0,IF(LEN(AF27)=9,LEFT(AF27,1),LEFT(AF27,2))))</f>
        <v>5</v>
      </c>
      <c r="BM27" s="38"/>
      <c r="BN27" s="38"/>
    </row>
    <row r="28" customFormat="false" ht="15.75" hidden="false" customHeight="true" outlineLevel="0" collapsed="false">
      <c r="A28" s="37" t="s">
        <v>35</v>
      </c>
      <c r="B28" s="39" t="s">
        <v>58</v>
      </c>
      <c r="C28" s="39" t="s">
        <v>57</v>
      </c>
      <c r="D28" s="39" t="s">
        <v>60</v>
      </c>
      <c r="E28" s="39" t="s">
        <v>55</v>
      </c>
      <c r="F28" s="39" t="s">
        <v>55</v>
      </c>
      <c r="G28" s="39" t="s">
        <v>57</v>
      </c>
      <c r="H28" s="39" t="s">
        <v>55</v>
      </c>
      <c r="I28" s="39" t="s">
        <v>55</v>
      </c>
      <c r="J28" s="39" t="s">
        <v>55</v>
      </c>
      <c r="K28" s="39" t="s">
        <v>56</v>
      </c>
      <c r="L28" s="39" t="s">
        <v>58</v>
      </c>
      <c r="M28" s="39" t="s">
        <v>55</v>
      </c>
      <c r="N28" s="39" t="s">
        <v>55</v>
      </c>
      <c r="O28" s="39" t="s">
        <v>55</v>
      </c>
      <c r="P28" s="39" t="s">
        <v>55</v>
      </c>
      <c r="Q28" s="39" t="s">
        <v>56</v>
      </c>
      <c r="R28" s="39" t="s">
        <v>58</v>
      </c>
      <c r="S28" s="39" t="s">
        <v>58</v>
      </c>
      <c r="T28" s="39" t="s">
        <v>57</v>
      </c>
      <c r="U28" s="39" t="s">
        <v>57</v>
      </c>
      <c r="V28" s="39" t="s">
        <v>57</v>
      </c>
      <c r="W28" s="39" t="s">
        <v>57</v>
      </c>
      <c r="X28" s="39" t="s">
        <v>57</v>
      </c>
      <c r="Y28" s="39" t="s">
        <v>57</v>
      </c>
      <c r="Z28" s="39" t="s">
        <v>57</v>
      </c>
      <c r="AA28" s="39" t="s">
        <v>59</v>
      </c>
      <c r="AB28" s="39" t="s">
        <v>61</v>
      </c>
      <c r="AC28" s="37" t="s">
        <v>55</v>
      </c>
      <c r="AD28" s="37" t="s">
        <v>55</v>
      </c>
      <c r="AE28" s="37" t="s">
        <v>60</v>
      </c>
      <c r="AF28" s="37" t="s">
        <v>55</v>
      </c>
      <c r="AG28" s="40" t="n">
        <f aca="false">SMALL(AH28:BL28,2)</f>
        <v>1</v>
      </c>
      <c r="AH28" s="37" t="n">
        <f aca="false">VALUE(IF(LEN(B28)=6,0,IF(LEN(B28)=9,LEFT(B28,1),LEFT(B28,2))))</f>
        <v>10</v>
      </c>
      <c r="AI28" s="37" t="n">
        <f aca="false">VALUE(IF(LEN(C28)=6,0,IF(LEN(C28)=9,LEFT(C28,1),LEFT(C28,2))))</f>
        <v>1</v>
      </c>
      <c r="AJ28" s="37" t="n">
        <f aca="false">VALUE(IF(LEN(D28)=6,0,IF(LEN(D28)=9,LEFT(D28,1),LEFT(D28,2))))</f>
        <v>2</v>
      </c>
      <c r="AK28" s="37" t="n">
        <f aca="false">VALUE(IF(LEN(E28)=6,0,IF(LEN(E28)=9,LEFT(E28,1),LEFT(E28,2))))</f>
        <v>5</v>
      </c>
      <c r="AL28" s="37" t="n">
        <f aca="false">VALUE(IF(LEN(F28)=6,0,IF(LEN(F28)=9,LEFT(F28,1),LEFT(F28,2))))</f>
        <v>5</v>
      </c>
      <c r="AM28" s="37" t="n">
        <f aca="false">VALUE(IF(LEN(G28)=6,0,IF(LEN(G28)=9,LEFT(G28,1),LEFT(G28,2))))</f>
        <v>1</v>
      </c>
      <c r="AN28" s="37" t="n">
        <f aca="false">VALUE(IF(LEN(H28)=6,0,IF(LEN(H28)=9,LEFT(H28,1),LEFT(H28,2))))</f>
        <v>5</v>
      </c>
      <c r="AO28" s="37" t="n">
        <f aca="false">VALUE(IF(LEN(I28)=6,0,IF(LEN(I28)=9,LEFT(I28,1),LEFT(I28,2))))</f>
        <v>5</v>
      </c>
      <c r="AP28" s="37" t="n">
        <f aca="false">VALUE(IF(LEN(J28)=6,0,IF(LEN(J28)=9,LEFT(J28,1),LEFT(J28,2))))</f>
        <v>5</v>
      </c>
      <c r="AQ28" s="37" t="n">
        <f aca="false">VALUE(IF(LEN(K28)=6,0,IF(LEN(K28)=9,LEFT(K28,1),LEFT(K28,2))))</f>
        <v>20</v>
      </c>
      <c r="AR28" s="37" t="n">
        <f aca="false">VALUE(IF(LEN(L28)=6,0,IF(LEN(L28)=9,LEFT(L28,1),LEFT(L28,2))))</f>
        <v>10</v>
      </c>
      <c r="AS28" s="37" t="n">
        <f aca="false">VALUE(IF(LEN(M28)=6,0,IF(LEN(M28)=9,LEFT(M28,1),LEFT(M28,2))))</f>
        <v>5</v>
      </c>
      <c r="AT28" s="37" t="n">
        <f aca="false">VALUE(IF(LEN(N28)=6,0,IF(LEN(N28)=9,LEFT(N28,1),LEFT(N28,2))))</f>
        <v>5</v>
      </c>
      <c r="AU28" s="37" t="n">
        <f aca="false">VALUE(IF(LEN(O28)=6,0,IF(LEN(O28)=9,LEFT(O28,1),LEFT(O28,2))))</f>
        <v>5</v>
      </c>
      <c r="AV28" s="37" t="n">
        <f aca="false">VALUE(IF(LEN(P28)=6,0,IF(LEN(P28)=9,LEFT(P28,1),LEFT(P28,2))))</f>
        <v>5</v>
      </c>
      <c r="AW28" s="37" t="n">
        <f aca="false">VALUE(IF(LEN(Q28)=6,0,IF(LEN(Q28)=9,LEFT(Q28,1),LEFT(Q28,2))))</f>
        <v>20</v>
      </c>
      <c r="AX28" s="37" t="n">
        <f aca="false">VALUE(IF(LEN(R28)=6,0,IF(LEN(R28)=9,LEFT(R28,1),LEFT(R28,2))))</f>
        <v>10</v>
      </c>
      <c r="AY28" s="37" t="n">
        <f aca="false">VALUE(IF(LEN(S28)=6,0,IF(LEN(S28)=9,LEFT(S28,1),LEFT(S28,2))))</f>
        <v>10</v>
      </c>
      <c r="AZ28" s="37" t="n">
        <f aca="false">VALUE(IF(LEN(T28)=6,0,IF(LEN(T28)=9,LEFT(T28,1),LEFT(T28,2))))</f>
        <v>1</v>
      </c>
      <c r="BA28" s="37" t="n">
        <f aca="false">VALUE(IF(LEN(U28)=6,0,IF(LEN(U28)=9,LEFT(U28,1),LEFT(U28,2))))</f>
        <v>1</v>
      </c>
      <c r="BB28" s="37" t="n">
        <f aca="false">VALUE(IF(LEN(V28)=6,0,IF(LEN(V28)=9,LEFT(V28,1),LEFT(V28,2))))</f>
        <v>1</v>
      </c>
      <c r="BC28" s="37" t="n">
        <f aca="false">VALUE(IF(LEN(W28)=6,0,IF(LEN(W28)=9,LEFT(W28,1),LEFT(W28,2))))</f>
        <v>1</v>
      </c>
      <c r="BD28" s="37" t="n">
        <f aca="false">VALUE(IF(LEN(X28)=6,0,IF(LEN(X28)=9,LEFT(X28,1),LEFT(X28,2))))</f>
        <v>1</v>
      </c>
      <c r="BE28" s="37" t="n">
        <f aca="false">VALUE(IF(LEN(Y28)=6,0,IF(LEN(Y28)=9,LEFT(Y28,1),LEFT(Y28,2))))</f>
        <v>1</v>
      </c>
      <c r="BF28" s="37" t="n">
        <f aca="false">VALUE(IF(LEN(Z28)=6,0,IF(LEN(Z28)=9,LEFT(Z28,1),LEFT(Z28,2))))</f>
        <v>1</v>
      </c>
      <c r="BG28" s="37" t="n">
        <f aca="false">VALUE(IF(LEN(AA28)=6,0,IF(LEN(AA28)=9,LEFT(AA28,1),LEFT(AA28,2))))</f>
        <v>0</v>
      </c>
      <c r="BH28" s="37" t="n">
        <f aca="false">VALUE(IF(LEN(AB28)=6,0,IF(LEN(AB28)=9,LEFT(AB28,1),LEFT(AB28,2))))</f>
        <v>3</v>
      </c>
      <c r="BI28" s="37" t="n">
        <f aca="false">VALUE(IF(LEN(AC28)=6,0,IF(LEN(AC28)=9,LEFT(AC28,1),LEFT(AC28,2))))</f>
        <v>5</v>
      </c>
      <c r="BJ28" s="37" t="n">
        <f aca="false">VALUE(IF(LEN(AD28)=6,0,IF(LEN(AD28)=9,LEFT(AD28,1),LEFT(AD28,2))))</f>
        <v>5</v>
      </c>
      <c r="BK28" s="37" t="n">
        <f aca="false">VALUE(IF(LEN(AE28)=6,0,IF(LEN(AE28)=9,LEFT(AE28,1),LEFT(AE28,2))))</f>
        <v>2</v>
      </c>
      <c r="BL28" s="37" t="n">
        <f aca="false">VALUE(IF(LEN(AF28)=6,0,IF(LEN(AF28)=9,LEFT(AF28,1),LEFT(AF28,2))))</f>
        <v>5</v>
      </c>
      <c r="BM28" s="38"/>
      <c r="BN28" s="38"/>
    </row>
    <row r="29" customFormat="false" ht="15.75" hidden="false" customHeight="true" outlineLevel="0" collapsed="false">
      <c r="A29" s="37" t="s">
        <v>13</v>
      </c>
      <c r="B29" s="39" t="s">
        <v>57</v>
      </c>
      <c r="C29" s="39" t="s">
        <v>58</v>
      </c>
      <c r="D29" s="39" t="s">
        <v>61</v>
      </c>
      <c r="E29" s="39" t="s">
        <v>55</v>
      </c>
      <c r="F29" s="39" t="s">
        <v>55</v>
      </c>
      <c r="G29" s="39" t="s">
        <v>58</v>
      </c>
      <c r="H29" s="39" t="s">
        <v>57</v>
      </c>
      <c r="I29" s="39" t="s">
        <v>57</v>
      </c>
      <c r="J29" s="39" t="s">
        <v>57</v>
      </c>
      <c r="K29" s="39" t="s">
        <v>57</v>
      </c>
      <c r="L29" s="39" t="s">
        <v>57</v>
      </c>
      <c r="M29" s="39" t="s">
        <v>55</v>
      </c>
      <c r="N29" s="39" t="s">
        <v>57</v>
      </c>
      <c r="O29" s="39" t="s">
        <v>57</v>
      </c>
      <c r="P29" s="39" t="s">
        <v>57</v>
      </c>
      <c r="Q29" s="39" t="s">
        <v>57</v>
      </c>
      <c r="R29" s="39" t="s">
        <v>57</v>
      </c>
      <c r="S29" s="39" t="s">
        <v>57</v>
      </c>
      <c r="T29" s="39" t="s">
        <v>58</v>
      </c>
      <c r="U29" s="39" t="s">
        <v>57</v>
      </c>
      <c r="V29" s="39" t="s">
        <v>60</v>
      </c>
      <c r="W29" s="39" t="s">
        <v>55</v>
      </c>
      <c r="X29" s="39" t="s">
        <v>55</v>
      </c>
      <c r="Y29" s="39" t="s">
        <v>57</v>
      </c>
      <c r="Z29" s="39" t="s">
        <v>60</v>
      </c>
      <c r="AA29" s="39" t="s">
        <v>61</v>
      </c>
      <c r="AB29" s="39" t="s">
        <v>59</v>
      </c>
      <c r="AC29" s="37" t="s">
        <v>58</v>
      </c>
      <c r="AD29" s="37" t="s">
        <v>58</v>
      </c>
      <c r="AE29" s="37" t="s">
        <v>55</v>
      </c>
      <c r="AF29" s="37" t="s">
        <v>61</v>
      </c>
      <c r="AG29" s="40" t="n">
        <f aca="false">SMALL(AH29:BL29,2)</f>
        <v>1</v>
      </c>
      <c r="AH29" s="37" t="n">
        <f aca="false">VALUE(IF(LEN(B29)=6,0,IF(LEN(B29)=9,LEFT(B29,1),LEFT(B29,2))))</f>
        <v>1</v>
      </c>
      <c r="AI29" s="37" t="n">
        <f aca="false">VALUE(IF(LEN(C29)=6,0,IF(LEN(C29)=9,LEFT(C29,1),LEFT(C29,2))))</f>
        <v>10</v>
      </c>
      <c r="AJ29" s="37" t="n">
        <f aca="false">VALUE(IF(LEN(D29)=6,0,IF(LEN(D29)=9,LEFT(D29,1),LEFT(D29,2))))</f>
        <v>3</v>
      </c>
      <c r="AK29" s="37" t="n">
        <f aca="false">VALUE(IF(LEN(E29)=6,0,IF(LEN(E29)=9,LEFT(E29,1),LEFT(E29,2))))</f>
        <v>5</v>
      </c>
      <c r="AL29" s="37" t="n">
        <f aca="false">VALUE(IF(LEN(F29)=6,0,IF(LEN(F29)=9,LEFT(F29,1),LEFT(F29,2))))</f>
        <v>5</v>
      </c>
      <c r="AM29" s="37" t="n">
        <f aca="false">VALUE(IF(LEN(G29)=6,0,IF(LEN(G29)=9,LEFT(G29,1),LEFT(G29,2))))</f>
        <v>10</v>
      </c>
      <c r="AN29" s="37" t="n">
        <f aca="false">VALUE(IF(LEN(H29)=6,0,IF(LEN(H29)=9,LEFT(H29,1),LEFT(H29,2))))</f>
        <v>1</v>
      </c>
      <c r="AO29" s="37" t="n">
        <f aca="false">VALUE(IF(LEN(I29)=6,0,IF(LEN(I29)=9,LEFT(I29,1),LEFT(I29,2))))</f>
        <v>1</v>
      </c>
      <c r="AP29" s="37" t="n">
        <f aca="false">VALUE(IF(LEN(J29)=6,0,IF(LEN(J29)=9,LEFT(J29,1),LEFT(J29,2))))</f>
        <v>1</v>
      </c>
      <c r="AQ29" s="37" t="n">
        <f aca="false">VALUE(IF(LEN(K29)=6,0,IF(LEN(K29)=9,LEFT(K29,1),LEFT(K29,2))))</f>
        <v>1</v>
      </c>
      <c r="AR29" s="37" t="n">
        <f aca="false">VALUE(IF(LEN(L29)=6,0,IF(LEN(L29)=9,LEFT(L29,1),LEFT(L29,2))))</f>
        <v>1</v>
      </c>
      <c r="AS29" s="37" t="n">
        <f aca="false">VALUE(IF(LEN(M29)=6,0,IF(LEN(M29)=9,LEFT(M29,1),LEFT(M29,2))))</f>
        <v>5</v>
      </c>
      <c r="AT29" s="37" t="n">
        <f aca="false">VALUE(IF(LEN(N29)=6,0,IF(LEN(N29)=9,LEFT(N29,1),LEFT(N29,2))))</f>
        <v>1</v>
      </c>
      <c r="AU29" s="37" t="n">
        <f aca="false">VALUE(IF(LEN(O29)=6,0,IF(LEN(O29)=9,LEFT(O29,1),LEFT(O29,2))))</f>
        <v>1</v>
      </c>
      <c r="AV29" s="37" t="n">
        <f aca="false">VALUE(IF(LEN(P29)=6,0,IF(LEN(P29)=9,LEFT(P29,1),LEFT(P29,2))))</f>
        <v>1</v>
      </c>
      <c r="AW29" s="37" t="n">
        <f aca="false">VALUE(IF(LEN(Q29)=6,0,IF(LEN(Q29)=9,LEFT(Q29,1),LEFT(Q29,2))))</f>
        <v>1</v>
      </c>
      <c r="AX29" s="37" t="n">
        <f aca="false">VALUE(IF(LEN(R29)=6,0,IF(LEN(R29)=9,LEFT(R29,1),LEFT(R29,2))))</f>
        <v>1</v>
      </c>
      <c r="AY29" s="37" t="n">
        <f aca="false">VALUE(IF(LEN(S29)=6,0,IF(LEN(S29)=9,LEFT(S29,1),LEFT(S29,2))))</f>
        <v>1</v>
      </c>
      <c r="AZ29" s="37" t="n">
        <f aca="false">VALUE(IF(LEN(T29)=6,0,IF(LEN(T29)=9,LEFT(T29,1),LEFT(T29,2))))</f>
        <v>10</v>
      </c>
      <c r="BA29" s="37" t="n">
        <f aca="false">VALUE(IF(LEN(U29)=6,0,IF(LEN(U29)=9,LEFT(U29,1),LEFT(U29,2))))</f>
        <v>1</v>
      </c>
      <c r="BB29" s="37" t="n">
        <f aca="false">VALUE(IF(LEN(V29)=6,0,IF(LEN(V29)=9,LEFT(V29,1),LEFT(V29,2))))</f>
        <v>2</v>
      </c>
      <c r="BC29" s="37" t="n">
        <f aca="false">VALUE(IF(LEN(W29)=6,0,IF(LEN(W29)=9,LEFT(W29,1),LEFT(W29,2))))</f>
        <v>5</v>
      </c>
      <c r="BD29" s="37" t="n">
        <f aca="false">VALUE(IF(LEN(X29)=6,0,IF(LEN(X29)=9,LEFT(X29,1),LEFT(X29,2))))</f>
        <v>5</v>
      </c>
      <c r="BE29" s="37" t="n">
        <f aca="false">VALUE(IF(LEN(Y29)=6,0,IF(LEN(Y29)=9,LEFT(Y29,1),LEFT(Y29,2))))</f>
        <v>1</v>
      </c>
      <c r="BF29" s="37" t="n">
        <f aca="false">VALUE(IF(LEN(Z29)=6,0,IF(LEN(Z29)=9,LEFT(Z29,1),LEFT(Z29,2))))</f>
        <v>2</v>
      </c>
      <c r="BG29" s="37" t="n">
        <f aca="false">VALUE(IF(LEN(AA29)=6,0,IF(LEN(AA29)=9,LEFT(AA29,1),LEFT(AA29,2))))</f>
        <v>3</v>
      </c>
      <c r="BH29" s="37" t="n">
        <f aca="false">VALUE(IF(LEN(AB29)=6,0,IF(LEN(AB29)=9,LEFT(AB29,1),LEFT(AB29,2))))</f>
        <v>0</v>
      </c>
      <c r="BI29" s="37" t="n">
        <f aca="false">VALUE(IF(LEN(AC29)=6,0,IF(LEN(AC29)=9,LEFT(AC29,1),LEFT(AC29,2))))</f>
        <v>10</v>
      </c>
      <c r="BJ29" s="37" t="n">
        <f aca="false">VALUE(IF(LEN(AD29)=6,0,IF(LEN(AD29)=9,LEFT(AD29,1),LEFT(AD29,2))))</f>
        <v>10</v>
      </c>
      <c r="BK29" s="37" t="n">
        <f aca="false">VALUE(IF(LEN(AE29)=6,0,IF(LEN(AE29)=9,LEFT(AE29,1),LEFT(AE29,2))))</f>
        <v>5</v>
      </c>
      <c r="BL29" s="37" t="n">
        <f aca="false">VALUE(IF(LEN(AF29)=6,0,IF(LEN(AF29)=9,LEFT(AF29,1),LEFT(AF29,2))))</f>
        <v>3</v>
      </c>
      <c r="BM29" s="38"/>
      <c r="BN29" s="38"/>
    </row>
    <row r="30" customFormat="false" ht="15.75" hidden="false" customHeight="true" outlineLevel="0" collapsed="false">
      <c r="A30" s="37" t="s">
        <v>15</v>
      </c>
      <c r="B30" s="39" t="s">
        <v>60</v>
      </c>
      <c r="C30" s="39" t="s">
        <v>61</v>
      </c>
      <c r="D30" s="39" t="s">
        <v>58</v>
      </c>
      <c r="E30" s="39" t="s">
        <v>58</v>
      </c>
      <c r="F30" s="39" t="s">
        <v>58</v>
      </c>
      <c r="G30" s="39" t="s">
        <v>57</v>
      </c>
      <c r="H30" s="39" t="s">
        <v>58</v>
      </c>
      <c r="I30" s="39" t="s">
        <v>57</v>
      </c>
      <c r="J30" s="39" t="s">
        <v>60</v>
      </c>
      <c r="K30" s="39" t="s">
        <v>55</v>
      </c>
      <c r="L30" s="39" t="s">
        <v>55</v>
      </c>
      <c r="M30" s="39" t="s">
        <v>57</v>
      </c>
      <c r="N30" s="39" t="s">
        <v>58</v>
      </c>
      <c r="O30" s="39" t="s">
        <v>57</v>
      </c>
      <c r="P30" s="39" t="s">
        <v>60</v>
      </c>
      <c r="Q30" s="39" t="s">
        <v>55</v>
      </c>
      <c r="R30" s="39" t="s">
        <v>55</v>
      </c>
      <c r="S30" s="39" t="s">
        <v>57</v>
      </c>
      <c r="T30" s="39" t="s">
        <v>57</v>
      </c>
      <c r="U30" s="39" t="s">
        <v>58</v>
      </c>
      <c r="V30" s="39" t="s">
        <v>61</v>
      </c>
      <c r="W30" s="39" t="s">
        <v>55</v>
      </c>
      <c r="X30" s="39" t="s">
        <v>55</v>
      </c>
      <c r="Y30" s="39" t="s">
        <v>57</v>
      </c>
      <c r="Z30" s="39" t="s">
        <v>55</v>
      </c>
      <c r="AA30" s="39" t="s">
        <v>55</v>
      </c>
      <c r="AB30" s="39" t="s">
        <v>58</v>
      </c>
      <c r="AC30" s="37" t="s">
        <v>59</v>
      </c>
      <c r="AD30" s="37" t="s">
        <v>56</v>
      </c>
      <c r="AE30" s="37" t="s">
        <v>61</v>
      </c>
      <c r="AF30" s="37" t="s">
        <v>60</v>
      </c>
      <c r="AG30" s="40" t="n">
        <f aca="false">SMALL(AH30:BL30,2)</f>
        <v>1</v>
      </c>
      <c r="AH30" s="37" t="n">
        <f aca="false">VALUE(IF(LEN(B30)=6,0,IF(LEN(B30)=9,LEFT(B30,1),LEFT(B30,2))))</f>
        <v>2</v>
      </c>
      <c r="AI30" s="37" t="n">
        <f aca="false">VALUE(IF(LEN(C30)=6,0,IF(LEN(C30)=9,LEFT(C30,1),LEFT(C30,2))))</f>
        <v>3</v>
      </c>
      <c r="AJ30" s="37" t="n">
        <f aca="false">VALUE(IF(LEN(D30)=6,0,IF(LEN(D30)=9,LEFT(D30,1),LEFT(D30,2))))</f>
        <v>10</v>
      </c>
      <c r="AK30" s="37" t="n">
        <f aca="false">VALUE(IF(LEN(E30)=6,0,IF(LEN(E30)=9,LEFT(E30,1),LEFT(E30,2))))</f>
        <v>10</v>
      </c>
      <c r="AL30" s="37" t="n">
        <f aca="false">VALUE(IF(LEN(F30)=6,0,IF(LEN(F30)=9,LEFT(F30,1),LEFT(F30,2))))</f>
        <v>10</v>
      </c>
      <c r="AM30" s="37" t="n">
        <f aca="false">VALUE(IF(LEN(G30)=6,0,IF(LEN(G30)=9,LEFT(G30,1),LEFT(G30,2))))</f>
        <v>1</v>
      </c>
      <c r="AN30" s="37" t="n">
        <f aca="false">VALUE(IF(LEN(H30)=6,0,IF(LEN(H30)=9,LEFT(H30,1),LEFT(H30,2))))</f>
        <v>10</v>
      </c>
      <c r="AO30" s="37" t="n">
        <f aca="false">VALUE(IF(LEN(I30)=6,0,IF(LEN(I30)=9,LEFT(I30,1),LEFT(I30,2))))</f>
        <v>1</v>
      </c>
      <c r="AP30" s="37" t="n">
        <f aca="false">VALUE(IF(LEN(J30)=6,0,IF(LEN(J30)=9,LEFT(J30,1),LEFT(J30,2))))</f>
        <v>2</v>
      </c>
      <c r="AQ30" s="37" t="n">
        <f aca="false">VALUE(IF(LEN(K30)=6,0,IF(LEN(K30)=9,LEFT(K30,1),LEFT(K30,2))))</f>
        <v>5</v>
      </c>
      <c r="AR30" s="37" t="n">
        <f aca="false">VALUE(IF(LEN(L30)=6,0,IF(LEN(L30)=9,LEFT(L30,1),LEFT(L30,2))))</f>
        <v>5</v>
      </c>
      <c r="AS30" s="37" t="n">
        <f aca="false">VALUE(IF(LEN(M30)=6,0,IF(LEN(M30)=9,LEFT(M30,1),LEFT(M30,2))))</f>
        <v>1</v>
      </c>
      <c r="AT30" s="37" t="n">
        <f aca="false">VALUE(IF(LEN(N30)=6,0,IF(LEN(N30)=9,LEFT(N30,1),LEFT(N30,2))))</f>
        <v>10</v>
      </c>
      <c r="AU30" s="37" t="n">
        <f aca="false">VALUE(IF(LEN(O30)=6,0,IF(LEN(O30)=9,LEFT(O30,1),LEFT(O30,2))))</f>
        <v>1</v>
      </c>
      <c r="AV30" s="37" t="n">
        <f aca="false">VALUE(IF(LEN(P30)=6,0,IF(LEN(P30)=9,LEFT(P30,1),LEFT(P30,2))))</f>
        <v>2</v>
      </c>
      <c r="AW30" s="37" t="n">
        <f aca="false">VALUE(IF(LEN(Q30)=6,0,IF(LEN(Q30)=9,LEFT(Q30,1),LEFT(Q30,2))))</f>
        <v>5</v>
      </c>
      <c r="AX30" s="37" t="n">
        <f aca="false">VALUE(IF(LEN(R30)=6,0,IF(LEN(R30)=9,LEFT(R30,1),LEFT(R30,2))))</f>
        <v>5</v>
      </c>
      <c r="AY30" s="37" t="n">
        <f aca="false">VALUE(IF(LEN(S30)=6,0,IF(LEN(S30)=9,LEFT(S30,1),LEFT(S30,2))))</f>
        <v>1</v>
      </c>
      <c r="AZ30" s="37" t="n">
        <f aca="false">VALUE(IF(LEN(T30)=6,0,IF(LEN(T30)=9,LEFT(T30,1),LEFT(T30,2))))</f>
        <v>1</v>
      </c>
      <c r="BA30" s="37" t="n">
        <f aca="false">VALUE(IF(LEN(U30)=6,0,IF(LEN(U30)=9,LEFT(U30,1),LEFT(U30,2))))</f>
        <v>10</v>
      </c>
      <c r="BB30" s="37" t="n">
        <f aca="false">VALUE(IF(LEN(V30)=6,0,IF(LEN(V30)=9,LEFT(V30,1),LEFT(V30,2))))</f>
        <v>3</v>
      </c>
      <c r="BC30" s="37" t="n">
        <f aca="false">VALUE(IF(LEN(W30)=6,0,IF(LEN(W30)=9,LEFT(W30,1),LEFT(W30,2))))</f>
        <v>5</v>
      </c>
      <c r="BD30" s="37" t="n">
        <f aca="false">VALUE(IF(LEN(X30)=6,0,IF(LEN(X30)=9,LEFT(X30,1),LEFT(X30,2))))</f>
        <v>5</v>
      </c>
      <c r="BE30" s="37" t="n">
        <f aca="false">VALUE(IF(LEN(Y30)=6,0,IF(LEN(Y30)=9,LEFT(Y30,1),LEFT(Y30,2))))</f>
        <v>1</v>
      </c>
      <c r="BF30" s="37" t="n">
        <f aca="false">VALUE(IF(LEN(Z30)=6,0,IF(LEN(Z30)=9,LEFT(Z30,1),LEFT(Z30,2))))</f>
        <v>5</v>
      </c>
      <c r="BG30" s="37" t="n">
        <f aca="false">VALUE(IF(LEN(AA30)=6,0,IF(LEN(AA30)=9,LEFT(AA30,1),LEFT(AA30,2))))</f>
        <v>5</v>
      </c>
      <c r="BH30" s="37" t="n">
        <f aca="false">VALUE(IF(LEN(AB30)=6,0,IF(LEN(AB30)=9,LEFT(AB30,1),LEFT(AB30,2))))</f>
        <v>10</v>
      </c>
      <c r="BI30" s="37" t="n">
        <f aca="false">VALUE(IF(LEN(AC30)=6,0,IF(LEN(AC30)=9,LEFT(AC30,1),LEFT(AC30,2))))</f>
        <v>0</v>
      </c>
      <c r="BJ30" s="37" t="n">
        <f aca="false">VALUE(IF(LEN(AD30)=6,0,IF(LEN(AD30)=9,LEFT(AD30,1),LEFT(AD30,2))))</f>
        <v>20</v>
      </c>
      <c r="BK30" s="37" t="n">
        <f aca="false">VALUE(IF(LEN(AE30)=6,0,IF(LEN(AE30)=9,LEFT(AE30,1),LEFT(AE30,2))))</f>
        <v>3</v>
      </c>
      <c r="BL30" s="37" t="n">
        <f aca="false">VALUE(IF(LEN(AF30)=6,0,IF(LEN(AF30)=9,LEFT(AF30,1),LEFT(AF30,2))))</f>
        <v>2</v>
      </c>
      <c r="BM30" s="38"/>
      <c r="BN30" s="38"/>
    </row>
    <row r="31" customFormat="false" ht="15.75" hidden="false" customHeight="true" outlineLevel="0" collapsed="false">
      <c r="A31" s="37" t="s">
        <v>16</v>
      </c>
      <c r="B31" s="37" t="s">
        <v>55</v>
      </c>
      <c r="C31" s="37" t="s">
        <v>55</v>
      </c>
      <c r="D31" s="37" t="s">
        <v>58</v>
      </c>
      <c r="E31" s="37" t="s">
        <v>58</v>
      </c>
      <c r="F31" s="37" t="s">
        <v>56</v>
      </c>
      <c r="G31" s="37" t="s">
        <v>57</v>
      </c>
      <c r="H31" s="37" t="s">
        <v>57</v>
      </c>
      <c r="I31" s="37" t="s">
        <v>58</v>
      </c>
      <c r="J31" s="37" t="s">
        <v>61</v>
      </c>
      <c r="K31" s="37" t="s">
        <v>55</v>
      </c>
      <c r="L31" s="37" t="s">
        <v>55</v>
      </c>
      <c r="M31" s="37" t="s">
        <v>57</v>
      </c>
      <c r="N31" s="37" t="s">
        <v>57</v>
      </c>
      <c r="O31" s="37" t="s">
        <v>58</v>
      </c>
      <c r="P31" s="37" t="s">
        <v>61</v>
      </c>
      <c r="Q31" s="37" t="s">
        <v>55</v>
      </c>
      <c r="R31" s="37" t="s">
        <v>55</v>
      </c>
      <c r="S31" s="37" t="s">
        <v>57</v>
      </c>
      <c r="T31" s="37" t="s">
        <v>60</v>
      </c>
      <c r="U31" s="37" t="s">
        <v>61</v>
      </c>
      <c r="V31" s="37" t="s">
        <v>58</v>
      </c>
      <c r="W31" s="37" t="s">
        <v>58</v>
      </c>
      <c r="X31" s="37" t="s">
        <v>58</v>
      </c>
      <c r="Y31" s="37" t="s">
        <v>57</v>
      </c>
      <c r="Z31" s="37" t="s">
        <v>55</v>
      </c>
      <c r="AA31" s="37" t="s">
        <v>55</v>
      </c>
      <c r="AB31" s="37" t="s">
        <v>55</v>
      </c>
      <c r="AC31" s="37" t="s">
        <v>56</v>
      </c>
      <c r="AD31" s="37" t="s">
        <v>59</v>
      </c>
      <c r="AE31" s="37" t="s">
        <v>57</v>
      </c>
      <c r="AF31" s="37" t="s">
        <v>61</v>
      </c>
      <c r="AG31" s="40" t="n">
        <f aca="false">SMALL(AH31:BL31,2)</f>
        <v>1</v>
      </c>
      <c r="AH31" s="37" t="n">
        <f aca="false">VALUE(IF(LEN(B31)=6,0,IF(LEN(B31)=9,LEFT(B31,1),LEFT(B31,2))))</f>
        <v>5</v>
      </c>
      <c r="AI31" s="37" t="n">
        <f aca="false">VALUE(IF(LEN(C31)=6,0,IF(LEN(C31)=9,LEFT(C31,1),LEFT(C31,2))))</f>
        <v>5</v>
      </c>
      <c r="AJ31" s="37" t="n">
        <f aca="false">VALUE(IF(LEN(D31)=6,0,IF(LEN(D31)=9,LEFT(D31,1),LEFT(D31,2))))</f>
        <v>10</v>
      </c>
      <c r="AK31" s="37" t="n">
        <f aca="false">VALUE(IF(LEN(E31)=6,0,IF(LEN(E31)=9,LEFT(E31,1),LEFT(E31,2))))</f>
        <v>10</v>
      </c>
      <c r="AL31" s="37" t="n">
        <f aca="false">VALUE(IF(LEN(F31)=6,0,IF(LEN(F31)=9,LEFT(F31,1),LEFT(F31,2))))</f>
        <v>20</v>
      </c>
      <c r="AM31" s="37" t="n">
        <f aca="false">VALUE(IF(LEN(G31)=6,0,IF(LEN(G31)=9,LEFT(G31,1),LEFT(G31,2))))</f>
        <v>1</v>
      </c>
      <c r="AN31" s="37" t="n">
        <f aca="false">VALUE(IF(LEN(H31)=6,0,IF(LEN(H31)=9,LEFT(H31,1),LEFT(H31,2))))</f>
        <v>1</v>
      </c>
      <c r="AO31" s="37" t="n">
        <f aca="false">VALUE(IF(LEN(I31)=6,0,IF(LEN(I31)=9,LEFT(I31,1),LEFT(I31,2))))</f>
        <v>10</v>
      </c>
      <c r="AP31" s="37" t="n">
        <f aca="false">VALUE(IF(LEN(J31)=6,0,IF(LEN(J31)=9,LEFT(J31,1),LEFT(J31,2))))</f>
        <v>3</v>
      </c>
      <c r="AQ31" s="37" t="n">
        <f aca="false">VALUE(IF(LEN(K31)=6,0,IF(LEN(K31)=9,LEFT(K31,1),LEFT(K31,2))))</f>
        <v>5</v>
      </c>
      <c r="AR31" s="37" t="n">
        <f aca="false">VALUE(IF(LEN(L31)=6,0,IF(LEN(L31)=9,LEFT(L31,1),LEFT(L31,2))))</f>
        <v>5</v>
      </c>
      <c r="AS31" s="37" t="n">
        <f aca="false">VALUE(IF(LEN(M31)=6,0,IF(LEN(M31)=9,LEFT(M31,1),LEFT(M31,2))))</f>
        <v>1</v>
      </c>
      <c r="AT31" s="37" t="n">
        <f aca="false">VALUE(IF(LEN(N31)=6,0,IF(LEN(N31)=9,LEFT(N31,1),LEFT(N31,2))))</f>
        <v>1</v>
      </c>
      <c r="AU31" s="37" t="n">
        <f aca="false">VALUE(IF(LEN(O31)=6,0,IF(LEN(O31)=9,LEFT(O31,1),LEFT(O31,2))))</f>
        <v>10</v>
      </c>
      <c r="AV31" s="37" t="n">
        <f aca="false">VALUE(IF(LEN(P31)=6,0,IF(LEN(P31)=9,LEFT(P31,1),LEFT(P31,2))))</f>
        <v>3</v>
      </c>
      <c r="AW31" s="37" t="n">
        <f aca="false">VALUE(IF(LEN(Q31)=6,0,IF(LEN(Q31)=9,LEFT(Q31,1),LEFT(Q31,2))))</f>
        <v>5</v>
      </c>
      <c r="AX31" s="37" t="n">
        <f aca="false">VALUE(IF(LEN(R31)=6,0,IF(LEN(R31)=9,LEFT(R31,1),LEFT(R31,2))))</f>
        <v>5</v>
      </c>
      <c r="AY31" s="37" t="n">
        <f aca="false">VALUE(IF(LEN(S31)=6,0,IF(LEN(S31)=9,LEFT(S31,1),LEFT(S31,2))))</f>
        <v>1</v>
      </c>
      <c r="AZ31" s="37" t="n">
        <f aca="false">VALUE(IF(LEN(T31)=6,0,IF(LEN(T31)=9,LEFT(T31,1),LEFT(T31,2))))</f>
        <v>2</v>
      </c>
      <c r="BA31" s="37" t="n">
        <f aca="false">VALUE(IF(LEN(U31)=6,0,IF(LEN(U31)=9,LEFT(U31,1),LEFT(U31,2))))</f>
        <v>3</v>
      </c>
      <c r="BB31" s="37" t="n">
        <f aca="false">VALUE(IF(LEN(V31)=6,0,IF(LEN(V31)=9,LEFT(V31,1),LEFT(V31,2))))</f>
        <v>10</v>
      </c>
      <c r="BC31" s="37" t="n">
        <f aca="false">VALUE(IF(LEN(W31)=6,0,IF(LEN(W31)=9,LEFT(W31,1),LEFT(W31,2))))</f>
        <v>10</v>
      </c>
      <c r="BD31" s="37" t="n">
        <f aca="false">VALUE(IF(LEN(X31)=6,0,IF(LEN(X31)=9,LEFT(X31,1),LEFT(X31,2))))</f>
        <v>10</v>
      </c>
      <c r="BE31" s="37" t="n">
        <f aca="false">VALUE(IF(LEN(Y31)=6,0,IF(LEN(Y31)=9,LEFT(Y31,1),LEFT(Y31,2))))</f>
        <v>1</v>
      </c>
      <c r="BF31" s="37" t="n">
        <f aca="false">VALUE(IF(LEN(Z31)=6,0,IF(LEN(Z31)=9,LEFT(Z31,1),LEFT(Z31,2))))</f>
        <v>5</v>
      </c>
      <c r="BG31" s="37" t="n">
        <f aca="false">VALUE(IF(LEN(AA31)=6,0,IF(LEN(AA31)=9,LEFT(AA31,1),LEFT(AA31,2))))</f>
        <v>5</v>
      </c>
      <c r="BH31" s="37" t="n">
        <f aca="false">VALUE(IF(LEN(AB31)=6,0,IF(LEN(AB31)=9,LEFT(AB31,1),LEFT(AB31,2))))</f>
        <v>5</v>
      </c>
      <c r="BI31" s="37" t="n">
        <f aca="false">VALUE(IF(LEN(AC31)=6,0,IF(LEN(AC31)=9,LEFT(AC31,1),LEFT(AC31,2))))</f>
        <v>20</v>
      </c>
      <c r="BJ31" s="37" t="n">
        <f aca="false">VALUE(IF(LEN(AD31)=6,0,IF(LEN(AD31)=9,LEFT(AD31,1),LEFT(AD31,2))))</f>
        <v>0</v>
      </c>
      <c r="BK31" s="37" t="n">
        <f aca="false">VALUE(IF(LEN(AE31)=6,0,IF(LEN(AE31)=9,LEFT(AE31,1),LEFT(AE31,2))))</f>
        <v>1</v>
      </c>
      <c r="BL31" s="37" t="n">
        <f aca="false">VALUE(IF(LEN(AF31)=6,0,IF(LEN(AF31)=9,LEFT(AF31,1),LEFT(AF31,2))))</f>
        <v>3</v>
      </c>
      <c r="BM31" s="38"/>
      <c r="BN31" s="38"/>
    </row>
    <row r="32" customFormat="false" ht="15.75" hidden="false" customHeight="true" outlineLevel="0" collapsed="false">
      <c r="A32" s="37" t="s">
        <v>17</v>
      </c>
      <c r="B32" s="37" t="s">
        <v>55</v>
      </c>
      <c r="C32" s="37" t="s">
        <v>55</v>
      </c>
      <c r="D32" s="37" t="s">
        <v>55</v>
      </c>
      <c r="E32" s="37" t="s">
        <v>56</v>
      </c>
      <c r="F32" s="37" t="s">
        <v>58</v>
      </c>
      <c r="G32" s="37" t="s">
        <v>57</v>
      </c>
      <c r="H32" s="37" t="s">
        <v>60</v>
      </c>
      <c r="I32" s="37" t="s">
        <v>61</v>
      </c>
      <c r="J32" s="37" t="s">
        <v>58</v>
      </c>
      <c r="K32" s="37" t="s">
        <v>58</v>
      </c>
      <c r="L32" s="37" t="s">
        <v>58</v>
      </c>
      <c r="M32" s="37" t="s">
        <v>57</v>
      </c>
      <c r="N32" s="37" t="s">
        <v>60</v>
      </c>
      <c r="O32" s="37" t="s">
        <v>61</v>
      </c>
      <c r="P32" s="37" t="s">
        <v>58</v>
      </c>
      <c r="Q32" s="37" t="s">
        <v>58</v>
      </c>
      <c r="R32" s="37" t="s">
        <v>58</v>
      </c>
      <c r="S32" s="37" t="s">
        <v>57</v>
      </c>
      <c r="T32" s="37" t="s">
        <v>55</v>
      </c>
      <c r="U32" s="37" t="s">
        <v>55</v>
      </c>
      <c r="V32" s="37" t="s">
        <v>58</v>
      </c>
      <c r="W32" s="37" t="s">
        <v>58</v>
      </c>
      <c r="X32" s="37" t="s">
        <v>56</v>
      </c>
      <c r="Y32" s="37" t="s">
        <v>61</v>
      </c>
      <c r="Z32" s="37" t="s">
        <v>57</v>
      </c>
      <c r="AA32" s="37" t="s">
        <v>55</v>
      </c>
      <c r="AB32" s="37" t="s">
        <v>55</v>
      </c>
      <c r="AC32" s="37" t="s">
        <v>55</v>
      </c>
      <c r="AD32" s="37" t="s">
        <v>56</v>
      </c>
      <c r="AE32" s="37" t="s">
        <v>59</v>
      </c>
      <c r="AF32" s="37" t="s">
        <v>58</v>
      </c>
      <c r="AG32" s="40" t="n">
        <f aca="false">SMALL(AH32:BL32,2)</f>
        <v>1</v>
      </c>
      <c r="AH32" s="37" t="n">
        <f aca="false">VALUE(IF(LEN(B32)=6,0,IF(LEN(B32)=9,LEFT(B32,1),LEFT(B32,2))))</f>
        <v>5</v>
      </c>
      <c r="AI32" s="37" t="n">
        <f aca="false">VALUE(IF(LEN(C32)=6,0,IF(LEN(C32)=9,LEFT(C32,1),LEFT(C32,2))))</f>
        <v>5</v>
      </c>
      <c r="AJ32" s="37" t="n">
        <f aca="false">VALUE(IF(LEN(D32)=6,0,IF(LEN(D32)=9,LEFT(D32,1),LEFT(D32,2))))</f>
        <v>5</v>
      </c>
      <c r="AK32" s="37" t="n">
        <f aca="false">VALUE(IF(LEN(E32)=6,0,IF(LEN(E32)=9,LEFT(E32,1),LEFT(E32,2))))</f>
        <v>20</v>
      </c>
      <c r="AL32" s="37" t="n">
        <f aca="false">VALUE(IF(LEN(F32)=6,0,IF(LEN(F32)=9,LEFT(F32,1),LEFT(F32,2))))</f>
        <v>10</v>
      </c>
      <c r="AM32" s="37" t="n">
        <f aca="false">VALUE(IF(LEN(G32)=6,0,IF(LEN(G32)=9,LEFT(G32,1),LEFT(G32,2))))</f>
        <v>1</v>
      </c>
      <c r="AN32" s="37" t="n">
        <f aca="false">VALUE(IF(LEN(H32)=6,0,IF(LEN(H32)=9,LEFT(H32,1),LEFT(H32,2))))</f>
        <v>2</v>
      </c>
      <c r="AO32" s="37" t="n">
        <f aca="false">VALUE(IF(LEN(I32)=6,0,IF(LEN(I32)=9,LEFT(I32,1),LEFT(I32,2))))</f>
        <v>3</v>
      </c>
      <c r="AP32" s="37" t="n">
        <f aca="false">VALUE(IF(LEN(J32)=6,0,IF(LEN(J32)=9,LEFT(J32,1),LEFT(J32,2))))</f>
        <v>10</v>
      </c>
      <c r="AQ32" s="37" t="n">
        <f aca="false">VALUE(IF(LEN(K32)=6,0,IF(LEN(K32)=9,LEFT(K32,1),LEFT(K32,2))))</f>
        <v>10</v>
      </c>
      <c r="AR32" s="37" t="n">
        <f aca="false">VALUE(IF(LEN(L32)=6,0,IF(LEN(L32)=9,LEFT(L32,1),LEFT(L32,2))))</f>
        <v>10</v>
      </c>
      <c r="AS32" s="37" t="n">
        <f aca="false">VALUE(IF(LEN(M32)=6,0,IF(LEN(M32)=9,LEFT(M32,1),LEFT(M32,2))))</f>
        <v>1</v>
      </c>
      <c r="AT32" s="37" t="n">
        <f aca="false">VALUE(IF(LEN(N32)=6,0,IF(LEN(N32)=9,LEFT(N32,1),LEFT(N32,2))))</f>
        <v>2</v>
      </c>
      <c r="AU32" s="37" t="n">
        <f aca="false">VALUE(IF(LEN(O32)=6,0,IF(LEN(O32)=9,LEFT(O32,1),LEFT(O32,2))))</f>
        <v>3</v>
      </c>
      <c r="AV32" s="37" t="n">
        <f aca="false">VALUE(IF(LEN(P32)=6,0,IF(LEN(P32)=9,LEFT(P32,1),LEFT(P32,2))))</f>
        <v>10</v>
      </c>
      <c r="AW32" s="37" t="n">
        <f aca="false">VALUE(IF(LEN(Q32)=6,0,IF(LEN(Q32)=9,LEFT(Q32,1),LEFT(Q32,2))))</f>
        <v>10</v>
      </c>
      <c r="AX32" s="37" t="n">
        <f aca="false">VALUE(IF(LEN(R32)=6,0,IF(LEN(R32)=9,LEFT(R32,1),LEFT(R32,2))))</f>
        <v>10</v>
      </c>
      <c r="AY32" s="37" t="n">
        <f aca="false">VALUE(IF(LEN(S32)=6,0,IF(LEN(S32)=9,LEFT(S32,1),LEFT(S32,2))))</f>
        <v>1</v>
      </c>
      <c r="AZ32" s="37" t="n">
        <f aca="false">VALUE(IF(LEN(T32)=6,0,IF(LEN(T32)=9,LEFT(T32,1),LEFT(T32,2))))</f>
        <v>5</v>
      </c>
      <c r="BA32" s="37" t="n">
        <f aca="false">VALUE(IF(LEN(U32)=6,0,IF(LEN(U32)=9,LEFT(U32,1),LEFT(U32,2))))</f>
        <v>5</v>
      </c>
      <c r="BB32" s="37" t="n">
        <f aca="false">VALUE(IF(LEN(V32)=6,0,IF(LEN(V32)=9,LEFT(V32,1),LEFT(V32,2))))</f>
        <v>10</v>
      </c>
      <c r="BC32" s="37" t="n">
        <f aca="false">VALUE(IF(LEN(W32)=6,0,IF(LEN(W32)=9,LEFT(W32,1),LEFT(W32,2))))</f>
        <v>10</v>
      </c>
      <c r="BD32" s="37" t="n">
        <f aca="false">VALUE(IF(LEN(X32)=6,0,IF(LEN(X32)=9,LEFT(X32,1),LEFT(X32,2))))</f>
        <v>20</v>
      </c>
      <c r="BE32" s="37" t="n">
        <f aca="false">VALUE(IF(LEN(Y32)=6,0,IF(LEN(Y32)=9,LEFT(Y32,1),LEFT(Y32,2))))</f>
        <v>3</v>
      </c>
      <c r="BF32" s="37" t="n">
        <f aca="false">VALUE(IF(LEN(Z32)=6,0,IF(LEN(Z32)=9,LEFT(Z32,1),LEFT(Z32,2))))</f>
        <v>1</v>
      </c>
      <c r="BG32" s="37" t="n">
        <f aca="false">VALUE(IF(LEN(AA32)=6,0,IF(LEN(AA32)=9,LEFT(AA32,1),LEFT(AA32,2))))</f>
        <v>5</v>
      </c>
      <c r="BH32" s="37" t="n">
        <f aca="false">VALUE(IF(LEN(AB32)=6,0,IF(LEN(AB32)=9,LEFT(AB32,1),LEFT(AB32,2))))</f>
        <v>5</v>
      </c>
      <c r="BI32" s="37" t="n">
        <f aca="false">VALUE(IF(LEN(AC32)=6,0,IF(LEN(AC32)=9,LEFT(AC32,1),LEFT(AC32,2))))</f>
        <v>5</v>
      </c>
      <c r="BJ32" s="37" t="n">
        <f aca="false">VALUE(IF(LEN(AD32)=6,0,IF(LEN(AD32)=9,LEFT(AD32,1),LEFT(AD32,2))))</f>
        <v>20</v>
      </c>
      <c r="BK32" s="37" t="n">
        <f aca="false">VALUE(IF(LEN(AE32)=6,0,IF(LEN(AE32)=9,LEFT(AE32,1),LEFT(AE32,2))))</f>
        <v>0</v>
      </c>
      <c r="BL32" s="37" t="n">
        <f aca="false">VALUE(IF(LEN(AF32)=6,0,IF(LEN(AF32)=9,LEFT(AF32,1),LEFT(AF32,2))))</f>
        <v>10</v>
      </c>
      <c r="BM32" s="38"/>
      <c r="BN32" s="38"/>
    </row>
    <row r="33" customFormat="false" ht="15.75" hidden="false" customHeight="true" outlineLevel="0" collapsed="false">
      <c r="A33" s="37" t="s">
        <v>18</v>
      </c>
      <c r="B33" s="37" t="s">
        <v>55</v>
      </c>
      <c r="C33" s="37" t="s">
        <v>55</v>
      </c>
      <c r="D33" s="37" t="s">
        <v>55</v>
      </c>
      <c r="E33" s="37" t="s">
        <v>56</v>
      </c>
      <c r="F33" s="37" t="s">
        <v>58</v>
      </c>
      <c r="G33" s="37" t="s">
        <v>57</v>
      </c>
      <c r="H33" s="37" t="s">
        <v>60</v>
      </c>
      <c r="I33" s="37" t="s">
        <v>61</v>
      </c>
      <c r="J33" s="37" t="s">
        <v>58</v>
      </c>
      <c r="K33" s="37" t="s">
        <v>58</v>
      </c>
      <c r="L33" s="37" t="s">
        <v>58</v>
      </c>
      <c r="M33" s="37" t="s">
        <v>57</v>
      </c>
      <c r="N33" s="37" t="s">
        <v>60</v>
      </c>
      <c r="O33" s="37" t="s">
        <v>61</v>
      </c>
      <c r="P33" s="37" t="s">
        <v>58</v>
      </c>
      <c r="Q33" s="37" t="s">
        <v>58</v>
      </c>
      <c r="R33" s="37" t="s">
        <v>58</v>
      </c>
      <c r="S33" s="37" t="s">
        <v>57</v>
      </c>
      <c r="T33" s="37" t="s">
        <v>55</v>
      </c>
      <c r="U33" s="37" t="s">
        <v>55</v>
      </c>
      <c r="V33" s="37" t="s">
        <v>55</v>
      </c>
      <c r="W33" s="37" t="s">
        <v>56</v>
      </c>
      <c r="X33" s="37" t="s">
        <v>58</v>
      </c>
      <c r="Y33" s="37" t="s">
        <v>57</v>
      </c>
      <c r="Z33" s="37" t="s">
        <v>61</v>
      </c>
      <c r="AA33" s="37" t="s">
        <v>57</v>
      </c>
      <c r="AB33" s="37" t="s">
        <v>55</v>
      </c>
      <c r="AC33" s="37" t="s">
        <v>55</v>
      </c>
      <c r="AD33" s="37" t="s">
        <v>55</v>
      </c>
      <c r="AE33" s="37" t="s">
        <v>56</v>
      </c>
      <c r="AF33" s="37" t="s">
        <v>59</v>
      </c>
      <c r="AG33" s="40" t="n">
        <f aca="false">SMALL(AH33:BL33,2)</f>
        <v>1</v>
      </c>
      <c r="AH33" s="37" t="n">
        <f aca="false">VALUE(IF(LEN(B33)=6,0,IF(LEN(B33)=9,LEFT(B33,1),LEFT(B33,2))))</f>
        <v>5</v>
      </c>
      <c r="AI33" s="37" t="n">
        <f aca="false">VALUE(IF(LEN(C33)=6,0,IF(LEN(C33)=9,LEFT(C33,1),LEFT(C33,2))))</f>
        <v>5</v>
      </c>
      <c r="AJ33" s="37" t="n">
        <f aca="false">VALUE(IF(LEN(D33)=6,0,IF(LEN(D33)=9,LEFT(D33,1),LEFT(D33,2))))</f>
        <v>5</v>
      </c>
      <c r="AK33" s="37" t="n">
        <f aca="false">VALUE(IF(LEN(E33)=6,0,IF(LEN(E33)=9,LEFT(E33,1),LEFT(E33,2))))</f>
        <v>20</v>
      </c>
      <c r="AL33" s="37" t="n">
        <f aca="false">VALUE(IF(LEN(F33)=6,0,IF(LEN(F33)=9,LEFT(F33,1),LEFT(F33,2))))</f>
        <v>10</v>
      </c>
      <c r="AM33" s="37" t="n">
        <f aca="false">VALUE(IF(LEN(G33)=6,0,IF(LEN(G33)=9,LEFT(G33,1),LEFT(G33,2))))</f>
        <v>1</v>
      </c>
      <c r="AN33" s="37" t="n">
        <f aca="false">VALUE(IF(LEN(H33)=6,0,IF(LEN(H33)=9,LEFT(H33,1),LEFT(H33,2))))</f>
        <v>2</v>
      </c>
      <c r="AO33" s="37" t="n">
        <f aca="false">VALUE(IF(LEN(I33)=6,0,IF(LEN(I33)=9,LEFT(I33,1),LEFT(I33,2))))</f>
        <v>3</v>
      </c>
      <c r="AP33" s="37" t="n">
        <f aca="false">VALUE(IF(LEN(J33)=6,0,IF(LEN(J33)=9,LEFT(J33,1),LEFT(J33,2))))</f>
        <v>10</v>
      </c>
      <c r="AQ33" s="37" t="n">
        <f aca="false">VALUE(IF(LEN(K33)=6,0,IF(LEN(K33)=9,LEFT(K33,1),LEFT(K33,2))))</f>
        <v>10</v>
      </c>
      <c r="AR33" s="37" t="n">
        <f aca="false">VALUE(IF(LEN(L33)=6,0,IF(LEN(L33)=9,LEFT(L33,1),LEFT(L33,2))))</f>
        <v>10</v>
      </c>
      <c r="AS33" s="37" t="n">
        <f aca="false">VALUE(IF(LEN(M33)=6,0,IF(LEN(M33)=9,LEFT(M33,1),LEFT(M33,2))))</f>
        <v>1</v>
      </c>
      <c r="AT33" s="37" t="n">
        <f aca="false">VALUE(IF(LEN(N33)=6,0,IF(LEN(N33)=9,LEFT(N33,1),LEFT(N33,2))))</f>
        <v>2</v>
      </c>
      <c r="AU33" s="37" t="n">
        <f aca="false">VALUE(IF(LEN(O33)=6,0,IF(LEN(O33)=9,LEFT(O33,1),LEFT(O33,2))))</f>
        <v>3</v>
      </c>
      <c r="AV33" s="37" t="n">
        <f aca="false">VALUE(IF(LEN(P33)=6,0,IF(LEN(P33)=9,LEFT(P33,1),LEFT(P33,2))))</f>
        <v>10</v>
      </c>
      <c r="AW33" s="37" t="n">
        <f aca="false">VALUE(IF(LEN(Q33)=6,0,IF(LEN(Q33)=9,LEFT(Q33,1),LEFT(Q33,2))))</f>
        <v>10</v>
      </c>
      <c r="AX33" s="37" t="n">
        <f aca="false">VALUE(IF(LEN(R33)=6,0,IF(LEN(R33)=9,LEFT(R33,1),LEFT(R33,2))))</f>
        <v>10</v>
      </c>
      <c r="AY33" s="37" t="n">
        <f aca="false">VALUE(IF(LEN(S33)=6,0,IF(LEN(S33)=9,LEFT(S33,1),LEFT(S33,2))))</f>
        <v>1</v>
      </c>
      <c r="AZ33" s="37" t="n">
        <f aca="false">VALUE(IF(LEN(T33)=6,0,IF(LEN(T33)=9,LEFT(T33,1),LEFT(T33,2))))</f>
        <v>5</v>
      </c>
      <c r="BA33" s="37" t="n">
        <f aca="false">VALUE(IF(LEN(U33)=6,0,IF(LEN(U33)=9,LEFT(U33,1),LEFT(U33,2))))</f>
        <v>5</v>
      </c>
      <c r="BB33" s="37" t="n">
        <f aca="false">VALUE(IF(LEN(V33)=6,0,IF(LEN(V33)=9,LEFT(V33,1),LEFT(V33,2))))</f>
        <v>5</v>
      </c>
      <c r="BC33" s="37" t="n">
        <f aca="false">VALUE(IF(LEN(W33)=6,0,IF(LEN(W33)=9,LEFT(W33,1),LEFT(W33,2))))</f>
        <v>20</v>
      </c>
      <c r="BD33" s="37" t="n">
        <f aca="false">VALUE(IF(LEN(X33)=6,0,IF(LEN(X33)=9,LEFT(X33,1),LEFT(X33,2))))</f>
        <v>10</v>
      </c>
      <c r="BE33" s="37" t="n">
        <f aca="false">VALUE(IF(LEN(Y33)=6,0,IF(LEN(Y33)=9,LEFT(Y33,1),LEFT(Y33,2))))</f>
        <v>1</v>
      </c>
      <c r="BF33" s="37" t="n">
        <f aca="false">VALUE(IF(LEN(Z33)=6,0,IF(LEN(Z33)=9,LEFT(Z33,1),LEFT(Z33,2))))</f>
        <v>3</v>
      </c>
      <c r="BG33" s="37" t="n">
        <f aca="false">VALUE(IF(LEN(AA33)=6,0,IF(LEN(AA33)=9,LEFT(AA33,1),LEFT(AA33,2))))</f>
        <v>1</v>
      </c>
      <c r="BH33" s="37" t="n">
        <f aca="false">VALUE(IF(LEN(AB33)=6,0,IF(LEN(AB33)=9,LEFT(AB33,1),LEFT(AB33,2))))</f>
        <v>5</v>
      </c>
      <c r="BI33" s="37" t="n">
        <f aca="false">VALUE(IF(LEN(AC33)=6,0,IF(LEN(AC33)=9,LEFT(AC33,1),LEFT(AC33,2))))</f>
        <v>5</v>
      </c>
      <c r="BJ33" s="37" t="n">
        <f aca="false">VALUE(IF(LEN(AD33)=6,0,IF(LEN(AD33)=9,LEFT(AD33,1),LEFT(AD33,2))))</f>
        <v>5</v>
      </c>
      <c r="BK33" s="37" t="n">
        <f aca="false">VALUE(IF(LEN(AE33)=6,0,IF(LEN(AE33)=9,LEFT(AE33,1),LEFT(AE33,2))))</f>
        <v>20</v>
      </c>
      <c r="BL33" s="37" t="n">
        <f aca="false">VALUE(IF(LEN(AF33)=6,0,IF(LEN(AF33)=9,LEFT(AF33,1),LEFT(AF33,2))))</f>
        <v>0</v>
      </c>
      <c r="BM33" s="38"/>
      <c r="BN33" s="38"/>
    </row>
    <row r="34" customFormat="false" ht="15.75" hidden="false" customHeight="true" outlineLevel="0" collapsed="false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</row>
    <row r="35" customFormat="false" ht="15.75" hidden="false" customHeight="true" outlineLevel="0" collapsed="false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customFormat="false" ht="15.75" hidden="false" customHeight="true" outlineLevel="0" collapsed="false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</row>
    <row r="37" customFormat="false" ht="15.75" hidden="false" customHeight="true" outlineLevel="0" collapsed="false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</row>
    <row r="38" customFormat="false" ht="15.75" hidden="false" customHeight="true" outlineLevel="0" collapsed="false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</row>
    <row r="39" customFormat="false" ht="15.75" hidden="false" customHeight="true" outlineLevel="0" collapsed="false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</row>
    <row r="40" customFormat="false" ht="15.75" hidden="false" customHeight="true" outlineLevel="0" collapsed="false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</row>
    <row r="41" customFormat="false" ht="15.75" hidden="false" customHeight="true" outlineLevel="0" collapsed="false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</row>
    <row r="42" customFormat="false" ht="15.75" hidden="false" customHeight="true" outlineLevel="0" collapsed="false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</row>
    <row r="43" customFormat="false" ht="15.75" hidden="false" customHeight="true" outlineLevel="0" collapsed="false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</row>
    <row r="44" customFormat="false" ht="15.75" hidden="false" customHeight="true" outlineLevel="0" collapsed="false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</row>
    <row r="45" customFormat="false" ht="15.75" hidden="false" customHeight="true" outlineLevel="0" collapsed="false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</row>
    <row r="46" customFormat="false" ht="15.75" hidden="false" customHeight="true" outlineLevel="0" collapsed="false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</row>
    <row r="47" customFormat="false" ht="15.75" hidden="false" customHeight="true" outlineLevel="0" collapsed="false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</row>
    <row r="48" customFormat="false" ht="15.75" hidden="false" customHeight="true" outlineLevel="0" collapsed="false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</row>
    <row r="49" customFormat="false" ht="15.75" hidden="false" customHeight="true" outlineLevel="0" collapsed="false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</row>
    <row r="50" customFormat="false" ht="15.75" hidden="false" customHeight="true" outlineLevel="0" collapsed="false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</row>
    <row r="51" customFormat="false" ht="15.75" hidden="false" customHeight="true" outlineLevel="0" collapsed="false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</row>
    <row r="52" customFormat="false" ht="15.75" hidden="false" customHeight="true" outlineLevel="0" collapsed="false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</row>
    <row r="53" customFormat="false" ht="15.75" hidden="false" customHeight="true" outlineLevel="0" collapsed="false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</row>
    <row r="54" customFormat="false" ht="15.75" hidden="false" customHeight="true" outlineLevel="0" collapsed="false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</row>
    <row r="55" customFormat="false" ht="15.75" hidden="false" customHeight="true" outlineLevel="0" collapsed="false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</row>
    <row r="56" customFormat="false" ht="15.75" hidden="false" customHeight="true" outlineLevel="0" collapsed="false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</row>
    <row r="57" customFormat="false" ht="15.75" hidden="false" customHeight="true" outlineLevel="0" collapsed="false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</row>
    <row r="58" customFormat="false" ht="15.75" hidden="false" customHeight="true" outlineLevel="0" collapsed="false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</row>
    <row r="59" customFormat="false" ht="15.75" hidden="false" customHeight="true" outlineLevel="0" collapsed="false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</row>
    <row r="60" customFormat="false" ht="15.75" hidden="false" customHeight="true" outlineLevel="0" collapsed="false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</row>
    <row r="61" customFormat="false" ht="15.75" hidden="false" customHeight="true" outlineLevel="0" collapsed="false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</row>
    <row r="62" customFormat="false" ht="15.75" hidden="false" customHeight="true" outlineLevel="0" collapsed="false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</row>
    <row r="63" customFormat="false" ht="15.75" hidden="false" customHeight="true" outlineLevel="0" collapsed="false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</row>
    <row r="64" customFormat="false" ht="15.75" hidden="false" customHeight="true" outlineLevel="0" collapsed="false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</row>
    <row r="65" customFormat="false" ht="15.75" hidden="false" customHeight="true" outlineLevel="0" collapsed="false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</row>
    <row r="66" customFormat="false" ht="15.75" hidden="false" customHeight="true" outlineLevel="0" collapsed="false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</row>
    <row r="67" customFormat="false" ht="15.75" hidden="false" customHeight="true" outlineLevel="0" collapsed="false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</row>
    <row r="68" customFormat="false" ht="15.75" hidden="false" customHeight="true" outlineLevel="0" collapsed="false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</row>
    <row r="69" customFormat="false" ht="15.75" hidden="false" customHeight="true" outlineLevel="0" collapsed="false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</row>
    <row r="70" customFormat="false" ht="15.75" hidden="false" customHeight="true" outlineLevel="0" collapsed="false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</row>
    <row r="71" customFormat="false" ht="15.75" hidden="false" customHeight="true" outlineLevel="0" collapsed="false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</row>
    <row r="72" customFormat="false" ht="15.75" hidden="false" customHeight="true" outlineLevel="0" collapsed="false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</row>
    <row r="73" customFormat="false" ht="15.75" hidden="false" customHeight="true" outlineLevel="0" collapsed="false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</row>
    <row r="74" customFormat="false" ht="15.75" hidden="false" customHeight="true" outlineLevel="0" collapsed="false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</row>
    <row r="75" customFormat="false" ht="15.75" hidden="false" customHeight="true" outlineLevel="0" collapsed="false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</row>
    <row r="76" customFormat="false" ht="15.75" hidden="false" customHeight="true" outlineLevel="0" collapsed="false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</row>
    <row r="77" customFormat="false" ht="15.75" hidden="false" customHeight="true" outlineLevel="0" collapsed="false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</row>
    <row r="78" customFormat="false" ht="15.75" hidden="false" customHeight="true" outlineLevel="0" collapsed="false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</row>
    <row r="79" customFormat="false" ht="15.75" hidden="false" customHeight="true" outlineLevel="0" collapsed="false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</row>
    <row r="80" customFormat="false" ht="15.75" hidden="false" customHeight="true" outlineLevel="0" collapsed="false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</row>
    <row r="81" customFormat="false" ht="15.75" hidden="false" customHeight="true" outlineLevel="0" collapsed="false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</row>
    <row r="82" customFormat="false" ht="15.75" hidden="false" customHeight="true" outlineLevel="0" collapsed="false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</row>
    <row r="83" customFormat="false" ht="15.75" hidden="false" customHeight="true" outlineLevel="0" collapsed="false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</row>
    <row r="84" customFormat="false" ht="15.75" hidden="false" customHeight="true" outlineLevel="0" collapsed="false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</row>
    <row r="85" customFormat="false" ht="15.75" hidden="false" customHeight="true" outlineLevel="0" collapsed="false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</row>
    <row r="86" customFormat="false" ht="15.75" hidden="false" customHeight="true" outlineLevel="0" collapsed="false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</row>
    <row r="87" customFormat="false" ht="15.75" hidden="false" customHeight="true" outlineLevel="0" collapsed="false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</row>
    <row r="88" customFormat="false" ht="15.75" hidden="false" customHeight="true" outlineLevel="0" collapsed="false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</row>
    <row r="89" customFormat="false" ht="15.75" hidden="false" customHeight="true" outlineLevel="0" collapsed="false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</row>
    <row r="90" customFormat="false" ht="15.75" hidden="false" customHeight="true" outlineLevel="0" collapsed="false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</row>
    <row r="91" customFormat="false" ht="15.75" hidden="false" customHeight="true" outlineLevel="0" collapsed="false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</row>
    <row r="92" customFormat="false" ht="15.75" hidden="false" customHeight="true" outlineLevel="0" collapsed="false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</row>
    <row r="93" customFormat="false" ht="15.75" hidden="false" customHeight="true" outlineLevel="0" collapsed="false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</row>
    <row r="94" customFormat="false" ht="15.75" hidden="false" customHeight="true" outlineLevel="0" collapsed="false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</row>
    <row r="95" customFormat="false" ht="15.75" hidden="false" customHeight="true" outlineLevel="0" collapsed="false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</row>
    <row r="96" customFormat="false" ht="15.75" hidden="false" customHeight="true" outlineLevel="0" collapsed="false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</row>
    <row r="97" customFormat="false" ht="15.75" hidden="false" customHeight="true" outlineLevel="0" collapsed="false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</row>
    <row r="98" customFormat="false" ht="15.75" hidden="false" customHeight="true" outlineLevel="0" collapsed="false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</row>
    <row r="99" customFormat="false" ht="15.75" hidden="false" customHeight="true" outlineLevel="0" collapsed="false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</row>
    <row r="100" customFormat="false" ht="15.75" hidden="false" customHeight="true" outlineLevel="0" collapsed="false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</row>
    <row r="101" customFormat="false" ht="15.75" hidden="false" customHeight="true" outlineLevel="0" collapsed="false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</row>
    <row r="102" customFormat="false" ht="15.75" hidden="false" customHeight="true" outlineLevel="0" collapsed="false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</row>
    <row r="103" customFormat="false" ht="15.75" hidden="false" customHeight="true" outlineLevel="0" collapsed="false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</row>
    <row r="104" customFormat="false" ht="15.75" hidden="false" customHeight="true" outlineLevel="0" collapsed="false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</row>
    <row r="105" customFormat="false" ht="15.75" hidden="false" customHeight="true" outlineLevel="0" collapsed="false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</row>
    <row r="106" customFormat="false" ht="15.75" hidden="false" customHeight="true" outlineLevel="0" collapsed="false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</row>
    <row r="107" customFormat="false" ht="15.75" hidden="false" customHeight="true" outlineLevel="0" collapsed="false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</row>
    <row r="108" customFormat="false" ht="15.75" hidden="false" customHeight="true" outlineLevel="0" collapsed="false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</row>
    <row r="109" customFormat="false" ht="15.75" hidden="false" customHeight="true" outlineLevel="0" collapsed="false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</row>
    <row r="110" customFormat="false" ht="15.75" hidden="false" customHeight="true" outlineLevel="0" collapsed="false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</row>
    <row r="111" customFormat="false" ht="15.75" hidden="false" customHeight="true" outlineLevel="0" collapsed="false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</row>
    <row r="112" customFormat="false" ht="15.75" hidden="false" customHeight="true" outlineLevel="0" collapsed="false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</row>
    <row r="113" customFormat="false" ht="15.75" hidden="false" customHeight="true" outlineLevel="0" collapsed="false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</row>
    <row r="114" customFormat="false" ht="15.75" hidden="false" customHeight="true" outlineLevel="0" collapsed="false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</row>
    <row r="115" customFormat="false" ht="15.75" hidden="false" customHeight="true" outlineLevel="0" collapsed="false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</row>
    <row r="116" customFormat="false" ht="15.75" hidden="false" customHeight="true" outlineLevel="0" collapsed="false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</row>
    <row r="117" customFormat="false" ht="15.75" hidden="false" customHeight="true" outlineLevel="0" collapsed="false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</row>
    <row r="118" customFormat="false" ht="15.75" hidden="false" customHeight="true" outlineLevel="0" collapsed="false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</row>
    <row r="119" customFormat="false" ht="15.75" hidden="false" customHeight="true" outlineLevel="0" collapsed="false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</row>
    <row r="120" customFormat="false" ht="15.75" hidden="false" customHeight="true" outlineLevel="0" collapsed="false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</row>
    <row r="121" customFormat="false" ht="15.75" hidden="false" customHeight="true" outlineLevel="0" collapsed="false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</row>
    <row r="122" customFormat="false" ht="15.75" hidden="false" customHeight="true" outlineLevel="0" collapsed="false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</row>
    <row r="123" customFormat="false" ht="15.75" hidden="false" customHeight="true" outlineLevel="0" collapsed="false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</row>
    <row r="124" customFormat="false" ht="15.75" hidden="false" customHeight="true" outlineLevel="0" collapsed="false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</row>
    <row r="125" customFormat="false" ht="15.75" hidden="false" customHeight="true" outlineLevel="0" collapsed="false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</row>
    <row r="126" customFormat="false" ht="15.75" hidden="false" customHeight="true" outlineLevel="0" collapsed="false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</row>
    <row r="127" customFormat="false" ht="15.75" hidden="false" customHeight="true" outlineLevel="0" collapsed="false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</row>
    <row r="128" customFormat="false" ht="15.75" hidden="false" customHeight="true" outlineLevel="0" collapsed="false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</row>
    <row r="129" customFormat="false" ht="15.75" hidden="false" customHeight="true" outlineLevel="0" collapsed="false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</row>
    <row r="130" customFormat="false" ht="15.75" hidden="false" customHeight="true" outlineLevel="0" collapsed="false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</row>
    <row r="131" customFormat="false" ht="15.75" hidden="false" customHeight="true" outlineLevel="0" collapsed="false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</row>
    <row r="132" customFormat="false" ht="15.75" hidden="false" customHeight="true" outlineLevel="0" collapsed="false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</row>
    <row r="133" customFormat="false" ht="15.75" hidden="false" customHeight="true" outlineLevel="0" collapsed="false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</row>
    <row r="134" customFormat="false" ht="15.75" hidden="false" customHeight="true" outlineLevel="0" collapsed="false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</row>
    <row r="135" customFormat="false" ht="15.75" hidden="false" customHeight="true" outlineLevel="0" collapsed="false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</row>
    <row r="136" customFormat="false" ht="15.75" hidden="false" customHeight="true" outlineLevel="0" collapsed="false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</row>
    <row r="137" customFormat="false" ht="15.75" hidden="false" customHeight="true" outlineLevel="0" collapsed="false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</row>
    <row r="138" customFormat="false" ht="15.75" hidden="false" customHeight="true" outlineLevel="0" collapsed="false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</row>
    <row r="139" customFormat="false" ht="15.75" hidden="false" customHeight="true" outlineLevel="0" collapsed="false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</row>
    <row r="140" customFormat="false" ht="15.75" hidden="false" customHeight="true" outlineLevel="0" collapsed="false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</row>
    <row r="141" customFormat="false" ht="15.75" hidden="false" customHeight="true" outlineLevel="0" collapsed="false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</row>
    <row r="142" customFormat="false" ht="15.75" hidden="false" customHeight="true" outlineLevel="0" collapsed="false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</row>
    <row r="143" customFormat="false" ht="15.75" hidden="false" customHeight="true" outlineLevel="0" collapsed="false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</row>
    <row r="144" customFormat="false" ht="15.75" hidden="false" customHeight="true" outlineLevel="0" collapsed="false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</row>
    <row r="145" customFormat="false" ht="15.75" hidden="false" customHeight="true" outlineLevel="0" collapsed="false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</row>
    <row r="146" customFormat="false" ht="15.75" hidden="false" customHeight="true" outlineLevel="0" collapsed="false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customFormat="false" ht="15.75" hidden="false" customHeight="true" outlineLevel="0" collapsed="false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</row>
    <row r="148" customFormat="false" ht="15.75" hidden="false" customHeight="true" outlineLevel="0" collapsed="false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</row>
    <row r="149" customFormat="false" ht="15.75" hidden="false" customHeight="true" outlineLevel="0" collapsed="false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</row>
    <row r="150" customFormat="false" ht="15.75" hidden="false" customHeight="true" outlineLevel="0" collapsed="false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</row>
    <row r="151" customFormat="false" ht="15.75" hidden="false" customHeight="true" outlineLevel="0" collapsed="false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</row>
    <row r="152" customFormat="false" ht="15.75" hidden="false" customHeight="true" outlineLevel="0" collapsed="false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</row>
    <row r="153" customFormat="false" ht="15.75" hidden="false" customHeight="true" outlineLevel="0" collapsed="false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</row>
    <row r="154" customFormat="false" ht="15.75" hidden="false" customHeight="true" outlineLevel="0" collapsed="false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</row>
    <row r="155" customFormat="false" ht="15.75" hidden="false" customHeight="true" outlineLevel="0" collapsed="false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</row>
    <row r="156" customFormat="false" ht="15.75" hidden="false" customHeight="true" outlineLevel="0" collapsed="false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</row>
    <row r="157" customFormat="false" ht="15.75" hidden="false" customHeight="true" outlineLevel="0" collapsed="false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</row>
    <row r="158" customFormat="false" ht="15.75" hidden="false" customHeight="true" outlineLevel="0" collapsed="false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</row>
    <row r="159" customFormat="false" ht="15.75" hidden="false" customHeight="true" outlineLevel="0" collapsed="false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</row>
    <row r="160" customFormat="false" ht="15.75" hidden="false" customHeight="true" outlineLevel="0" collapsed="false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</row>
    <row r="161" customFormat="false" ht="15.75" hidden="false" customHeight="true" outlineLevel="0" collapsed="false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</row>
    <row r="162" customFormat="false" ht="15.75" hidden="false" customHeight="true" outlineLevel="0" collapsed="false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</row>
    <row r="163" customFormat="false" ht="15.75" hidden="false" customHeight="true" outlineLevel="0" collapsed="false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</row>
    <row r="164" customFormat="false" ht="15.75" hidden="false" customHeight="true" outlineLevel="0" collapsed="false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</row>
    <row r="165" customFormat="false" ht="15.75" hidden="false" customHeight="true" outlineLevel="0" collapsed="false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</row>
    <row r="166" customFormat="false" ht="15.75" hidden="false" customHeight="true" outlineLevel="0" collapsed="false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</row>
    <row r="167" customFormat="false" ht="15.75" hidden="false" customHeight="true" outlineLevel="0" collapsed="false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</row>
    <row r="168" customFormat="false" ht="15.75" hidden="false" customHeight="true" outlineLevel="0" collapsed="false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</row>
    <row r="169" customFormat="false" ht="15.75" hidden="false" customHeight="true" outlineLevel="0" collapsed="false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</row>
    <row r="170" customFormat="false" ht="15.75" hidden="false" customHeight="true" outlineLevel="0" collapsed="false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</row>
    <row r="171" customFormat="false" ht="15.75" hidden="false" customHeight="true" outlineLevel="0" collapsed="false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</row>
    <row r="172" customFormat="false" ht="15.75" hidden="false" customHeight="true" outlineLevel="0" collapsed="false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</row>
    <row r="173" customFormat="false" ht="15.75" hidden="false" customHeight="true" outlineLevel="0" collapsed="false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</row>
    <row r="174" customFormat="false" ht="15.75" hidden="false" customHeight="true" outlineLevel="0" collapsed="false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</row>
    <row r="175" customFormat="false" ht="15.75" hidden="false" customHeight="true" outlineLevel="0" collapsed="false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</row>
    <row r="176" customFormat="false" ht="15.75" hidden="false" customHeight="true" outlineLevel="0" collapsed="false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</row>
    <row r="177" customFormat="false" ht="15.75" hidden="false" customHeight="true" outlineLevel="0" collapsed="false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</row>
    <row r="178" customFormat="false" ht="15.75" hidden="false" customHeight="true" outlineLevel="0" collapsed="false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</row>
    <row r="179" customFormat="false" ht="15.75" hidden="false" customHeight="true" outlineLevel="0" collapsed="false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</row>
    <row r="180" customFormat="false" ht="15.75" hidden="false" customHeight="true" outlineLevel="0" collapsed="false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</row>
    <row r="181" customFormat="false" ht="15.75" hidden="false" customHeight="true" outlineLevel="0" collapsed="false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</row>
    <row r="182" customFormat="false" ht="15.75" hidden="false" customHeight="true" outlineLevel="0" collapsed="false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</row>
    <row r="183" customFormat="false" ht="15.75" hidden="false" customHeight="true" outlineLevel="0" collapsed="false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</row>
    <row r="184" customFormat="false" ht="15.75" hidden="false" customHeight="true" outlineLevel="0" collapsed="false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</row>
    <row r="185" customFormat="false" ht="15.75" hidden="false" customHeight="true" outlineLevel="0" collapsed="false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</row>
    <row r="186" customFormat="false" ht="15.75" hidden="false" customHeight="true" outlineLevel="0" collapsed="false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</row>
    <row r="187" customFormat="false" ht="15.75" hidden="false" customHeight="true" outlineLevel="0" collapsed="false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</row>
    <row r="188" customFormat="false" ht="15.75" hidden="false" customHeight="true" outlineLevel="0" collapsed="false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</row>
    <row r="189" customFormat="false" ht="15.75" hidden="false" customHeight="true" outlineLevel="0" collapsed="false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</row>
    <row r="190" customFormat="false" ht="15.75" hidden="false" customHeight="true" outlineLevel="0" collapsed="false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</row>
    <row r="191" customFormat="false" ht="15.75" hidden="false" customHeight="true" outlineLevel="0" collapsed="false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</row>
    <row r="192" customFormat="false" ht="15.75" hidden="false" customHeight="true" outlineLevel="0" collapsed="false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</row>
    <row r="193" customFormat="false" ht="15.75" hidden="false" customHeight="true" outlineLevel="0" collapsed="false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</row>
    <row r="194" customFormat="false" ht="15.75" hidden="false" customHeight="true" outlineLevel="0" collapsed="false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</row>
    <row r="195" customFormat="false" ht="15.75" hidden="false" customHeight="true" outlineLevel="0" collapsed="false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</row>
    <row r="196" customFormat="false" ht="15.75" hidden="false" customHeight="true" outlineLevel="0" collapsed="false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</row>
    <row r="197" customFormat="false" ht="15.75" hidden="false" customHeight="true" outlineLevel="0" collapsed="false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</row>
    <row r="198" customFormat="false" ht="15.75" hidden="false" customHeight="true" outlineLevel="0" collapsed="false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</row>
    <row r="199" customFormat="false" ht="15.75" hidden="false" customHeight="true" outlineLevel="0" collapsed="false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</row>
    <row r="200" customFormat="false" ht="15.75" hidden="false" customHeight="true" outlineLevel="0" collapsed="false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</row>
    <row r="201" customFormat="false" ht="15.75" hidden="false" customHeight="true" outlineLevel="0" collapsed="false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</row>
    <row r="202" customFormat="false" ht="15.75" hidden="false" customHeight="true" outlineLevel="0" collapsed="false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</row>
    <row r="203" customFormat="false" ht="15.75" hidden="false" customHeight="true" outlineLevel="0" collapsed="false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</row>
    <row r="204" customFormat="false" ht="15.75" hidden="false" customHeight="true" outlineLevel="0" collapsed="false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</row>
    <row r="205" customFormat="false" ht="15.75" hidden="false" customHeight="true" outlineLevel="0" collapsed="false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</row>
    <row r="206" customFormat="false" ht="15.75" hidden="false" customHeight="true" outlineLevel="0" collapsed="false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</row>
    <row r="207" customFormat="false" ht="15.75" hidden="false" customHeight="true" outlineLevel="0" collapsed="false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</row>
    <row r="208" customFormat="false" ht="15.75" hidden="false" customHeight="true" outlineLevel="0" collapsed="false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</row>
    <row r="209" customFormat="false" ht="15.75" hidden="false" customHeight="true" outlineLevel="0" collapsed="false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</row>
    <row r="210" customFormat="false" ht="15.75" hidden="false" customHeight="true" outlineLevel="0" collapsed="false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</row>
    <row r="211" customFormat="false" ht="15.75" hidden="false" customHeight="true" outlineLevel="0" collapsed="false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</row>
    <row r="212" customFormat="false" ht="15.75" hidden="false" customHeight="true" outlineLevel="0" collapsed="false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</row>
    <row r="213" customFormat="false" ht="15.75" hidden="false" customHeight="true" outlineLevel="0" collapsed="false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</row>
    <row r="214" customFormat="false" ht="15.75" hidden="false" customHeight="true" outlineLevel="0" collapsed="false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</row>
    <row r="215" customFormat="false" ht="15.75" hidden="false" customHeight="true" outlineLevel="0" collapsed="false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</row>
    <row r="216" customFormat="false" ht="15.75" hidden="false" customHeight="true" outlineLevel="0" collapsed="false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</row>
    <row r="217" customFormat="false" ht="15.75" hidden="false" customHeight="true" outlineLevel="0" collapsed="false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</row>
    <row r="218" customFormat="false" ht="15.75" hidden="false" customHeight="true" outlineLevel="0" collapsed="false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</row>
    <row r="219" customFormat="false" ht="15.75" hidden="false" customHeight="true" outlineLevel="0" collapsed="false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</row>
    <row r="220" customFormat="false" ht="15.75" hidden="false" customHeight="true" outlineLevel="0" collapsed="false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</row>
    <row r="221" customFormat="false" ht="15.75" hidden="false" customHeight="true" outlineLevel="0" collapsed="false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</row>
    <row r="222" customFormat="false" ht="15.75" hidden="false" customHeight="true" outlineLevel="0" collapsed="false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</row>
    <row r="223" customFormat="false" ht="15.75" hidden="false" customHeight="true" outlineLevel="0" collapsed="false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</row>
    <row r="224" customFormat="false" ht="15.75" hidden="false" customHeight="true" outlineLevel="0" collapsed="false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</row>
    <row r="225" customFormat="false" ht="15.75" hidden="false" customHeight="true" outlineLevel="0" collapsed="false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</row>
    <row r="226" customFormat="false" ht="15.75" hidden="false" customHeight="true" outlineLevel="0" collapsed="false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</row>
    <row r="227" customFormat="false" ht="15.75" hidden="false" customHeight="true" outlineLevel="0" collapsed="false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</row>
    <row r="228" customFormat="false" ht="15.75" hidden="false" customHeight="true" outlineLevel="0" collapsed="false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</row>
    <row r="229" customFormat="false" ht="15.75" hidden="false" customHeight="true" outlineLevel="0" collapsed="false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</row>
    <row r="230" customFormat="false" ht="15.75" hidden="false" customHeight="true" outlineLevel="0" collapsed="false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</row>
    <row r="231" customFormat="false" ht="15.75" hidden="false" customHeight="true" outlineLevel="0" collapsed="false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</row>
    <row r="232" customFormat="false" ht="15.75" hidden="false" customHeight="true" outlineLevel="0" collapsed="false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</row>
    <row r="233" customFormat="false" ht="15.75" hidden="false" customHeight="true" outlineLevel="0" collapsed="false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</row>
    <row r="234" customFormat="false" ht="15.75" hidden="false" customHeight="true" outlineLevel="0" collapsed="false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</row>
    <row r="235" customFormat="false" ht="15.75" hidden="false" customHeight="true" outlineLevel="0" collapsed="false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</row>
    <row r="236" customFormat="false" ht="15.75" hidden="false" customHeight="true" outlineLevel="0" collapsed="false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</row>
    <row r="237" customFormat="false" ht="15.75" hidden="false" customHeight="true" outlineLevel="0" collapsed="false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</row>
    <row r="238" customFormat="false" ht="15.75" hidden="false" customHeight="true" outlineLevel="0" collapsed="false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</row>
    <row r="239" customFormat="false" ht="15.75" hidden="false" customHeight="true" outlineLevel="0" collapsed="false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</row>
    <row r="240" customFormat="false" ht="15.75" hidden="false" customHeight="true" outlineLevel="0" collapsed="false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</row>
    <row r="241" customFormat="false" ht="15.75" hidden="false" customHeight="true" outlineLevel="0" collapsed="false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</row>
    <row r="242" customFormat="false" ht="15.75" hidden="false" customHeight="true" outlineLevel="0" collapsed="false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</row>
    <row r="243" customFormat="false" ht="15.75" hidden="false" customHeight="true" outlineLevel="0" collapsed="false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</row>
    <row r="244" customFormat="false" ht="15.75" hidden="false" customHeight="true" outlineLevel="0" collapsed="false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</row>
    <row r="245" customFormat="false" ht="15.75" hidden="false" customHeight="true" outlineLevel="0" collapsed="false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</row>
    <row r="246" customFormat="false" ht="15.75" hidden="false" customHeight="true" outlineLevel="0" collapsed="false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</row>
    <row r="247" customFormat="false" ht="15.75" hidden="false" customHeight="true" outlineLevel="0" collapsed="false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</row>
    <row r="248" customFormat="false" ht="15.75" hidden="false" customHeight="true" outlineLevel="0" collapsed="false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</row>
    <row r="249" customFormat="false" ht="15.75" hidden="false" customHeight="true" outlineLevel="0" collapsed="false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</row>
    <row r="250" customFormat="false" ht="15.75" hidden="false" customHeight="true" outlineLevel="0" collapsed="false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</row>
    <row r="251" customFormat="false" ht="15.75" hidden="false" customHeight="true" outlineLevel="0" collapsed="false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</row>
    <row r="252" customFormat="false" ht="15.75" hidden="false" customHeight="true" outlineLevel="0" collapsed="false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</row>
    <row r="253" customFormat="false" ht="15.75" hidden="false" customHeight="true" outlineLevel="0" collapsed="false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</row>
    <row r="254" customFormat="false" ht="15.75" hidden="false" customHeight="true" outlineLevel="0" collapsed="false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</row>
    <row r="255" customFormat="false" ht="15.75" hidden="false" customHeight="true" outlineLevel="0" collapsed="false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</row>
    <row r="256" customFormat="false" ht="15.75" hidden="false" customHeight="true" outlineLevel="0" collapsed="false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</row>
    <row r="257" customFormat="false" ht="15.75" hidden="false" customHeight="true" outlineLevel="0" collapsed="false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</row>
    <row r="258" customFormat="false" ht="15.75" hidden="false" customHeight="true" outlineLevel="0" collapsed="false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</row>
    <row r="259" customFormat="false" ht="15.75" hidden="false" customHeight="true" outlineLevel="0" collapsed="false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</row>
    <row r="260" customFormat="false" ht="15.75" hidden="false" customHeight="true" outlineLevel="0" collapsed="false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</row>
    <row r="261" customFormat="false" ht="15.75" hidden="false" customHeight="true" outlineLevel="0" collapsed="false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</row>
    <row r="262" customFormat="false" ht="15.75" hidden="false" customHeight="true" outlineLevel="0" collapsed="false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</row>
    <row r="263" customFormat="false" ht="15.75" hidden="false" customHeight="true" outlineLevel="0" collapsed="false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</row>
    <row r="264" customFormat="false" ht="15.75" hidden="false" customHeight="true" outlineLevel="0" collapsed="false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</row>
    <row r="265" customFormat="false" ht="15.75" hidden="false" customHeight="true" outlineLevel="0" collapsed="false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</row>
    <row r="266" customFormat="false" ht="15.75" hidden="false" customHeight="true" outlineLevel="0" collapsed="false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</row>
    <row r="267" customFormat="false" ht="15.75" hidden="false" customHeight="true" outlineLevel="0" collapsed="false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</row>
    <row r="268" customFormat="false" ht="15.75" hidden="false" customHeight="true" outlineLevel="0" collapsed="false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</row>
    <row r="269" customFormat="false" ht="15.75" hidden="false" customHeight="true" outlineLevel="0" collapsed="false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</row>
    <row r="270" customFormat="false" ht="15.75" hidden="false" customHeight="true" outlineLevel="0" collapsed="false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</row>
    <row r="271" customFormat="false" ht="15.75" hidden="false" customHeight="true" outlineLevel="0" collapsed="false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</row>
    <row r="272" customFormat="false" ht="15.75" hidden="false" customHeight="true" outlineLevel="0" collapsed="false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</row>
    <row r="273" customFormat="false" ht="15.75" hidden="false" customHeight="true" outlineLevel="0" collapsed="false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</row>
    <row r="274" customFormat="false" ht="15.75" hidden="false" customHeight="true" outlineLevel="0" collapsed="false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</row>
    <row r="275" customFormat="false" ht="15.75" hidden="false" customHeight="true" outlineLevel="0" collapsed="false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</row>
    <row r="276" customFormat="false" ht="15.75" hidden="false" customHeight="true" outlineLevel="0" collapsed="false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</row>
    <row r="277" customFormat="false" ht="15.75" hidden="false" customHeight="true" outlineLevel="0" collapsed="false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</row>
    <row r="278" customFormat="false" ht="15.75" hidden="false" customHeight="true" outlineLevel="0" collapsed="false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</row>
    <row r="279" customFormat="false" ht="15.75" hidden="false" customHeight="true" outlineLevel="0" collapsed="false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</row>
    <row r="280" customFormat="false" ht="15.75" hidden="false" customHeight="true" outlineLevel="0" collapsed="false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</row>
    <row r="281" customFormat="false" ht="15.75" hidden="false" customHeight="true" outlineLevel="0" collapsed="false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</row>
    <row r="282" customFormat="false" ht="15.75" hidden="false" customHeight="true" outlineLevel="0" collapsed="false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</row>
    <row r="283" customFormat="false" ht="15.75" hidden="false" customHeight="true" outlineLevel="0" collapsed="false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</row>
    <row r="284" customFormat="false" ht="15.75" hidden="false" customHeight="true" outlineLevel="0" collapsed="false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</row>
    <row r="285" customFormat="false" ht="15.75" hidden="false" customHeight="true" outlineLevel="0" collapsed="false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</row>
    <row r="286" customFormat="false" ht="15.75" hidden="false" customHeight="true" outlineLevel="0" collapsed="false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</row>
    <row r="287" customFormat="false" ht="15.75" hidden="false" customHeight="true" outlineLevel="0" collapsed="false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</row>
    <row r="288" customFormat="false" ht="15.75" hidden="false" customHeight="true" outlineLevel="0" collapsed="false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</row>
    <row r="289" customFormat="false" ht="15.75" hidden="false" customHeight="true" outlineLevel="0" collapsed="false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</row>
    <row r="290" customFormat="false" ht="15.75" hidden="false" customHeight="true" outlineLevel="0" collapsed="false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</row>
    <row r="291" customFormat="false" ht="15.75" hidden="false" customHeight="true" outlineLevel="0" collapsed="false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</row>
    <row r="292" customFormat="false" ht="15.75" hidden="false" customHeight="true" outlineLevel="0" collapsed="false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</row>
    <row r="293" customFormat="false" ht="15.75" hidden="false" customHeight="true" outlineLevel="0" collapsed="false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</row>
    <row r="294" customFormat="false" ht="15.75" hidden="false" customHeight="true" outlineLevel="0" collapsed="false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</row>
    <row r="295" customFormat="false" ht="15.75" hidden="false" customHeight="true" outlineLevel="0" collapsed="false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</row>
    <row r="296" customFormat="false" ht="15.75" hidden="false" customHeight="true" outlineLevel="0" collapsed="false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</row>
    <row r="297" customFormat="false" ht="15.75" hidden="false" customHeight="true" outlineLevel="0" collapsed="false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</row>
    <row r="298" customFormat="false" ht="15.75" hidden="false" customHeight="true" outlineLevel="0" collapsed="false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</row>
    <row r="299" customFormat="false" ht="15.75" hidden="false" customHeight="true" outlineLevel="0" collapsed="false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</row>
    <row r="300" customFormat="false" ht="15.75" hidden="false" customHeight="true" outlineLevel="0" collapsed="false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</row>
    <row r="301" customFormat="false" ht="15.75" hidden="false" customHeight="true" outlineLevel="0" collapsed="false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</row>
    <row r="302" customFormat="false" ht="15.75" hidden="false" customHeight="true" outlineLevel="0" collapsed="false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</row>
    <row r="303" customFormat="false" ht="15.75" hidden="false" customHeight="true" outlineLevel="0" collapsed="false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</row>
    <row r="304" customFormat="false" ht="15.75" hidden="false" customHeight="true" outlineLevel="0" collapsed="false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</row>
    <row r="305" customFormat="false" ht="15.75" hidden="false" customHeight="true" outlineLevel="0" collapsed="false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</row>
    <row r="306" customFormat="false" ht="15.75" hidden="false" customHeight="true" outlineLevel="0" collapsed="false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</row>
    <row r="307" customFormat="false" ht="15.75" hidden="false" customHeight="true" outlineLevel="0" collapsed="false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</row>
    <row r="308" customFormat="false" ht="15.75" hidden="false" customHeight="true" outlineLevel="0" collapsed="false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</row>
    <row r="309" customFormat="false" ht="15.75" hidden="false" customHeight="true" outlineLevel="0" collapsed="false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</row>
    <row r="310" customFormat="false" ht="15.75" hidden="false" customHeight="true" outlineLevel="0" collapsed="false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</row>
    <row r="311" customFormat="false" ht="15.75" hidden="false" customHeight="true" outlineLevel="0" collapsed="false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</row>
    <row r="312" customFormat="false" ht="15.75" hidden="false" customHeight="true" outlineLevel="0" collapsed="false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</row>
    <row r="313" customFormat="false" ht="15.75" hidden="false" customHeight="true" outlineLevel="0" collapsed="false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</row>
    <row r="314" customFormat="false" ht="15.75" hidden="false" customHeight="true" outlineLevel="0" collapsed="false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</row>
    <row r="315" customFormat="false" ht="15.75" hidden="false" customHeight="true" outlineLevel="0" collapsed="false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</row>
    <row r="316" customFormat="false" ht="15.75" hidden="false" customHeight="true" outlineLevel="0" collapsed="false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</row>
    <row r="317" customFormat="false" ht="15.75" hidden="false" customHeight="true" outlineLevel="0" collapsed="false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</row>
    <row r="318" customFormat="false" ht="15.75" hidden="false" customHeight="true" outlineLevel="0" collapsed="false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</row>
    <row r="319" customFormat="false" ht="15.75" hidden="false" customHeight="true" outlineLevel="0" collapsed="false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</row>
    <row r="320" customFormat="false" ht="15.75" hidden="false" customHeight="true" outlineLevel="0" collapsed="false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</row>
    <row r="321" customFormat="false" ht="15.75" hidden="false" customHeight="true" outlineLevel="0" collapsed="false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</row>
    <row r="322" customFormat="false" ht="15.75" hidden="false" customHeight="true" outlineLevel="0" collapsed="false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</row>
    <row r="323" customFormat="false" ht="15.75" hidden="false" customHeight="true" outlineLevel="0" collapsed="false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</row>
    <row r="324" customFormat="false" ht="15.75" hidden="false" customHeight="true" outlineLevel="0" collapsed="false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</row>
    <row r="325" customFormat="false" ht="15.75" hidden="false" customHeight="true" outlineLevel="0" collapsed="false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</row>
    <row r="326" customFormat="false" ht="15.75" hidden="false" customHeight="true" outlineLevel="0" collapsed="false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</row>
    <row r="327" customFormat="false" ht="15.75" hidden="false" customHeight="true" outlineLevel="0" collapsed="false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</row>
    <row r="328" customFormat="false" ht="15.75" hidden="false" customHeight="true" outlineLevel="0" collapsed="false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</row>
    <row r="329" customFormat="false" ht="15.75" hidden="false" customHeight="true" outlineLevel="0" collapsed="false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</row>
    <row r="330" customFormat="false" ht="15.75" hidden="false" customHeight="true" outlineLevel="0" collapsed="false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</row>
    <row r="331" customFormat="false" ht="15.75" hidden="false" customHeight="true" outlineLevel="0" collapsed="false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</row>
    <row r="332" customFormat="false" ht="15.75" hidden="false" customHeight="true" outlineLevel="0" collapsed="false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</row>
    <row r="333" customFormat="false" ht="15.75" hidden="false" customHeight="true" outlineLevel="0" collapsed="false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</row>
    <row r="334" customFormat="false" ht="15.75" hidden="false" customHeight="true" outlineLevel="0" collapsed="false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</row>
    <row r="335" customFormat="false" ht="15.75" hidden="false" customHeight="true" outlineLevel="0" collapsed="false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</row>
    <row r="336" customFormat="false" ht="15.75" hidden="false" customHeight="true" outlineLevel="0" collapsed="false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</row>
    <row r="337" customFormat="false" ht="15.75" hidden="false" customHeight="true" outlineLevel="0" collapsed="false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</row>
    <row r="338" customFormat="false" ht="15.75" hidden="false" customHeight="true" outlineLevel="0" collapsed="false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</row>
    <row r="339" customFormat="false" ht="15.75" hidden="false" customHeight="true" outlineLevel="0" collapsed="false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</row>
    <row r="340" customFormat="false" ht="15.75" hidden="false" customHeight="true" outlineLevel="0" collapsed="false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</row>
    <row r="341" customFormat="false" ht="15.75" hidden="false" customHeight="true" outlineLevel="0" collapsed="false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</row>
    <row r="342" customFormat="false" ht="15.75" hidden="false" customHeight="true" outlineLevel="0" collapsed="false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</row>
    <row r="343" customFormat="false" ht="15.75" hidden="false" customHeight="true" outlineLevel="0" collapsed="false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</row>
    <row r="344" customFormat="false" ht="15.75" hidden="false" customHeight="true" outlineLevel="0" collapsed="false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</row>
    <row r="345" customFormat="false" ht="15.75" hidden="false" customHeight="true" outlineLevel="0" collapsed="false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</row>
    <row r="346" customFormat="false" ht="15.75" hidden="false" customHeight="true" outlineLevel="0" collapsed="false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</row>
    <row r="347" customFormat="false" ht="15.75" hidden="false" customHeight="true" outlineLevel="0" collapsed="false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</row>
    <row r="348" customFormat="false" ht="15.75" hidden="false" customHeight="true" outlineLevel="0" collapsed="false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</row>
    <row r="349" customFormat="false" ht="15.75" hidden="false" customHeight="true" outlineLevel="0" collapsed="false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</row>
    <row r="350" customFormat="false" ht="15.75" hidden="false" customHeight="true" outlineLevel="0" collapsed="false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</row>
    <row r="351" customFormat="false" ht="15.75" hidden="false" customHeight="true" outlineLevel="0" collapsed="false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</row>
    <row r="352" customFormat="false" ht="15.75" hidden="false" customHeight="true" outlineLevel="0" collapsed="false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</row>
    <row r="353" customFormat="false" ht="15.75" hidden="false" customHeight="true" outlineLevel="0" collapsed="false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</row>
    <row r="354" customFormat="false" ht="15.75" hidden="false" customHeight="true" outlineLevel="0" collapsed="false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</row>
    <row r="355" customFormat="false" ht="15.75" hidden="false" customHeight="true" outlineLevel="0" collapsed="false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</row>
    <row r="356" customFormat="false" ht="15.75" hidden="false" customHeight="true" outlineLevel="0" collapsed="false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</row>
    <row r="357" customFormat="false" ht="15.75" hidden="false" customHeight="true" outlineLevel="0" collapsed="false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</row>
    <row r="358" customFormat="false" ht="15.75" hidden="false" customHeight="true" outlineLevel="0" collapsed="false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</row>
    <row r="359" customFormat="false" ht="15.75" hidden="false" customHeight="true" outlineLevel="0" collapsed="false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</row>
    <row r="360" customFormat="false" ht="15.75" hidden="false" customHeight="true" outlineLevel="0" collapsed="false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</row>
    <row r="361" customFormat="false" ht="15.75" hidden="false" customHeight="true" outlineLevel="0" collapsed="false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</row>
    <row r="362" customFormat="false" ht="15.75" hidden="false" customHeight="true" outlineLevel="0" collapsed="false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</row>
    <row r="363" customFormat="false" ht="15.75" hidden="false" customHeight="true" outlineLevel="0" collapsed="false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</row>
    <row r="364" customFormat="false" ht="15.75" hidden="false" customHeight="true" outlineLevel="0" collapsed="false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</row>
    <row r="365" customFormat="false" ht="15.75" hidden="false" customHeight="true" outlineLevel="0" collapsed="false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</row>
    <row r="366" customFormat="false" ht="15.75" hidden="false" customHeight="true" outlineLevel="0" collapsed="false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</row>
    <row r="367" customFormat="false" ht="15.75" hidden="false" customHeight="true" outlineLevel="0" collapsed="false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</row>
    <row r="368" customFormat="false" ht="15.75" hidden="false" customHeight="true" outlineLevel="0" collapsed="false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</row>
    <row r="369" customFormat="false" ht="15.75" hidden="false" customHeight="true" outlineLevel="0" collapsed="false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</row>
    <row r="370" customFormat="false" ht="15.75" hidden="false" customHeight="true" outlineLevel="0" collapsed="false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</row>
    <row r="371" customFormat="false" ht="15.75" hidden="false" customHeight="true" outlineLevel="0" collapsed="false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</row>
    <row r="372" customFormat="false" ht="15.75" hidden="false" customHeight="true" outlineLevel="0" collapsed="false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</row>
    <row r="373" customFormat="false" ht="15.75" hidden="false" customHeight="true" outlineLevel="0" collapsed="false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</row>
    <row r="374" customFormat="false" ht="15.75" hidden="false" customHeight="true" outlineLevel="0" collapsed="false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</row>
    <row r="375" customFormat="false" ht="15.75" hidden="false" customHeight="true" outlineLevel="0" collapsed="false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</row>
    <row r="376" customFormat="false" ht="15.75" hidden="false" customHeight="true" outlineLevel="0" collapsed="false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</row>
    <row r="377" customFormat="false" ht="15.75" hidden="false" customHeight="true" outlineLevel="0" collapsed="false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</row>
    <row r="378" customFormat="false" ht="15.75" hidden="false" customHeight="true" outlineLevel="0" collapsed="false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</row>
    <row r="379" customFormat="false" ht="15.75" hidden="false" customHeight="true" outlineLevel="0" collapsed="false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</row>
    <row r="380" customFormat="false" ht="15.75" hidden="false" customHeight="true" outlineLevel="0" collapsed="false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</row>
    <row r="381" customFormat="false" ht="15.75" hidden="false" customHeight="true" outlineLevel="0" collapsed="false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</row>
    <row r="382" customFormat="false" ht="15.75" hidden="false" customHeight="true" outlineLevel="0" collapsed="false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</row>
    <row r="383" customFormat="false" ht="15.75" hidden="false" customHeight="true" outlineLevel="0" collapsed="false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</row>
    <row r="384" customFormat="false" ht="15.75" hidden="false" customHeight="true" outlineLevel="0" collapsed="false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</row>
    <row r="385" customFormat="false" ht="15.75" hidden="false" customHeight="true" outlineLevel="0" collapsed="false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</row>
    <row r="386" customFormat="false" ht="15.75" hidden="false" customHeight="true" outlineLevel="0" collapsed="false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</row>
    <row r="387" customFormat="false" ht="15.75" hidden="false" customHeight="true" outlineLevel="0" collapsed="false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</row>
    <row r="388" customFormat="false" ht="15.75" hidden="false" customHeight="true" outlineLevel="0" collapsed="false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</row>
    <row r="389" customFormat="false" ht="15.75" hidden="false" customHeight="true" outlineLevel="0" collapsed="false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</row>
    <row r="390" customFormat="false" ht="15.75" hidden="false" customHeight="true" outlineLevel="0" collapsed="false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</row>
    <row r="391" customFormat="false" ht="15.75" hidden="false" customHeight="true" outlineLevel="0" collapsed="false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</row>
    <row r="392" customFormat="false" ht="15.75" hidden="false" customHeight="true" outlineLevel="0" collapsed="false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</row>
    <row r="393" customFormat="false" ht="15.75" hidden="false" customHeight="true" outlineLevel="0" collapsed="false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</row>
    <row r="394" customFormat="false" ht="15.75" hidden="false" customHeight="true" outlineLevel="0" collapsed="false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</row>
    <row r="395" customFormat="false" ht="15.75" hidden="false" customHeight="true" outlineLevel="0" collapsed="false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</row>
    <row r="396" customFormat="false" ht="15.75" hidden="false" customHeight="true" outlineLevel="0" collapsed="false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</row>
    <row r="397" customFormat="false" ht="15.75" hidden="false" customHeight="true" outlineLevel="0" collapsed="false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</row>
    <row r="398" customFormat="false" ht="15.75" hidden="false" customHeight="true" outlineLevel="0" collapsed="false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</row>
    <row r="399" customFormat="false" ht="15.75" hidden="false" customHeight="true" outlineLevel="0" collapsed="false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</row>
    <row r="400" customFormat="false" ht="15.75" hidden="false" customHeight="true" outlineLevel="0" collapsed="false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</row>
    <row r="401" customFormat="false" ht="15.75" hidden="false" customHeight="true" outlineLevel="0" collapsed="false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</row>
    <row r="402" customFormat="false" ht="15.75" hidden="false" customHeight="true" outlineLevel="0" collapsed="false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</row>
    <row r="403" customFormat="false" ht="15.75" hidden="false" customHeight="true" outlineLevel="0" collapsed="false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</row>
    <row r="404" customFormat="false" ht="15.75" hidden="false" customHeight="true" outlineLevel="0" collapsed="false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</row>
    <row r="405" customFormat="false" ht="15.75" hidden="false" customHeight="true" outlineLevel="0" collapsed="false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</row>
    <row r="406" customFormat="false" ht="15.75" hidden="false" customHeight="true" outlineLevel="0" collapsed="false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</row>
    <row r="407" customFormat="false" ht="15.75" hidden="false" customHeight="true" outlineLevel="0" collapsed="false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</row>
    <row r="408" customFormat="false" ht="15.75" hidden="false" customHeight="true" outlineLevel="0" collapsed="false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</row>
    <row r="409" customFormat="false" ht="15.75" hidden="false" customHeight="true" outlineLevel="0" collapsed="false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</row>
    <row r="410" customFormat="false" ht="15.75" hidden="false" customHeight="true" outlineLevel="0" collapsed="false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</row>
    <row r="411" customFormat="false" ht="15.75" hidden="false" customHeight="true" outlineLevel="0" collapsed="false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</row>
    <row r="412" customFormat="false" ht="15.75" hidden="false" customHeight="true" outlineLevel="0" collapsed="false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</row>
    <row r="413" customFormat="false" ht="15.75" hidden="false" customHeight="true" outlineLevel="0" collapsed="false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</row>
    <row r="414" customFormat="false" ht="15.75" hidden="false" customHeight="true" outlineLevel="0" collapsed="false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</row>
    <row r="415" customFormat="false" ht="15.75" hidden="false" customHeight="true" outlineLevel="0" collapsed="false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</row>
    <row r="416" customFormat="false" ht="15.75" hidden="false" customHeight="true" outlineLevel="0" collapsed="false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</row>
    <row r="417" customFormat="false" ht="15.75" hidden="false" customHeight="true" outlineLevel="0" collapsed="false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</row>
    <row r="418" customFormat="false" ht="15.75" hidden="false" customHeight="true" outlineLevel="0" collapsed="false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</row>
    <row r="419" customFormat="false" ht="15.75" hidden="false" customHeight="true" outlineLevel="0" collapsed="false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</row>
    <row r="420" customFormat="false" ht="15.75" hidden="false" customHeight="true" outlineLevel="0" collapsed="false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</row>
    <row r="421" customFormat="false" ht="15.75" hidden="false" customHeight="true" outlineLevel="0" collapsed="false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</row>
    <row r="422" customFormat="false" ht="15.75" hidden="false" customHeight="true" outlineLevel="0" collapsed="false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</row>
    <row r="423" customFormat="false" ht="15.75" hidden="false" customHeight="true" outlineLevel="0" collapsed="false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</row>
    <row r="424" customFormat="false" ht="15.75" hidden="false" customHeight="true" outlineLevel="0" collapsed="false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</row>
    <row r="425" customFormat="false" ht="15.75" hidden="false" customHeight="true" outlineLevel="0" collapsed="false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</row>
    <row r="426" customFormat="false" ht="15.75" hidden="false" customHeight="true" outlineLevel="0" collapsed="false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</row>
    <row r="427" customFormat="false" ht="15.75" hidden="false" customHeight="true" outlineLevel="0" collapsed="false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</row>
    <row r="428" customFormat="false" ht="15.75" hidden="false" customHeight="true" outlineLevel="0" collapsed="false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</row>
    <row r="429" customFormat="false" ht="15.75" hidden="false" customHeight="true" outlineLevel="0" collapsed="false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</row>
    <row r="430" customFormat="false" ht="15.75" hidden="false" customHeight="true" outlineLevel="0" collapsed="false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</row>
    <row r="431" customFormat="false" ht="15.75" hidden="false" customHeight="true" outlineLevel="0" collapsed="false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</row>
    <row r="432" customFormat="false" ht="15.75" hidden="false" customHeight="true" outlineLevel="0" collapsed="false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</row>
    <row r="433" customFormat="false" ht="15.75" hidden="false" customHeight="true" outlineLevel="0" collapsed="false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</row>
    <row r="434" customFormat="false" ht="15.75" hidden="false" customHeight="true" outlineLevel="0" collapsed="false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</row>
    <row r="435" customFormat="false" ht="15.75" hidden="false" customHeight="true" outlineLevel="0" collapsed="false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</row>
    <row r="436" customFormat="false" ht="15.75" hidden="false" customHeight="true" outlineLevel="0" collapsed="false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</row>
    <row r="437" customFormat="false" ht="15.75" hidden="false" customHeight="true" outlineLevel="0" collapsed="false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</row>
    <row r="438" customFormat="false" ht="15.75" hidden="false" customHeight="true" outlineLevel="0" collapsed="false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</row>
    <row r="439" customFormat="false" ht="15.75" hidden="false" customHeight="true" outlineLevel="0" collapsed="false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</row>
    <row r="440" customFormat="false" ht="15.75" hidden="false" customHeight="true" outlineLevel="0" collapsed="false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</row>
    <row r="441" customFormat="false" ht="15.75" hidden="false" customHeight="true" outlineLevel="0" collapsed="false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</row>
    <row r="442" customFormat="false" ht="15.75" hidden="false" customHeight="true" outlineLevel="0" collapsed="false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</row>
    <row r="443" customFormat="false" ht="15.75" hidden="false" customHeight="true" outlineLevel="0" collapsed="false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</row>
    <row r="444" customFormat="false" ht="15.75" hidden="false" customHeight="true" outlineLevel="0" collapsed="false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</row>
    <row r="445" customFormat="false" ht="15.75" hidden="false" customHeight="true" outlineLevel="0" collapsed="false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</row>
    <row r="446" customFormat="false" ht="15.75" hidden="false" customHeight="true" outlineLevel="0" collapsed="false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</row>
    <row r="447" customFormat="false" ht="15.75" hidden="false" customHeight="true" outlineLevel="0" collapsed="false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</row>
    <row r="448" customFormat="false" ht="15.75" hidden="false" customHeight="true" outlineLevel="0" collapsed="false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</row>
    <row r="449" customFormat="false" ht="15.75" hidden="false" customHeight="true" outlineLevel="0" collapsed="false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</row>
    <row r="450" customFormat="false" ht="15.75" hidden="false" customHeight="true" outlineLevel="0" collapsed="false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</row>
    <row r="451" customFormat="false" ht="15.75" hidden="false" customHeight="true" outlineLevel="0" collapsed="false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</row>
    <row r="452" customFormat="false" ht="15.75" hidden="false" customHeight="true" outlineLevel="0" collapsed="false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</row>
    <row r="453" customFormat="false" ht="15.75" hidden="false" customHeight="true" outlineLevel="0" collapsed="false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</row>
    <row r="454" customFormat="false" ht="15.75" hidden="false" customHeight="true" outlineLevel="0" collapsed="false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</row>
    <row r="455" customFormat="false" ht="15.75" hidden="false" customHeight="true" outlineLevel="0" collapsed="false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</row>
    <row r="456" customFormat="false" ht="15.75" hidden="false" customHeight="true" outlineLevel="0" collapsed="false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</row>
    <row r="457" customFormat="false" ht="15.75" hidden="false" customHeight="true" outlineLevel="0" collapsed="false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</row>
    <row r="458" customFormat="false" ht="15.75" hidden="false" customHeight="true" outlineLevel="0" collapsed="false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</row>
    <row r="459" customFormat="false" ht="15.75" hidden="false" customHeight="true" outlineLevel="0" collapsed="false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</row>
    <row r="460" customFormat="false" ht="15.75" hidden="false" customHeight="true" outlineLevel="0" collapsed="false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</row>
    <row r="461" customFormat="false" ht="15.75" hidden="false" customHeight="true" outlineLevel="0" collapsed="false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</row>
    <row r="462" customFormat="false" ht="15.75" hidden="false" customHeight="true" outlineLevel="0" collapsed="false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</row>
    <row r="463" customFormat="false" ht="15.75" hidden="false" customHeight="true" outlineLevel="0" collapsed="false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</row>
    <row r="464" customFormat="false" ht="15.75" hidden="false" customHeight="true" outlineLevel="0" collapsed="false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</row>
    <row r="465" customFormat="false" ht="15.75" hidden="false" customHeight="true" outlineLevel="0" collapsed="false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</row>
    <row r="466" customFormat="false" ht="15.75" hidden="false" customHeight="true" outlineLevel="0" collapsed="false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</row>
    <row r="467" customFormat="false" ht="15.75" hidden="false" customHeight="true" outlineLevel="0" collapsed="false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</row>
    <row r="468" customFormat="false" ht="15.75" hidden="false" customHeight="true" outlineLevel="0" collapsed="false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</row>
    <row r="469" customFormat="false" ht="15.75" hidden="false" customHeight="true" outlineLevel="0" collapsed="false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</row>
    <row r="470" customFormat="false" ht="15.75" hidden="false" customHeight="true" outlineLevel="0" collapsed="false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</row>
    <row r="471" customFormat="false" ht="15.75" hidden="false" customHeight="true" outlineLevel="0" collapsed="false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</row>
    <row r="472" customFormat="false" ht="15.75" hidden="false" customHeight="true" outlineLevel="0" collapsed="false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</row>
    <row r="473" customFormat="false" ht="15.75" hidden="false" customHeight="true" outlineLevel="0" collapsed="false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</row>
    <row r="474" customFormat="false" ht="15.75" hidden="false" customHeight="true" outlineLevel="0" collapsed="false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</row>
    <row r="475" customFormat="false" ht="15.75" hidden="false" customHeight="true" outlineLevel="0" collapsed="false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</row>
    <row r="476" customFormat="false" ht="15.75" hidden="false" customHeight="true" outlineLevel="0" collapsed="false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</row>
    <row r="477" customFormat="false" ht="15.75" hidden="false" customHeight="true" outlineLevel="0" collapsed="false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</row>
    <row r="478" customFormat="false" ht="15.75" hidden="false" customHeight="true" outlineLevel="0" collapsed="false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</row>
    <row r="479" customFormat="false" ht="15.75" hidden="false" customHeight="true" outlineLevel="0" collapsed="false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</row>
    <row r="480" customFormat="false" ht="15.75" hidden="false" customHeight="true" outlineLevel="0" collapsed="false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</row>
    <row r="481" customFormat="false" ht="15.75" hidden="false" customHeight="true" outlineLevel="0" collapsed="false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</row>
    <row r="482" customFormat="false" ht="15.75" hidden="false" customHeight="true" outlineLevel="0" collapsed="false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</row>
    <row r="483" customFormat="false" ht="15.75" hidden="false" customHeight="true" outlineLevel="0" collapsed="false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</row>
    <row r="484" customFormat="false" ht="15.75" hidden="false" customHeight="true" outlineLevel="0" collapsed="false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</row>
    <row r="485" customFormat="false" ht="15.75" hidden="false" customHeight="true" outlineLevel="0" collapsed="false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</row>
    <row r="486" customFormat="false" ht="15.75" hidden="false" customHeight="true" outlineLevel="0" collapsed="false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</row>
    <row r="487" customFormat="false" ht="15.75" hidden="false" customHeight="true" outlineLevel="0" collapsed="false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</row>
    <row r="488" customFormat="false" ht="15.75" hidden="false" customHeight="true" outlineLevel="0" collapsed="false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</row>
    <row r="489" customFormat="false" ht="15.75" hidden="false" customHeight="true" outlineLevel="0" collapsed="false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</row>
    <row r="490" customFormat="false" ht="15.75" hidden="false" customHeight="true" outlineLevel="0" collapsed="false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</row>
    <row r="491" customFormat="false" ht="15.75" hidden="false" customHeight="true" outlineLevel="0" collapsed="false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</row>
    <row r="492" customFormat="false" ht="15.75" hidden="false" customHeight="true" outlineLevel="0" collapsed="false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</row>
    <row r="493" customFormat="false" ht="15.75" hidden="false" customHeight="true" outlineLevel="0" collapsed="false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</row>
    <row r="494" customFormat="false" ht="15.75" hidden="false" customHeight="true" outlineLevel="0" collapsed="false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</row>
    <row r="495" customFormat="false" ht="15.75" hidden="false" customHeight="true" outlineLevel="0" collapsed="false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</row>
    <row r="496" customFormat="false" ht="15.75" hidden="false" customHeight="true" outlineLevel="0" collapsed="false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</row>
    <row r="497" customFormat="false" ht="15.75" hidden="false" customHeight="true" outlineLevel="0" collapsed="false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</row>
    <row r="498" customFormat="false" ht="15.75" hidden="false" customHeight="true" outlineLevel="0" collapsed="false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</row>
    <row r="499" customFormat="false" ht="15.75" hidden="false" customHeight="true" outlineLevel="0" collapsed="false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</row>
    <row r="500" customFormat="false" ht="15.75" hidden="false" customHeight="true" outlineLevel="0" collapsed="false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</row>
    <row r="501" customFormat="false" ht="15.75" hidden="false" customHeight="true" outlineLevel="0" collapsed="false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</row>
    <row r="502" customFormat="false" ht="15.75" hidden="false" customHeight="true" outlineLevel="0" collapsed="false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</row>
    <row r="503" customFormat="false" ht="15.75" hidden="false" customHeight="true" outlineLevel="0" collapsed="false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</row>
    <row r="504" customFormat="false" ht="15.75" hidden="false" customHeight="true" outlineLevel="0" collapsed="false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</row>
    <row r="505" customFormat="false" ht="15.75" hidden="false" customHeight="true" outlineLevel="0" collapsed="false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</row>
    <row r="506" customFormat="false" ht="15.75" hidden="false" customHeight="true" outlineLevel="0" collapsed="false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</row>
    <row r="507" customFormat="false" ht="15.75" hidden="false" customHeight="true" outlineLevel="0" collapsed="false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</row>
    <row r="508" customFormat="false" ht="15.75" hidden="false" customHeight="true" outlineLevel="0" collapsed="false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</row>
    <row r="509" customFormat="false" ht="15.75" hidden="false" customHeight="true" outlineLevel="0" collapsed="false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</row>
    <row r="510" customFormat="false" ht="15.75" hidden="false" customHeight="true" outlineLevel="0" collapsed="false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</row>
    <row r="511" customFormat="false" ht="15.75" hidden="false" customHeight="true" outlineLevel="0" collapsed="false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</row>
    <row r="512" customFormat="false" ht="15.75" hidden="false" customHeight="true" outlineLevel="0" collapsed="false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</row>
    <row r="513" customFormat="false" ht="15.75" hidden="false" customHeight="true" outlineLevel="0" collapsed="false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</row>
    <row r="514" customFormat="false" ht="15.75" hidden="false" customHeight="true" outlineLevel="0" collapsed="false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</row>
    <row r="515" customFormat="false" ht="15.75" hidden="false" customHeight="true" outlineLevel="0" collapsed="false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</row>
    <row r="516" customFormat="false" ht="15.75" hidden="false" customHeight="true" outlineLevel="0" collapsed="false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</row>
    <row r="517" customFormat="false" ht="15.75" hidden="false" customHeight="true" outlineLevel="0" collapsed="false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</row>
    <row r="518" customFormat="false" ht="15.75" hidden="false" customHeight="true" outlineLevel="0" collapsed="false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</row>
    <row r="519" customFormat="false" ht="15.75" hidden="false" customHeight="true" outlineLevel="0" collapsed="false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</row>
    <row r="520" customFormat="false" ht="15.75" hidden="false" customHeight="true" outlineLevel="0" collapsed="false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</row>
    <row r="521" customFormat="false" ht="15.75" hidden="false" customHeight="true" outlineLevel="0" collapsed="false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</row>
    <row r="522" customFormat="false" ht="15.75" hidden="false" customHeight="true" outlineLevel="0" collapsed="false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</row>
    <row r="523" customFormat="false" ht="15.75" hidden="false" customHeight="true" outlineLevel="0" collapsed="false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</row>
    <row r="524" customFormat="false" ht="15.75" hidden="false" customHeight="true" outlineLevel="0" collapsed="false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</row>
    <row r="525" customFormat="false" ht="15.75" hidden="false" customHeight="true" outlineLevel="0" collapsed="false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</row>
    <row r="526" customFormat="false" ht="15.75" hidden="false" customHeight="true" outlineLevel="0" collapsed="false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</row>
    <row r="527" customFormat="false" ht="15.75" hidden="false" customHeight="true" outlineLevel="0" collapsed="false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</row>
    <row r="528" customFormat="false" ht="15.75" hidden="false" customHeight="true" outlineLevel="0" collapsed="false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</row>
    <row r="529" customFormat="false" ht="15.75" hidden="false" customHeight="true" outlineLevel="0" collapsed="false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</row>
    <row r="530" customFormat="false" ht="15.75" hidden="false" customHeight="true" outlineLevel="0" collapsed="false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</row>
    <row r="531" customFormat="false" ht="15.75" hidden="false" customHeight="true" outlineLevel="0" collapsed="false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</row>
    <row r="532" customFormat="false" ht="15.75" hidden="false" customHeight="true" outlineLevel="0" collapsed="false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</row>
    <row r="533" customFormat="false" ht="15.75" hidden="false" customHeight="true" outlineLevel="0" collapsed="false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</row>
    <row r="534" customFormat="false" ht="15.75" hidden="false" customHeight="true" outlineLevel="0" collapsed="false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</row>
    <row r="535" customFormat="false" ht="15.75" hidden="false" customHeight="true" outlineLevel="0" collapsed="false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</row>
    <row r="536" customFormat="false" ht="15.75" hidden="false" customHeight="true" outlineLevel="0" collapsed="false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</row>
    <row r="537" customFormat="false" ht="15.75" hidden="false" customHeight="true" outlineLevel="0" collapsed="false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</row>
    <row r="538" customFormat="false" ht="15.75" hidden="false" customHeight="true" outlineLevel="0" collapsed="false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</row>
    <row r="539" customFormat="false" ht="15.75" hidden="false" customHeight="true" outlineLevel="0" collapsed="false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</row>
    <row r="540" customFormat="false" ht="15.75" hidden="false" customHeight="true" outlineLevel="0" collapsed="false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</row>
    <row r="541" customFormat="false" ht="15.75" hidden="false" customHeight="true" outlineLevel="0" collapsed="false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</row>
    <row r="542" customFormat="false" ht="15.75" hidden="false" customHeight="true" outlineLevel="0" collapsed="false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</row>
    <row r="543" customFormat="false" ht="15.75" hidden="false" customHeight="true" outlineLevel="0" collapsed="false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</row>
    <row r="544" customFormat="false" ht="15.75" hidden="false" customHeight="true" outlineLevel="0" collapsed="false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</row>
    <row r="545" customFormat="false" ht="15.75" hidden="false" customHeight="true" outlineLevel="0" collapsed="false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</row>
    <row r="546" customFormat="false" ht="15.75" hidden="false" customHeight="true" outlineLevel="0" collapsed="false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</row>
    <row r="547" customFormat="false" ht="15.75" hidden="false" customHeight="true" outlineLevel="0" collapsed="false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</row>
    <row r="548" customFormat="false" ht="15.75" hidden="false" customHeight="true" outlineLevel="0" collapsed="false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</row>
    <row r="549" customFormat="false" ht="15.75" hidden="false" customHeight="true" outlineLevel="0" collapsed="false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</row>
    <row r="550" customFormat="false" ht="15.75" hidden="false" customHeight="true" outlineLevel="0" collapsed="false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</row>
    <row r="551" customFormat="false" ht="15.75" hidden="false" customHeight="true" outlineLevel="0" collapsed="false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</row>
    <row r="552" customFormat="false" ht="15.75" hidden="false" customHeight="true" outlineLevel="0" collapsed="false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</row>
    <row r="553" customFormat="false" ht="15.75" hidden="false" customHeight="true" outlineLevel="0" collapsed="false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</row>
    <row r="554" customFormat="false" ht="15.75" hidden="false" customHeight="true" outlineLevel="0" collapsed="false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</row>
    <row r="555" customFormat="false" ht="15.75" hidden="false" customHeight="true" outlineLevel="0" collapsed="false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</row>
    <row r="556" customFormat="false" ht="15.75" hidden="false" customHeight="true" outlineLevel="0" collapsed="false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</row>
    <row r="557" customFormat="false" ht="15.75" hidden="false" customHeight="true" outlineLevel="0" collapsed="false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</row>
    <row r="558" customFormat="false" ht="15.75" hidden="false" customHeight="true" outlineLevel="0" collapsed="false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</row>
    <row r="559" customFormat="false" ht="15.75" hidden="false" customHeight="true" outlineLevel="0" collapsed="false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</row>
    <row r="560" customFormat="false" ht="15.75" hidden="false" customHeight="true" outlineLevel="0" collapsed="false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</row>
    <row r="561" customFormat="false" ht="15.75" hidden="false" customHeight="true" outlineLevel="0" collapsed="false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</row>
    <row r="562" customFormat="false" ht="15.75" hidden="false" customHeight="true" outlineLevel="0" collapsed="false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</row>
    <row r="563" customFormat="false" ht="15.75" hidden="false" customHeight="true" outlineLevel="0" collapsed="false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</row>
    <row r="564" customFormat="false" ht="15.75" hidden="false" customHeight="true" outlineLevel="0" collapsed="false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</row>
    <row r="565" customFormat="false" ht="15.75" hidden="false" customHeight="true" outlineLevel="0" collapsed="false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</row>
    <row r="566" customFormat="false" ht="15.75" hidden="false" customHeight="true" outlineLevel="0" collapsed="false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</row>
    <row r="567" customFormat="false" ht="15.75" hidden="false" customHeight="true" outlineLevel="0" collapsed="false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</row>
    <row r="568" customFormat="false" ht="15.75" hidden="false" customHeight="true" outlineLevel="0" collapsed="false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</row>
    <row r="569" customFormat="false" ht="15.75" hidden="false" customHeight="true" outlineLevel="0" collapsed="false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</row>
    <row r="570" customFormat="false" ht="15.75" hidden="false" customHeight="true" outlineLevel="0" collapsed="false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</row>
    <row r="571" customFormat="false" ht="15.75" hidden="false" customHeight="true" outlineLevel="0" collapsed="false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</row>
    <row r="572" customFormat="false" ht="15.75" hidden="false" customHeight="true" outlineLevel="0" collapsed="false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</row>
    <row r="573" customFormat="false" ht="15.75" hidden="false" customHeight="true" outlineLevel="0" collapsed="false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</row>
    <row r="574" customFormat="false" ht="15.75" hidden="false" customHeight="true" outlineLevel="0" collapsed="false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</row>
    <row r="575" customFormat="false" ht="15.75" hidden="false" customHeight="true" outlineLevel="0" collapsed="false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</row>
    <row r="576" customFormat="false" ht="15.75" hidden="false" customHeight="true" outlineLevel="0" collapsed="false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</row>
    <row r="577" customFormat="false" ht="15.75" hidden="false" customHeight="true" outlineLevel="0" collapsed="false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</row>
    <row r="578" customFormat="false" ht="15.75" hidden="false" customHeight="true" outlineLevel="0" collapsed="false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</row>
    <row r="579" customFormat="false" ht="15.75" hidden="false" customHeight="true" outlineLevel="0" collapsed="false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</row>
    <row r="580" customFormat="false" ht="15.75" hidden="false" customHeight="true" outlineLevel="0" collapsed="false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</row>
    <row r="581" customFormat="false" ht="15.75" hidden="false" customHeight="true" outlineLevel="0" collapsed="false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</row>
    <row r="582" customFormat="false" ht="15.75" hidden="false" customHeight="true" outlineLevel="0" collapsed="false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</row>
    <row r="583" customFormat="false" ht="15.75" hidden="false" customHeight="true" outlineLevel="0" collapsed="false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</row>
    <row r="584" customFormat="false" ht="15.75" hidden="false" customHeight="true" outlineLevel="0" collapsed="false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</row>
    <row r="585" customFormat="false" ht="15.75" hidden="false" customHeight="true" outlineLevel="0" collapsed="false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</row>
    <row r="586" customFormat="false" ht="15.75" hidden="false" customHeight="true" outlineLevel="0" collapsed="false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</row>
    <row r="587" customFormat="false" ht="15.75" hidden="false" customHeight="true" outlineLevel="0" collapsed="false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</row>
    <row r="588" customFormat="false" ht="15.75" hidden="false" customHeight="true" outlineLevel="0" collapsed="false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</row>
    <row r="589" customFormat="false" ht="15.75" hidden="false" customHeight="true" outlineLevel="0" collapsed="false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</row>
    <row r="590" customFormat="false" ht="15.75" hidden="false" customHeight="true" outlineLevel="0" collapsed="false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</row>
    <row r="591" customFormat="false" ht="15.75" hidden="false" customHeight="true" outlineLevel="0" collapsed="false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</row>
    <row r="592" customFormat="false" ht="15.75" hidden="false" customHeight="true" outlineLevel="0" collapsed="false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</row>
    <row r="593" customFormat="false" ht="15.75" hidden="false" customHeight="true" outlineLevel="0" collapsed="false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</row>
    <row r="594" customFormat="false" ht="15.75" hidden="false" customHeight="true" outlineLevel="0" collapsed="false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</row>
    <row r="595" customFormat="false" ht="15.75" hidden="false" customHeight="true" outlineLevel="0" collapsed="false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</row>
    <row r="596" customFormat="false" ht="15.75" hidden="false" customHeight="true" outlineLevel="0" collapsed="false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</row>
    <row r="597" customFormat="false" ht="15.75" hidden="false" customHeight="true" outlineLevel="0" collapsed="false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</row>
    <row r="598" customFormat="false" ht="15.75" hidden="false" customHeight="true" outlineLevel="0" collapsed="false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</row>
    <row r="599" customFormat="false" ht="15.75" hidden="false" customHeight="true" outlineLevel="0" collapsed="false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</row>
    <row r="600" customFormat="false" ht="15.75" hidden="false" customHeight="true" outlineLevel="0" collapsed="false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</row>
    <row r="601" customFormat="false" ht="15.75" hidden="false" customHeight="true" outlineLevel="0" collapsed="false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</row>
    <row r="602" customFormat="false" ht="15.75" hidden="false" customHeight="true" outlineLevel="0" collapsed="false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</row>
    <row r="603" customFormat="false" ht="15.75" hidden="false" customHeight="true" outlineLevel="0" collapsed="false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</row>
    <row r="604" customFormat="false" ht="15.75" hidden="false" customHeight="true" outlineLevel="0" collapsed="false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</row>
    <row r="605" customFormat="false" ht="15.75" hidden="false" customHeight="true" outlineLevel="0" collapsed="false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</row>
    <row r="606" customFormat="false" ht="15.75" hidden="false" customHeight="true" outlineLevel="0" collapsed="false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</row>
    <row r="607" customFormat="false" ht="15.75" hidden="false" customHeight="true" outlineLevel="0" collapsed="false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</row>
    <row r="608" customFormat="false" ht="15.75" hidden="false" customHeight="true" outlineLevel="0" collapsed="false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</row>
    <row r="609" customFormat="false" ht="15.75" hidden="false" customHeight="true" outlineLevel="0" collapsed="false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</row>
    <row r="610" customFormat="false" ht="15.75" hidden="false" customHeight="true" outlineLevel="0" collapsed="false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</row>
    <row r="611" customFormat="false" ht="15.75" hidden="false" customHeight="true" outlineLevel="0" collapsed="false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</row>
    <row r="612" customFormat="false" ht="15.75" hidden="false" customHeight="true" outlineLevel="0" collapsed="false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</row>
    <row r="613" customFormat="false" ht="15.75" hidden="false" customHeight="true" outlineLevel="0" collapsed="false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</row>
    <row r="614" customFormat="false" ht="15.75" hidden="false" customHeight="true" outlineLevel="0" collapsed="false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</row>
    <row r="615" customFormat="false" ht="15.75" hidden="false" customHeight="true" outlineLevel="0" collapsed="false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</row>
    <row r="616" customFormat="false" ht="15.75" hidden="false" customHeight="true" outlineLevel="0" collapsed="false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</row>
    <row r="617" customFormat="false" ht="15.75" hidden="false" customHeight="true" outlineLevel="0" collapsed="false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</row>
    <row r="618" customFormat="false" ht="15.75" hidden="false" customHeight="true" outlineLevel="0" collapsed="false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</row>
    <row r="619" customFormat="false" ht="15.75" hidden="false" customHeight="true" outlineLevel="0" collapsed="false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</row>
    <row r="620" customFormat="false" ht="15.75" hidden="false" customHeight="true" outlineLevel="0" collapsed="false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</row>
    <row r="621" customFormat="false" ht="15.75" hidden="false" customHeight="true" outlineLevel="0" collapsed="false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</row>
    <row r="622" customFormat="false" ht="15.75" hidden="false" customHeight="true" outlineLevel="0" collapsed="false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</row>
    <row r="623" customFormat="false" ht="15.75" hidden="false" customHeight="true" outlineLevel="0" collapsed="false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</row>
    <row r="624" customFormat="false" ht="15.75" hidden="false" customHeight="true" outlineLevel="0" collapsed="false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</row>
    <row r="625" customFormat="false" ht="15.75" hidden="false" customHeight="true" outlineLevel="0" collapsed="false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</row>
    <row r="626" customFormat="false" ht="15.75" hidden="false" customHeight="true" outlineLevel="0" collapsed="false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</row>
    <row r="627" customFormat="false" ht="15.75" hidden="false" customHeight="true" outlineLevel="0" collapsed="false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</row>
    <row r="628" customFormat="false" ht="15.75" hidden="false" customHeight="true" outlineLevel="0" collapsed="false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</row>
    <row r="629" customFormat="false" ht="15.75" hidden="false" customHeight="true" outlineLevel="0" collapsed="false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</row>
    <row r="630" customFormat="false" ht="15.75" hidden="false" customHeight="true" outlineLevel="0" collapsed="false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</row>
    <row r="631" customFormat="false" ht="15.75" hidden="false" customHeight="true" outlineLevel="0" collapsed="false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</row>
    <row r="632" customFormat="false" ht="15.75" hidden="false" customHeight="true" outlineLevel="0" collapsed="false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</row>
    <row r="633" customFormat="false" ht="15.75" hidden="false" customHeight="true" outlineLevel="0" collapsed="false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</row>
    <row r="634" customFormat="false" ht="15.75" hidden="false" customHeight="true" outlineLevel="0" collapsed="false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</row>
    <row r="635" customFormat="false" ht="15.75" hidden="false" customHeight="true" outlineLevel="0" collapsed="false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</row>
    <row r="636" customFormat="false" ht="15.75" hidden="false" customHeight="true" outlineLevel="0" collapsed="false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</row>
    <row r="637" customFormat="false" ht="15.75" hidden="false" customHeight="true" outlineLevel="0" collapsed="false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</row>
    <row r="638" customFormat="false" ht="15.75" hidden="false" customHeight="true" outlineLevel="0" collapsed="false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</row>
    <row r="639" customFormat="false" ht="15.75" hidden="false" customHeight="true" outlineLevel="0" collapsed="false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</row>
    <row r="640" customFormat="false" ht="15.75" hidden="false" customHeight="true" outlineLevel="0" collapsed="false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</row>
    <row r="641" customFormat="false" ht="15.75" hidden="false" customHeight="true" outlineLevel="0" collapsed="false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</row>
    <row r="642" customFormat="false" ht="15.75" hidden="false" customHeight="true" outlineLevel="0" collapsed="false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</row>
    <row r="643" customFormat="false" ht="15.75" hidden="false" customHeight="true" outlineLevel="0" collapsed="false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</row>
    <row r="644" customFormat="false" ht="15.75" hidden="false" customHeight="true" outlineLevel="0" collapsed="false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</row>
    <row r="645" customFormat="false" ht="15.75" hidden="false" customHeight="true" outlineLevel="0" collapsed="false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</row>
    <row r="646" customFormat="false" ht="15.75" hidden="false" customHeight="true" outlineLevel="0" collapsed="false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</row>
    <row r="647" customFormat="false" ht="15.75" hidden="false" customHeight="true" outlineLevel="0" collapsed="false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</row>
    <row r="648" customFormat="false" ht="15.75" hidden="false" customHeight="true" outlineLevel="0" collapsed="false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</row>
    <row r="649" customFormat="false" ht="15.75" hidden="false" customHeight="true" outlineLevel="0" collapsed="false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</row>
    <row r="650" customFormat="false" ht="15.75" hidden="false" customHeight="true" outlineLevel="0" collapsed="false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</row>
    <row r="651" customFormat="false" ht="15.75" hidden="false" customHeight="true" outlineLevel="0" collapsed="false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</row>
    <row r="652" customFormat="false" ht="15.75" hidden="false" customHeight="true" outlineLevel="0" collapsed="false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</row>
    <row r="653" customFormat="false" ht="15.75" hidden="false" customHeight="true" outlineLevel="0" collapsed="false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</row>
    <row r="654" customFormat="false" ht="15.75" hidden="false" customHeight="true" outlineLevel="0" collapsed="false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</row>
    <row r="655" customFormat="false" ht="15.75" hidden="false" customHeight="true" outlineLevel="0" collapsed="false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</row>
    <row r="656" customFormat="false" ht="15.75" hidden="false" customHeight="true" outlineLevel="0" collapsed="false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</row>
    <row r="657" customFormat="false" ht="15.75" hidden="false" customHeight="true" outlineLevel="0" collapsed="false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</row>
    <row r="658" customFormat="false" ht="15.75" hidden="false" customHeight="true" outlineLevel="0" collapsed="false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</row>
    <row r="659" customFormat="false" ht="15.75" hidden="false" customHeight="true" outlineLevel="0" collapsed="false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</row>
    <row r="660" customFormat="false" ht="15.75" hidden="false" customHeight="true" outlineLevel="0" collapsed="false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</row>
    <row r="661" customFormat="false" ht="15.75" hidden="false" customHeight="true" outlineLevel="0" collapsed="false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</row>
    <row r="662" customFormat="false" ht="15.75" hidden="false" customHeight="true" outlineLevel="0" collapsed="false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</row>
    <row r="663" customFormat="false" ht="15.75" hidden="false" customHeight="true" outlineLevel="0" collapsed="false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</row>
    <row r="664" customFormat="false" ht="15.75" hidden="false" customHeight="true" outlineLevel="0" collapsed="false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</row>
    <row r="665" customFormat="false" ht="15.75" hidden="false" customHeight="true" outlineLevel="0" collapsed="false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</row>
    <row r="666" customFormat="false" ht="15.75" hidden="false" customHeight="true" outlineLevel="0" collapsed="false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</row>
    <row r="667" customFormat="false" ht="15.75" hidden="false" customHeight="true" outlineLevel="0" collapsed="false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</row>
    <row r="668" customFormat="false" ht="15.75" hidden="false" customHeight="true" outlineLevel="0" collapsed="false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</row>
    <row r="669" customFormat="false" ht="15.75" hidden="false" customHeight="true" outlineLevel="0" collapsed="false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</row>
    <row r="670" customFormat="false" ht="15.75" hidden="false" customHeight="true" outlineLevel="0" collapsed="false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</row>
    <row r="671" customFormat="false" ht="15.75" hidden="false" customHeight="true" outlineLevel="0" collapsed="false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</row>
    <row r="672" customFormat="false" ht="15.75" hidden="false" customHeight="true" outlineLevel="0" collapsed="false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</row>
    <row r="673" customFormat="false" ht="15.75" hidden="false" customHeight="true" outlineLevel="0" collapsed="false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</row>
    <row r="674" customFormat="false" ht="15.75" hidden="false" customHeight="true" outlineLevel="0" collapsed="false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</row>
    <row r="675" customFormat="false" ht="15.75" hidden="false" customHeight="true" outlineLevel="0" collapsed="false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</row>
    <row r="676" customFormat="false" ht="15.75" hidden="false" customHeight="true" outlineLevel="0" collapsed="false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</row>
    <row r="677" customFormat="false" ht="15.75" hidden="false" customHeight="true" outlineLevel="0" collapsed="false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</row>
    <row r="678" customFormat="false" ht="15.75" hidden="false" customHeight="true" outlineLevel="0" collapsed="false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</row>
    <row r="679" customFormat="false" ht="15.75" hidden="false" customHeight="true" outlineLevel="0" collapsed="false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</row>
    <row r="680" customFormat="false" ht="15.75" hidden="false" customHeight="true" outlineLevel="0" collapsed="false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</row>
    <row r="681" customFormat="false" ht="15.75" hidden="false" customHeight="true" outlineLevel="0" collapsed="false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</row>
    <row r="682" customFormat="false" ht="15.75" hidden="false" customHeight="true" outlineLevel="0" collapsed="false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</row>
    <row r="683" customFormat="false" ht="15.75" hidden="false" customHeight="true" outlineLevel="0" collapsed="false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</row>
    <row r="684" customFormat="false" ht="15.75" hidden="false" customHeight="true" outlineLevel="0" collapsed="false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</row>
    <row r="685" customFormat="false" ht="15.75" hidden="false" customHeight="true" outlineLevel="0" collapsed="false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</row>
    <row r="686" customFormat="false" ht="15.75" hidden="false" customHeight="true" outlineLevel="0" collapsed="false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</row>
    <row r="687" customFormat="false" ht="15.75" hidden="false" customHeight="true" outlineLevel="0" collapsed="false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</row>
    <row r="688" customFormat="false" ht="15.75" hidden="false" customHeight="true" outlineLevel="0" collapsed="false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</row>
    <row r="689" customFormat="false" ht="15.75" hidden="false" customHeight="true" outlineLevel="0" collapsed="false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</row>
    <row r="690" customFormat="false" ht="15.75" hidden="false" customHeight="true" outlineLevel="0" collapsed="false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</row>
    <row r="691" customFormat="false" ht="15.75" hidden="false" customHeight="true" outlineLevel="0" collapsed="false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</row>
    <row r="692" customFormat="false" ht="15.75" hidden="false" customHeight="true" outlineLevel="0" collapsed="false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</row>
    <row r="693" customFormat="false" ht="15.75" hidden="false" customHeight="true" outlineLevel="0" collapsed="false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</row>
    <row r="694" customFormat="false" ht="15.75" hidden="false" customHeight="true" outlineLevel="0" collapsed="false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</row>
    <row r="695" customFormat="false" ht="15.75" hidden="false" customHeight="true" outlineLevel="0" collapsed="false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</row>
    <row r="696" customFormat="false" ht="15.75" hidden="false" customHeight="true" outlineLevel="0" collapsed="false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</row>
    <row r="697" customFormat="false" ht="15.75" hidden="false" customHeight="true" outlineLevel="0" collapsed="false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</row>
    <row r="698" customFormat="false" ht="15.75" hidden="false" customHeight="true" outlineLevel="0" collapsed="false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</row>
    <row r="699" customFormat="false" ht="15.75" hidden="false" customHeight="true" outlineLevel="0" collapsed="false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</row>
    <row r="700" customFormat="false" ht="15.75" hidden="false" customHeight="true" outlineLevel="0" collapsed="false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</row>
    <row r="701" customFormat="false" ht="15.75" hidden="false" customHeight="true" outlineLevel="0" collapsed="false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</row>
    <row r="702" customFormat="false" ht="15.75" hidden="false" customHeight="true" outlineLevel="0" collapsed="false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</row>
    <row r="703" customFormat="false" ht="15.75" hidden="false" customHeight="true" outlineLevel="0" collapsed="false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</row>
    <row r="704" customFormat="false" ht="15.75" hidden="false" customHeight="true" outlineLevel="0" collapsed="false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</row>
    <row r="705" customFormat="false" ht="15.75" hidden="false" customHeight="true" outlineLevel="0" collapsed="false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</row>
    <row r="706" customFormat="false" ht="15.75" hidden="false" customHeight="true" outlineLevel="0" collapsed="false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</row>
    <row r="707" customFormat="false" ht="15.75" hidden="false" customHeight="true" outlineLevel="0" collapsed="false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</row>
    <row r="708" customFormat="false" ht="15.75" hidden="false" customHeight="true" outlineLevel="0" collapsed="false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</row>
    <row r="709" customFormat="false" ht="15.75" hidden="false" customHeight="true" outlineLevel="0" collapsed="false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</row>
    <row r="710" customFormat="false" ht="15.75" hidden="false" customHeight="true" outlineLevel="0" collapsed="false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</row>
    <row r="711" customFormat="false" ht="15.75" hidden="false" customHeight="true" outlineLevel="0" collapsed="false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</row>
    <row r="712" customFormat="false" ht="15.75" hidden="false" customHeight="true" outlineLevel="0" collapsed="false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</row>
    <row r="713" customFormat="false" ht="15.75" hidden="false" customHeight="true" outlineLevel="0" collapsed="false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</row>
    <row r="714" customFormat="false" ht="15.75" hidden="false" customHeight="true" outlineLevel="0" collapsed="false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</row>
    <row r="715" customFormat="false" ht="15.75" hidden="false" customHeight="true" outlineLevel="0" collapsed="false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</row>
    <row r="716" customFormat="false" ht="15.75" hidden="false" customHeight="true" outlineLevel="0" collapsed="false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</row>
    <row r="717" customFormat="false" ht="15.75" hidden="false" customHeight="true" outlineLevel="0" collapsed="false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</row>
    <row r="718" customFormat="false" ht="15.75" hidden="false" customHeight="true" outlineLevel="0" collapsed="false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</row>
    <row r="719" customFormat="false" ht="15.75" hidden="false" customHeight="true" outlineLevel="0" collapsed="false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</row>
    <row r="720" customFormat="false" ht="15.75" hidden="false" customHeight="true" outlineLevel="0" collapsed="false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</row>
    <row r="721" customFormat="false" ht="15.75" hidden="false" customHeight="true" outlineLevel="0" collapsed="false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</row>
    <row r="722" customFormat="false" ht="15.75" hidden="false" customHeight="true" outlineLevel="0" collapsed="false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</row>
    <row r="723" customFormat="false" ht="15.75" hidden="false" customHeight="true" outlineLevel="0" collapsed="false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</row>
    <row r="724" customFormat="false" ht="15.75" hidden="false" customHeight="true" outlineLevel="0" collapsed="false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</row>
    <row r="725" customFormat="false" ht="15.75" hidden="false" customHeight="true" outlineLevel="0" collapsed="false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</row>
    <row r="726" customFormat="false" ht="15.75" hidden="false" customHeight="true" outlineLevel="0" collapsed="false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</row>
    <row r="727" customFormat="false" ht="15.75" hidden="false" customHeight="true" outlineLevel="0" collapsed="false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</row>
    <row r="728" customFormat="false" ht="15.75" hidden="false" customHeight="true" outlineLevel="0" collapsed="false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</row>
    <row r="729" customFormat="false" ht="15.75" hidden="false" customHeight="true" outlineLevel="0" collapsed="false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</row>
    <row r="730" customFormat="false" ht="15.75" hidden="false" customHeight="true" outlineLevel="0" collapsed="false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</row>
    <row r="731" customFormat="false" ht="15.75" hidden="false" customHeight="true" outlineLevel="0" collapsed="false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</row>
    <row r="732" customFormat="false" ht="15.75" hidden="false" customHeight="true" outlineLevel="0" collapsed="false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</row>
    <row r="733" customFormat="false" ht="15.75" hidden="false" customHeight="true" outlineLevel="0" collapsed="false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</row>
    <row r="734" customFormat="false" ht="15.75" hidden="false" customHeight="true" outlineLevel="0" collapsed="false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</row>
    <row r="735" customFormat="false" ht="15.75" hidden="false" customHeight="true" outlineLevel="0" collapsed="false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</row>
    <row r="736" customFormat="false" ht="15.75" hidden="false" customHeight="true" outlineLevel="0" collapsed="false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</row>
    <row r="737" customFormat="false" ht="15.75" hidden="false" customHeight="true" outlineLevel="0" collapsed="false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</row>
    <row r="738" customFormat="false" ht="15.75" hidden="false" customHeight="true" outlineLevel="0" collapsed="false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</row>
    <row r="739" customFormat="false" ht="15.75" hidden="false" customHeight="true" outlineLevel="0" collapsed="false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</row>
    <row r="740" customFormat="false" ht="15.75" hidden="false" customHeight="true" outlineLevel="0" collapsed="false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</row>
    <row r="741" customFormat="false" ht="15.75" hidden="false" customHeight="true" outlineLevel="0" collapsed="false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</row>
    <row r="742" customFormat="false" ht="15.75" hidden="false" customHeight="true" outlineLevel="0" collapsed="false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</row>
    <row r="743" customFormat="false" ht="15.75" hidden="false" customHeight="true" outlineLevel="0" collapsed="false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</row>
    <row r="744" customFormat="false" ht="15.75" hidden="false" customHeight="true" outlineLevel="0" collapsed="false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</row>
    <row r="745" customFormat="false" ht="15.75" hidden="false" customHeight="true" outlineLevel="0" collapsed="false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</row>
    <row r="746" customFormat="false" ht="15.75" hidden="false" customHeight="true" outlineLevel="0" collapsed="false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</row>
    <row r="747" customFormat="false" ht="15.75" hidden="false" customHeight="true" outlineLevel="0" collapsed="false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</row>
    <row r="748" customFormat="false" ht="15.75" hidden="false" customHeight="true" outlineLevel="0" collapsed="false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</row>
    <row r="749" customFormat="false" ht="15.75" hidden="false" customHeight="true" outlineLevel="0" collapsed="false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</row>
    <row r="750" customFormat="false" ht="15.75" hidden="false" customHeight="true" outlineLevel="0" collapsed="false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</row>
    <row r="751" customFormat="false" ht="15.75" hidden="false" customHeight="true" outlineLevel="0" collapsed="false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</row>
    <row r="752" customFormat="false" ht="15.75" hidden="false" customHeight="true" outlineLevel="0" collapsed="false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</row>
    <row r="753" customFormat="false" ht="15.75" hidden="false" customHeight="true" outlineLevel="0" collapsed="false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</row>
    <row r="754" customFormat="false" ht="15.75" hidden="false" customHeight="true" outlineLevel="0" collapsed="false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</row>
    <row r="755" customFormat="false" ht="15.75" hidden="false" customHeight="true" outlineLevel="0" collapsed="false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</row>
    <row r="756" customFormat="false" ht="15.75" hidden="false" customHeight="true" outlineLevel="0" collapsed="false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</row>
    <row r="757" customFormat="false" ht="15.75" hidden="false" customHeight="true" outlineLevel="0" collapsed="false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</row>
    <row r="758" customFormat="false" ht="15.75" hidden="false" customHeight="true" outlineLevel="0" collapsed="false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</row>
    <row r="759" customFormat="false" ht="15.75" hidden="false" customHeight="true" outlineLevel="0" collapsed="false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</row>
    <row r="760" customFormat="false" ht="15.75" hidden="false" customHeight="true" outlineLevel="0" collapsed="false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</row>
    <row r="761" customFormat="false" ht="15.75" hidden="false" customHeight="true" outlineLevel="0" collapsed="false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</row>
    <row r="762" customFormat="false" ht="15.75" hidden="false" customHeight="true" outlineLevel="0" collapsed="false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</row>
    <row r="763" customFormat="false" ht="15.75" hidden="false" customHeight="true" outlineLevel="0" collapsed="false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</row>
    <row r="764" customFormat="false" ht="15.75" hidden="false" customHeight="true" outlineLevel="0" collapsed="false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</row>
    <row r="765" customFormat="false" ht="15.75" hidden="false" customHeight="true" outlineLevel="0" collapsed="false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</row>
    <row r="766" customFormat="false" ht="15.75" hidden="false" customHeight="true" outlineLevel="0" collapsed="false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</row>
    <row r="767" customFormat="false" ht="15.75" hidden="false" customHeight="true" outlineLevel="0" collapsed="false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</row>
    <row r="768" customFormat="false" ht="15.75" hidden="false" customHeight="true" outlineLevel="0" collapsed="false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</row>
    <row r="769" customFormat="false" ht="15.75" hidden="false" customHeight="true" outlineLevel="0" collapsed="false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</row>
    <row r="770" customFormat="false" ht="15.75" hidden="false" customHeight="true" outlineLevel="0" collapsed="false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</row>
    <row r="771" customFormat="false" ht="15.75" hidden="false" customHeight="true" outlineLevel="0" collapsed="false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</row>
    <row r="772" customFormat="false" ht="15.75" hidden="false" customHeight="true" outlineLevel="0" collapsed="false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</row>
    <row r="773" customFormat="false" ht="15.75" hidden="false" customHeight="true" outlineLevel="0" collapsed="false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</row>
    <row r="774" customFormat="false" ht="15.75" hidden="false" customHeight="true" outlineLevel="0" collapsed="false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</row>
    <row r="775" customFormat="false" ht="15.75" hidden="false" customHeight="true" outlineLevel="0" collapsed="false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</row>
    <row r="776" customFormat="false" ht="15.75" hidden="false" customHeight="true" outlineLevel="0" collapsed="false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</row>
    <row r="777" customFormat="false" ht="15.75" hidden="false" customHeight="true" outlineLevel="0" collapsed="false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</row>
    <row r="778" customFormat="false" ht="15.75" hidden="false" customHeight="true" outlineLevel="0" collapsed="false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</row>
    <row r="779" customFormat="false" ht="15.75" hidden="false" customHeight="true" outlineLevel="0" collapsed="false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</row>
    <row r="780" customFormat="false" ht="15.75" hidden="false" customHeight="true" outlineLevel="0" collapsed="false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</row>
    <row r="781" customFormat="false" ht="15.75" hidden="false" customHeight="true" outlineLevel="0" collapsed="false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</row>
    <row r="782" customFormat="false" ht="15.75" hidden="false" customHeight="true" outlineLevel="0" collapsed="false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</row>
    <row r="783" customFormat="false" ht="15.75" hidden="false" customHeight="true" outlineLevel="0" collapsed="false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</row>
    <row r="784" customFormat="false" ht="15.75" hidden="false" customHeight="true" outlineLevel="0" collapsed="false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</row>
    <row r="785" customFormat="false" ht="15.75" hidden="false" customHeight="true" outlineLevel="0" collapsed="false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</row>
    <row r="786" customFormat="false" ht="15.75" hidden="false" customHeight="true" outlineLevel="0" collapsed="false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</row>
    <row r="787" customFormat="false" ht="15.75" hidden="false" customHeight="true" outlineLevel="0" collapsed="false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  <c r="BK787" s="38"/>
      <c r="BL787" s="38"/>
      <c r="BM787" s="38"/>
      <c r="BN787" s="38"/>
    </row>
    <row r="788" customFormat="false" ht="15.75" hidden="false" customHeight="true" outlineLevel="0" collapsed="false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</row>
    <row r="789" customFormat="false" ht="15.75" hidden="false" customHeight="true" outlineLevel="0" collapsed="false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</row>
    <row r="790" customFormat="false" ht="15.75" hidden="false" customHeight="true" outlineLevel="0" collapsed="false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</row>
    <row r="791" customFormat="false" ht="15.75" hidden="false" customHeight="true" outlineLevel="0" collapsed="false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</row>
    <row r="792" customFormat="false" ht="15.75" hidden="false" customHeight="true" outlineLevel="0" collapsed="false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</row>
    <row r="793" customFormat="false" ht="15.75" hidden="false" customHeight="true" outlineLevel="0" collapsed="false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</row>
    <row r="794" customFormat="false" ht="15.75" hidden="false" customHeight="true" outlineLevel="0" collapsed="false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</row>
    <row r="795" customFormat="false" ht="15.75" hidden="false" customHeight="true" outlineLevel="0" collapsed="false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  <c r="BL795" s="38"/>
      <c r="BM795" s="38"/>
      <c r="BN795" s="38"/>
    </row>
    <row r="796" customFormat="false" ht="15.75" hidden="false" customHeight="true" outlineLevel="0" collapsed="false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</row>
    <row r="797" customFormat="false" ht="15.75" hidden="false" customHeight="true" outlineLevel="0" collapsed="false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</row>
    <row r="798" customFormat="false" ht="15.75" hidden="false" customHeight="true" outlineLevel="0" collapsed="false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</row>
    <row r="799" customFormat="false" ht="15.75" hidden="false" customHeight="true" outlineLevel="0" collapsed="false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</row>
    <row r="800" customFormat="false" ht="15.75" hidden="false" customHeight="true" outlineLevel="0" collapsed="false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</row>
    <row r="801" customFormat="false" ht="15.75" hidden="false" customHeight="true" outlineLevel="0" collapsed="false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</row>
    <row r="802" customFormat="false" ht="15.75" hidden="false" customHeight="true" outlineLevel="0" collapsed="false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</row>
    <row r="803" customFormat="false" ht="15.75" hidden="false" customHeight="true" outlineLevel="0" collapsed="false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</row>
    <row r="804" customFormat="false" ht="15.75" hidden="false" customHeight="true" outlineLevel="0" collapsed="false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</row>
    <row r="805" customFormat="false" ht="15.75" hidden="false" customHeight="true" outlineLevel="0" collapsed="false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</row>
    <row r="806" customFormat="false" ht="15.75" hidden="false" customHeight="true" outlineLevel="0" collapsed="false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</row>
    <row r="807" customFormat="false" ht="15.75" hidden="false" customHeight="true" outlineLevel="0" collapsed="false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  <c r="BL807" s="38"/>
      <c r="BM807" s="38"/>
      <c r="BN807" s="38"/>
    </row>
    <row r="808" customFormat="false" ht="15.75" hidden="false" customHeight="true" outlineLevel="0" collapsed="false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</row>
    <row r="809" customFormat="false" ht="15.75" hidden="false" customHeight="true" outlineLevel="0" collapsed="false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</row>
    <row r="810" customFormat="false" ht="15.75" hidden="false" customHeight="true" outlineLevel="0" collapsed="false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</row>
    <row r="811" customFormat="false" ht="15.75" hidden="false" customHeight="true" outlineLevel="0" collapsed="false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</row>
    <row r="812" customFormat="false" ht="15.75" hidden="false" customHeight="true" outlineLevel="0" collapsed="false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</row>
    <row r="813" customFormat="false" ht="15.75" hidden="false" customHeight="true" outlineLevel="0" collapsed="false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</row>
    <row r="814" customFormat="false" ht="15.75" hidden="false" customHeight="true" outlineLevel="0" collapsed="false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</row>
    <row r="815" customFormat="false" ht="15.75" hidden="false" customHeight="true" outlineLevel="0" collapsed="false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</row>
    <row r="816" customFormat="false" ht="15.75" hidden="false" customHeight="true" outlineLevel="0" collapsed="false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</row>
    <row r="817" customFormat="false" ht="15.75" hidden="false" customHeight="true" outlineLevel="0" collapsed="false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</row>
    <row r="818" customFormat="false" ht="15.75" hidden="false" customHeight="true" outlineLevel="0" collapsed="false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</row>
    <row r="819" customFormat="false" ht="15.75" hidden="false" customHeight="true" outlineLevel="0" collapsed="false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</row>
    <row r="820" customFormat="false" ht="15.75" hidden="false" customHeight="true" outlineLevel="0" collapsed="false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</row>
    <row r="821" customFormat="false" ht="15.75" hidden="false" customHeight="true" outlineLevel="0" collapsed="false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</row>
    <row r="822" customFormat="false" ht="15.75" hidden="false" customHeight="true" outlineLevel="0" collapsed="false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</row>
    <row r="823" customFormat="false" ht="15.75" hidden="false" customHeight="true" outlineLevel="0" collapsed="false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</row>
    <row r="824" customFormat="false" ht="15.75" hidden="false" customHeight="true" outlineLevel="0" collapsed="false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</row>
    <row r="825" customFormat="false" ht="15.75" hidden="false" customHeight="true" outlineLevel="0" collapsed="false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</row>
    <row r="826" customFormat="false" ht="15.75" hidden="false" customHeight="true" outlineLevel="0" collapsed="false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</row>
    <row r="827" customFormat="false" ht="15.75" hidden="false" customHeight="true" outlineLevel="0" collapsed="false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  <c r="BL827" s="38"/>
      <c r="BM827" s="38"/>
      <c r="BN827" s="38"/>
    </row>
    <row r="828" customFormat="false" ht="15.75" hidden="false" customHeight="true" outlineLevel="0" collapsed="false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</row>
    <row r="829" customFormat="false" ht="15.75" hidden="false" customHeight="true" outlineLevel="0" collapsed="false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</row>
    <row r="830" customFormat="false" ht="15.75" hidden="false" customHeight="true" outlineLevel="0" collapsed="false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  <c r="BL830" s="38"/>
      <c r="BM830" s="38"/>
      <c r="BN830" s="38"/>
    </row>
    <row r="831" customFormat="false" ht="15.75" hidden="false" customHeight="true" outlineLevel="0" collapsed="false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</row>
    <row r="832" customFormat="false" ht="15.75" hidden="false" customHeight="true" outlineLevel="0" collapsed="false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</row>
    <row r="833" customFormat="false" ht="15.75" hidden="false" customHeight="true" outlineLevel="0" collapsed="false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</row>
    <row r="834" customFormat="false" ht="15.75" hidden="false" customHeight="true" outlineLevel="0" collapsed="false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</row>
    <row r="835" customFormat="false" ht="15.75" hidden="false" customHeight="true" outlineLevel="0" collapsed="false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</row>
    <row r="836" customFormat="false" ht="15.75" hidden="false" customHeight="true" outlineLevel="0" collapsed="false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</row>
    <row r="837" customFormat="false" ht="15.75" hidden="false" customHeight="true" outlineLevel="0" collapsed="false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  <c r="BL837" s="38"/>
      <c r="BM837" s="38"/>
      <c r="BN837" s="38"/>
    </row>
    <row r="838" customFormat="false" ht="15.75" hidden="false" customHeight="true" outlineLevel="0" collapsed="false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</row>
    <row r="839" customFormat="false" ht="15.75" hidden="false" customHeight="true" outlineLevel="0" collapsed="false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</row>
    <row r="840" customFormat="false" ht="15.75" hidden="false" customHeight="true" outlineLevel="0" collapsed="false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</row>
    <row r="841" customFormat="false" ht="15.75" hidden="false" customHeight="true" outlineLevel="0" collapsed="false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</row>
    <row r="842" customFormat="false" ht="15.75" hidden="false" customHeight="true" outlineLevel="0" collapsed="false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</row>
    <row r="843" customFormat="false" ht="15.75" hidden="false" customHeight="true" outlineLevel="0" collapsed="false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</row>
    <row r="844" customFormat="false" ht="15.75" hidden="false" customHeight="true" outlineLevel="0" collapsed="false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</row>
    <row r="845" customFormat="false" ht="15.75" hidden="false" customHeight="true" outlineLevel="0" collapsed="false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</row>
    <row r="846" customFormat="false" ht="15.75" hidden="false" customHeight="true" outlineLevel="0" collapsed="false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</row>
    <row r="847" customFormat="false" ht="15.75" hidden="false" customHeight="true" outlineLevel="0" collapsed="false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  <c r="BL847" s="38"/>
      <c r="BM847" s="38"/>
      <c r="BN847" s="38"/>
    </row>
    <row r="848" customFormat="false" ht="15.75" hidden="false" customHeight="true" outlineLevel="0" collapsed="false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</row>
    <row r="849" customFormat="false" ht="15.75" hidden="false" customHeight="true" outlineLevel="0" collapsed="false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</row>
    <row r="850" customFormat="false" ht="15.75" hidden="false" customHeight="true" outlineLevel="0" collapsed="false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</row>
    <row r="851" customFormat="false" ht="15.75" hidden="false" customHeight="true" outlineLevel="0" collapsed="false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</row>
    <row r="852" customFormat="false" ht="15.75" hidden="false" customHeight="true" outlineLevel="0" collapsed="false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</row>
    <row r="853" customFormat="false" ht="15.75" hidden="false" customHeight="true" outlineLevel="0" collapsed="false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</row>
    <row r="854" customFormat="false" ht="15.75" hidden="false" customHeight="true" outlineLevel="0" collapsed="false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</row>
    <row r="855" customFormat="false" ht="15.75" hidden="false" customHeight="true" outlineLevel="0" collapsed="false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</row>
    <row r="856" customFormat="false" ht="15.75" hidden="false" customHeight="true" outlineLevel="0" collapsed="false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</row>
    <row r="857" customFormat="false" ht="15.75" hidden="false" customHeight="true" outlineLevel="0" collapsed="false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</row>
    <row r="858" customFormat="false" ht="15.75" hidden="false" customHeight="true" outlineLevel="0" collapsed="false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  <c r="BL858" s="38"/>
      <c r="BM858" s="38"/>
      <c r="BN858" s="38"/>
    </row>
    <row r="859" customFormat="false" ht="15.75" hidden="false" customHeight="true" outlineLevel="0" collapsed="false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</row>
    <row r="860" customFormat="false" ht="15.75" hidden="false" customHeight="true" outlineLevel="0" collapsed="false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  <c r="BL860" s="38"/>
      <c r="BM860" s="38"/>
      <c r="BN860" s="38"/>
    </row>
    <row r="861" customFormat="false" ht="15.75" hidden="false" customHeight="true" outlineLevel="0" collapsed="false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8"/>
      <c r="BK861" s="38"/>
      <c r="BL861" s="38"/>
      <c r="BM861" s="38"/>
      <c r="BN861" s="38"/>
    </row>
    <row r="862" customFormat="false" ht="15.75" hidden="false" customHeight="true" outlineLevel="0" collapsed="false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</row>
    <row r="863" customFormat="false" ht="15.75" hidden="false" customHeight="true" outlineLevel="0" collapsed="false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</row>
    <row r="864" customFormat="false" ht="15.75" hidden="false" customHeight="true" outlineLevel="0" collapsed="false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</row>
    <row r="865" customFormat="false" ht="15.75" hidden="false" customHeight="true" outlineLevel="0" collapsed="false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</row>
    <row r="866" customFormat="false" ht="15.75" hidden="false" customHeight="true" outlineLevel="0" collapsed="false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</row>
    <row r="867" customFormat="false" ht="15.75" hidden="false" customHeight="true" outlineLevel="0" collapsed="false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</row>
    <row r="868" customFormat="false" ht="15.75" hidden="false" customHeight="true" outlineLevel="0" collapsed="false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</row>
    <row r="869" customFormat="false" ht="15.75" hidden="false" customHeight="true" outlineLevel="0" collapsed="false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</row>
    <row r="870" customFormat="false" ht="15.75" hidden="false" customHeight="true" outlineLevel="0" collapsed="false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</row>
    <row r="871" customFormat="false" ht="15.75" hidden="false" customHeight="true" outlineLevel="0" collapsed="false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</row>
    <row r="872" customFormat="false" ht="15.75" hidden="false" customHeight="true" outlineLevel="0" collapsed="false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</row>
    <row r="873" customFormat="false" ht="15.75" hidden="false" customHeight="true" outlineLevel="0" collapsed="false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</row>
    <row r="874" customFormat="false" ht="15.75" hidden="false" customHeight="true" outlineLevel="0" collapsed="false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</row>
    <row r="875" customFormat="false" ht="15.75" hidden="false" customHeight="true" outlineLevel="0" collapsed="false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</row>
    <row r="876" customFormat="false" ht="15.75" hidden="false" customHeight="true" outlineLevel="0" collapsed="false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</row>
    <row r="877" customFormat="false" ht="15.75" hidden="false" customHeight="true" outlineLevel="0" collapsed="false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</row>
    <row r="878" customFormat="false" ht="15.75" hidden="false" customHeight="true" outlineLevel="0" collapsed="false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</row>
    <row r="879" customFormat="false" ht="15.75" hidden="false" customHeight="true" outlineLevel="0" collapsed="false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  <c r="BK879" s="38"/>
      <c r="BL879" s="38"/>
      <c r="BM879" s="38"/>
      <c r="BN879" s="38"/>
    </row>
    <row r="880" customFormat="false" ht="15.75" hidden="false" customHeight="true" outlineLevel="0" collapsed="false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  <c r="BL880" s="38"/>
      <c r="BM880" s="38"/>
      <c r="BN880" s="38"/>
    </row>
    <row r="881" customFormat="false" ht="15.75" hidden="false" customHeight="true" outlineLevel="0" collapsed="false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  <c r="BL881" s="38"/>
      <c r="BM881" s="38"/>
      <c r="BN881" s="38"/>
    </row>
    <row r="882" customFormat="false" ht="15.75" hidden="false" customHeight="true" outlineLevel="0" collapsed="false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  <c r="BL882" s="38"/>
      <c r="BM882" s="38"/>
      <c r="BN882" s="38"/>
    </row>
    <row r="883" customFormat="false" ht="15.75" hidden="false" customHeight="true" outlineLevel="0" collapsed="false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</row>
    <row r="884" customFormat="false" ht="15.75" hidden="false" customHeight="true" outlineLevel="0" collapsed="false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</row>
    <row r="885" customFormat="false" ht="15.75" hidden="false" customHeight="true" outlineLevel="0" collapsed="false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  <c r="BL885" s="38"/>
      <c r="BM885" s="38"/>
      <c r="BN885" s="38"/>
    </row>
    <row r="886" customFormat="false" ht="15.75" hidden="false" customHeight="true" outlineLevel="0" collapsed="false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</row>
    <row r="887" customFormat="false" ht="15.75" hidden="false" customHeight="true" outlineLevel="0" collapsed="false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  <c r="BK887" s="38"/>
      <c r="BL887" s="38"/>
      <c r="BM887" s="38"/>
      <c r="BN887" s="38"/>
    </row>
    <row r="888" customFormat="false" ht="15.75" hidden="false" customHeight="true" outlineLevel="0" collapsed="false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</row>
    <row r="889" customFormat="false" ht="15.75" hidden="false" customHeight="true" outlineLevel="0" collapsed="false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</row>
    <row r="890" customFormat="false" ht="15.75" hidden="false" customHeight="true" outlineLevel="0" collapsed="false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</row>
    <row r="891" customFormat="false" ht="15.75" hidden="false" customHeight="true" outlineLevel="0" collapsed="false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</row>
    <row r="892" customFormat="false" ht="15.75" hidden="false" customHeight="true" outlineLevel="0" collapsed="false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</row>
    <row r="893" customFormat="false" ht="15.75" hidden="false" customHeight="true" outlineLevel="0" collapsed="false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</row>
    <row r="894" customFormat="false" ht="15.75" hidden="false" customHeight="true" outlineLevel="0" collapsed="false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</row>
    <row r="895" customFormat="false" ht="15.75" hidden="false" customHeight="true" outlineLevel="0" collapsed="false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</row>
    <row r="896" customFormat="false" ht="15.75" hidden="false" customHeight="true" outlineLevel="0" collapsed="false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</row>
    <row r="897" customFormat="false" ht="15.75" hidden="false" customHeight="true" outlineLevel="0" collapsed="false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</row>
    <row r="898" customFormat="false" ht="15.75" hidden="false" customHeight="true" outlineLevel="0" collapsed="false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</row>
    <row r="899" customFormat="false" ht="15.75" hidden="false" customHeight="true" outlineLevel="0" collapsed="false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</row>
    <row r="900" customFormat="false" ht="15.75" hidden="false" customHeight="true" outlineLevel="0" collapsed="false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</row>
    <row r="901" customFormat="false" ht="15.75" hidden="false" customHeight="true" outlineLevel="0" collapsed="false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</row>
    <row r="902" customFormat="false" ht="15.75" hidden="false" customHeight="true" outlineLevel="0" collapsed="false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</row>
    <row r="903" customFormat="false" ht="15.75" hidden="false" customHeight="true" outlineLevel="0" collapsed="false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</row>
    <row r="904" customFormat="false" ht="15.75" hidden="false" customHeight="true" outlineLevel="0" collapsed="false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</row>
    <row r="905" customFormat="false" ht="15.75" hidden="false" customHeight="true" outlineLevel="0" collapsed="false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</row>
    <row r="906" customFormat="false" ht="15.75" hidden="false" customHeight="true" outlineLevel="0" collapsed="false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</row>
    <row r="907" customFormat="false" ht="15.75" hidden="false" customHeight="true" outlineLevel="0" collapsed="false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</row>
    <row r="908" customFormat="false" ht="15.75" hidden="false" customHeight="true" outlineLevel="0" collapsed="false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</row>
    <row r="909" customFormat="false" ht="15.75" hidden="false" customHeight="true" outlineLevel="0" collapsed="false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</row>
    <row r="910" customFormat="false" ht="15.75" hidden="false" customHeight="true" outlineLevel="0" collapsed="false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</row>
    <row r="911" customFormat="false" ht="15.75" hidden="false" customHeight="true" outlineLevel="0" collapsed="false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</row>
    <row r="912" customFormat="false" ht="15.75" hidden="false" customHeight="true" outlineLevel="0" collapsed="false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</row>
    <row r="913" customFormat="false" ht="15.75" hidden="false" customHeight="true" outlineLevel="0" collapsed="false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</row>
    <row r="914" customFormat="false" ht="15.75" hidden="false" customHeight="true" outlineLevel="0" collapsed="false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</row>
    <row r="915" customFormat="false" ht="15.75" hidden="false" customHeight="true" outlineLevel="0" collapsed="false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</row>
    <row r="916" customFormat="false" ht="15.75" hidden="false" customHeight="true" outlineLevel="0" collapsed="false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</row>
    <row r="917" customFormat="false" ht="15.75" hidden="false" customHeight="true" outlineLevel="0" collapsed="false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</row>
    <row r="918" customFormat="false" ht="15.75" hidden="false" customHeight="true" outlineLevel="0" collapsed="false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</row>
    <row r="919" customFormat="false" ht="15.75" hidden="false" customHeight="true" outlineLevel="0" collapsed="false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</row>
    <row r="920" customFormat="false" ht="15.75" hidden="false" customHeight="true" outlineLevel="0" collapsed="false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</row>
    <row r="921" customFormat="false" ht="15.75" hidden="false" customHeight="true" outlineLevel="0" collapsed="false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</row>
    <row r="922" customFormat="false" ht="15.75" hidden="false" customHeight="true" outlineLevel="0" collapsed="false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</row>
    <row r="923" customFormat="false" ht="15.75" hidden="false" customHeight="true" outlineLevel="0" collapsed="false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</row>
    <row r="924" customFormat="false" ht="15.75" hidden="false" customHeight="true" outlineLevel="0" collapsed="false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</row>
    <row r="925" customFormat="false" ht="15.75" hidden="false" customHeight="true" outlineLevel="0" collapsed="false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</row>
    <row r="926" customFormat="false" ht="15.75" hidden="false" customHeight="true" outlineLevel="0" collapsed="false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</row>
    <row r="927" customFormat="false" ht="15.75" hidden="false" customHeight="true" outlineLevel="0" collapsed="false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</row>
    <row r="928" customFormat="false" ht="15.75" hidden="false" customHeight="true" outlineLevel="0" collapsed="false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</row>
    <row r="929" customFormat="false" ht="15.75" hidden="false" customHeight="true" outlineLevel="0" collapsed="false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</row>
    <row r="930" customFormat="false" ht="15.75" hidden="false" customHeight="true" outlineLevel="0" collapsed="false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</row>
    <row r="931" customFormat="false" ht="15.75" hidden="false" customHeight="true" outlineLevel="0" collapsed="false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</row>
    <row r="932" customFormat="false" ht="15.75" hidden="false" customHeight="true" outlineLevel="0" collapsed="false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</row>
    <row r="933" customFormat="false" ht="15.75" hidden="false" customHeight="true" outlineLevel="0" collapsed="false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</row>
    <row r="934" customFormat="false" ht="15.75" hidden="false" customHeight="true" outlineLevel="0" collapsed="false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</row>
    <row r="935" customFormat="false" ht="15.75" hidden="false" customHeight="true" outlineLevel="0" collapsed="false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</row>
    <row r="936" customFormat="false" ht="15.75" hidden="false" customHeight="true" outlineLevel="0" collapsed="false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</row>
    <row r="937" customFormat="false" ht="15.75" hidden="false" customHeight="true" outlineLevel="0" collapsed="false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  <c r="BL937" s="38"/>
      <c r="BM937" s="38"/>
      <c r="BN937" s="38"/>
    </row>
    <row r="938" customFormat="false" ht="15.75" hidden="false" customHeight="true" outlineLevel="0" collapsed="false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</row>
    <row r="939" customFormat="false" ht="15.75" hidden="false" customHeight="true" outlineLevel="0" collapsed="false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</row>
    <row r="940" customFormat="false" ht="15.75" hidden="false" customHeight="true" outlineLevel="0" collapsed="false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</row>
    <row r="941" customFormat="false" ht="15.75" hidden="false" customHeight="true" outlineLevel="0" collapsed="false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</row>
    <row r="942" customFormat="false" ht="15.75" hidden="false" customHeight="true" outlineLevel="0" collapsed="false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</row>
    <row r="943" customFormat="false" ht="15.75" hidden="false" customHeight="true" outlineLevel="0" collapsed="false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  <c r="BL943" s="38"/>
      <c r="BM943" s="38"/>
      <c r="BN943" s="38"/>
    </row>
    <row r="944" customFormat="false" ht="15.75" hidden="false" customHeight="true" outlineLevel="0" collapsed="false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</row>
    <row r="945" customFormat="false" ht="15.75" hidden="false" customHeight="true" outlineLevel="0" collapsed="false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</row>
    <row r="946" customFormat="false" ht="15.75" hidden="false" customHeight="true" outlineLevel="0" collapsed="false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  <c r="BL946" s="38"/>
      <c r="BM946" s="38"/>
      <c r="BN946" s="38"/>
    </row>
    <row r="947" customFormat="false" ht="15.75" hidden="false" customHeight="true" outlineLevel="0" collapsed="false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  <c r="BK947" s="38"/>
      <c r="BL947" s="38"/>
      <c r="BM947" s="38"/>
      <c r="BN947" s="38"/>
    </row>
    <row r="948" customFormat="false" ht="15.75" hidden="false" customHeight="true" outlineLevel="0" collapsed="false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  <c r="BL948" s="38"/>
      <c r="BM948" s="38"/>
      <c r="BN948" s="38"/>
    </row>
    <row r="949" customFormat="false" ht="15.75" hidden="false" customHeight="true" outlineLevel="0" collapsed="false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  <c r="BL949" s="38"/>
      <c r="BM949" s="38"/>
      <c r="BN949" s="38"/>
    </row>
    <row r="950" customFormat="false" ht="15.75" hidden="false" customHeight="true" outlineLevel="0" collapsed="false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</row>
    <row r="951" customFormat="false" ht="15.75" hidden="false" customHeight="true" outlineLevel="0" collapsed="false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  <c r="BK951" s="38"/>
      <c r="BL951" s="38"/>
      <c r="BM951" s="38"/>
      <c r="BN951" s="38"/>
    </row>
    <row r="952" customFormat="false" ht="15.75" hidden="false" customHeight="true" outlineLevel="0" collapsed="false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</row>
    <row r="953" customFormat="false" ht="15.75" hidden="false" customHeight="true" outlineLevel="0" collapsed="false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  <c r="BK953" s="38"/>
      <c r="BL953" s="38"/>
      <c r="BM953" s="38"/>
      <c r="BN953" s="38"/>
    </row>
    <row r="954" customFormat="false" ht="15.75" hidden="false" customHeight="true" outlineLevel="0" collapsed="false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</row>
    <row r="955" customFormat="false" ht="15.75" hidden="false" customHeight="true" outlineLevel="0" collapsed="false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</row>
    <row r="956" customFormat="false" ht="15.75" hidden="false" customHeight="true" outlineLevel="0" collapsed="false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</row>
    <row r="957" customFormat="false" ht="15.75" hidden="false" customHeight="true" outlineLevel="0" collapsed="false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  <c r="BL957" s="38"/>
      <c r="BM957" s="38"/>
      <c r="BN957" s="38"/>
    </row>
    <row r="958" customFormat="false" ht="15.75" hidden="false" customHeight="true" outlineLevel="0" collapsed="false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</row>
    <row r="959" customFormat="false" ht="15.75" hidden="false" customHeight="true" outlineLevel="0" collapsed="false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  <c r="BL959" s="38"/>
      <c r="BM959" s="38"/>
      <c r="BN959" s="38"/>
    </row>
    <row r="960" customFormat="false" ht="15.75" hidden="false" customHeight="true" outlineLevel="0" collapsed="false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</row>
    <row r="961" customFormat="false" ht="15.75" hidden="false" customHeight="true" outlineLevel="0" collapsed="false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  <c r="BL961" s="38"/>
      <c r="BM961" s="38"/>
      <c r="BN961" s="38"/>
    </row>
    <row r="962" customFormat="false" ht="15.75" hidden="false" customHeight="true" outlineLevel="0" collapsed="false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</row>
    <row r="963" customFormat="false" ht="15.75" hidden="false" customHeight="true" outlineLevel="0" collapsed="false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</row>
    <row r="964" customFormat="false" ht="15.75" hidden="false" customHeight="true" outlineLevel="0" collapsed="false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</row>
    <row r="965" customFormat="false" ht="15.75" hidden="false" customHeight="true" outlineLevel="0" collapsed="false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</row>
    <row r="966" customFormat="false" ht="15.75" hidden="false" customHeight="true" outlineLevel="0" collapsed="false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</row>
    <row r="967" customFormat="false" ht="15.75" hidden="false" customHeight="true" outlineLevel="0" collapsed="false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</row>
    <row r="968" customFormat="false" ht="15.75" hidden="false" customHeight="true" outlineLevel="0" collapsed="false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</row>
    <row r="969" customFormat="false" ht="15.75" hidden="false" customHeight="true" outlineLevel="0" collapsed="false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</row>
    <row r="970" customFormat="false" ht="15.75" hidden="false" customHeight="true" outlineLevel="0" collapsed="false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</row>
    <row r="971" customFormat="false" ht="15.75" hidden="false" customHeight="true" outlineLevel="0" collapsed="false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</row>
    <row r="972" customFormat="false" ht="15.75" hidden="false" customHeight="true" outlineLevel="0" collapsed="false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</row>
    <row r="973" customFormat="false" ht="15.75" hidden="false" customHeight="true" outlineLevel="0" collapsed="false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</row>
    <row r="974" customFormat="false" ht="15.75" hidden="false" customHeight="true" outlineLevel="0" collapsed="false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</row>
    <row r="975" customFormat="false" ht="15.75" hidden="false" customHeight="true" outlineLevel="0" collapsed="false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</row>
    <row r="976" customFormat="false" ht="15.75" hidden="false" customHeight="true" outlineLevel="0" collapsed="false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</row>
    <row r="977" customFormat="false" ht="15.75" hidden="false" customHeight="true" outlineLevel="0" collapsed="false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</row>
    <row r="978" customFormat="false" ht="15.75" hidden="false" customHeight="true" outlineLevel="0" collapsed="false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</row>
    <row r="979" customFormat="false" ht="15.75" hidden="false" customHeight="true" outlineLevel="0" collapsed="false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  <c r="BK979" s="38"/>
      <c r="BL979" s="38"/>
      <c r="BM979" s="38"/>
      <c r="BN979" s="38"/>
    </row>
    <row r="980" customFormat="false" ht="15.75" hidden="false" customHeight="true" outlineLevel="0" collapsed="false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</row>
    <row r="981" customFormat="false" ht="15.75" hidden="false" customHeight="true" outlineLevel="0" collapsed="false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  <c r="BL981" s="38"/>
      <c r="BM981" s="38"/>
      <c r="BN981" s="38"/>
    </row>
    <row r="982" customFormat="false" ht="15.75" hidden="false" customHeight="true" outlineLevel="0" collapsed="false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  <c r="BL982" s="38"/>
      <c r="BM982" s="38"/>
      <c r="BN982" s="38"/>
    </row>
    <row r="983" customFormat="false" ht="15.75" hidden="false" customHeight="true" outlineLevel="0" collapsed="false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</row>
    <row r="984" customFormat="false" ht="15.75" hidden="false" customHeight="true" outlineLevel="0" collapsed="false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</row>
    <row r="985" customFormat="false" ht="15.75" hidden="false" customHeight="true" outlineLevel="0" collapsed="false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</row>
    <row r="986" customFormat="false" ht="15.75" hidden="false" customHeight="true" outlineLevel="0" collapsed="false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</row>
    <row r="987" customFormat="false" ht="15.75" hidden="false" customHeight="true" outlineLevel="0" collapsed="false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</row>
    <row r="988" customFormat="false" ht="15.75" hidden="false" customHeight="true" outlineLevel="0" collapsed="false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</row>
    <row r="989" customFormat="false" ht="15.75" hidden="false" customHeight="true" outlineLevel="0" collapsed="false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</row>
    <row r="990" customFormat="false" ht="15.75" hidden="false" customHeight="true" outlineLevel="0" collapsed="false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</row>
    <row r="991" customFormat="false" ht="15.75" hidden="false" customHeight="true" outlineLevel="0" collapsed="false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</row>
    <row r="992" customFormat="false" ht="15.75" hidden="false" customHeight="true" outlineLevel="0" collapsed="false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</row>
    <row r="993" customFormat="false" ht="15.75" hidden="false" customHeight="true" outlineLevel="0" collapsed="false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</row>
    <row r="994" customFormat="false" ht="15.75" hidden="false" customHeight="true" outlineLevel="0" collapsed="false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</row>
    <row r="995" customFormat="false" ht="15.75" hidden="false" customHeight="true" outlineLevel="0" collapsed="false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</row>
    <row r="996" customFormat="false" ht="15.75" hidden="false" customHeight="true" outlineLevel="0" collapsed="false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  <c r="BK996" s="38"/>
      <c r="BL996" s="38"/>
      <c r="BM996" s="38"/>
      <c r="BN996" s="38"/>
    </row>
    <row r="997" customFormat="false" ht="15.75" hidden="false" customHeight="true" outlineLevel="0" collapsed="false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</row>
    <row r="998" customFormat="false" ht="15.75" hidden="false" customHeight="true" outlineLevel="0" collapsed="false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  <c r="BK998" s="38"/>
      <c r="BL998" s="38"/>
      <c r="BM998" s="38"/>
      <c r="BN998" s="38"/>
    </row>
    <row r="999" customFormat="false" ht="15.75" hidden="false" customHeight="true" outlineLevel="0" collapsed="false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  <c r="BL999" s="38"/>
      <c r="BM999" s="38"/>
      <c r="BN999" s="38"/>
    </row>
    <row r="1000" customFormat="false" ht="15.75" hidden="false" customHeight="true" outlineLevel="0" collapsed="false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V28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8" activeCellId="0" sqref="B8"/>
    </sheetView>
  </sheetViews>
  <sheetFormatPr defaultColWidth="8.5390625" defaultRowHeight="15" zeroHeight="false" outlineLevelRow="0" outlineLevelCol="0"/>
  <cols>
    <col collapsed="false" customWidth="true" hidden="false" outlineLevel="0" max="1" min="1" style="38" width="0.71"/>
    <col collapsed="false" customWidth="true" hidden="false" outlineLevel="0" max="2" min="2" style="38" width="8.4"/>
    <col collapsed="false" customWidth="true" hidden="false" outlineLevel="0" max="3" min="3" style="38" width="13.55"/>
    <col collapsed="false" customWidth="true" hidden="false" outlineLevel="0" max="4" min="4" style="38" width="11.7"/>
    <col collapsed="false" customWidth="true" hidden="false" outlineLevel="0" max="5" min="5" style="38" width="9.51"/>
    <col collapsed="false" customWidth="true" hidden="false" outlineLevel="0" max="6" min="6" style="38" width="10.48"/>
    <col collapsed="false" customWidth="true" hidden="false" outlineLevel="0" max="7" min="7" style="38" width="7.3"/>
    <col collapsed="false" customWidth="true" hidden="false" outlineLevel="0" max="8" min="8" style="38" width="4.85"/>
    <col collapsed="false" customWidth="true" hidden="false" outlineLevel="0" max="9" min="9" style="38" width="4.48"/>
    <col collapsed="false" customWidth="true" hidden="false" outlineLevel="0" max="10" min="10" style="38" width="5.46"/>
    <col collapsed="false" customWidth="true" hidden="false" outlineLevel="0" max="11" min="11" style="38" width="5.58"/>
    <col collapsed="false" customWidth="true" hidden="false" outlineLevel="0" max="12" min="12" style="38" width="3.01"/>
    <col collapsed="false" customWidth="true" hidden="false" outlineLevel="0" max="13" min="13" style="38" width="6.44"/>
    <col collapsed="false" customWidth="true" hidden="false" outlineLevel="0" max="14" min="14" style="38" width="3.86"/>
    <col collapsed="false" customWidth="true" hidden="false" outlineLevel="0" max="16" min="15" style="38" width="6.44"/>
    <col collapsed="false" customWidth="true" hidden="false" outlineLevel="0" max="17" min="17" style="38" width="5.58"/>
    <col collapsed="false" customWidth="true" hidden="false" outlineLevel="0" max="18" min="18" style="38" width="6.44"/>
    <col collapsed="false" customWidth="true" hidden="false" outlineLevel="0" max="20" min="19" style="38" width="5.58"/>
    <col collapsed="false" customWidth="true" hidden="false" outlineLevel="0" max="22" min="21" style="38" width="7.3"/>
    <col collapsed="false" customWidth="true" hidden="false" outlineLevel="0" max="120" min="23" style="38" width="9.14"/>
  </cols>
  <sheetData>
    <row r="2" customFormat="false" ht="15" hidden="false" customHeight="false" outlineLevel="0" collapsed="false">
      <c r="E2" s="44" t="s">
        <v>3</v>
      </c>
      <c r="F2" s="44"/>
      <c r="G2" s="45"/>
      <c r="H2" s="45"/>
      <c r="K2" s="46" t="s">
        <v>50</v>
      </c>
      <c r="L2" s="46"/>
      <c r="M2" s="47" t="n">
        <v>68</v>
      </c>
    </row>
    <row r="3" customFormat="false" ht="15" hidden="false" customHeight="false" outlineLevel="0" collapsed="false">
      <c r="C3" s="48" t="s">
        <v>62</v>
      </c>
      <c r="K3" s="46" t="s">
        <v>49</v>
      </c>
      <c r="L3" s="46"/>
      <c r="M3" s="47" t="n">
        <v>168</v>
      </c>
      <c r="T3" s="49"/>
      <c r="U3" s="49"/>
    </row>
    <row r="4" customFormat="false" ht="15" hidden="false" customHeight="false" outlineLevel="0" collapsed="false">
      <c r="C4" s="50" t="s">
        <v>63</v>
      </c>
      <c r="M4" s="47" t="n">
        <f aca="false">SUM(M2:M3)</f>
        <v>236</v>
      </c>
      <c r="T4" s="49"/>
      <c r="U4" s="49"/>
    </row>
    <row r="6" customFormat="false" ht="15" hidden="false" customHeight="false" outlineLevel="0" collapsed="false">
      <c r="E6" s="51" t="s">
        <v>64</v>
      </c>
      <c r="F6" s="51"/>
      <c r="G6" s="51" t="s">
        <v>65</v>
      </c>
      <c r="H6" s="51"/>
      <c r="I6" s="51"/>
      <c r="J6" s="51"/>
      <c r="K6" s="52" t="s">
        <v>66</v>
      </c>
      <c r="L6" s="52"/>
      <c r="M6" s="52"/>
      <c r="N6" s="52"/>
      <c r="O6" s="52" t="s">
        <v>67</v>
      </c>
      <c r="P6" s="52"/>
      <c r="Q6" s="52" t="s">
        <v>68</v>
      </c>
      <c r="R6" s="52"/>
      <c r="S6" s="51" t="s">
        <v>69</v>
      </c>
      <c r="T6" s="51"/>
    </row>
    <row r="7" customFormat="false" ht="15" hidden="false" customHeight="false" outlineLevel="0" collapsed="false">
      <c r="B7" s="51" t="s">
        <v>70</v>
      </c>
      <c r="C7" s="51" t="s">
        <v>71</v>
      </c>
      <c r="D7" s="51" t="s">
        <v>72</v>
      </c>
      <c r="E7" s="51" t="s">
        <v>73</v>
      </c>
      <c r="F7" s="51" t="s">
        <v>74</v>
      </c>
      <c r="G7" s="51" t="s">
        <v>75</v>
      </c>
      <c r="H7" s="51" t="s">
        <v>76</v>
      </c>
      <c r="I7" s="51" t="s">
        <v>77</v>
      </c>
      <c r="J7" s="51" t="s">
        <v>78</v>
      </c>
      <c r="K7" s="51" t="s">
        <v>79</v>
      </c>
      <c r="L7" s="51"/>
      <c r="M7" s="51" t="s">
        <v>80</v>
      </c>
      <c r="N7" s="51"/>
      <c r="O7" s="51" t="s">
        <v>79</v>
      </c>
      <c r="P7" s="51" t="s">
        <v>80</v>
      </c>
      <c r="Q7" s="51" t="s">
        <v>79</v>
      </c>
      <c r="R7" s="51" t="s">
        <v>80</v>
      </c>
      <c r="S7" s="51" t="s">
        <v>79</v>
      </c>
      <c r="T7" s="51" t="s">
        <v>80</v>
      </c>
      <c r="U7" s="52" t="s">
        <v>79</v>
      </c>
      <c r="V7" s="52" t="s">
        <v>80</v>
      </c>
    </row>
    <row r="8" customFormat="false" ht="15" hidden="false" customHeight="false" outlineLevel="0" collapsed="false">
      <c r="B8" s="51" t="n">
        <v>2</v>
      </c>
      <c r="C8" s="37" t="n">
        <v>28</v>
      </c>
      <c r="D8" s="37" t="s">
        <v>81</v>
      </c>
      <c r="E8" s="37" t="s">
        <v>82</v>
      </c>
      <c r="F8" s="37" t="s">
        <v>83</v>
      </c>
      <c r="G8" s="53" t="n">
        <f aca="false">H8/$M$4</f>
        <v>0.296610169491525</v>
      </c>
      <c r="H8" s="37" t="n">
        <f aca="false">I8+J8</f>
        <v>70</v>
      </c>
      <c r="I8" s="37" t="n">
        <v>33</v>
      </c>
      <c r="J8" s="37" t="n">
        <v>37</v>
      </c>
      <c r="K8" s="53" t="n">
        <v>0.0059</v>
      </c>
      <c r="L8" s="54" t="n">
        <v>20</v>
      </c>
      <c r="M8" s="53" t="n">
        <v>0.1359</v>
      </c>
      <c r="N8" s="54" t="n">
        <v>50</v>
      </c>
      <c r="O8" s="53" t="n">
        <v>0.9941</v>
      </c>
      <c r="P8" s="53" t="n">
        <v>0.7858</v>
      </c>
      <c r="Q8" s="53" t="n">
        <v>0</v>
      </c>
      <c r="R8" s="53" t="n">
        <v>0.0783</v>
      </c>
      <c r="S8" s="53" t="n">
        <v>0.0036</v>
      </c>
      <c r="T8" s="53" t="n">
        <v>0.0029</v>
      </c>
      <c r="U8" s="55" t="n">
        <f aca="false">K8+O8+Q8</f>
        <v>1</v>
      </c>
      <c r="V8" s="55" t="n">
        <f aca="false">M8+P8+R8</f>
        <v>1</v>
      </c>
    </row>
    <row r="9" customFormat="false" ht="15" hidden="false" customHeight="false" outlineLevel="0" collapsed="false">
      <c r="B9" s="51" t="n">
        <v>4</v>
      </c>
      <c r="C9" s="37" t="n">
        <v>51</v>
      </c>
      <c r="D9" s="37" t="s">
        <v>84</v>
      </c>
      <c r="E9" s="37" t="s">
        <v>85</v>
      </c>
      <c r="F9" s="37" t="s">
        <v>86</v>
      </c>
      <c r="G9" s="53" t="n">
        <f aca="false">H9/$M$4</f>
        <v>0.51271186440678</v>
      </c>
      <c r="H9" s="37" t="n">
        <f aca="false">I9+J9</f>
        <v>121</v>
      </c>
      <c r="I9" s="37" t="n">
        <v>49</v>
      </c>
      <c r="J9" s="37" t="n">
        <v>72</v>
      </c>
      <c r="K9" s="53" t="n">
        <v>0.0102</v>
      </c>
      <c r="L9" s="54" t="n">
        <v>21</v>
      </c>
      <c r="M9" s="53" t="n">
        <v>0.0731</v>
      </c>
      <c r="N9" s="54" t="n">
        <v>100</v>
      </c>
      <c r="O9" s="53" t="n">
        <v>0.9898</v>
      </c>
      <c r="P9" s="53" t="n">
        <v>0.8487</v>
      </c>
      <c r="Q9" s="53" t="n">
        <v>0</v>
      </c>
      <c r="R9" s="53" t="n">
        <v>0.0782</v>
      </c>
      <c r="S9" s="53" t="n">
        <v>0.0057</v>
      </c>
      <c r="T9" s="53" t="n">
        <v>0.0029</v>
      </c>
      <c r="U9" s="55" t="n">
        <f aca="false">K9+O9+Q9</f>
        <v>1</v>
      </c>
      <c r="V9" s="55" t="n">
        <f aca="false">M9+P9+R9</f>
        <v>1</v>
      </c>
    </row>
    <row r="10" customFormat="false" ht="15" hidden="false" customHeight="false" outlineLevel="0" collapsed="false">
      <c r="B10" s="51" t="n">
        <v>6</v>
      </c>
      <c r="C10" s="37" t="n">
        <v>122</v>
      </c>
      <c r="D10" s="37" t="s">
        <v>87</v>
      </c>
      <c r="E10" s="37" t="s">
        <v>88</v>
      </c>
      <c r="F10" s="37" t="s">
        <v>89</v>
      </c>
      <c r="G10" s="53" t="n">
        <f aca="false">H10/$M$4</f>
        <v>0.915254237288135</v>
      </c>
      <c r="H10" s="37" t="n">
        <f aca="false">I10+J10</f>
        <v>216</v>
      </c>
      <c r="I10" s="37" t="n">
        <v>91</v>
      </c>
      <c r="J10" s="37" t="n">
        <v>125</v>
      </c>
      <c r="K10" s="53" t="n">
        <v>0.0074</v>
      </c>
      <c r="L10" s="54" t="n">
        <v>66</v>
      </c>
      <c r="M10" s="53" t="n">
        <v>0.0497</v>
      </c>
      <c r="N10" s="54" t="n">
        <v>150</v>
      </c>
      <c r="O10" s="53" t="n">
        <v>0.9926</v>
      </c>
      <c r="P10" s="53" t="n">
        <v>0.8723</v>
      </c>
      <c r="Q10" s="53" t="n">
        <v>0</v>
      </c>
      <c r="R10" s="53" t="n">
        <v>0.078</v>
      </c>
      <c r="S10" s="53" t="n">
        <v>0.0017</v>
      </c>
      <c r="T10" s="53" t="n">
        <v>0.0029</v>
      </c>
      <c r="U10" s="55" t="n">
        <f aca="false">K10+O10+Q10</f>
        <v>1</v>
      </c>
      <c r="V10" s="55" t="n">
        <f aca="false">M10+P10+R10</f>
        <v>1</v>
      </c>
    </row>
    <row r="11" customFormat="false" ht="15" hidden="false" customHeight="false" outlineLevel="0" collapsed="false">
      <c r="B11" s="52" t="n">
        <v>8</v>
      </c>
      <c r="C11" s="37" t="n">
        <v>118</v>
      </c>
      <c r="D11" s="37" t="s">
        <v>90</v>
      </c>
      <c r="E11" s="37" t="s">
        <v>91</v>
      </c>
      <c r="F11" s="37" t="s">
        <v>92</v>
      </c>
      <c r="G11" s="56" t="n">
        <f aca="false">H11/$M$4</f>
        <v>1</v>
      </c>
      <c r="H11" s="37" t="n">
        <f aca="false">I11+J11</f>
        <v>236</v>
      </c>
      <c r="I11" s="37" t="n">
        <v>104</v>
      </c>
      <c r="J11" s="37" t="n">
        <v>132</v>
      </c>
      <c r="K11" s="53" t="n">
        <v>0.0155</v>
      </c>
      <c r="L11" s="54" t="n">
        <v>68</v>
      </c>
      <c r="M11" s="53" t="n">
        <v>0.0441</v>
      </c>
      <c r="N11" s="54" t="n">
        <v>168</v>
      </c>
      <c r="O11" s="53" t="n">
        <v>0.9845</v>
      </c>
      <c r="P11" s="53" t="n">
        <v>0.8651</v>
      </c>
      <c r="Q11" s="53" t="n">
        <v>0</v>
      </c>
      <c r="R11" s="53" t="n">
        <v>0.0908</v>
      </c>
      <c r="S11" s="53" t="n">
        <v>0.0022</v>
      </c>
      <c r="T11" s="53" t="n">
        <v>0.0035</v>
      </c>
      <c r="U11" s="55" t="n">
        <f aca="false">K11+O11+Q11</f>
        <v>1</v>
      </c>
      <c r="V11" s="55" t="n">
        <f aca="false">M11+P11+R11</f>
        <v>1</v>
      </c>
    </row>
    <row r="12" customFormat="false" ht="15" hidden="false" customHeight="false" outlineLevel="0" collapsed="false">
      <c r="B12" s="51" t="n">
        <v>10</v>
      </c>
      <c r="C12" s="37" t="n">
        <v>71</v>
      </c>
      <c r="D12" s="37" t="s">
        <v>93</v>
      </c>
      <c r="E12" s="37" t="s">
        <v>94</v>
      </c>
      <c r="F12" s="37" t="s">
        <v>95</v>
      </c>
      <c r="G12" s="56" t="n">
        <f aca="false">H12/$M$4</f>
        <v>1</v>
      </c>
      <c r="H12" s="37" t="n">
        <f aca="false">I12+J12</f>
        <v>236</v>
      </c>
      <c r="I12" s="37" t="n">
        <v>105</v>
      </c>
      <c r="J12" s="37" t="n">
        <v>131</v>
      </c>
      <c r="K12" s="53" t="n">
        <v>0.0272</v>
      </c>
      <c r="L12" s="54" t="n">
        <v>68</v>
      </c>
      <c r="M12" s="53" t="n">
        <v>0.0425</v>
      </c>
      <c r="N12" s="54" t="n">
        <v>168</v>
      </c>
      <c r="O12" s="53" t="n">
        <v>0.9728</v>
      </c>
      <c r="P12" s="53" t="n">
        <v>0.8459</v>
      </c>
      <c r="Q12" s="53" t="n">
        <v>0</v>
      </c>
      <c r="R12" s="53" t="n">
        <v>0.1116</v>
      </c>
      <c r="S12" s="53" t="n">
        <v>0.0028</v>
      </c>
      <c r="T12" s="53" t="n">
        <v>0.0043</v>
      </c>
      <c r="U12" s="55" t="n">
        <f aca="false">K12+O12+Q12</f>
        <v>1</v>
      </c>
      <c r="V12" s="55" t="n">
        <f aca="false">M12+P12+R12</f>
        <v>1</v>
      </c>
    </row>
    <row r="13" customFormat="false" ht="15" hidden="false" customHeight="false" outlineLevel="0" collapsed="false">
      <c r="B13" s="51" t="n">
        <v>12</v>
      </c>
      <c r="C13" s="37" t="n">
        <v>41</v>
      </c>
      <c r="D13" s="37" t="s">
        <v>96</v>
      </c>
      <c r="E13" s="37" t="s">
        <v>97</v>
      </c>
      <c r="F13" s="37" t="s">
        <v>98</v>
      </c>
      <c r="G13" s="56" t="n">
        <f aca="false">H13/$M$4</f>
        <v>1</v>
      </c>
      <c r="H13" s="37" t="n">
        <f aca="false">I13+J13</f>
        <v>236</v>
      </c>
      <c r="I13" s="37" t="n">
        <v>100</v>
      </c>
      <c r="J13" s="37" t="n">
        <v>136</v>
      </c>
      <c r="K13" s="53" t="n">
        <v>0.0356</v>
      </c>
      <c r="L13" s="54" t="n">
        <v>68</v>
      </c>
      <c r="M13" s="53" t="n">
        <v>0.0462</v>
      </c>
      <c r="N13" s="54" t="n">
        <v>168</v>
      </c>
      <c r="O13" s="53" t="n">
        <v>0.9644</v>
      </c>
      <c r="P13" s="53" t="n">
        <v>0.8204</v>
      </c>
      <c r="Q13" s="53" t="n">
        <v>0</v>
      </c>
      <c r="R13" s="53" t="n">
        <v>0.1334</v>
      </c>
      <c r="S13" s="53" t="n">
        <v>0.0035</v>
      </c>
      <c r="T13" s="53" t="n">
        <v>0.005</v>
      </c>
      <c r="U13" s="55" t="n">
        <f aca="false">K13+O13+Q13</f>
        <v>1</v>
      </c>
      <c r="V13" s="55" t="n">
        <f aca="false">M13+P13+R13</f>
        <v>1</v>
      </c>
    </row>
    <row r="14" customFormat="false" ht="15" hidden="false" customHeight="false" outlineLevel="0" collapsed="false">
      <c r="B14" s="51" t="n">
        <v>14</v>
      </c>
      <c r="C14" s="37" t="n">
        <v>23</v>
      </c>
      <c r="D14" s="37" t="s">
        <v>99</v>
      </c>
      <c r="E14" s="57" t="s">
        <v>100</v>
      </c>
      <c r="F14" s="57" t="s">
        <v>101</v>
      </c>
      <c r="G14" s="56" t="n">
        <f aca="false">H14/$M$4</f>
        <v>1</v>
      </c>
      <c r="H14" s="37" t="n">
        <f aca="false">I14+J14</f>
        <v>236</v>
      </c>
      <c r="I14" s="37" t="n">
        <v>104</v>
      </c>
      <c r="J14" s="37" t="n">
        <v>132</v>
      </c>
      <c r="K14" s="53" t="n">
        <v>0.0398</v>
      </c>
      <c r="L14" s="54" t="n">
        <v>68</v>
      </c>
      <c r="M14" s="53" t="n">
        <v>0.0518</v>
      </c>
      <c r="N14" s="54" t="n">
        <v>168</v>
      </c>
      <c r="O14" s="53" t="n">
        <v>0.9602</v>
      </c>
      <c r="P14" s="53" t="n">
        <v>0.7908</v>
      </c>
      <c r="Q14" s="53" t="n">
        <v>0</v>
      </c>
      <c r="R14" s="53" t="n">
        <v>0.1574</v>
      </c>
      <c r="S14" s="53" t="n">
        <v>0.004</v>
      </c>
      <c r="T14" s="53" t="n">
        <v>0.0056</v>
      </c>
      <c r="U14" s="55" t="n">
        <f aca="false">K14+O14+Q14</f>
        <v>1</v>
      </c>
      <c r="V14" s="55" t="n">
        <f aca="false">M14+P14+R14</f>
        <v>1</v>
      </c>
    </row>
    <row r="15" customFormat="false" ht="15" hidden="false" customHeight="false" outlineLevel="0" collapsed="false">
      <c r="B15" s="51" t="n">
        <v>16</v>
      </c>
      <c r="C15" s="37" t="n">
        <v>10</v>
      </c>
      <c r="D15" s="37" t="s">
        <v>102</v>
      </c>
      <c r="E15" s="37" t="s">
        <v>103</v>
      </c>
      <c r="F15" s="37" t="s">
        <v>104</v>
      </c>
      <c r="G15" s="56" t="n">
        <f aca="false">H15/$M$4</f>
        <v>1</v>
      </c>
      <c r="H15" s="37" t="n">
        <f aca="false">I15+J15</f>
        <v>236</v>
      </c>
      <c r="I15" s="37" t="n">
        <v>102</v>
      </c>
      <c r="J15" s="37" t="n">
        <v>134</v>
      </c>
      <c r="K15" s="53" t="n">
        <v>0.0365</v>
      </c>
      <c r="L15" s="54" t="n">
        <v>68</v>
      </c>
      <c r="M15" s="53" t="n">
        <v>0.053</v>
      </c>
      <c r="N15" s="54" t="n">
        <v>168</v>
      </c>
      <c r="O15" s="53" t="n">
        <v>0.9635</v>
      </c>
      <c r="P15" s="53" t="n">
        <v>0.7663</v>
      </c>
      <c r="Q15" s="53" t="n">
        <v>0</v>
      </c>
      <c r="R15" s="53" t="n">
        <v>0.1807</v>
      </c>
      <c r="S15" s="53" t="n">
        <v>0.0042</v>
      </c>
      <c r="T15" s="53" t="n">
        <v>0.0058</v>
      </c>
      <c r="U15" s="55" t="n">
        <f aca="false">K15+O15+Q15</f>
        <v>1</v>
      </c>
      <c r="V15" s="55" t="n">
        <f aca="false">M15+P15+R15</f>
        <v>1</v>
      </c>
    </row>
    <row r="16" customFormat="false" ht="15" hidden="false" customHeight="false" outlineLevel="0" collapsed="false">
      <c r="B16" s="51" t="n">
        <v>18</v>
      </c>
      <c r="C16" s="37" t="n">
        <v>1</v>
      </c>
      <c r="D16" s="37" t="s">
        <v>105</v>
      </c>
      <c r="E16" s="37" t="s">
        <v>106</v>
      </c>
      <c r="F16" s="37" t="s">
        <v>107</v>
      </c>
      <c r="G16" s="56" t="n">
        <f aca="false">H16/$M$4</f>
        <v>1</v>
      </c>
      <c r="H16" s="37" t="n">
        <f aca="false">I16+J16</f>
        <v>236</v>
      </c>
      <c r="I16" s="37" t="n">
        <v>102</v>
      </c>
      <c r="J16" s="37" t="n">
        <v>134</v>
      </c>
      <c r="K16" s="53" t="n">
        <v>0.0427</v>
      </c>
      <c r="L16" s="54" t="n">
        <v>68</v>
      </c>
      <c r="M16" s="53" t="n">
        <v>0.051</v>
      </c>
      <c r="N16" s="54" t="n">
        <v>168</v>
      </c>
      <c r="O16" s="53" t="n">
        <v>0.9573</v>
      </c>
      <c r="P16" s="53" t="n">
        <v>0.7442</v>
      </c>
      <c r="Q16" s="53" t="n">
        <v>0</v>
      </c>
      <c r="R16" s="53" t="n">
        <v>0.2048</v>
      </c>
      <c r="S16" s="53" t="n">
        <v>0.0045</v>
      </c>
      <c r="T16" s="53" t="n">
        <v>0.0062</v>
      </c>
      <c r="U16" s="55" t="n">
        <f aca="false">K16+O16+Q16</f>
        <v>1</v>
      </c>
      <c r="V16" s="55" t="n">
        <f aca="false">M16+P16+R16</f>
        <v>1</v>
      </c>
    </row>
    <row r="17" customFormat="false" ht="15" hidden="false" customHeight="false" outlineLevel="0" collapsed="false">
      <c r="B17" s="52" t="n">
        <v>20</v>
      </c>
      <c r="C17" s="37" t="n">
        <v>0</v>
      </c>
      <c r="D17" s="37" t="s">
        <v>108</v>
      </c>
      <c r="E17" s="37" t="s">
        <v>109</v>
      </c>
      <c r="F17" s="37" t="s">
        <v>110</v>
      </c>
      <c r="G17" s="56" t="n">
        <f aca="false">H17/$M$4</f>
        <v>1</v>
      </c>
      <c r="H17" s="37" t="n">
        <f aca="false">I17+J17</f>
        <v>236</v>
      </c>
      <c r="I17" s="37" t="n">
        <v>97</v>
      </c>
      <c r="J17" s="37" t="n">
        <v>139</v>
      </c>
      <c r="K17" s="53" t="n">
        <v>0.0545</v>
      </c>
      <c r="L17" s="54" t="n">
        <v>68</v>
      </c>
      <c r="M17" s="53" t="n">
        <v>0.0527</v>
      </c>
      <c r="N17" s="54" t="n">
        <v>168</v>
      </c>
      <c r="O17" s="53" t="n">
        <v>0.9455</v>
      </c>
      <c r="P17" s="53" t="n">
        <v>0.7241</v>
      </c>
      <c r="Q17" s="53" t="n">
        <v>0</v>
      </c>
      <c r="R17" s="53" t="n">
        <v>0.2232</v>
      </c>
      <c r="S17" s="53" t="n">
        <v>0.0046</v>
      </c>
      <c r="T17" s="53" t="n">
        <v>0.0063</v>
      </c>
      <c r="U17" s="55" t="n">
        <f aca="false">K17+O17+Q17</f>
        <v>1</v>
      </c>
      <c r="V17" s="55" t="n">
        <f aca="false">M17+P17+R17</f>
        <v>1</v>
      </c>
    </row>
    <row r="18" customFormat="false" ht="15" hidden="false" customHeight="false" outlineLevel="0" collapsed="false">
      <c r="B18" s="51" t="n">
        <v>22</v>
      </c>
      <c r="C18" s="37" t="n">
        <v>0</v>
      </c>
      <c r="D18" s="37" t="s">
        <v>108</v>
      </c>
      <c r="E18" s="37" t="s">
        <v>111</v>
      </c>
      <c r="F18" s="37" t="s">
        <v>112</v>
      </c>
      <c r="G18" s="53" t="n">
        <f aca="false">H18/$M$4</f>
        <v>0.970338983050847</v>
      </c>
      <c r="H18" s="37" t="n">
        <f aca="false">I18+J18</f>
        <v>229</v>
      </c>
      <c r="I18" s="37" t="n">
        <v>88</v>
      </c>
      <c r="J18" s="37" t="n">
        <v>141</v>
      </c>
      <c r="K18" s="53" t="n">
        <v>0.0569</v>
      </c>
      <c r="L18" s="54" t="n">
        <v>68</v>
      </c>
      <c r="M18" s="53" t="n">
        <v>0.0528</v>
      </c>
      <c r="N18" s="54" t="n">
        <v>160</v>
      </c>
      <c r="O18" s="53" t="n">
        <v>0.9431</v>
      </c>
      <c r="P18" s="53" t="n">
        <v>0.695</v>
      </c>
      <c r="Q18" s="53" t="n">
        <v>0</v>
      </c>
      <c r="R18" s="53" t="n">
        <v>0.2523</v>
      </c>
      <c r="S18" s="53" t="n">
        <v>0.005</v>
      </c>
      <c r="T18" s="53" t="n">
        <v>0.0069</v>
      </c>
      <c r="U18" s="55" t="n">
        <f aca="false">K18+O18+Q18</f>
        <v>1</v>
      </c>
      <c r="V18" s="55" t="n">
        <f aca="false">M18+P18+R18</f>
        <v>1.0001</v>
      </c>
    </row>
    <row r="19" customFormat="false" ht="15" hidden="false" customHeight="false" outlineLevel="0" collapsed="false">
      <c r="B19" s="51" t="n">
        <v>24</v>
      </c>
      <c r="C19" s="37" t="n">
        <v>0</v>
      </c>
      <c r="D19" s="37" t="s">
        <v>108</v>
      </c>
      <c r="E19" s="37" t="s">
        <v>109</v>
      </c>
      <c r="F19" s="37" t="s">
        <v>113</v>
      </c>
      <c r="G19" s="53" t="n">
        <f aca="false">H19/$M$4</f>
        <v>0.974576271186441</v>
      </c>
      <c r="H19" s="37" t="n">
        <f aca="false">I19+J19</f>
        <v>230</v>
      </c>
      <c r="I19" s="37" t="n">
        <v>89</v>
      </c>
      <c r="J19" s="37" t="n">
        <v>141</v>
      </c>
      <c r="K19" s="53" t="n">
        <v>0.05</v>
      </c>
      <c r="L19" s="54" t="n">
        <v>68</v>
      </c>
      <c r="M19" s="53" t="n">
        <v>0.0552</v>
      </c>
      <c r="N19" s="54" t="n">
        <v>161</v>
      </c>
      <c r="O19" s="53" t="n">
        <v>0.95</v>
      </c>
      <c r="P19" s="53" t="n">
        <v>0.6754</v>
      </c>
      <c r="Q19" s="53" t="n">
        <v>0</v>
      </c>
      <c r="R19" s="53" t="n">
        <v>0.2694</v>
      </c>
      <c r="S19" s="53" t="n">
        <v>0.0049</v>
      </c>
      <c r="T19" s="53" t="n">
        <v>0.0069</v>
      </c>
      <c r="U19" s="55" t="n">
        <f aca="false">K19+O19+Q19</f>
        <v>1</v>
      </c>
      <c r="V19" s="55" t="n">
        <f aca="false">M19+P19+R19</f>
        <v>1</v>
      </c>
    </row>
    <row r="20" customFormat="false" ht="15" hidden="false" customHeight="false" outlineLevel="0" collapsed="false">
      <c r="B20" s="51" t="n">
        <v>26</v>
      </c>
      <c r="C20" s="37" t="n">
        <v>0</v>
      </c>
      <c r="D20" s="37" t="s">
        <v>108</v>
      </c>
      <c r="E20" s="37" t="s">
        <v>114</v>
      </c>
      <c r="F20" s="37" t="s">
        <v>115</v>
      </c>
      <c r="G20" s="53" t="n">
        <f aca="false">H20/$M$4</f>
        <v>0.983050847457627</v>
      </c>
      <c r="H20" s="37" t="n">
        <f aca="false">I20+J20</f>
        <v>232</v>
      </c>
      <c r="I20" s="37" t="n">
        <v>91</v>
      </c>
      <c r="J20" s="37" t="n">
        <v>141</v>
      </c>
      <c r="K20" s="53" t="n">
        <v>0.0584</v>
      </c>
      <c r="L20" s="54" t="n">
        <v>68</v>
      </c>
      <c r="M20" s="53" t="n">
        <v>0.0498</v>
      </c>
      <c r="N20" s="54" t="n">
        <v>163</v>
      </c>
      <c r="O20" s="53" t="n">
        <v>0.9416</v>
      </c>
      <c r="P20" s="53" t="n">
        <v>0.6617</v>
      </c>
      <c r="Q20" s="53" t="n">
        <v>0</v>
      </c>
      <c r="R20" s="53" t="n">
        <v>0.2885</v>
      </c>
      <c r="S20" s="53" t="n">
        <v>0.0049</v>
      </c>
      <c r="T20" s="53" t="n">
        <v>0.0069</v>
      </c>
      <c r="U20" s="55" t="n">
        <f aca="false">K20+O20+Q20</f>
        <v>1</v>
      </c>
      <c r="V20" s="55" t="n">
        <f aca="false">M20+P20+R20</f>
        <v>1</v>
      </c>
    </row>
    <row r="21" customFormat="false" ht="15" hidden="false" customHeight="false" outlineLevel="0" collapsed="false">
      <c r="B21" s="51" t="n">
        <v>28</v>
      </c>
      <c r="C21" s="37" t="n">
        <v>0</v>
      </c>
      <c r="D21" s="37" t="s">
        <v>108</v>
      </c>
      <c r="E21" s="37" t="s">
        <v>116</v>
      </c>
      <c r="F21" s="37" t="s">
        <v>117</v>
      </c>
      <c r="G21" s="53" t="n">
        <f aca="false">H21/$M$4</f>
        <v>0.98728813559322</v>
      </c>
      <c r="H21" s="37" t="n">
        <f aca="false">I21+J21</f>
        <v>233</v>
      </c>
      <c r="I21" s="37" t="n">
        <v>92</v>
      </c>
      <c r="J21" s="37" t="n">
        <v>141</v>
      </c>
      <c r="K21" s="53" t="n">
        <v>0.057</v>
      </c>
      <c r="L21" s="54" t="n">
        <v>68</v>
      </c>
      <c r="M21" s="53" t="n">
        <v>0.0505</v>
      </c>
      <c r="N21" s="54" t="n">
        <v>164</v>
      </c>
      <c r="O21" s="53" t="n">
        <v>0.943</v>
      </c>
      <c r="P21" s="53" t="n">
        <v>0.6471</v>
      </c>
      <c r="Q21" s="53" t="n">
        <v>0</v>
      </c>
      <c r="R21" s="53" t="n">
        <v>0.3024</v>
      </c>
      <c r="S21" s="53" t="n">
        <v>0.005</v>
      </c>
      <c r="T21" s="53" t="n">
        <v>0.0067</v>
      </c>
      <c r="U21" s="55" t="n">
        <f aca="false">K21+O21+Q21</f>
        <v>1</v>
      </c>
      <c r="V21" s="55" t="n">
        <f aca="false">M21+P21+R21</f>
        <v>1</v>
      </c>
    </row>
    <row r="22" customFormat="false" ht="15" hidden="false" customHeight="false" outlineLevel="0" collapsed="false">
      <c r="B22" s="51" t="n">
        <v>30</v>
      </c>
      <c r="C22" s="37" t="n">
        <v>0</v>
      </c>
      <c r="D22" s="37" t="s">
        <v>108</v>
      </c>
      <c r="E22" s="37" t="s">
        <v>118</v>
      </c>
      <c r="F22" s="37" t="s">
        <v>119</v>
      </c>
      <c r="G22" s="53" t="n">
        <f aca="false">H22/$M$4</f>
        <v>0.974576271186441</v>
      </c>
      <c r="H22" s="37" t="n">
        <f aca="false">I22+J22</f>
        <v>230</v>
      </c>
      <c r="I22" s="37" t="n">
        <v>89</v>
      </c>
      <c r="J22" s="37" t="n">
        <v>141</v>
      </c>
      <c r="K22" s="53" t="n">
        <v>0.0633</v>
      </c>
      <c r="L22" s="54" t="n">
        <v>68</v>
      </c>
      <c r="M22" s="53" t="n">
        <v>0.0485</v>
      </c>
      <c r="N22" s="54" t="n">
        <v>161</v>
      </c>
      <c r="O22" s="53" t="n">
        <v>0.9367</v>
      </c>
      <c r="P22" s="53" t="n">
        <v>0.6275</v>
      </c>
      <c r="Q22" s="53" t="n">
        <v>0</v>
      </c>
      <c r="R22" s="53" t="n">
        <v>0.324</v>
      </c>
      <c r="S22" s="53" t="n">
        <v>0.0051</v>
      </c>
      <c r="T22" s="53" t="n">
        <v>0.0068</v>
      </c>
      <c r="U22" s="55" t="n">
        <f aca="false">K22+O22+Q22</f>
        <v>1</v>
      </c>
      <c r="V22" s="55" t="n">
        <f aca="false">M22+P22+R22</f>
        <v>1</v>
      </c>
    </row>
    <row r="23" customFormat="false" ht="15" hidden="false" customHeight="false" outlineLevel="0" collapsed="false">
      <c r="B23" s="51" t="s">
        <v>120</v>
      </c>
      <c r="C23" s="37" t="n">
        <v>0</v>
      </c>
      <c r="D23" s="58" t="s">
        <v>59</v>
      </c>
      <c r="E23" s="58" t="s">
        <v>121</v>
      </c>
      <c r="F23" s="58" t="s">
        <v>122</v>
      </c>
      <c r="G23" s="53" t="n">
        <f aca="false">H23/$M$4</f>
        <v>0.98728813559322</v>
      </c>
      <c r="H23" s="37" t="n">
        <f aca="false">I23+J23</f>
        <v>233</v>
      </c>
      <c r="I23" s="37" t="n">
        <v>92</v>
      </c>
      <c r="J23" s="37" t="n">
        <v>141</v>
      </c>
      <c r="K23" s="53" t="n">
        <v>0.0879</v>
      </c>
      <c r="L23" s="54" t="n">
        <v>68</v>
      </c>
      <c r="M23" s="53" t="n">
        <v>0.0318</v>
      </c>
      <c r="N23" s="54" t="n">
        <v>164</v>
      </c>
      <c r="O23" s="53" t="n">
        <v>0.9121</v>
      </c>
      <c r="P23" s="53" t="n">
        <v>0.3467</v>
      </c>
      <c r="Q23" s="53" t="n">
        <v>0</v>
      </c>
      <c r="R23" s="53" t="n">
        <v>0.6215</v>
      </c>
      <c r="S23" s="53" t="n">
        <v>0.008</v>
      </c>
      <c r="T23" s="53" t="n">
        <v>0.006</v>
      </c>
      <c r="U23" s="55" t="n">
        <f aca="false">K23+O23+Q23</f>
        <v>1</v>
      </c>
      <c r="V23" s="55" t="n">
        <f aca="false">M23+P23+R23</f>
        <v>1</v>
      </c>
    </row>
    <row r="26" customFormat="false" ht="15" hidden="false" customHeight="false" outlineLevel="0" collapsed="false">
      <c r="M26" s="49"/>
      <c r="N26" s="49"/>
      <c r="O26" s="49"/>
    </row>
    <row r="27" customFormat="false" ht="15" hidden="false" customHeight="false" outlineLevel="0" collapsed="false">
      <c r="P27" s="49"/>
    </row>
    <row r="28" customFormat="false" ht="15" hidden="false" customHeight="false" outlineLevel="0" collapsed="false">
      <c r="O28" s="49"/>
    </row>
  </sheetData>
  <mergeCells count="11">
    <mergeCell ref="E2:F2"/>
    <mergeCell ref="K2:L2"/>
    <mergeCell ref="K3:L3"/>
    <mergeCell ref="E6:F6"/>
    <mergeCell ref="G6:J6"/>
    <mergeCell ref="K6:N6"/>
    <mergeCell ref="O6:P6"/>
    <mergeCell ref="Q6:R6"/>
    <mergeCell ref="S6:T6"/>
    <mergeCell ref="K7:L7"/>
    <mergeCell ref="M7:N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2023-10-24T15:02:01Z</dcterms:created>
  <dc:creator>walther</dc:creator>
  <dc:description/>
  <dc:language>pt-BR</dc:language>
  <cp:lastModifiedBy/>
  <dcterms:modified xsi:type="dcterms:W3CDTF">2023-10-24T14:56:19Z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