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5600" windowHeight="11760" tabRatio="605" activeTab="3"/>
  </bookViews>
  <sheets>
    <sheet name="pedidos" sheetId="5" r:id="rId1"/>
    <sheet name="pedidos_Lamin" sheetId="4" r:id="rId2"/>
    <sheet name="pedidos_conv" sheetId="3" r:id="rId3"/>
    <sheet name="Resultado" sheetId="2" r:id="rId4"/>
    <sheet name="Plant_Matriz_Setup" sheetId="1" r:id="rId5"/>
  </sheets>
  <definedNames>
    <definedName name="_xlnm._FilterDatabase" localSheetId="0" hidden="1">pedidos!$A$1:$N$237</definedName>
    <definedName name="_xlnm._FilterDatabase" localSheetId="2" hidden="1">pedidos_conv!$B$1:$G$15</definedName>
    <definedName name="_xlnm._FilterDatabase" localSheetId="1" hidden="1">pedidos_Lamin!$A$1:$N$169</definedName>
  </definedNames>
  <calcPr calcId="124519"/>
</workbook>
</file>

<file path=xl/calcChain.xml><?xml version="1.0" encoding="utf-8"?>
<calcChain xmlns="http://schemas.openxmlformats.org/spreadsheetml/2006/main">
  <c r="A4" i="2"/>
  <c r="D17"/>
  <c r="D5"/>
  <c r="D6"/>
  <c r="D7"/>
  <c r="D8"/>
  <c r="D9"/>
  <c r="D10"/>
  <c r="D11"/>
  <c r="D12"/>
  <c r="D13"/>
  <c r="D14"/>
  <c r="D15"/>
  <c r="D16"/>
  <c r="D18"/>
  <c r="D21"/>
  <c r="D22"/>
  <c r="D26"/>
  <c r="D32"/>
  <c r="D34"/>
  <c r="D35"/>
  <c r="D36"/>
  <c r="D37"/>
  <c r="D38"/>
  <c r="D40"/>
  <c r="D42"/>
  <c r="D43"/>
  <c r="D45"/>
  <c r="D46"/>
  <c r="D54"/>
  <c r="D56"/>
  <c r="D60"/>
  <c r="D61"/>
  <c r="D63"/>
  <c r="D64"/>
  <c r="D65"/>
  <c r="D68"/>
  <c r="D69"/>
  <c r="D70"/>
  <c r="D71"/>
  <c r="D74"/>
  <c r="D75"/>
  <c r="D86"/>
  <c r="D88"/>
  <c r="D90"/>
  <c r="D91"/>
  <c r="D94"/>
  <c r="D96"/>
  <c r="D101"/>
  <c r="D103"/>
  <c r="D106"/>
  <c r="D107"/>
  <c r="D108"/>
  <c r="D110"/>
  <c r="D112"/>
  <c r="D113"/>
  <c r="D114"/>
  <c r="D115"/>
  <c r="D116"/>
  <c r="D117"/>
  <c r="D119"/>
  <c r="D121"/>
  <c r="D122"/>
  <c r="D123"/>
  <c r="D125"/>
  <c r="D127"/>
  <c r="D128"/>
  <c r="D131"/>
  <c r="D133"/>
  <c r="D135"/>
  <c r="D136"/>
  <c r="D137"/>
  <c r="D138"/>
  <c r="D141"/>
  <c r="D144"/>
  <c r="D145"/>
  <c r="D146"/>
  <c r="D147"/>
  <c r="D148"/>
  <c r="D149"/>
  <c r="D150"/>
  <c r="D152"/>
  <c r="D154"/>
  <c r="D155"/>
  <c r="D157"/>
  <c r="D158"/>
  <c r="D161"/>
  <c r="D163"/>
  <c r="D165"/>
  <c r="D166"/>
  <c r="D167"/>
  <c r="D168"/>
  <c r="D169"/>
  <c r="D171"/>
  <c r="D172"/>
  <c r="D173"/>
  <c r="D174"/>
  <c r="D176"/>
  <c r="D177"/>
  <c r="D179"/>
  <c r="D180"/>
  <c r="D183"/>
  <c r="D185"/>
  <c r="D186"/>
  <c r="D187"/>
  <c r="D189"/>
  <c r="D192"/>
  <c r="D193"/>
  <c r="D194"/>
  <c r="D195"/>
  <c r="D196"/>
  <c r="D198"/>
  <c r="D200"/>
  <c r="D202"/>
  <c r="D204"/>
  <c r="D205"/>
  <c r="D206"/>
  <c r="D208"/>
  <c r="D211"/>
  <c r="D212"/>
  <c r="D213"/>
  <c r="D216"/>
  <c r="D217"/>
  <c r="D218"/>
  <c r="D220"/>
  <c r="D223"/>
  <c r="D226"/>
  <c r="D228"/>
  <c r="D230"/>
  <c r="D232"/>
  <c r="D236"/>
  <c r="D4"/>
  <c r="A3" i="5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"/>
  <c r="K237"/>
  <c r="L237" s="1"/>
  <c r="M237" s="1"/>
  <c r="K236"/>
  <c r="L236" s="1"/>
  <c r="M236" s="1"/>
  <c r="K235"/>
  <c r="L235" s="1"/>
  <c r="M235" s="1"/>
  <c r="L234"/>
  <c r="M234" s="1"/>
  <c r="K234"/>
  <c r="L233"/>
  <c r="M233" s="1"/>
  <c r="K233"/>
  <c r="K232"/>
  <c r="L232" s="1"/>
  <c r="M232" s="1"/>
  <c r="K231"/>
  <c r="L231" s="1"/>
  <c r="M231" s="1"/>
  <c r="K230"/>
  <c r="L230" s="1"/>
  <c r="M230" s="1"/>
  <c r="K229"/>
  <c r="L229" s="1"/>
  <c r="M229" s="1"/>
  <c r="K228"/>
  <c r="L228" s="1"/>
  <c r="M228" s="1"/>
  <c r="K227"/>
  <c r="L227" s="1"/>
  <c r="M227" s="1"/>
  <c r="L226"/>
  <c r="M226" s="1"/>
  <c r="K226"/>
  <c r="L225"/>
  <c r="M225" s="1"/>
  <c r="K225"/>
  <c r="K224"/>
  <c r="L224" s="1"/>
  <c r="M224" s="1"/>
  <c r="K223"/>
  <c r="L223" s="1"/>
  <c r="M223" s="1"/>
  <c r="K222"/>
  <c r="L222" s="1"/>
  <c r="M222" s="1"/>
  <c r="K221"/>
  <c r="L221" s="1"/>
  <c r="M221" s="1"/>
  <c r="K220"/>
  <c r="L220" s="1"/>
  <c r="M220" s="1"/>
  <c r="K219"/>
  <c r="L219" s="1"/>
  <c r="M219" s="1"/>
  <c r="L218"/>
  <c r="M218" s="1"/>
  <c r="K218"/>
  <c r="L217"/>
  <c r="M217" s="1"/>
  <c r="K217"/>
  <c r="K216"/>
  <c r="L216" s="1"/>
  <c r="M216" s="1"/>
  <c r="K215"/>
  <c r="L215" s="1"/>
  <c r="M215" s="1"/>
  <c r="K214"/>
  <c r="L214" s="1"/>
  <c r="M214" s="1"/>
  <c r="K213"/>
  <c r="L213" s="1"/>
  <c r="M213" s="1"/>
  <c r="K212"/>
  <c r="L212" s="1"/>
  <c r="M212" s="1"/>
  <c r="K211"/>
  <c r="L211" s="1"/>
  <c r="M211" s="1"/>
  <c r="L210"/>
  <c r="M210" s="1"/>
  <c r="K210"/>
  <c r="L209"/>
  <c r="M209" s="1"/>
  <c r="K209"/>
  <c r="K208"/>
  <c r="L208" s="1"/>
  <c r="M208" s="1"/>
  <c r="K207"/>
  <c r="L207" s="1"/>
  <c r="M207" s="1"/>
  <c r="K206"/>
  <c r="L206" s="1"/>
  <c r="M206" s="1"/>
  <c r="K205"/>
  <c r="L205" s="1"/>
  <c r="M205" s="1"/>
  <c r="K204"/>
  <c r="L204" s="1"/>
  <c r="M204" s="1"/>
  <c r="K203"/>
  <c r="L203" s="1"/>
  <c r="M203" s="1"/>
  <c r="L202"/>
  <c r="M202" s="1"/>
  <c r="K202"/>
  <c r="L201"/>
  <c r="M201" s="1"/>
  <c r="K201"/>
  <c r="K200"/>
  <c r="L200" s="1"/>
  <c r="M200" s="1"/>
  <c r="K199"/>
  <c r="L199" s="1"/>
  <c r="M199" s="1"/>
  <c r="K198"/>
  <c r="L198" s="1"/>
  <c r="M198" s="1"/>
  <c r="K197"/>
  <c r="L197" s="1"/>
  <c r="M197" s="1"/>
  <c r="K196"/>
  <c r="L196" s="1"/>
  <c r="M196" s="1"/>
  <c r="K195"/>
  <c r="L195" s="1"/>
  <c r="M195" s="1"/>
  <c r="L194"/>
  <c r="M194" s="1"/>
  <c r="K194"/>
  <c r="L193"/>
  <c r="M193" s="1"/>
  <c r="K193"/>
  <c r="K192"/>
  <c r="L192" s="1"/>
  <c r="M192" s="1"/>
  <c r="K191"/>
  <c r="L191" s="1"/>
  <c r="M191" s="1"/>
  <c r="K190"/>
  <c r="L190" s="1"/>
  <c r="M190" s="1"/>
  <c r="K189"/>
  <c r="L189" s="1"/>
  <c r="M189" s="1"/>
  <c r="K188"/>
  <c r="L188" s="1"/>
  <c r="M188" s="1"/>
  <c r="K187"/>
  <c r="L187" s="1"/>
  <c r="M187" s="1"/>
  <c r="L186"/>
  <c r="M186" s="1"/>
  <c r="K186"/>
  <c r="L185"/>
  <c r="M185" s="1"/>
  <c r="K185"/>
  <c r="K184"/>
  <c r="L184" s="1"/>
  <c r="M184" s="1"/>
  <c r="K183"/>
  <c r="L183" s="1"/>
  <c r="M183" s="1"/>
  <c r="K182"/>
  <c r="L182" s="1"/>
  <c r="M182" s="1"/>
  <c r="K181"/>
  <c r="L181" s="1"/>
  <c r="M181" s="1"/>
  <c r="K180"/>
  <c r="L180" s="1"/>
  <c r="M180" s="1"/>
  <c r="K179"/>
  <c r="L179" s="1"/>
  <c r="M179" s="1"/>
  <c r="L178"/>
  <c r="M178" s="1"/>
  <c r="K178"/>
  <c r="L177"/>
  <c r="M177" s="1"/>
  <c r="K177"/>
  <c r="K176"/>
  <c r="L176" s="1"/>
  <c r="M176" s="1"/>
  <c r="K175"/>
  <c r="L175" s="1"/>
  <c r="M175" s="1"/>
  <c r="K174"/>
  <c r="L174" s="1"/>
  <c r="M174" s="1"/>
  <c r="K173"/>
  <c r="L173" s="1"/>
  <c r="M173" s="1"/>
  <c r="K172"/>
  <c r="L172" s="1"/>
  <c r="M172" s="1"/>
  <c r="K171"/>
  <c r="L171" s="1"/>
  <c r="M171" s="1"/>
  <c r="L170"/>
  <c r="M170" s="1"/>
  <c r="K170"/>
  <c r="K169"/>
  <c r="H169"/>
  <c r="I169" s="1"/>
  <c r="G169"/>
  <c r="K168"/>
  <c r="H168"/>
  <c r="I168" s="1"/>
  <c r="G168"/>
  <c r="K167"/>
  <c r="H167"/>
  <c r="I167" s="1"/>
  <c r="G167"/>
  <c r="K166"/>
  <c r="I166"/>
  <c r="H166"/>
  <c r="D166" s="1"/>
  <c r="E166" s="1"/>
  <c r="G166"/>
  <c r="K165"/>
  <c r="H165"/>
  <c r="I165" s="1"/>
  <c r="G165"/>
  <c r="K164"/>
  <c r="H164"/>
  <c r="I164" s="1"/>
  <c r="G164"/>
  <c r="K163"/>
  <c r="H163"/>
  <c r="I163" s="1"/>
  <c r="G163"/>
  <c r="K162"/>
  <c r="I162"/>
  <c r="H162"/>
  <c r="D162" s="1"/>
  <c r="E162" s="1"/>
  <c r="L162" s="1"/>
  <c r="M162" s="1"/>
  <c r="G162"/>
  <c r="K161"/>
  <c r="H161"/>
  <c r="I161" s="1"/>
  <c r="G161"/>
  <c r="K160"/>
  <c r="H160"/>
  <c r="I160" s="1"/>
  <c r="G160"/>
  <c r="K159"/>
  <c r="H159"/>
  <c r="I159" s="1"/>
  <c r="G159"/>
  <c r="K158"/>
  <c r="I158"/>
  <c r="H158"/>
  <c r="D158" s="1"/>
  <c r="E158" s="1"/>
  <c r="L158" s="1"/>
  <c r="M158" s="1"/>
  <c r="G158"/>
  <c r="K157"/>
  <c r="H157"/>
  <c r="I157" s="1"/>
  <c r="G157"/>
  <c r="K156"/>
  <c r="H156"/>
  <c r="I156" s="1"/>
  <c r="G156"/>
  <c r="K155"/>
  <c r="H155"/>
  <c r="I155" s="1"/>
  <c r="G155"/>
  <c r="K154"/>
  <c r="I154"/>
  <c r="H154"/>
  <c r="D154" s="1"/>
  <c r="E154" s="1"/>
  <c r="L154" s="1"/>
  <c r="M154" s="1"/>
  <c r="G154"/>
  <c r="K153"/>
  <c r="H153"/>
  <c r="I153" s="1"/>
  <c r="G153"/>
  <c r="K152"/>
  <c r="H152"/>
  <c r="I152" s="1"/>
  <c r="G152"/>
  <c r="K151"/>
  <c r="H151"/>
  <c r="G151"/>
  <c r="K150"/>
  <c r="I150"/>
  <c r="H150"/>
  <c r="D150" s="1"/>
  <c r="E150" s="1"/>
  <c r="G150"/>
  <c r="K149"/>
  <c r="H149"/>
  <c r="I149" s="1"/>
  <c r="G149"/>
  <c r="K148"/>
  <c r="H148"/>
  <c r="I148" s="1"/>
  <c r="G148"/>
  <c r="K147"/>
  <c r="H147"/>
  <c r="G147"/>
  <c r="K146"/>
  <c r="I146"/>
  <c r="H146"/>
  <c r="D146" s="1"/>
  <c r="E146" s="1"/>
  <c r="L146" s="1"/>
  <c r="M146" s="1"/>
  <c r="G146"/>
  <c r="K145"/>
  <c r="H145"/>
  <c r="I145" s="1"/>
  <c r="G145"/>
  <c r="K144"/>
  <c r="H144"/>
  <c r="I144" s="1"/>
  <c r="G144"/>
  <c r="K143"/>
  <c r="H143"/>
  <c r="G143"/>
  <c r="K142"/>
  <c r="I142"/>
  <c r="H142"/>
  <c r="D142" s="1"/>
  <c r="E142" s="1"/>
  <c r="G142"/>
  <c r="K141"/>
  <c r="H141"/>
  <c r="I141" s="1"/>
  <c r="G141"/>
  <c r="K140"/>
  <c r="H140"/>
  <c r="I140" s="1"/>
  <c r="G140"/>
  <c r="K139"/>
  <c r="H139"/>
  <c r="G139"/>
  <c r="K138"/>
  <c r="I138"/>
  <c r="H138"/>
  <c r="D138" s="1"/>
  <c r="E138" s="1"/>
  <c r="L138" s="1"/>
  <c r="M138" s="1"/>
  <c r="G138"/>
  <c r="K137"/>
  <c r="H137"/>
  <c r="I137" s="1"/>
  <c r="G137"/>
  <c r="K136"/>
  <c r="H136"/>
  <c r="I136" s="1"/>
  <c r="G136"/>
  <c r="K135"/>
  <c r="H135"/>
  <c r="G135"/>
  <c r="K134"/>
  <c r="I134"/>
  <c r="H134"/>
  <c r="D134" s="1"/>
  <c r="E134" s="1"/>
  <c r="G134"/>
  <c r="K133"/>
  <c r="H133"/>
  <c r="I133" s="1"/>
  <c r="G133"/>
  <c r="K132"/>
  <c r="H132"/>
  <c r="I132" s="1"/>
  <c r="G132"/>
  <c r="K131"/>
  <c r="H131"/>
  <c r="G131"/>
  <c r="K130"/>
  <c r="I130"/>
  <c r="H130"/>
  <c r="D130" s="1"/>
  <c r="E130" s="1"/>
  <c r="L130" s="1"/>
  <c r="M130" s="1"/>
  <c r="G130"/>
  <c r="K129"/>
  <c r="H129"/>
  <c r="I129" s="1"/>
  <c r="G129"/>
  <c r="K128"/>
  <c r="H128"/>
  <c r="I128" s="1"/>
  <c r="G128"/>
  <c r="K127"/>
  <c r="H127"/>
  <c r="G127"/>
  <c r="K126"/>
  <c r="I126"/>
  <c r="H126"/>
  <c r="D126" s="1"/>
  <c r="E126" s="1"/>
  <c r="G126"/>
  <c r="K125"/>
  <c r="H125"/>
  <c r="I125" s="1"/>
  <c r="G125"/>
  <c r="K124"/>
  <c r="H124"/>
  <c r="I124" s="1"/>
  <c r="G124"/>
  <c r="K123"/>
  <c r="H123"/>
  <c r="G123"/>
  <c r="K122"/>
  <c r="I122"/>
  <c r="H122"/>
  <c r="D122" s="1"/>
  <c r="E122" s="1"/>
  <c r="L122" s="1"/>
  <c r="M122" s="1"/>
  <c r="G122"/>
  <c r="K121"/>
  <c r="H121"/>
  <c r="I121" s="1"/>
  <c r="G121"/>
  <c r="K120"/>
  <c r="H120"/>
  <c r="I120" s="1"/>
  <c r="G120"/>
  <c r="K119"/>
  <c r="H119"/>
  <c r="G119"/>
  <c r="K118"/>
  <c r="I118"/>
  <c r="H118"/>
  <c r="D118" s="1"/>
  <c r="E118" s="1"/>
  <c r="G118"/>
  <c r="K117"/>
  <c r="H117"/>
  <c r="I117" s="1"/>
  <c r="G117"/>
  <c r="K116"/>
  <c r="H116"/>
  <c r="I116" s="1"/>
  <c r="G116"/>
  <c r="K115"/>
  <c r="H115"/>
  <c r="G115"/>
  <c r="K114"/>
  <c r="I114"/>
  <c r="H114"/>
  <c r="D114" s="1"/>
  <c r="E114" s="1"/>
  <c r="G114"/>
  <c r="K113"/>
  <c r="H113"/>
  <c r="I113" s="1"/>
  <c r="G113"/>
  <c r="K112"/>
  <c r="H112"/>
  <c r="I112" s="1"/>
  <c r="G112"/>
  <c r="K111"/>
  <c r="H111"/>
  <c r="G111"/>
  <c r="K110"/>
  <c r="I110"/>
  <c r="H110"/>
  <c r="D110" s="1"/>
  <c r="E110" s="1"/>
  <c r="G110"/>
  <c r="K109"/>
  <c r="H109"/>
  <c r="I109" s="1"/>
  <c r="G109"/>
  <c r="K108"/>
  <c r="H108"/>
  <c r="I108" s="1"/>
  <c r="G108"/>
  <c r="K107"/>
  <c r="H107"/>
  <c r="G107"/>
  <c r="K106"/>
  <c r="H106"/>
  <c r="I106" s="1"/>
  <c r="G106"/>
  <c r="D106"/>
  <c r="E106" s="1"/>
  <c r="K105"/>
  <c r="I105"/>
  <c r="H105"/>
  <c r="G105"/>
  <c r="D105"/>
  <c r="E105" s="1"/>
  <c r="L105" s="1"/>
  <c r="M105" s="1"/>
  <c r="K104"/>
  <c r="H104"/>
  <c r="I104" s="1"/>
  <c r="G104"/>
  <c r="K103"/>
  <c r="H103"/>
  <c r="G103"/>
  <c r="K102"/>
  <c r="I102"/>
  <c r="H102"/>
  <c r="G102"/>
  <c r="D102"/>
  <c r="E102" s="1"/>
  <c r="K101"/>
  <c r="H101"/>
  <c r="I101" s="1"/>
  <c r="G101"/>
  <c r="K100"/>
  <c r="H100"/>
  <c r="I100" s="1"/>
  <c r="G100"/>
  <c r="K99"/>
  <c r="H99"/>
  <c r="G99"/>
  <c r="K98"/>
  <c r="H98"/>
  <c r="I98" s="1"/>
  <c r="G98"/>
  <c r="K97"/>
  <c r="I97"/>
  <c r="H97"/>
  <c r="G97"/>
  <c r="D97"/>
  <c r="E97" s="1"/>
  <c r="L97" s="1"/>
  <c r="M97" s="1"/>
  <c r="K96"/>
  <c r="H96"/>
  <c r="I96" s="1"/>
  <c r="G96"/>
  <c r="K95"/>
  <c r="H95"/>
  <c r="G95"/>
  <c r="K94"/>
  <c r="I94"/>
  <c r="H94"/>
  <c r="D94" s="1"/>
  <c r="E94" s="1"/>
  <c r="G94"/>
  <c r="K93"/>
  <c r="H93"/>
  <c r="I93" s="1"/>
  <c r="G93"/>
  <c r="K92"/>
  <c r="H92"/>
  <c r="I92" s="1"/>
  <c r="G92"/>
  <c r="K91"/>
  <c r="H91"/>
  <c r="G91"/>
  <c r="K90"/>
  <c r="H90"/>
  <c r="I90" s="1"/>
  <c r="G90"/>
  <c r="D90"/>
  <c r="E90" s="1"/>
  <c r="K89"/>
  <c r="I89"/>
  <c r="H89"/>
  <c r="G89"/>
  <c r="D89"/>
  <c r="E89" s="1"/>
  <c r="L89" s="1"/>
  <c r="M89" s="1"/>
  <c r="K88"/>
  <c r="H88"/>
  <c r="I88" s="1"/>
  <c r="G88"/>
  <c r="K87"/>
  <c r="H87"/>
  <c r="G87"/>
  <c r="K86"/>
  <c r="I86"/>
  <c r="H86"/>
  <c r="G86"/>
  <c r="D86"/>
  <c r="E86" s="1"/>
  <c r="K85"/>
  <c r="H85"/>
  <c r="I85" s="1"/>
  <c r="G85"/>
  <c r="K84"/>
  <c r="H84"/>
  <c r="I84" s="1"/>
  <c r="G84"/>
  <c r="K83"/>
  <c r="H83"/>
  <c r="G83"/>
  <c r="K82"/>
  <c r="H82"/>
  <c r="I82" s="1"/>
  <c r="G82"/>
  <c r="K81"/>
  <c r="I81"/>
  <c r="H81"/>
  <c r="G81"/>
  <c r="D81"/>
  <c r="E81" s="1"/>
  <c r="L81" s="1"/>
  <c r="M81" s="1"/>
  <c r="K80"/>
  <c r="H80"/>
  <c r="I80" s="1"/>
  <c r="G80"/>
  <c r="K79"/>
  <c r="H79"/>
  <c r="G79"/>
  <c r="K78"/>
  <c r="I78"/>
  <c r="H78"/>
  <c r="D78" s="1"/>
  <c r="E78" s="1"/>
  <c r="G78"/>
  <c r="K77"/>
  <c r="I77"/>
  <c r="H77"/>
  <c r="G77"/>
  <c r="E77"/>
  <c r="L77" s="1"/>
  <c r="M77" s="1"/>
  <c r="D77"/>
  <c r="K76"/>
  <c r="H76"/>
  <c r="I76" s="1"/>
  <c r="G76"/>
  <c r="K75"/>
  <c r="H75"/>
  <c r="G75"/>
  <c r="K74"/>
  <c r="I74"/>
  <c r="H74"/>
  <c r="G74"/>
  <c r="D74"/>
  <c r="E74" s="1"/>
  <c r="L74" s="1"/>
  <c r="M74" s="1"/>
  <c r="K73"/>
  <c r="I73"/>
  <c r="H73"/>
  <c r="G73"/>
  <c r="E73"/>
  <c r="D73"/>
  <c r="K72"/>
  <c r="H72"/>
  <c r="I72" s="1"/>
  <c r="G72"/>
  <c r="K71"/>
  <c r="H71"/>
  <c r="G71"/>
  <c r="K70"/>
  <c r="I70"/>
  <c r="H70"/>
  <c r="G70"/>
  <c r="D70"/>
  <c r="E70" s="1"/>
  <c r="K69"/>
  <c r="H69"/>
  <c r="I69" s="1"/>
  <c r="G69"/>
  <c r="K68"/>
  <c r="H68"/>
  <c r="I68" s="1"/>
  <c r="G68"/>
  <c r="K67"/>
  <c r="H67"/>
  <c r="G67"/>
  <c r="K66"/>
  <c r="H66"/>
  <c r="I66" s="1"/>
  <c r="G66"/>
  <c r="K65"/>
  <c r="I65"/>
  <c r="H65"/>
  <c r="G65"/>
  <c r="D65"/>
  <c r="E65" s="1"/>
  <c r="L65" s="1"/>
  <c r="M65" s="1"/>
  <c r="K64"/>
  <c r="H64"/>
  <c r="I64" s="1"/>
  <c r="G64"/>
  <c r="K63"/>
  <c r="H63"/>
  <c r="G63"/>
  <c r="K62"/>
  <c r="I62"/>
  <c r="H62"/>
  <c r="D62" s="1"/>
  <c r="E62" s="1"/>
  <c r="G62"/>
  <c r="K61"/>
  <c r="I61"/>
  <c r="H61"/>
  <c r="G61"/>
  <c r="E61"/>
  <c r="L61" s="1"/>
  <c r="M61" s="1"/>
  <c r="D61"/>
  <c r="K60"/>
  <c r="H60"/>
  <c r="I60" s="1"/>
  <c r="G60"/>
  <c r="K59"/>
  <c r="H59"/>
  <c r="G59"/>
  <c r="K58"/>
  <c r="I58"/>
  <c r="H58"/>
  <c r="G58"/>
  <c r="D58"/>
  <c r="E58" s="1"/>
  <c r="L58" s="1"/>
  <c r="M58" s="1"/>
  <c r="K57"/>
  <c r="I57"/>
  <c r="H57"/>
  <c r="G57"/>
  <c r="E57"/>
  <c r="D57"/>
  <c r="K56"/>
  <c r="H56"/>
  <c r="I56" s="1"/>
  <c r="G56"/>
  <c r="K55"/>
  <c r="H55"/>
  <c r="G55"/>
  <c r="K54"/>
  <c r="I54"/>
  <c r="H54"/>
  <c r="G54"/>
  <c r="D54"/>
  <c r="E54" s="1"/>
  <c r="K53"/>
  <c r="H53"/>
  <c r="I53" s="1"/>
  <c r="G53"/>
  <c r="K52"/>
  <c r="H52"/>
  <c r="I52" s="1"/>
  <c r="G52"/>
  <c r="K51"/>
  <c r="H51"/>
  <c r="G51"/>
  <c r="K50"/>
  <c r="H50"/>
  <c r="I50" s="1"/>
  <c r="G50"/>
  <c r="K49"/>
  <c r="I49"/>
  <c r="H49"/>
  <c r="G49"/>
  <c r="D49"/>
  <c r="E49" s="1"/>
  <c r="L49" s="1"/>
  <c r="M49" s="1"/>
  <c r="K48"/>
  <c r="H48"/>
  <c r="I48" s="1"/>
  <c r="G48"/>
  <c r="K47"/>
  <c r="H47"/>
  <c r="G47"/>
  <c r="K46"/>
  <c r="I46"/>
  <c r="H46"/>
  <c r="D46" s="1"/>
  <c r="E46" s="1"/>
  <c r="G46"/>
  <c r="K45"/>
  <c r="I45"/>
  <c r="H45"/>
  <c r="G45"/>
  <c r="E45"/>
  <c r="L45" s="1"/>
  <c r="M45" s="1"/>
  <c r="D45"/>
  <c r="K44"/>
  <c r="H44"/>
  <c r="I44" s="1"/>
  <c r="G44"/>
  <c r="K43"/>
  <c r="H43"/>
  <c r="G43"/>
  <c r="K42"/>
  <c r="I42"/>
  <c r="H42"/>
  <c r="G42"/>
  <c r="D42"/>
  <c r="E42" s="1"/>
  <c r="L42" s="1"/>
  <c r="M42" s="1"/>
  <c r="K41"/>
  <c r="I41"/>
  <c r="H41"/>
  <c r="G41"/>
  <c r="E41"/>
  <c r="D41"/>
  <c r="K40"/>
  <c r="H40"/>
  <c r="I40" s="1"/>
  <c r="G40"/>
  <c r="K39"/>
  <c r="H39"/>
  <c r="G39"/>
  <c r="K38"/>
  <c r="I38"/>
  <c r="H38"/>
  <c r="G38"/>
  <c r="D38"/>
  <c r="E38" s="1"/>
  <c r="K37"/>
  <c r="H37"/>
  <c r="I37" s="1"/>
  <c r="G37"/>
  <c r="K36"/>
  <c r="H36"/>
  <c r="I36" s="1"/>
  <c r="G36"/>
  <c r="K35"/>
  <c r="H35"/>
  <c r="G35"/>
  <c r="K34"/>
  <c r="H34"/>
  <c r="I34" s="1"/>
  <c r="G34"/>
  <c r="K33"/>
  <c r="I33"/>
  <c r="H33"/>
  <c r="G33"/>
  <c r="D33"/>
  <c r="E33" s="1"/>
  <c r="K32"/>
  <c r="H32"/>
  <c r="I32" s="1"/>
  <c r="G32"/>
  <c r="K31"/>
  <c r="H31"/>
  <c r="G31"/>
  <c r="K30"/>
  <c r="I30"/>
  <c r="H30"/>
  <c r="D30" s="1"/>
  <c r="E30" s="1"/>
  <c r="G30"/>
  <c r="K29"/>
  <c r="I29"/>
  <c r="H29"/>
  <c r="G29"/>
  <c r="E29"/>
  <c r="L29" s="1"/>
  <c r="M29" s="1"/>
  <c r="D29"/>
  <c r="K28"/>
  <c r="H28"/>
  <c r="I28" s="1"/>
  <c r="G28"/>
  <c r="K27"/>
  <c r="H27"/>
  <c r="G27"/>
  <c r="K26"/>
  <c r="I26"/>
  <c r="H26"/>
  <c r="G26"/>
  <c r="D26"/>
  <c r="E26" s="1"/>
  <c r="L26" s="1"/>
  <c r="M26" s="1"/>
  <c r="K25"/>
  <c r="I25"/>
  <c r="H25"/>
  <c r="G25"/>
  <c r="E25"/>
  <c r="D25"/>
  <c r="K24"/>
  <c r="H24"/>
  <c r="I24" s="1"/>
  <c r="G24"/>
  <c r="K23"/>
  <c r="H23"/>
  <c r="G23"/>
  <c r="K22"/>
  <c r="I22"/>
  <c r="H22"/>
  <c r="G22"/>
  <c r="D22"/>
  <c r="E22" s="1"/>
  <c r="K21"/>
  <c r="H21"/>
  <c r="I21" s="1"/>
  <c r="G21"/>
  <c r="K20"/>
  <c r="H20"/>
  <c r="I20" s="1"/>
  <c r="G20"/>
  <c r="K19"/>
  <c r="H19"/>
  <c r="G19"/>
  <c r="K18"/>
  <c r="H18"/>
  <c r="I18" s="1"/>
  <c r="G18"/>
  <c r="K17"/>
  <c r="I17"/>
  <c r="H17"/>
  <c r="G17"/>
  <c r="D17"/>
  <c r="E17" s="1"/>
  <c r="L17" s="1"/>
  <c r="M17" s="1"/>
  <c r="K16"/>
  <c r="H16"/>
  <c r="I16" s="1"/>
  <c r="G16"/>
  <c r="K15"/>
  <c r="H15"/>
  <c r="G15"/>
  <c r="K14"/>
  <c r="I14"/>
  <c r="H14"/>
  <c r="D14" s="1"/>
  <c r="E14" s="1"/>
  <c r="G14"/>
  <c r="K13"/>
  <c r="I13"/>
  <c r="H13"/>
  <c r="G13"/>
  <c r="E13"/>
  <c r="L13" s="1"/>
  <c r="M13" s="1"/>
  <c r="D13"/>
  <c r="K12"/>
  <c r="H12"/>
  <c r="I12" s="1"/>
  <c r="G12"/>
  <c r="K11"/>
  <c r="H11"/>
  <c r="G11"/>
  <c r="K10"/>
  <c r="I10"/>
  <c r="H10"/>
  <c r="G10"/>
  <c r="D10"/>
  <c r="E10" s="1"/>
  <c r="L10" s="1"/>
  <c r="M10" s="1"/>
  <c r="K9"/>
  <c r="I9"/>
  <c r="H9"/>
  <c r="G9"/>
  <c r="E9"/>
  <c r="D9"/>
  <c r="K8"/>
  <c r="H8"/>
  <c r="I8" s="1"/>
  <c r="G8"/>
  <c r="K7"/>
  <c r="H7"/>
  <c r="G7"/>
  <c r="K6"/>
  <c r="I6"/>
  <c r="H6"/>
  <c r="G6"/>
  <c r="D6"/>
  <c r="E6" s="1"/>
  <c r="K5"/>
  <c r="H5"/>
  <c r="I5" s="1"/>
  <c r="G5"/>
  <c r="K4"/>
  <c r="H4"/>
  <c r="I4" s="1"/>
  <c r="G4"/>
  <c r="K3"/>
  <c r="H3"/>
  <c r="G3"/>
  <c r="K2"/>
  <c r="I2"/>
  <c r="H2"/>
  <c r="D2" s="1"/>
  <c r="E2" s="1"/>
  <c r="G2"/>
  <c r="F6" i="2"/>
  <c r="F7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F233" s="1"/>
  <c r="F234" s="1"/>
  <c r="F235" s="1"/>
  <c r="F236" s="1"/>
  <c r="F237" s="1"/>
  <c r="F238" s="1"/>
  <c r="F239" s="1"/>
  <c r="F5"/>
  <c r="E8"/>
  <c r="E12"/>
  <c r="E16"/>
  <c r="E20"/>
  <c r="E24"/>
  <c r="E28"/>
  <c r="E32"/>
  <c r="E36"/>
  <c r="E40"/>
  <c r="E44"/>
  <c r="E48"/>
  <c r="E52"/>
  <c r="E56"/>
  <c r="E60"/>
  <c r="E64"/>
  <c r="E68"/>
  <c r="E72"/>
  <c r="E76"/>
  <c r="E80"/>
  <c r="E84"/>
  <c r="E88"/>
  <c r="E92"/>
  <c r="E96"/>
  <c r="E100"/>
  <c r="E104"/>
  <c r="E108"/>
  <c r="E112"/>
  <c r="E116"/>
  <c r="E120"/>
  <c r="E124"/>
  <c r="E128"/>
  <c r="E132"/>
  <c r="E136"/>
  <c r="E140"/>
  <c r="E144"/>
  <c r="E148"/>
  <c r="E152"/>
  <c r="E156"/>
  <c r="E160"/>
  <c r="E164"/>
  <c r="E168"/>
  <c r="E172"/>
  <c r="E176"/>
  <c r="E180"/>
  <c r="E184"/>
  <c r="E188"/>
  <c r="E192"/>
  <c r="E196"/>
  <c r="E200"/>
  <c r="E204"/>
  <c r="E208"/>
  <c r="E212"/>
  <c r="E216"/>
  <c r="E220"/>
  <c r="E224"/>
  <c r="E228"/>
  <c r="E232"/>
  <c r="E236"/>
  <c r="E4"/>
  <c r="A3" i="4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2"/>
  <c r="A3" i="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2"/>
  <c r="B5" i="2"/>
  <c r="B24"/>
  <c r="B2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C5"/>
  <c r="E5" s="1"/>
  <c r="C6"/>
  <c r="E6" s="1"/>
  <c r="C7"/>
  <c r="E7" s="1"/>
  <c r="C8"/>
  <c r="C9"/>
  <c r="E9" s="1"/>
  <c r="C10"/>
  <c r="E10" s="1"/>
  <c r="C11"/>
  <c r="E11" s="1"/>
  <c r="C12"/>
  <c r="C13"/>
  <c r="E13" s="1"/>
  <c r="C14"/>
  <c r="E14" s="1"/>
  <c r="C15"/>
  <c r="E15" s="1"/>
  <c r="C16"/>
  <c r="C17"/>
  <c r="E17" s="1"/>
  <c r="C18"/>
  <c r="E18" s="1"/>
  <c r="C19"/>
  <c r="E19" s="1"/>
  <c r="C20"/>
  <c r="C21"/>
  <c r="E21" s="1"/>
  <c r="C22"/>
  <c r="E22" s="1"/>
  <c r="C23"/>
  <c r="E23" s="1"/>
  <c r="C24"/>
  <c r="C25"/>
  <c r="E25" s="1"/>
  <c r="C26"/>
  <c r="E26" s="1"/>
  <c r="C27"/>
  <c r="E27" s="1"/>
  <c r="C28"/>
  <c r="C29"/>
  <c r="E29" s="1"/>
  <c r="C30"/>
  <c r="E30" s="1"/>
  <c r="C31"/>
  <c r="E31" s="1"/>
  <c r="C32"/>
  <c r="C33"/>
  <c r="E33" s="1"/>
  <c r="C34"/>
  <c r="E34" s="1"/>
  <c r="C35"/>
  <c r="E35" s="1"/>
  <c r="C36"/>
  <c r="C37"/>
  <c r="E37" s="1"/>
  <c r="C38"/>
  <c r="E38" s="1"/>
  <c r="C39"/>
  <c r="E39" s="1"/>
  <c r="C40"/>
  <c r="C41"/>
  <c r="E41" s="1"/>
  <c r="C42"/>
  <c r="E42" s="1"/>
  <c r="C43"/>
  <c r="E43" s="1"/>
  <c r="C44"/>
  <c r="C45"/>
  <c r="E45" s="1"/>
  <c r="C46"/>
  <c r="E46" s="1"/>
  <c r="C47"/>
  <c r="E47" s="1"/>
  <c r="C48"/>
  <c r="C49"/>
  <c r="E49" s="1"/>
  <c r="C50"/>
  <c r="E50" s="1"/>
  <c r="C51"/>
  <c r="E51" s="1"/>
  <c r="C52"/>
  <c r="C53"/>
  <c r="E53" s="1"/>
  <c r="C54"/>
  <c r="E54" s="1"/>
  <c r="C55"/>
  <c r="E55" s="1"/>
  <c r="C56"/>
  <c r="C57"/>
  <c r="E57" s="1"/>
  <c r="C58"/>
  <c r="E58" s="1"/>
  <c r="C59"/>
  <c r="E59" s="1"/>
  <c r="C60"/>
  <c r="C61"/>
  <c r="E61" s="1"/>
  <c r="C62"/>
  <c r="E62" s="1"/>
  <c r="C63"/>
  <c r="E63" s="1"/>
  <c r="C64"/>
  <c r="C65"/>
  <c r="E65" s="1"/>
  <c r="C66"/>
  <c r="E66" s="1"/>
  <c r="C67"/>
  <c r="E67" s="1"/>
  <c r="C68"/>
  <c r="C69"/>
  <c r="E69" s="1"/>
  <c r="C70"/>
  <c r="E70" s="1"/>
  <c r="C71"/>
  <c r="E71" s="1"/>
  <c r="C72"/>
  <c r="C73"/>
  <c r="E73" s="1"/>
  <c r="C74"/>
  <c r="E74" s="1"/>
  <c r="C75"/>
  <c r="E75" s="1"/>
  <c r="C76"/>
  <c r="C77"/>
  <c r="E77" s="1"/>
  <c r="C78"/>
  <c r="E78" s="1"/>
  <c r="C79"/>
  <c r="E79" s="1"/>
  <c r="C80"/>
  <c r="C81"/>
  <c r="E81" s="1"/>
  <c r="C82"/>
  <c r="E82" s="1"/>
  <c r="C83"/>
  <c r="E83" s="1"/>
  <c r="C84"/>
  <c r="C85"/>
  <c r="E85" s="1"/>
  <c r="C86"/>
  <c r="E86" s="1"/>
  <c r="C87"/>
  <c r="E87" s="1"/>
  <c r="C88"/>
  <c r="C89"/>
  <c r="E89" s="1"/>
  <c r="C90"/>
  <c r="E90" s="1"/>
  <c r="C91"/>
  <c r="E91" s="1"/>
  <c r="C92"/>
  <c r="C93"/>
  <c r="E93" s="1"/>
  <c r="C94"/>
  <c r="E94" s="1"/>
  <c r="C95"/>
  <c r="E95" s="1"/>
  <c r="C96"/>
  <c r="C97"/>
  <c r="E97" s="1"/>
  <c r="C98"/>
  <c r="E98" s="1"/>
  <c r="C99"/>
  <c r="E99" s="1"/>
  <c r="C100"/>
  <c r="C101"/>
  <c r="E101" s="1"/>
  <c r="C102"/>
  <c r="E102" s="1"/>
  <c r="C103"/>
  <c r="E103" s="1"/>
  <c r="C104"/>
  <c r="C105"/>
  <c r="E105" s="1"/>
  <c r="C106"/>
  <c r="E106" s="1"/>
  <c r="C107"/>
  <c r="E107" s="1"/>
  <c r="C108"/>
  <c r="C109"/>
  <c r="E109" s="1"/>
  <c r="C110"/>
  <c r="E110" s="1"/>
  <c r="C111"/>
  <c r="E111" s="1"/>
  <c r="C112"/>
  <c r="C113"/>
  <c r="E113" s="1"/>
  <c r="C114"/>
  <c r="E114" s="1"/>
  <c r="C115"/>
  <c r="E115" s="1"/>
  <c r="C116"/>
  <c r="C117"/>
  <c r="E117" s="1"/>
  <c r="C118"/>
  <c r="E118" s="1"/>
  <c r="C119"/>
  <c r="E119" s="1"/>
  <c r="C120"/>
  <c r="C121"/>
  <c r="E121" s="1"/>
  <c r="C122"/>
  <c r="E122" s="1"/>
  <c r="C123"/>
  <c r="E123" s="1"/>
  <c r="C124"/>
  <c r="C125"/>
  <c r="E125" s="1"/>
  <c r="C126"/>
  <c r="E126" s="1"/>
  <c r="C127"/>
  <c r="E127" s="1"/>
  <c r="C128"/>
  <c r="C129"/>
  <c r="E129" s="1"/>
  <c r="C130"/>
  <c r="E130" s="1"/>
  <c r="C131"/>
  <c r="E131" s="1"/>
  <c r="C132"/>
  <c r="C133"/>
  <c r="E133" s="1"/>
  <c r="C134"/>
  <c r="E134" s="1"/>
  <c r="C135"/>
  <c r="E135" s="1"/>
  <c r="C136"/>
  <c r="C137"/>
  <c r="E137" s="1"/>
  <c r="C138"/>
  <c r="E138" s="1"/>
  <c r="C139"/>
  <c r="E139" s="1"/>
  <c r="C140"/>
  <c r="C141"/>
  <c r="E141" s="1"/>
  <c r="C142"/>
  <c r="E142" s="1"/>
  <c r="C143"/>
  <c r="E143" s="1"/>
  <c r="C144"/>
  <c r="C145"/>
  <c r="E145" s="1"/>
  <c r="C146"/>
  <c r="E146" s="1"/>
  <c r="C147"/>
  <c r="E147" s="1"/>
  <c r="C148"/>
  <c r="C149"/>
  <c r="E149" s="1"/>
  <c r="C150"/>
  <c r="E150" s="1"/>
  <c r="C151"/>
  <c r="E151" s="1"/>
  <c r="C152"/>
  <c r="C153"/>
  <c r="E153" s="1"/>
  <c r="C154"/>
  <c r="E154" s="1"/>
  <c r="C155"/>
  <c r="E155" s="1"/>
  <c r="C156"/>
  <c r="C157"/>
  <c r="E157" s="1"/>
  <c r="C158"/>
  <c r="E158" s="1"/>
  <c r="C159"/>
  <c r="E159" s="1"/>
  <c r="C160"/>
  <c r="C161"/>
  <c r="E161" s="1"/>
  <c r="C162"/>
  <c r="E162" s="1"/>
  <c r="C163"/>
  <c r="E163" s="1"/>
  <c r="C164"/>
  <c r="C165"/>
  <c r="E165" s="1"/>
  <c r="C166"/>
  <c r="E166" s="1"/>
  <c r="C167"/>
  <c r="E167" s="1"/>
  <c r="C168"/>
  <c r="C169"/>
  <c r="E169" s="1"/>
  <c r="C170"/>
  <c r="E170" s="1"/>
  <c r="C171"/>
  <c r="E171" s="1"/>
  <c r="C172"/>
  <c r="C173"/>
  <c r="E173" s="1"/>
  <c r="C174"/>
  <c r="E174" s="1"/>
  <c r="C175"/>
  <c r="E175" s="1"/>
  <c r="C176"/>
  <c r="C177"/>
  <c r="E177" s="1"/>
  <c r="C178"/>
  <c r="E178" s="1"/>
  <c r="C179"/>
  <c r="E179" s="1"/>
  <c r="C180"/>
  <c r="C181"/>
  <c r="E181" s="1"/>
  <c r="C182"/>
  <c r="E182" s="1"/>
  <c r="C183"/>
  <c r="E183" s="1"/>
  <c r="C184"/>
  <c r="C185"/>
  <c r="E185" s="1"/>
  <c r="C186"/>
  <c r="E186" s="1"/>
  <c r="C187"/>
  <c r="E187" s="1"/>
  <c r="C188"/>
  <c r="C189"/>
  <c r="E189" s="1"/>
  <c r="C190"/>
  <c r="E190" s="1"/>
  <c r="C191"/>
  <c r="E191" s="1"/>
  <c r="C192"/>
  <c r="C193"/>
  <c r="E193" s="1"/>
  <c r="C194"/>
  <c r="E194" s="1"/>
  <c r="C195"/>
  <c r="E195" s="1"/>
  <c r="C196"/>
  <c r="C197"/>
  <c r="E197" s="1"/>
  <c r="C198"/>
  <c r="E198" s="1"/>
  <c r="C199"/>
  <c r="E199" s="1"/>
  <c r="C200"/>
  <c r="C201"/>
  <c r="E201" s="1"/>
  <c r="C202"/>
  <c r="E202" s="1"/>
  <c r="C203"/>
  <c r="E203" s="1"/>
  <c r="C204"/>
  <c r="C205"/>
  <c r="E205" s="1"/>
  <c r="C206"/>
  <c r="E206" s="1"/>
  <c r="C207"/>
  <c r="E207" s="1"/>
  <c r="C208"/>
  <c r="C209"/>
  <c r="E209" s="1"/>
  <c r="C210"/>
  <c r="E210" s="1"/>
  <c r="C211"/>
  <c r="E211" s="1"/>
  <c r="C212"/>
  <c r="C213"/>
  <c r="E213" s="1"/>
  <c r="C214"/>
  <c r="E214" s="1"/>
  <c r="C215"/>
  <c r="E215" s="1"/>
  <c r="C216"/>
  <c r="C217"/>
  <c r="E217" s="1"/>
  <c r="C218"/>
  <c r="E218" s="1"/>
  <c r="C219"/>
  <c r="E219" s="1"/>
  <c r="C220"/>
  <c r="C221"/>
  <c r="E221" s="1"/>
  <c r="C222"/>
  <c r="E222" s="1"/>
  <c r="C223"/>
  <c r="E223" s="1"/>
  <c r="C224"/>
  <c r="C225"/>
  <c r="E225" s="1"/>
  <c r="C226"/>
  <c r="E226" s="1"/>
  <c r="C227"/>
  <c r="E227" s="1"/>
  <c r="C228"/>
  <c r="C229"/>
  <c r="E229" s="1"/>
  <c r="C230"/>
  <c r="E230" s="1"/>
  <c r="C231"/>
  <c r="E231" s="1"/>
  <c r="C232"/>
  <c r="C233"/>
  <c r="E233" s="1"/>
  <c r="C234"/>
  <c r="E234" s="1"/>
  <c r="C235"/>
  <c r="E235" s="1"/>
  <c r="C236"/>
  <c r="C237"/>
  <c r="E237" s="1"/>
  <c r="C238"/>
  <c r="E238" s="1"/>
  <c r="C239"/>
  <c r="E239" s="1"/>
  <c r="C4"/>
  <c r="B4"/>
  <c r="H4"/>
  <c r="K169" i="4"/>
  <c r="H169"/>
  <c r="G169"/>
  <c r="K168"/>
  <c r="H168"/>
  <c r="G168"/>
  <c r="K167"/>
  <c r="H167"/>
  <c r="G167"/>
  <c r="K166"/>
  <c r="H166"/>
  <c r="G166"/>
  <c r="K165"/>
  <c r="H165"/>
  <c r="G165"/>
  <c r="K164"/>
  <c r="H164"/>
  <c r="G164"/>
  <c r="K163"/>
  <c r="H163"/>
  <c r="G163"/>
  <c r="K162"/>
  <c r="H162"/>
  <c r="G162"/>
  <c r="K161"/>
  <c r="H161"/>
  <c r="G161"/>
  <c r="K160"/>
  <c r="H160"/>
  <c r="G160"/>
  <c r="K159"/>
  <c r="H159"/>
  <c r="G159"/>
  <c r="K158"/>
  <c r="H158"/>
  <c r="G158"/>
  <c r="K157"/>
  <c r="H157"/>
  <c r="G157"/>
  <c r="K156"/>
  <c r="H156"/>
  <c r="G156"/>
  <c r="K155"/>
  <c r="H155"/>
  <c r="G155"/>
  <c r="K154"/>
  <c r="H154"/>
  <c r="G154"/>
  <c r="K153"/>
  <c r="H153"/>
  <c r="G153"/>
  <c r="K152"/>
  <c r="H152"/>
  <c r="G152"/>
  <c r="K151"/>
  <c r="H151"/>
  <c r="G151"/>
  <c r="K150"/>
  <c r="H150"/>
  <c r="G150"/>
  <c r="K149"/>
  <c r="H149"/>
  <c r="G149"/>
  <c r="K148"/>
  <c r="H148"/>
  <c r="G148"/>
  <c r="K147"/>
  <c r="H147"/>
  <c r="G147"/>
  <c r="K146"/>
  <c r="H146"/>
  <c r="G146"/>
  <c r="K145"/>
  <c r="H145"/>
  <c r="G145"/>
  <c r="K144"/>
  <c r="H144"/>
  <c r="G144"/>
  <c r="K143"/>
  <c r="H143"/>
  <c r="G143"/>
  <c r="K142"/>
  <c r="H142"/>
  <c r="G142"/>
  <c r="K141"/>
  <c r="H141"/>
  <c r="G141"/>
  <c r="K140"/>
  <c r="H140"/>
  <c r="G140"/>
  <c r="K139"/>
  <c r="H139"/>
  <c r="G139"/>
  <c r="K138"/>
  <c r="H138"/>
  <c r="G138"/>
  <c r="K137"/>
  <c r="H137"/>
  <c r="G137"/>
  <c r="K136"/>
  <c r="H136"/>
  <c r="G136"/>
  <c r="K135"/>
  <c r="H135"/>
  <c r="G135"/>
  <c r="K134"/>
  <c r="H134"/>
  <c r="G134"/>
  <c r="K133"/>
  <c r="H133"/>
  <c r="G133"/>
  <c r="K132"/>
  <c r="H132"/>
  <c r="G132"/>
  <c r="K131"/>
  <c r="H131"/>
  <c r="G131"/>
  <c r="K130"/>
  <c r="H130"/>
  <c r="G130"/>
  <c r="K129"/>
  <c r="H129"/>
  <c r="G129"/>
  <c r="K128"/>
  <c r="H128"/>
  <c r="G128"/>
  <c r="K127"/>
  <c r="H127"/>
  <c r="G127"/>
  <c r="K126"/>
  <c r="H126"/>
  <c r="G126"/>
  <c r="K125"/>
  <c r="H125"/>
  <c r="G125"/>
  <c r="K124"/>
  <c r="H124"/>
  <c r="G124"/>
  <c r="K123"/>
  <c r="H123"/>
  <c r="G123"/>
  <c r="K122"/>
  <c r="H122"/>
  <c r="G122"/>
  <c r="K121"/>
  <c r="H121"/>
  <c r="G121"/>
  <c r="K120"/>
  <c r="H120"/>
  <c r="G120"/>
  <c r="K119"/>
  <c r="H119"/>
  <c r="G119"/>
  <c r="K118"/>
  <c r="H118"/>
  <c r="G118"/>
  <c r="K117"/>
  <c r="H117"/>
  <c r="G117"/>
  <c r="K116"/>
  <c r="H116"/>
  <c r="G116"/>
  <c r="K115"/>
  <c r="H115"/>
  <c r="G115"/>
  <c r="K114"/>
  <c r="H114"/>
  <c r="G114"/>
  <c r="K113"/>
  <c r="H113"/>
  <c r="G113"/>
  <c r="K112"/>
  <c r="H112"/>
  <c r="G112"/>
  <c r="K111"/>
  <c r="H111"/>
  <c r="G111"/>
  <c r="K110"/>
  <c r="H110"/>
  <c r="G110"/>
  <c r="K109"/>
  <c r="H109"/>
  <c r="G109"/>
  <c r="K108"/>
  <c r="H108"/>
  <c r="G108"/>
  <c r="K107"/>
  <c r="H107"/>
  <c r="G107"/>
  <c r="K106"/>
  <c r="H106"/>
  <c r="G106"/>
  <c r="K105"/>
  <c r="H105"/>
  <c r="G105"/>
  <c r="K104"/>
  <c r="H104"/>
  <c r="G104"/>
  <c r="K103"/>
  <c r="H103"/>
  <c r="G103"/>
  <c r="K102"/>
  <c r="H102"/>
  <c r="G102"/>
  <c r="K101"/>
  <c r="H101"/>
  <c r="G101"/>
  <c r="K100"/>
  <c r="H100"/>
  <c r="G100"/>
  <c r="K99"/>
  <c r="H99"/>
  <c r="G99"/>
  <c r="K98"/>
  <c r="H98"/>
  <c r="G98"/>
  <c r="K97"/>
  <c r="H97"/>
  <c r="G97"/>
  <c r="K96"/>
  <c r="H96"/>
  <c r="G96"/>
  <c r="K95"/>
  <c r="H95"/>
  <c r="G95"/>
  <c r="K94"/>
  <c r="H94"/>
  <c r="G94"/>
  <c r="K93"/>
  <c r="H93"/>
  <c r="G93"/>
  <c r="K92"/>
  <c r="H92"/>
  <c r="G92"/>
  <c r="K91"/>
  <c r="H91"/>
  <c r="G91"/>
  <c r="K90"/>
  <c r="H90"/>
  <c r="G90"/>
  <c r="K89"/>
  <c r="H89"/>
  <c r="G89"/>
  <c r="K88"/>
  <c r="H88"/>
  <c r="G88"/>
  <c r="K87"/>
  <c r="H87"/>
  <c r="G87"/>
  <c r="K86"/>
  <c r="H86"/>
  <c r="G86"/>
  <c r="K85"/>
  <c r="H85"/>
  <c r="G85"/>
  <c r="K84"/>
  <c r="H84"/>
  <c r="G84"/>
  <c r="K83"/>
  <c r="H83"/>
  <c r="G83"/>
  <c r="K82"/>
  <c r="H82"/>
  <c r="G82"/>
  <c r="K81"/>
  <c r="H81"/>
  <c r="G81"/>
  <c r="K80"/>
  <c r="H80"/>
  <c r="G80"/>
  <c r="K79"/>
  <c r="H79"/>
  <c r="G79"/>
  <c r="K78"/>
  <c r="H78"/>
  <c r="G78"/>
  <c r="K77"/>
  <c r="H77"/>
  <c r="G77"/>
  <c r="K76"/>
  <c r="H76"/>
  <c r="G76"/>
  <c r="K75"/>
  <c r="H75"/>
  <c r="G75"/>
  <c r="K74"/>
  <c r="H74"/>
  <c r="G74"/>
  <c r="K73"/>
  <c r="H73"/>
  <c r="G73"/>
  <c r="K72"/>
  <c r="H72"/>
  <c r="G72"/>
  <c r="K71"/>
  <c r="H71"/>
  <c r="G71"/>
  <c r="K70"/>
  <c r="H70"/>
  <c r="G70"/>
  <c r="K69"/>
  <c r="H69"/>
  <c r="G69"/>
  <c r="K68"/>
  <c r="H68"/>
  <c r="G68"/>
  <c r="K67"/>
  <c r="H67"/>
  <c r="G67"/>
  <c r="K66"/>
  <c r="H66"/>
  <c r="G66"/>
  <c r="K65"/>
  <c r="H65"/>
  <c r="G65"/>
  <c r="K64"/>
  <c r="H64"/>
  <c r="G64"/>
  <c r="K63"/>
  <c r="H63"/>
  <c r="G63"/>
  <c r="K62"/>
  <c r="H62"/>
  <c r="G62"/>
  <c r="K61"/>
  <c r="H61"/>
  <c r="G61"/>
  <c r="K60"/>
  <c r="H60"/>
  <c r="G60"/>
  <c r="K59"/>
  <c r="H59"/>
  <c r="G59"/>
  <c r="K58"/>
  <c r="H58"/>
  <c r="G58"/>
  <c r="K57"/>
  <c r="H57"/>
  <c r="G57"/>
  <c r="K56"/>
  <c r="H56"/>
  <c r="G56"/>
  <c r="K55"/>
  <c r="H55"/>
  <c r="G55"/>
  <c r="K54"/>
  <c r="H54"/>
  <c r="G54"/>
  <c r="K53"/>
  <c r="H53"/>
  <c r="G53"/>
  <c r="K52"/>
  <c r="H52"/>
  <c r="G52"/>
  <c r="K51"/>
  <c r="H51"/>
  <c r="G51"/>
  <c r="K50"/>
  <c r="H50"/>
  <c r="G50"/>
  <c r="K49"/>
  <c r="H49"/>
  <c r="G49"/>
  <c r="K48"/>
  <c r="H48"/>
  <c r="G48"/>
  <c r="K47"/>
  <c r="H47"/>
  <c r="G47"/>
  <c r="K46"/>
  <c r="H46"/>
  <c r="G46"/>
  <c r="K45"/>
  <c r="H45"/>
  <c r="G45"/>
  <c r="K44"/>
  <c r="H44"/>
  <c r="G44"/>
  <c r="K43"/>
  <c r="H43"/>
  <c r="G43"/>
  <c r="K42"/>
  <c r="H42"/>
  <c r="G42"/>
  <c r="K41"/>
  <c r="H41"/>
  <c r="I41" s="1"/>
  <c r="G41"/>
  <c r="K40"/>
  <c r="H40"/>
  <c r="I40" s="1"/>
  <c r="G40"/>
  <c r="K39"/>
  <c r="H39"/>
  <c r="I39" s="1"/>
  <c r="G39"/>
  <c r="K38"/>
  <c r="H38"/>
  <c r="I38" s="1"/>
  <c r="G38"/>
  <c r="K37"/>
  <c r="H37"/>
  <c r="I37" s="1"/>
  <c r="G37"/>
  <c r="K36"/>
  <c r="H36"/>
  <c r="I36" s="1"/>
  <c r="G36"/>
  <c r="K35"/>
  <c r="H35"/>
  <c r="I35" s="1"/>
  <c r="G35"/>
  <c r="K34"/>
  <c r="H34"/>
  <c r="I34" s="1"/>
  <c r="G34"/>
  <c r="K33"/>
  <c r="H33"/>
  <c r="I33" s="1"/>
  <c r="G33"/>
  <c r="K32"/>
  <c r="H32"/>
  <c r="I32" s="1"/>
  <c r="G32"/>
  <c r="K31"/>
  <c r="H31"/>
  <c r="I31" s="1"/>
  <c r="G31"/>
  <c r="K30"/>
  <c r="H30"/>
  <c r="I30" s="1"/>
  <c r="G30"/>
  <c r="K29"/>
  <c r="H29"/>
  <c r="I29" s="1"/>
  <c r="G29"/>
  <c r="K28"/>
  <c r="H28"/>
  <c r="I28" s="1"/>
  <c r="G28"/>
  <c r="K27"/>
  <c r="H27"/>
  <c r="I27" s="1"/>
  <c r="G27"/>
  <c r="K26"/>
  <c r="H26"/>
  <c r="I26" s="1"/>
  <c r="G26"/>
  <c r="K25"/>
  <c r="H25"/>
  <c r="I25" s="1"/>
  <c r="G25"/>
  <c r="K24"/>
  <c r="H24"/>
  <c r="I24" s="1"/>
  <c r="G24"/>
  <c r="K23"/>
  <c r="H23"/>
  <c r="I23" s="1"/>
  <c r="G23"/>
  <c r="K22"/>
  <c r="H22"/>
  <c r="I22" s="1"/>
  <c r="G22"/>
  <c r="K21"/>
  <c r="H21"/>
  <c r="I21" s="1"/>
  <c r="G21"/>
  <c r="K20"/>
  <c r="H20"/>
  <c r="I20" s="1"/>
  <c r="G20"/>
  <c r="K19"/>
  <c r="H19"/>
  <c r="I19" s="1"/>
  <c r="G19"/>
  <c r="K18"/>
  <c r="H18"/>
  <c r="I18" s="1"/>
  <c r="G18"/>
  <c r="K17"/>
  <c r="H17"/>
  <c r="I17" s="1"/>
  <c r="G17"/>
  <c r="K16"/>
  <c r="H16"/>
  <c r="I16" s="1"/>
  <c r="G16"/>
  <c r="K15"/>
  <c r="H15"/>
  <c r="I15" s="1"/>
  <c r="G15"/>
  <c r="K14"/>
  <c r="H14"/>
  <c r="I14" s="1"/>
  <c r="G14"/>
  <c r="K13"/>
  <c r="H13"/>
  <c r="I13" s="1"/>
  <c r="G13"/>
  <c r="K12"/>
  <c r="H12"/>
  <c r="I12" s="1"/>
  <c r="G12"/>
  <c r="K11"/>
  <c r="H11"/>
  <c r="I11" s="1"/>
  <c r="G11"/>
  <c r="K10"/>
  <c r="H10"/>
  <c r="I10" s="1"/>
  <c r="G10"/>
  <c r="K9"/>
  <c r="H9"/>
  <c r="I9" s="1"/>
  <c r="G9"/>
  <c r="K8"/>
  <c r="H8"/>
  <c r="I8" s="1"/>
  <c r="G8"/>
  <c r="K7"/>
  <c r="H7"/>
  <c r="I7" s="1"/>
  <c r="G7"/>
  <c r="K6"/>
  <c r="H6"/>
  <c r="I6" s="1"/>
  <c r="G6"/>
  <c r="K5"/>
  <c r="H5"/>
  <c r="I5" s="1"/>
  <c r="G5"/>
  <c r="K4"/>
  <c r="H4"/>
  <c r="I4" s="1"/>
  <c r="G4"/>
  <c r="K3"/>
  <c r="H3"/>
  <c r="I3" s="1"/>
  <c r="G3"/>
  <c r="K2"/>
  <c r="H2"/>
  <c r="I2" s="1"/>
  <c r="G2"/>
  <c r="L33" i="5" l="1"/>
  <c r="M33" s="1"/>
  <c r="D23" i="2"/>
  <c r="D27"/>
  <c r="D39"/>
  <c r="D55"/>
  <c r="D59"/>
  <c r="D49"/>
  <c r="D28"/>
  <c r="D48"/>
  <c r="L166" i="5"/>
  <c r="M166" s="1"/>
  <c r="D67" i="2"/>
  <c r="D111"/>
  <c r="D143"/>
  <c r="D191"/>
  <c r="D235"/>
  <c r="D102"/>
  <c r="D142"/>
  <c r="D170"/>
  <c r="D210"/>
  <c r="D222"/>
  <c r="D73"/>
  <c r="D89"/>
  <c r="D105"/>
  <c r="D197"/>
  <c r="D225"/>
  <c r="D188"/>
  <c r="D224"/>
  <c r="D239"/>
  <c r="D238"/>
  <c r="L90" i="5"/>
  <c r="M90" s="1"/>
  <c r="L106"/>
  <c r="M106" s="1"/>
  <c r="L6"/>
  <c r="M6" s="1"/>
  <c r="L9"/>
  <c r="M9" s="1"/>
  <c r="L22"/>
  <c r="M22" s="1"/>
  <c r="L25"/>
  <c r="M25" s="1"/>
  <c r="L38"/>
  <c r="M38" s="1"/>
  <c r="L41"/>
  <c r="M41" s="1"/>
  <c r="L54"/>
  <c r="M54" s="1"/>
  <c r="L57"/>
  <c r="M57" s="1"/>
  <c r="L70"/>
  <c r="M70" s="1"/>
  <c r="L73"/>
  <c r="M73" s="1"/>
  <c r="L86"/>
  <c r="M86" s="1"/>
  <c r="D93"/>
  <c r="E93" s="1"/>
  <c r="L93" s="1"/>
  <c r="M93" s="1"/>
  <c r="D109"/>
  <c r="E109" s="1"/>
  <c r="L109" s="1"/>
  <c r="M109" s="1"/>
  <c r="D113"/>
  <c r="E113" s="1"/>
  <c r="L113" s="1"/>
  <c r="M113" s="1"/>
  <c r="D117"/>
  <c r="E117" s="1"/>
  <c r="L117" s="1"/>
  <c r="M117" s="1"/>
  <c r="L120"/>
  <c r="M120" s="1"/>
  <c r="D121"/>
  <c r="E121" s="1"/>
  <c r="L121" s="1"/>
  <c r="M121" s="1"/>
  <c r="L124"/>
  <c r="M124" s="1"/>
  <c r="D125"/>
  <c r="E125" s="1"/>
  <c r="L125" s="1"/>
  <c r="M125" s="1"/>
  <c r="D129"/>
  <c r="E129" s="1"/>
  <c r="L129" s="1"/>
  <c r="M129" s="1"/>
  <c r="D133"/>
  <c r="E133" s="1"/>
  <c r="L133" s="1"/>
  <c r="M133" s="1"/>
  <c r="L136"/>
  <c r="M136" s="1"/>
  <c r="D137"/>
  <c r="E137" s="1"/>
  <c r="L137" s="1"/>
  <c r="M137" s="1"/>
  <c r="L140"/>
  <c r="M140" s="1"/>
  <c r="D141"/>
  <c r="E141" s="1"/>
  <c r="L141" s="1"/>
  <c r="M141" s="1"/>
  <c r="D145"/>
  <c r="E145" s="1"/>
  <c r="L145" s="1"/>
  <c r="M145" s="1"/>
  <c r="D149"/>
  <c r="E149" s="1"/>
  <c r="L149" s="1"/>
  <c r="M149" s="1"/>
  <c r="L152"/>
  <c r="M152" s="1"/>
  <c r="D153"/>
  <c r="E153" s="1"/>
  <c r="L153" s="1"/>
  <c r="M153" s="1"/>
  <c r="L156"/>
  <c r="M156" s="1"/>
  <c r="D157"/>
  <c r="E157" s="1"/>
  <c r="L157" s="1"/>
  <c r="M157" s="1"/>
  <c r="D161"/>
  <c r="E161" s="1"/>
  <c r="L161" s="1"/>
  <c r="M161" s="1"/>
  <c r="D165"/>
  <c r="E165" s="1"/>
  <c r="L168"/>
  <c r="M168" s="1"/>
  <c r="D169"/>
  <c r="E169" s="1"/>
  <c r="L169" s="1"/>
  <c r="M169" s="1"/>
  <c r="D5"/>
  <c r="E5" s="1"/>
  <c r="L5" s="1"/>
  <c r="M5" s="1"/>
  <c r="D18"/>
  <c r="E18" s="1"/>
  <c r="L18" s="1"/>
  <c r="M18" s="1"/>
  <c r="D34"/>
  <c r="E34" s="1"/>
  <c r="D50"/>
  <c r="E50" s="1"/>
  <c r="L50" s="1"/>
  <c r="M50" s="1"/>
  <c r="D66"/>
  <c r="E66" s="1"/>
  <c r="L66" s="1"/>
  <c r="M66" s="1"/>
  <c r="D82"/>
  <c r="E82" s="1"/>
  <c r="L82" s="1"/>
  <c r="M82" s="1"/>
  <c r="D98"/>
  <c r="E98" s="1"/>
  <c r="L98" s="1"/>
  <c r="M98" s="1"/>
  <c r="L2"/>
  <c r="M2" s="1"/>
  <c r="D21"/>
  <c r="E21" s="1"/>
  <c r="L21" s="1"/>
  <c r="M21" s="1"/>
  <c r="D37"/>
  <c r="E37" s="1"/>
  <c r="L37" s="1"/>
  <c r="M37" s="1"/>
  <c r="D53"/>
  <c r="E53" s="1"/>
  <c r="L53" s="1"/>
  <c r="M53" s="1"/>
  <c r="D69"/>
  <c r="E69" s="1"/>
  <c r="L69" s="1"/>
  <c r="M69" s="1"/>
  <c r="D85"/>
  <c r="E85" s="1"/>
  <c r="L85" s="1"/>
  <c r="M85" s="1"/>
  <c r="D101"/>
  <c r="E101" s="1"/>
  <c r="L101" s="1"/>
  <c r="M101" s="1"/>
  <c r="D112"/>
  <c r="E112" s="1"/>
  <c r="L112" s="1"/>
  <c r="M112" s="1"/>
  <c r="D116"/>
  <c r="E116" s="1"/>
  <c r="L116" s="1"/>
  <c r="M116" s="1"/>
  <c r="D120"/>
  <c r="E120" s="1"/>
  <c r="D124"/>
  <c r="E124" s="1"/>
  <c r="D128"/>
  <c r="E128" s="1"/>
  <c r="L128" s="1"/>
  <c r="M128" s="1"/>
  <c r="D132"/>
  <c r="E132" s="1"/>
  <c r="L132" s="1"/>
  <c r="M132" s="1"/>
  <c r="D136"/>
  <c r="E136" s="1"/>
  <c r="D140"/>
  <c r="E140" s="1"/>
  <c r="D144"/>
  <c r="E144" s="1"/>
  <c r="L144" s="1"/>
  <c r="M144" s="1"/>
  <c r="D148"/>
  <c r="E148" s="1"/>
  <c r="D152"/>
  <c r="E152" s="1"/>
  <c r="D156"/>
  <c r="E156" s="1"/>
  <c r="D160"/>
  <c r="E160" s="1"/>
  <c r="L160" s="1"/>
  <c r="M160" s="1"/>
  <c r="D164"/>
  <c r="E164" s="1"/>
  <c r="D168"/>
  <c r="E168" s="1"/>
  <c r="I15"/>
  <c r="D15"/>
  <c r="E15" s="1"/>
  <c r="L15" s="1"/>
  <c r="M15" s="1"/>
  <c r="I63"/>
  <c r="D63"/>
  <c r="E63" s="1"/>
  <c r="I79"/>
  <c r="D79"/>
  <c r="E79" s="1"/>
  <c r="L79" s="1"/>
  <c r="M79" s="1"/>
  <c r="I119"/>
  <c r="D119"/>
  <c r="E119" s="1"/>
  <c r="I127"/>
  <c r="D127"/>
  <c r="E127" s="1"/>
  <c r="I3"/>
  <c r="D3"/>
  <c r="E3" s="1"/>
  <c r="I11"/>
  <c r="D11"/>
  <c r="E11" s="1"/>
  <c r="L11" s="1"/>
  <c r="M11" s="1"/>
  <c r="I27"/>
  <c r="D27"/>
  <c r="E27" s="1"/>
  <c r="I43"/>
  <c r="D43"/>
  <c r="E43" s="1"/>
  <c r="L43" s="1"/>
  <c r="M43" s="1"/>
  <c r="I59"/>
  <c r="D59"/>
  <c r="E59" s="1"/>
  <c r="I75"/>
  <c r="D75"/>
  <c r="E75" s="1"/>
  <c r="L75" s="1"/>
  <c r="M75" s="1"/>
  <c r="I91"/>
  <c r="D91"/>
  <c r="E91" s="1"/>
  <c r="I107"/>
  <c r="D107"/>
  <c r="E107" s="1"/>
  <c r="L107" s="1"/>
  <c r="M107" s="1"/>
  <c r="L14"/>
  <c r="M14" s="1"/>
  <c r="L30"/>
  <c r="M30" s="1"/>
  <c r="L46"/>
  <c r="M46" s="1"/>
  <c r="L62"/>
  <c r="M62" s="1"/>
  <c r="L78"/>
  <c r="M78" s="1"/>
  <c r="L94"/>
  <c r="M94" s="1"/>
  <c r="L110"/>
  <c r="M110" s="1"/>
  <c r="L118"/>
  <c r="M118" s="1"/>
  <c r="L126"/>
  <c r="M126" s="1"/>
  <c r="L134"/>
  <c r="M134" s="1"/>
  <c r="L142"/>
  <c r="M142" s="1"/>
  <c r="L150"/>
  <c r="M150" s="1"/>
  <c r="I47"/>
  <c r="D47"/>
  <c r="E47" s="1"/>
  <c r="I95"/>
  <c r="D95"/>
  <c r="E95" s="1"/>
  <c r="L95" s="1"/>
  <c r="M95" s="1"/>
  <c r="I19"/>
  <c r="D19"/>
  <c r="E19" s="1"/>
  <c r="I35"/>
  <c r="D35"/>
  <c r="E35" s="1"/>
  <c r="I51"/>
  <c r="D51"/>
  <c r="E51" s="1"/>
  <c r="I67"/>
  <c r="D67"/>
  <c r="E67" s="1"/>
  <c r="L67" s="1"/>
  <c r="M67" s="1"/>
  <c r="I83"/>
  <c r="D83"/>
  <c r="E83" s="1"/>
  <c r="I99"/>
  <c r="D99"/>
  <c r="E99" s="1"/>
  <c r="L99" s="1"/>
  <c r="M99" s="1"/>
  <c r="L102"/>
  <c r="M102" s="1"/>
  <c r="L114"/>
  <c r="M114" s="1"/>
  <c r="I31"/>
  <c r="D31"/>
  <c r="E31" s="1"/>
  <c r="I111"/>
  <c r="D111"/>
  <c r="E111" s="1"/>
  <c r="I135"/>
  <c r="D135"/>
  <c r="E135" s="1"/>
  <c r="L135" s="1"/>
  <c r="M135" s="1"/>
  <c r="I143"/>
  <c r="D143"/>
  <c r="E143" s="1"/>
  <c r="I151"/>
  <c r="D151"/>
  <c r="E151" s="1"/>
  <c r="L151" s="1"/>
  <c r="M151" s="1"/>
  <c r="I7"/>
  <c r="D7"/>
  <c r="E7" s="1"/>
  <c r="I23"/>
  <c r="D23"/>
  <c r="E23" s="1"/>
  <c r="L23" s="1"/>
  <c r="M23" s="1"/>
  <c r="I39"/>
  <c r="D39"/>
  <c r="E39" s="1"/>
  <c r="I55"/>
  <c r="D55"/>
  <c r="E55" s="1"/>
  <c r="L55" s="1"/>
  <c r="M55" s="1"/>
  <c r="I71"/>
  <c r="D71"/>
  <c r="E71" s="1"/>
  <c r="I87"/>
  <c r="D87"/>
  <c r="E87" s="1"/>
  <c r="L87" s="1"/>
  <c r="M87" s="1"/>
  <c r="I103"/>
  <c r="D103"/>
  <c r="E103" s="1"/>
  <c r="I115"/>
  <c r="D115"/>
  <c r="E115" s="1"/>
  <c r="L115" s="1"/>
  <c r="M115" s="1"/>
  <c r="I123"/>
  <c r="D123"/>
  <c r="E123" s="1"/>
  <c r="I131"/>
  <c r="D131"/>
  <c r="E131" s="1"/>
  <c r="L131" s="1"/>
  <c r="M131" s="1"/>
  <c r="I139"/>
  <c r="D139"/>
  <c r="E139" s="1"/>
  <c r="I147"/>
  <c r="D147"/>
  <c r="E147" s="1"/>
  <c r="L147" s="1"/>
  <c r="M147" s="1"/>
  <c r="D4"/>
  <c r="E4" s="1"/>
  <c r="L4" s="1"/>
  <c r="M4" s="1"/>
  <c r="D8"/>
  <c r="E8" s="1"/>
  <c r="L8" s="1"/>
  <c r="M8" s="1"/>
  <c r="D12"/>
  <c r="E12" s="1"/>
  <c r="L12" s="1"/>
  <c r="M12" s="1"/>
  <c r="D16"/>
  <c r="E16" s="1"/>
  <c r="L16" s="1"/>
  <c r="M16" s="1"/>
  <c r="D20"/>
  <c r="E20" s="1"/>
  <c r="L20" s="1"/>
  <c r="M20" s="1"/>
  <c r="D24"/>
  <c r="E24" s="1"/>
  <c r="L24" s="1"/>
  <c r="M24" s="1"/>
  <c r="D28"/>
  <c r="E28" s="1"/>
  <c r="L28" s="1"/>
  <c r="M28" s="1"/>
  <c r="D32"/>
  <c r="E32" s="1"/>
  <c r="D36"/>
  <c r="E36" s="1"/>
  <c r="D40"/>
  <c r="E40" s="1"/>
  <c r="L40" s="1"/>
  <c r="M40" s="1"/>
  <c r="D44"/>
  <c r="E44" s="1"/>
  <c r="L44" s="1"/>
  <c r="M44" s="1"/>
  <c r="D48"/>
  <c r="E48" s="1"/>
  <c r="L48" s="1"/>
  <c r="M48" s="1"/>
  <c r="D52"/>
  <c r="E52" s="1"/>
  <c r="L52" s="1"/>
  <c r="M52" s="1"/>
  <c r="D56"/>
  <c r="E56" s="1"/>
  <c r="L56" s="1"/>
  <c r="M56" s="1"/>
  <c r="D60"/>
  <c r="E60" s="1"/>
  <c r="L60" s="1"/>
  <c r="M60" s="1"/>
  <c r="D64"/>
  <c r="E64" s="1"/>
  <c r="L64" s="1"/>
  <c r="M64" s="1"/>
  <c r="D68"/>
  <c r="E68" s="1"/>
  <c r="L68" s="1"/>
  <c r="M68" s="1"/>
  <c r="D72"/>
  <c r="E72" s="1"/>
  <c r="L72" s="1"/>
  <c r="M72" s="1"/>
  <c r="D76"/>
  <c r="E76" s="1"/>
  <c r="L76" s="1"/>
  <c r="M76" s="1"/>
  <c r="D80"/>
  <c r="E80" s="1"/>
  <c r="L80" s="1"/>
  <c r="M80" s="1"/>
  <c r="D84"/>
  <c r="E84" s="1"/>
  <c r="L84" s="1"/>
  <c r="M84" s="1"/>
  <c r="D88"/>
  <c r="E88" s="1"/>
  <c r="L88" s="1"/>
  <c r="M88" s="1"/>
  <c r="D92"/>
  <c r="E92" s="1"/>
  <c r="L92" s="1"/>
  <c r="M92" s="1"/>
  <c r="D96"/>
  <c r="E96" s="1"/>
  <c r="L96" s="1"/>
  <c r="M96" s="1"/>
  <c r="D100"/>
  <c r="E100" s="1"/>
  <c r="L100" s="1"/>
  <c r="M100" s="1"/>
  <c r="D104"/>
  <c r="E104" s="1"/>
  <c r="L104" s="1"/>
  <c r="M104" s="1"/>
  <c r="D108"/>
  <c r="E108" s="1"/>
  <c r="L108" s="1"/>
  <c r="M108" s="1"/>
  <c r="D155"/>
  <c r="E155" s="1"/>
  <c r="L155" s="1"/>
  <c r="M155" s="1"/>
  <c r="D159"/>
  <c r="E159" s="1"/>
  <c r="L159" s="1"/>
  <c r="M159" s="1"/>
  <c r="D163"/>
  <c r="E163" s="1"/>
  <c r="L163" s="1"/>
  <c r="M163" s="1"/>
  <c r="D167"/>
  <c r="E167" s="1"/>
  <c r="L167" s="1"/>
  <c r="M167" s="1"/>
  <c r="I48" i="4"/>
  <c r="D48"/>
  <c r="E48" s="1"/>
  <c r="I50"/>
  <c r="D50"/>
  <c r="E50" s="1"/>
  <c r="I52"/>
  <c r="D52"/>
  <c r="E52" s="1"/>
  <c r="I72"/>
  <c r="D72"/>
  <c r="E72" s="1"/>
  <c r="I74"/>
  <c r="D74"/>
  <c r="E74" s="1"/>
  <c r="I76"/>
  <c r="D76"/>
  <c r="E76" s="1"/>
  <c r="I78"/>
  <c r="D78"/>
  <c r="E78" s="1"/>
  <c r="I80"/>
  <c r="D80"/>
  <c r="E80" s="1"/>
  <c r="I82"/>
  <c r="D82"/>
  <c r="E82" s="1"/>
  <c r="I84"/>
  <c r="D84"/>
  <c r="E84" s="1"/>
  <c r="I86"/>
  <c r="D86"/>
  <c r="E86" s="1"/>
  <c r="I88"/>
  <c r="D88"/>
  <c r="E88" s="1"/>
  <c r="I102"/>
  <c r="D102"/>
  <c r="E102" s="1"/>
  <c r="I104"/>
  <c r="D104"/>
  <c r="E104" s="1"/>
  <c r="I106"/>
  <c r="D106"/>
  <c r="E106" s="1"/>
  <c r="I108"/>
  <c r="D108"/>
  <c r="E108" s="1"/>
  <c r="I116"/>
  <c r="D116"/>
  <c r="E116" s="1"/>
  <c r="I118"/>
  <c r="D118"/>
  <c r="E118" s="1"/>
  <c r="I120"/>
  <c r="D120"/>
  <c r="E120" s="1"/>
  <c r="I122"/>
  <c r="D122"/>
  <c r="E122" s="1"/>
  <c r="I124"/>
  <c r="D124"/>
  <c r="E124" s="1"/>
  <c r="I126"/>
  <c r="D126"/>
  <c r="E126" s="1"/>
  <c r="I130"/>
  <c r="D130"/>
  <c r="E130" s="1"/>
  <c r="I132"/>
  <c r="D132"/>
  <c r="E132" s="1"/>
  <c r="I140"/>
  <c r="D140"/>
  <c r="E140" s="1"/>
  <c r="I162"/>
  <c r="D162"/>
  <c r="E162" s="1"/>
  <c r="I168"/>
  <c r="D168"/>
  <c r="E168" s="1"/>
  <c r="I42"/>
  <c r="D42"/>
  <c r="E42" s="1"/>
  <c r="I44"/>
  <c r="D44"/>
  <c r="E44" s="1"/>
  <c r="I46"/>
  <c r="D46"/>
  <c r="E46" s="1"/>
  <c r="I66"/>
  <c r="D66"/>
  <c r="E66" s="1"/>
  <c r="I68"/>
  <c r="D68"/>
  <c r="E68" s="1"/>
  <c r="I94"/>
  <c r="D94"/>
  <c r="E94" s="1"/>
  <c r="I96"/>
  <c r="D96"/>
  <c r="E96" s="1"/>
  <c r="I100"/>
  <c r="D100"/>
  <c r="E100" s="1"/>
  <c r="I110"/>
  <c r="D110"/>
  <c r="E110" s="1"/>
  <c r="I112"/>
  <c r="D112"/>
  <c r="E112" s="1"/>
  <c r="I114"/>
  <c r="D114"/>
  <c r="E114" s="1"/>
  <c r="I128"/>
  <c r="D128"/>
  <c r="E128" s="1"/>
  <c r="I134"/>
  <c r="D134"/>
  <c r="E134" s="1"/>
  <c r="I136"/>
  <c r="D136"/>
  <c r="E136" s="1"/>
  <c r="I138"/>
  <c r="D138"/>
  <c r="E138" s="1"/>
  <c r="I142"/>
  <c r="D142"/>
  <c r="E142" s="1"/>
  <c r="I144"/>
  <c r="D144"/>
  <c r="E144" s="1"/>
  <c r="I150"/>
  <c r="D150"/>
  <c r="E150" s="1"/>
  <c r="I54"/>
  <c r="D54"/>
  <c r="E54" s="1"/>
  <c r="I56"/>
  <c r="D56"/>
  <c r="E56" s="1"/>
  <c r="I58"/>
  <c r="D58"/>
  <c r="E58" s="1"/>
  <c r="I60"/>
  <c r="D60"/>
  <c r="E60" s="1"/>
  <c r="I62"/>
  <c r="D62"/>
  <c r="E62" s="1"/>
  <c r="I64"/>
  <c r="D64"/>
  <c r="E64" s="1"/>
  <c r="I70"/>
  <c r="D70"/>
  <c r="E70" s="1"/>
  <c r="I90"/>
  <c r="D90"/>
  <c r="E90" s="1"/>
  <c r="I92"/>
  <c r="D92"/>
  <c r="E92" s="1"/>
  <c r="I98"/>
  <c r="D98"/>
  <c r="E98" s="1"/>
  <c r="I146"/>
  <c r="D146"/>
  <c r="E146" s="1"/>
  <c r="I148"/>
  <c r="D148"/>
  <c r="E148" s="1"/>
  <c r="I152"/>
  <c r="D152"/>
  <c r="E152" s="1"/>
  <c r="I154"/>
  <c r="D154"/>
  <c r="E154" s="1"/>
  <c r="I156"/>
  <c r="D156"/>
  <c r="E156" s="1"/>
  <c r="I158"/>
  <c r="D158"/>
  <c r="E158" s="1"/>
  <c r="I160"/>
  <c r="D160"/>
  <c r="E160" s="1"/>
  <c r="I164"/>
  <c r="D164"/>
  <c r="E164" s="1"/>
  <c r="I166"/>
  <c r="D166"/>
  <c r="E166" s="1"/>
  <c r="I43"/>
  <c r="D43"/>
  <c r="E43" s="1"/>
  <c r="I45"/>
  <c r="D45"/>
  <c r="E45" s="1"/>
  <c r="I47"/>
  <c r="D47"/>
  <c r="E47" s="1"/>
  <c r="I49"/>
  <c r="D49"/>
  <c r="E49" s="1"/>
  <c r="I51"/>
  <c r="D51"/>
  <c r="E51" s="1"/>
  <c r="I53"/>
  <c r="D53"/>
  <c r="E53" s="1"/>
  <c r="I55"/>
  <c r="D55"/>
  <c r="E55" s="1"/>
  <c r="I57"/>
  <c r="D57"/>
  <c r="E57" s="1"/>
  <c r="I59"/>
  <c r="D59"/>
  <c r="E59" s="1"/>
  <c r="I61"/>
  <c r="D61"/>
  <c r="E61" s="1"/>
  <c r="I63"/>
  <c r="D63"/>
  <c r="E63" s="1"/>
  <c r="I65"/>
  <c r="D65"/>
  <c r="E65" s="1"/>
  <c r="I67"/>
  <c r="D67"/>
  <c r="E67" s="1"/>
  <c r="I69"/>
  <c r="D69"/>
  <c r="E69" s="1"/>
  <c r="I71"/>
  <c r="D71"/>
  <c r="E71" s="1"/>
  <c r="I73"/>
  <c r="D73"/>
  <c r="E73" s="1"/>
  <c r="I75"/>
  <c r="D75"/>
  <c r="E75" s="1"/>
  <c r="I77"/>
  <c r="D77"/>
  <c r="E77" s="1"/>
  <c r="I79"/>
  <c r="D79"/>
  <c r="E79" s="1"/>
  <c r="I81"/>
  <c r="D81"/>
  <c r="E81" s="1"/>
  <c r="I83"/>
  <c r="D83"/>
  <c r="E83" s="1"/>
  <c r="I85"/>
  <c r="D85"/>
  <c r="E85" s="1"/>
  <c r="I87"/>
  <c r="D87"/>
  <c r="E87" s="1"/>
  <c r="I89"/>
  <c r="D89"/>
  <c r="E89" s="1"/>
  <c r="I91"/>
  <c r="D91"/>
  <c r="E91" s="1"/>
  <c r="I93"/>
  <c r="D93"/>
  <c r="E93" s="1"/>
  <c r="I95"/>
  <c r="D95"/>
  <c r="E95" s="1"/>
  <c r="I97"/>
  <c r="D97"/>
  <c r="E97" s="1"/>
  <c r="I99"/>
  <c r="D99"/>
  <c r="E99" s="1"/>
  <c r="I101"/>
  <c r="D101"/>
  <c r="E101" s="1"/>
  <c r="I103"/>
  <c r="D103"/>
  <c r="E103" s="1"/>
  <c r="I105"/>
  <c r="D105"/>
  <c r="E105" s="1"/>
  <c r="I107"/>
  <c r="D107"/>
  <c r="E107" s="1"/>
  <c r="I109"/>
  <c r="D109"/>
  <c r="E109" s="1"/>
  <c r="I111"/>
  <c r="D111"/>
  <c r="E111" s="1"/>
  <c r="I113"/>
  <c r="D113"/>
  <c r="E113" s="1"/>
  <c r="I115"/>
  <c r="D115"/>
  <c r="E115" s="1"/>
  <c r="I117"/>
  <c r="D117"/>
  <c r="E117" s="1"/>
  <c r="I119"/>
  <c r="D119"/>
  <c r="E119" s="1"/>
  <c r="I121"/>
  <c r="D121"/>
  <c r="E121" s="1"/>
  <c r="I123"/>
  <c r="D123"/>
  <c r="E123" s="1"/>
  <c r="I125"/>
  <c r="D125"/>
  <c r="E125" s="1"/>
  <c r="I127"/>
  <c r="D127"/>
  <c r="E127" s="1"/>
  <c r="I129"/>
  <c r="D129"/>
  <c r="E129" s="1"/>
  <c r="I131"/>
  <c r="D131"/>
  <c r="E131" s="1"/>
  <c r="I133"/>
  <c r="D133"/>
  <c r="E133" s="1"/>
  <c r="I135"/>
  <c r="D135"/>
  <c r="E135" s="1"/>
  <c r="I137"/>
  <c r="D137"/>
  <c r="E137" s="1"/>
  <c r="I139"/>
  <c r="D139"/>
  <c r="E139" s="1"/>
  <c r="I141"/>
  <c r="D141"/>
  <c r="E141" s="1"/>
  <c r="I143"/>
  <c r="D143"/>
  <c r="E143" s="1"/>
  <c r="I145"/>
  <c r="D145"/>
  <c r="E145" s="1"/>
  <c r="I147"/>
  <c r="D147"/>
  <c r="E147" s="1"/>
  <c r="I149"/>
  <c r="D149"/>
  <c r="E149" s="1"/>
  <c r="I151"/>
  <c r="D151"/>
  <c r="E151" s="1"/>
  <c r="I153"/>
  <c r="D153"/>
  <c r="E153" s="1"/>
  <c r="I155"/>
  <c r="D155"/>
  <c r="E155" s="1"/>
  <c r="I157"/>
  <c r="D157"/>
  <c r="E157" s="1"/>
  <c r="I159"/>
  <c r="D159"/>
  <c r="E159" s="1"/>
  <c r="I161"/>
  <c r="D161"/>
  <c r="E161" s="1"/>
  <c r="I163"/>
  <c r="D163"/>
  <c r="E163" s="1"/>
  <c r="I165"/>
  <c r="D165"/>
  <c r="E165" s="1"/>
  <c r="I167"/>
  <c r="D167"/>
  <c r="E167" s="1"/>
  <c r="I169"/>
  <c r="D169"/>
  <c r="E169" s="1"/>
  <c r="D2"/>
  <c r="E2" s="1"/>
  <c r="L2" s="1"/>
  <c r="M2" s="1"/>
  <c r="D3"/>
  <c r="E3" s="1"/>
  <c r="L3" s="1"/>
  <c r="M3" s="1"/>
  <c r="D4"/>
  <c r="E4" s="1"/>
  <c r="L4" s="1"/>
  <c r="M4" s="1"/>
  <c r="D5"/>
  <c r="E5" s="1"/>
  <c r="L5" s="1"/>
  <c r="M5" s="1"/>
  <c r="D6"/>
  <c r="E6" s="1"/>
  <c r="L6" s="1"/>
  <c r="M6" s="1"/>
  <c r="D7"/>
  <c r="E7" s="1"/>
  <c r="L7" s="1"/>
  <c r="M7" s="1"/>
  <c r="D8"/>
  <c r="E8" s="1"/>
  <c r="L8" s="1"/>
  <c r="M8" s="1"/>
  <c r="D9"/>
  <c r="E9" s="1"/>
  <c r="L9" s="1"/>
  <c r="M9" s="1"/>
  <c r="D10"/>
  <c r="E10" s="1"/>
  <c r="D11"/>
  <c r="E11" s="1"/>
  <c r="D12"/>
  <c r="E12" s="1"/>
  <c r="L12" s="1"/>
  <c r="M12" s="1"/>
  <c r="D13"/>
  <c r="E13" s="1"/>
  <c r="L13" s="1"/>
  <c r="M13" s="1"/>
  <c r="D14"/>
  <c r="E14" s="1"/>
  <c r="L14" s="1"/>
  <c r="M14" s="1"/>
  <c r="D15"/>
  <c r="E15" s="1"/>
  <c r="L15" s="1"/>
  <c r="M15" s="1"/>
  <c r="D16"/>
  <c r="E16" s="1"/>
  <c r="L16" s="1"/>
  <c r="M16" s="1"/>
  <c r="D17"/>
  <c r="E17" s="1"/>
  <c r="L17" s="1"/>
  <c r="M17" s="1"/>
  <c r="D18"/>
  <c r="E18" s="1"/>
  <c r="L18" s="1"/>
  <c r="M18" s="1"/>
  <c r="D19"/>
  <c r="E19" s="1"/>
  <c r="L19" s="1"/>
  <c r="M19" s="1"/>
  <c r="D20"/>
  <c r="E20" s="1"/>
  <c r="L20" s="1"/>
  <c r="M20" s="1"/>
  <c r="D21"/>
  <c r="E21" s="1"/>
  <c r="L21" s="1"/>
  <c r="M21" s="1"/>
  <c r="D22"/>
  <c r="E22" s="1"/>
  <c r="L22" s="1"/>
  <c r="M22" s="1"/>
  <c r="D23"/>
  <c r="E23" s="1"/>
  <c r="L23" s="1"/>
  <c r="M23" s="1"/>
  <c r="D24"/>
  <c r="E24" s="1"/>
  <c r="L24" s="1"/>
  <c r="M24" s="1"/>
  <c r="D25"/>
  <c r="E25" s="1"/>
  <c r="L25" s="1"/>
  <c r="M25" s="1"/>
  <c r="D26"/>
  <c r="E26" s="1"/>
  <c r="L26" s="1"/>
  <c r="M26" s="1"/>
  <c r="D27"/>
  <c r="E27" s="1"/>
  <c r="L27" s="1"/>
  <c r="M27" s="1"/>
  <c r="D28"/>
  <c r="E28" s="1"/>
  <c r="L28" s="1"/>
  <c r="M28" s="1"/>
  <c r="D29"/>
  <c r="E29" s="1"/>
  <c r="L29" s="1"/>
  <c r="M29" s="1"/>
  <c r="D30"/>
  <c r="E30" s="1"/>
  <c r="L30" s="1"/>
  <c r="M30" s="1"/>
  <c r="D31"/>
  <c r="E31" s="1"/>
  <c r="L31" s="1"/>
  <c r="M31" s="1"/>
  <c r="D32"/>
  <c r="E32" s="1"/>
  <c r="L32" s="1"/>
  <c r="M32" s="1"/>
  <c r="D33"/>
  <c r="E33" s="1"/>
  <c r="L33" s="1"/>
  <c r="M33" s="1"/>
  <c r="D34"/>
  <c r="E34" s="1"/>
  <c r="L34" s="1"/>
  <c r="M34" s="1"/>
  <c r="D35"/>
  <c r="E35" s="1"/>
  <c r="L35" s="1"/>
  <c r="M35" s="1"/>
  <c r="D36"/>
  <c r="E36" s="1"/>
  <c r="L36" s="1"/>
  <c r="M36" s="1"/>
  <c r="D37"/>
  <c r="E37" s="1"/>
  <c r="L37" s="1"/>
  <c r="M37" s="1"/>
  <c r="D38"/>
  <c r="E38" s="1"/>
  <c r="L38" s="1"/>
  <c r="M38" s="1"/>
  <c r="D39"/>
  <c r="E39" s="1"/>
  <c r="L39" s="1"/>
  <c r="M39" s="1"/>
  <c r="D40"/>
  <c r="E40" s="1"/>
  <c r="L40" s="1"/>
  <c r="M40" s="1"/>
  <c r="D41"/>
  <c r="E41" s="1"/>
  <c r="L41" s="1"/>
  <c r="M41" s="1"/>
  <c r="L31" i="5" l="1"/>
  <c r="M31" s="1"/>
  <c r="D31" i="2"/>
  <c r="D29"/>
  <c r="D53"/>
  <c r="L35" i="5"/>
  <c r="M35" s="1"/>
  <c r="D203" i="2"/>
  <c r="D215"/>
  <c r="D231"/>
  <c r="D190"/>
  <c r="D209"/>
  <c r="D221"/>
  <c r="D233"/>
  <c r="D237"/>
  <c r="L127" i="5"/>
  <c r="M127" s="1"/>
  <c r="D79" i="2"/>
  <c r="D98"/>
  <c r="D118"/>
  <c r="D130"/>
  <c r="D181"/>
  <c r="D84"/>
  <c r="D92"/>
  <c r="D132"/>
  <c r="D160"/>
  <c r="L34" i="5"/>
  <c r="M34" s="1"/>
  <c r="D199" i="2"/>
  <c r="D207"/>
  <c r="D219"/>
  <c r="D227"/>
  <c r="D214"/>
  <c r="D234"/>
  <c r="D201"/>
  <c r="D229"/>
  <c r="D159"/>
  <c r="D78"/>
  <c r="D178"/>
  <c r="D93"/>
  <c r="D97"/>
  <c r="D129"/>
  <c r="D104"/>
  <c r="D140"/>
  <c r="L36" i="5"/>
  <c r="M36" s="1"/>
  <c r="D82" i="2"/>
  <c r="D126"/>
  <c r="D134"/>
  <c r="D77"/>
  <c r="D81"/>
  <c r="D85"/>
  <c r="D100"/>
  <c r="D164"/>
  <c r="D184"/>
  <c r="L32" i="5"/>
  <c r="M32" s="1"/>
  <c r="D47" i="2"/>
  <c r="D30"/>
  <c r="D50"/>
  <c r="D66"/>
  <c r="D25"/>
  <c r="D41"/>
  <c r="D57"/>
  <c r="D24"/>
  <c r="D19"/>
  <c r="D51"/>
  <c r="D58"/>
  <c r="D62"/>
  <c r="D33"/>
  <c r="D20"/>
  <c r="D44"/>
  <c r="D52"/>
  <c r="D83"/>
  <c r="D87"/>
  <c r="D99"/>
  <c r="D139"/>
  <c r="D162"/>
  <c r="D182"/>
  <c r="D109"/>
  <c r="D153"/>
  <c r="D80"/>
  <c r="L165" i="5"/>
  <c r="M165" s="1"/>
  <c r="D95" i="2"/>
  <c r="D151"/>
  <c r="D175"/>
  <c r="D72"/>
  <c r="D76"/>
  <c r="D120"/>
  <c r="D124"/>
  <c r="D156"/>
  <c r="L164" i="5"/>
  <c r="M164" s="1"/>
  <c r="L148"/>
  <c r="M148" s="1"/>
  <c r="L139"/>
  <c r="M139" s="1"/>
  <c r="L123"/>
  <c r="M123" s="1"/>
  <c r="L103"/>
  <c r="M103" s="1"/>
  <c r="L71"/>
  <c r="M71" s="1"/>
  <c r="L39"/>
  <c r="M39" s="1"/>
  <c r="L7"/>
  <c r="M7" s="1"/>
  <c r="L143"/>
  <c r="M143" s="1"/>
  <c r="L111"/>
  <c r="M111" s="1"/>
  <c r="L83"/>
  <c r="M83" s="1"/>
  <c r="L51"/>
  <c r="M51" s="1"/>
  <c r="L19"/>
  <c r="M19" s="1"/>
  <c r="L47"/>
  <c r="M47" s="1"/>
  <c r="L91"/>
  <c r="M91" s="1"/>
  <c r="L59"/>
  <c r="M59" s="1"/>
  <c r="L27"/>
  <c r="M27" s="1"/>
  <c r="L3"/>
  <c r="M3" s="1"/>
  <c r="L119"/>
  <c r="M119" s="1"/>
  <c r="L63"/>
  <c r="M63" s="1"/>
  <c r="L82" i="4"/>
  <c r="M82" s="1"/>
  <c r="L163"/>
  <c r="M163" s="1"/>
  <c r="L151"/>
  <c r="M151" s="1"/>
  <c r="L139"/>
  <c r="M139" s="1"/>
  <c r="L123"/>
  <c r="M123" s="1"/>
  <c r="L111"/>
  <c r="M111" s="1"/>
  <c r="L99"/>
  <c r="M99" s="1"/>
  <c r="L91"/>
  <c r="M91" s="1"/>
  <c r="L79"/>
  <c r="M79" s="1"/>
  <c r="L75"/>
  <c r="M75" s="1"/>
  <c r="L71"/>
  <c r="M71" s="1"/>
  <c r="L67"/>
  <c r="M67" s="1"/>
  <c r="L59"/>
  <c r="M59" s="1"/>
  <c r="L51"/>
  <c r="M51" s="1"/>
  <c r="L47"/>
  <c r="M47" s="1"/>
  <c r="L43"/>
  <c r="M43" s="1"/>
  <c r="L164"/>
  <c r="M164" s="1"/>
  <c r="L158"/>
  <c r="M158" s="1"/>
  <c r="L154"/>
  <c r="M154" s="1"/>
  <c r="L148"/>
  <c r="M148" s="1"/>
  <c r="L98"/>
  <c r="M98" s="1"/>
  <c r="L90"/>
  <c r="M90" s="1"/>
  <c r="L64"/>
  <c r="M64" s="1"/>
  <c r="L60"/>
  <c r="M60" s="1"/>
  <c r="L56"/>
  <c r="M56" s="1"/>
  <c r="L150"/>
  <c r="M150" s="1"/>
  <c r="L142"/>
  <c r="M142" s="1"/>
  <c r="L136"/>
  <c r="M136" s="1"/>
  <c r="L128"/>
  <c r="M128" s="1"/>
  <c r="L112"/>
  <c r="M112" s="1"/>
  <c r="L100"/>
  <c r="M100" s="1"/>
  <c r="L94"/>
  <c r="M94" s="1"/>
  <c r="L66"/>
  <c r="M66" s="1"/>
  <c r="L44"/>
  <c r="M44" s="1"/>
  <c r="L168"/>
  <c r="M168" s="1"/>
  <c r="L140"/>
  <c r="M140" s="1"/>
  <c r="L130"/>
  <c r="M130" s="1"/>
  <c r="L124"/>
  <c r="M124" s="1"/>
  <c r="L120"/>
  <c r="M120" s="1"/>
  <c r="L116"/>
  <c r="M116" s="1"/>
  <c r="L106"/>
  <c r="M106" s="1"/>
  <c r="L102"/>
  <c r="M102" s="1"/>
  <c r="L86"/>
  <c r="M86" s="1"/>
  <c r="L78"/>
  <c r="M78" s="1"/>
  <c r="L74"/>
  <c r="M74" s="1"/>
  <c r="L52"/>
  <c r="M52" s="1"/>
  <c r="L48"/>
  <c r="M48" s="1"/>
  <c r="L10"/>
  <c r="M10" s="1"/>
  <c r="L159"/>
  <c r="M159" s="1"/>
  <c r="L147"/>
  <c r="M147" s="1"/>
  <c r="L131"/>
  <c r="M131" s="1"/>
  <c r="L119"/>
  <c r="M119" s="1"/>
  <c r="L107"/>
  <c r="M107" s="1"/>
  <c r="L95"/>
  <c r="M95" s="1"/>
  <c r="L83"/>
  <c r="M83" s="1"/>
  <c r="L63"/>
  <c r="M63" s="1"/>
  <c r="L11"/>
  <c r="M11" s="1"/>
  <c r="L167"/>
  <c r="M167" s="1"/>
  <c r="L155"/>
  <c r="M155" s="1"/>
  <c r="L143"/>
  <c r="M143" s="1"/>
  <c r="L135"/>
  <c r="M135" s="1"/>
  <c r="L127"/>
  <c r="M127" s="1"/>
  <c r="L115"/>
  <c r="M115" s="1"/>
  <c r="L103"/>
  <c r="M103" s="1"/>
  <c r="L87"/>
  <c r="M87" s="1"/>
  <c r="L55"/>
  <c r="M55" s="1"/>
  <c r="L169"/>
  <c r="M169" s="1"/>
  <c r="L165"/>
  <c r="M165" s="1"/>
  <c r="L161"/>
  <c r="M161" s="1"/>
  <c r="L157"/>
  <c r="M157" s="1"/>
  <c r="L153"/>
  <c r="M153" s="1"/>
  <c r="L149"/>
  <c r="M149" s="1"/>
  <c r="L145"/>
  <c r="M145" s="1"/>
  <c r="L141"/>
  <c r="M141" s="1"/>
  <c r="L137"/>
  <c r="M137" s="1"/>
  <c r="L133"/>
  <c r="M133" s="1"/>
  <c r="L129"/>
  <c r="M129" s="1"/>
  <c r="L125"/>
  <c r="M125" s="1"/>
  <c r="L121"/>
  <c r="M121" s="1"/>
  <c r="L117"/>
  <c r="M117" s="1"/>
  <c r="L113"/>
  <c r="M113" s="1"/>
  <c r="L109"/>
  <c r="M109" s="1"/>
  <c r="L105"/>
  <c r="M105" s="1"/>
  <c r="L101"/>
  <c r="M101" s="1"/>
  <c r="L97"/>
  <c r="M97" s="1"/>
  <c r="L93"/>
  <c r="M93" s="1"/>
  <c r="L89"/>
  <c r="M89" s="1"/>
  <c r="L85"/>
  <c r="M85" s="1"/>
  <c r="L81"/>
  <c r="M81" s="1"/>
  <c r="L77"/>
  <c r="M77" s="1"/>
  <c r="L73"/>
  <c r="M73" s="1"/>
  <c r="L69"/>
  <c r="M69" s="1"/>
  <c r="L65"/>
  <c r="M65" s="1"/>
  <c r="L61"/>
  <c r="M61" s="1"/>
  <c r="L57"/>
  <c r="M57" s="1"/>
  <c r="L53"/>
  <c r="M53" s="1"/>
  <c r="L49"/>
  <c r="M49" s="1"/>
  <c r="L45"/>
  <c r="M45" s="1"/>
  <c r="L166"/>
  <c r="M166" s="1"/>
  <c r="L160"/>
  <c r="M160" s="1"/>
  <c r="L156"/>
  <c r="M156" s="1"/>
  <c r="L152"/>
  <c r="M152" s="1"/>
  <c r="L146"/>
  <c r="M146" s="1"/>
  <c r="L92"/>
  <c r="M92" s="1"/>
  <c r="L70"/>
  <c r="M70" s="1"/>
  <c r="L62"/>
  <c r="M62" s="1"/>
  <c r="L58"/>
  <c r="M58" s="1"/>
  <c r="L54"/>
  <c r="M54" s="1"/>
  <c r="L144"/>
  <c r="M144" s="1"/>
  <c r="L138"/>
  <c r="M138" s="1"/>
  <c r="L134"/>
  <c r="M134" s="1"/>
  <c r="L114"/>
  <c r="M114" s="1"/>
  <c r="L110"/>
  <c r="M110" s="1"/>
  <c r="L96"/>
  <c r="M96" s="1"/>
  <c r="L68"/>
  <c r="M68" s="1"/>
  <c r="L46"/>
  <c r="M46" s="1"/>
  <c r="L42"/>
  <c r="M42" s="1"/>
  <c r="L162"/>
  <c r="M162" s="1"/>
  <c r="L132"/>
  <c r="M132" s="1"/>
  <c r="L126"/>
  <c r="M126" s="1"/>
  <c r="L122"/>
  <c r="M122" s="1"/>
  <c r="L118"/>
  <c r="M118" s="1"/>
  <c r="L108"/>
  <c r="M108" s="1"/>
  <c r="L104"/>
  <c r="M104" s="1"/>
  <c r="L88"/>
  <c r="M88" s="1"/>
  <c r="L84"/>
  <c r="M84" s="1"/>
  <c r="L80"/>
  <c r="M80" s="1"/>
  <c r="L76"/>
  <c r="M76" s="1"/>
  <c r="L72"/>
  <c r="M72" s="1"/>
  <c r="L50"/>
  <c r="M50" s="1"/>
  <c r="L69" i="3" l="1"/>
  <c r="M69" s="1"/>
  <c r="K69"/>
  <c r="K68"/>
  <c r="L68" s="1"/>
  <c r="M68" s="1"/>
  <c r="L67"/>
  <c r="M67" s="1"/>
  <c r="K67"/>
  <c r="K66"/>
  <c r="L66" s="1"/>
  <c r="M66" s="1"/>
  <c r="L65"/>
  <c r="M65" s="1"/>
  <c r="K65"/>
  <c r="K64"/>
  <c r="L64" s="1"/>
  <c r="M64" s="1"/>
  <c r="L63"/>
  <c r="M63" s="1"/>
  <c r="K63"/>
  <c r="K62"/>
  <c r="L62" s="1"/>
  <c r="M62" s="1"/>
  <c r="L61"/>
  <c r="M61" s="1"/>
  <c r="K61"/>
  <c r="K60"/>
  <c r="L60" s="1"/>
  <c r="M60" s="1"/>
  <c r="L59"/>
  <c r="M59" s="1"/>
  <c r="K59"/>
  <c r="K58"/>
  <c r="L58" s="1"/>
  <c r="M58" s="1"/>
  <c r="L57"/>
  <c r="M57" s="1"/>
  <c r="K57"/>
  <c r="K56"/>
  <c r="L56" s="1"/>
  <c r="M56" s="1"/>
  <c r="L55"/>
  <c r="M55" s="1"/>
  <c r="K55"/>
  <c r="K54"/>
  <c r="L54" s="1"/>
  <c r="M54" s="1"/>
  <c r="L53"/>
  <c r="M53" s="1"/>
  <c r="K53"/>
  <c r="K52"/>
  <c r="L52" s="1"/>
  <c r="M52" s="1"/>
  <c r="L51"/>
  <c r="M51" s="1"/>
  <c r="K51"/>
  <c r="K50"/>
  <c r="L50" s="1"/>
  <c r="M50" s="1"/>
  <c r="L49"/>
  <c r="M49" s="1"/>
  <c r="K49"/>
  <c r="K48"/>
  <c r="L48" s="1"/>
  <c r="M48" s="1"/>
  <c r="L47"/>
  <c r="M47" s="1"/>
  <c r="K47"/>
  <c r="K46"/>
  <c r="L46" s="1"/>
  <c r="M46" s="1"/>
  <c r="L45"/>
  <c r="M45" s="1"/>
  <c r="K45"/>
  <c r="K44"/>
  <c r="L44" s="1"/>
  <c r="M44" s="1"/>
  <c r="L43"/>
  <c r="M43" s="1"/>
  <c r="K43"/>
  <c r="K42"/>
  <c r="L42" s="1"/>
  <c r="M42" s="1"/>
  <c r="L41"/>
  <c r="M41" s="1"/>
  <c r="K41"/>
  <c r="K40"/>
  <c r="L40" s="1"/>
  <c r="M40" s="1"/>
  <c r="L39"/>
  <c r="M39" s="1"/>
  <c r="K39"/>
  <c r="K38"/>
  <c r="L38" s="1"/>
  <c r="M38" s="1"/>
  <c r="L37"/>
  <c r="M37" s="1"/>
  <c r="K37"/>
  <c r="K36"/>
  <c r="L36" s="1"/>
  <c r="M36" s="1"/>
  <c r="L35"/>
  <c r="M35" s="1"/>
  <c r="K35"/>
  <c r="K34"/>
  <c r="L34" s="1"/>
  <c r="M34" s="1"/>
  <c r="L33"/>
  <c r="M33" s="1"/>
  <c r="K33"/>
  <c r="K32"/>
  <c r="L32" s="1"/>
  <c r="M32" s="1"/>
  <c r="L31"/>
  <c r="M31" s="1"/>
  <c r="K31"/>
  <c r="K30"/>
  <c r="L30" s="1"/>
  <c r="M30" s="1"/>
  <c r="L29"/>
  <c r="M29" s="1"/>
  <c r="K29"/>
  <c r="K28"/>
  <c r="L28" s="1"/>
  <c r="M28" s="1"/>
  <c r="L27"/>
  <c r="M27" s="1"/>
  <c r="K27"/>
  <c r="K26"/>
  <c r="L26" s="1"/>
  <c r="M26" s="1"/>
  <c r="L25"/>
  <c r="M25" s="1"/>
  <c r="K25"/>
  <c r="K24"/>
  <c r="L24" s="1"/>
  <c r="M24" s="1"/>
  <c r="L23"/>
  <c r="M23" s="1"/>
  <c r="K23"/>
  <c r="K22"/>
  <c r="L22" s="1"/>
  <c r="M22" s="1"/>
  <c r="L21"/>
  <c r="M21" s="1"/>
  <c r="K21"/>
  <c r="K20"/>
  <c r="L20" s="1"/>
  <c r="M20" s="1"/>
  <c r="L19"/>
  <c r="M19" s="1"/>
  <c r="K19"/>
  <c r="K18"/>
  <c r="L18" s="1"/>
  <c r="M18" s="1"/>
  <c r="L17"/>
  <c r="M17" s="1"/>
  <c r="K17"/>
  <c r="K16"/>
  <c r="L16" s="1"/>
  <c r="M16" s="1"/>
  <c r="L15"/>
  <c r="M15" s="1"/>
  <c r="K15"/>
  <c r="K14"/>
  <c r="L14" s="1"/>
  <c r="M14" s="1"/>
  <c r="L13"/>
  <c r="M13" s="1"/>
  <c r="K13"/>
  <c r="K12"/>
  <c r="L12" s="1"/>
  <c r="M12" s="1"/>
  <c r="L11"/>
  <c r="M11" s="1"/>
  <c r="K11"/>
  <c r="K10"/>
  <c r="L10" s="1"/>
  <c r="M10" s="1"/>
  <c r="L9"/>
  <c r="M9" s="1"/>
  <c r="K9"/>
  <c r="K8"/>
  <c r="L8" s="1"/>
  <c r="M8" s="1"/>
  <c r="L7"/>
  <c r="M7" s="1"/>
  <c r="K7"/>
  <c r="K6"/>
  <c r="L6" s="1"/>
  <c r="M6" s="1"/>
  <c r="L5"/>
  <c r="M5" s="1"/>
  <c r="K5"/>
  <c r="K4"/>
  <c r="L4" s="1"/>
  <c r="M4" s="1"/>
  <c r="L3"/>
  <c r="M3" s="1"/>
  <c r="K3"/>
  <c r="K2"/>
  <c r="L2" s="1"/>
  <c r="M2" s="1"/>
  <c r="P239" i="2" l="1"/>
  <c r="P240"/>
  <c r="I5"/>
  <c r="J5" s="1"/>
  <c r="K5" s="1"/>
  <c r="I6"/>
  <c r="J6" s="1"/>
  <c r="K6" s="1"/>
  <c r="L6" s="1"/>
  <c r="N6" s="1"/>
  <c r="I7"/>
  <c r="J7" s="1"/>
  <c r="K7" s="1"/>
  <c r="I8"/>
  <c r="J8" s="1"/>
  <c r="K8" s="1"/>
  <c r="I9"/>
  <c r="J9" s="1"/>
  <c r="K9" s="1"/>
  <c r="I10"/>
  <c r="J10" s="1"/>
  <c r="K10" s="1"/>
  <c r="L10" s="1"/>
  <c r="N10" s="1"/>
  <c r="I11"/>
  <c r="J11" s="1"/>
  <c r="K11" s="1"/>
  <c r="I12"/>
  <c r="J12" s="1"/>
  <c r="K12" s="1"/>
  <c r="I13"/>
  <c r="J13" s="1"/>
  <c r="K13" s="1"/>
  <c r="I14"/>
  <c r="J14" s="1"/>
  <c r="K14" s="1"/>
  <c r="I15"/>
  <c r="J15" s="1"/>
  <c r="K15" s="1"/>
  <c r="I16"/>
  <c r="J16" s="1"/>
  <c r="K16" s="1"/>
  <c r="I17"/>
  <c r="J17" s="1"/>
  <c r="K17" s="1"/>
  <c r="I18"/>
  <c r="J18" s="1"/>
  <c r="K18" s="1"/>
  <c r="L18" s="1"/>
  <c r="N18" s="1"/>
  <c r="I19"/>
  <c r="J19" s="1"/>
  <c r="K19" s="1"/>
  <c r="I20"/>
  <c r="J20" s="1"/>
  <c r="K20" s="1"/>
  <c r="I21"/>
  <c r="J21" s="1"/>
  <c r="K21" s="1"/>
  <c r="I22"/>
  <c r="J22" s="1"/>
  <c r="K22" s="1"/>
  <c r="L22" s="1"/>
  <c r="N22" s="1"/>
  <c r="I23"/>
  <c r="J23" s="1"/>
  <c r="K23" s="1"/>
  <c r="I24"/>
  <c r="J24" s="1"/>
  <c r="K24" s="1"/>
  <c r="I25"/>
  <c r="J25" s="1"/>
  <c r="K25" s="1"/>
  <c r="I26"/>
  <c r="J26" s="1"/>
  <c r="K26" s="1"/>
  <c r="L26" s="1"/>
  <c r="N26" s="1"/>
  <c r="I27"/>
  <c r="J27" s="1"/>
  <c r="K27" s="1"/>
  <c r="I28"/>
  <c r="J28" s="1"/>
  <c r="K28" s="1"/>
  <c r="I29"/>
  <c r="J29" s="1"/>
  <c r="K29" s="1"/>
  <c r="I30"/>
  <c r="J30" s="1"/>
  <c r="K30" s="1"/>
  <c r="I31"/>
  <c r="J31" s="1"/>
  <c r="K31" s="1"/>
  <c r="I32"/>
  <c r="J32" s="1"/>
  <c r="K32" s="1"/>
  <c r="I33"/>
  <c r="J33" s="1"/>
  <c r="K33" s="1"/>
  <c r="I34"/>
  <c r="J34" s="1"/>
  <c r="K34" s="1"/>
  <c r="L34" s="1"/>
  <c r="N34" s="1"/>
  <c r="I35"/>
  <c r="J35" s="1"/>
  <c r="K35" s="1"/>
  <c r="I36"/>
  <c r="J36" s="1"/>
  <c r="K36" s="1"/>
  <c r="I37"/>
  <c r="J37" s="1"/>
  <c r="K37" s="1"/>
  <c r="I38"/>
  <c r="J38" s="1"/>
  <c r="K38" s="1"/>
  <c r="L38" s="1"/>
  <c r="N38" s="1"/>
  <c r="I39"/>
  <c r="J39" s="1"/>
  <c r="K39" s="1"/>
  <c r="I40"/>
  <c r="J40" s="1"/>
  <c r="K40" s="1"/>
  <c r="I41"/>
  <c r="J41" s="1"/>
  <c r="K41" s="1"/>
  <c r="I42"/>
  <c r="J42" s="1"/>
  <c r="K42" s="1"/>
  <c r="L42" s="1"/>
  <c r="N42" s="1"/>
  <c r="I43"/>
  <c r="J43" s="1"/>
  <c r="K43" s="1"/>
  <c r="I44"/>
  <c r="J44" s="1"/>
  <c r="K44" s="1"/>
  <c r="I45"/>
  <c r="J45" s="1"/>
  <c r="K45" s="1"/>
  <c r="I46"/>
  <c r="J46" s="1"/>
  <c r="K46" s="1"/>
  <c r="I47"/>
  <c r="J47" s="1"/>
  <c r="K47" s="1"/>
  <c r="I48"/>
  <c r="J48" s="1"/>
  <c r="K48" s="1"/>
  <c r="I49"/>
  <c r="J49" s="1"/>
  <c r="K49" s="1"/>
  <c r="I50"/>
  <c r="J50" s="1"/>
  <c r="K50" s="1"/>
  <c r="L50" s="1"/>
  <c r="N50" s="1"/>
  <c r="I51"/>
  <c r="J51" s="1"/>
  <c r="K51" s="1"/>
  <c r="I52"/>
  <c r="J52" s="1"/>
  <c r="K52" s="1"/>
  <c r="I53"/>
  <c r="J53" s="1"/>
  <c r="K53" s="1"/>
  <c r="I54"/>
  <c r="J54" s="1"/>
  <c r="K54" s="1"/>
  <c r="L54" s="1"/>
  <c r="N54" s="1"/>
  <c r="I55"/>
  <c r="J55" s="1"/>
  <c r="K55" s="1"/>
  <c r="I56"/>
  <c r="J56" s="1"/>
  <c r="K56" s="1"/>
  <c r="I57"/>
  <c r="J57" s="1"/>
  <c r="K57" s="1"/>
  <c r="I58"/>
  <c r="J58" s="1"/>
  <c r="K58" s="1"/>
  <c r="L58" s="1"/>
  <c r="N58" s="1"/>
  <c r="I59"/>
  <c r="J59" s="1"/>
  <c r="K59" s="1"/>
  <c r="I60"/>
  <c r="J60" s="1"/>
  <c r="K60" s="1"/>
  <c r="I61"/>
  <c r="J61" s="1"/>
  <c r="K61" s="1"/>
  <c r="I62"/>
  <c r="J62" s="1"/>
  <c r="K62" s="1"/>
  <c r="I63"/>
  <c r="J63" s="1"/>
  <c r="K63" s="1"/>
  <c r="I64"/>
  <c r="J64" s="1"/>
  <c r="K64" s="1"/>
  <c r="I65"/>
  <c r="J65" s="1"/>
  <c r="K65" s="1"/>
  <c r="I66"/>
  <c r="J66" s="1"/>
  <c r="K66" s="1"/>
  <c r="L66" s="1"/>
  <c r="N66" s="1"/>
  <c r="I67"/>
  <c r="J67" s="1"/>
  <c r="K67" s="1"/>
  <c r="I68"/>
  <c r="J68" s="1"/>
  <c r="K68" s="1"/>
  <c r="I69"/>
  <c r="J69" s="1"/>
  <c r="K69" s="1"/>
  <c r="I70"/>
  <c r="J70" s="1"/>
  <c r="K70" s="1"/>
  <c r="L70" s="1"/>
  <c r="N70" s="1"/>
  <c r="I71"/>
  <c r="J71" s="1"/>
  <c r="K71" s="1"/>
  <c r="I72"/>
  <c r="J72" s="1"/>
  <c r="K72" s="1"/>
  <c r="I73"/>
  <c r="J73" s="1"/>
  <c r="K73" s="1"/>
  <c r="I74"/>
  <c r="J74" s="1"/>
  <c r="K74" s="1"/>
  <c r="L74" s="1"/>
  <c r="N74" s="1"/>
  <c r="I75"/>
  <c r="J75" s="1"/>
  <c r="K75" s="1"/>
  <c r="I76"/>
  <c r="J76" s="1"/>
  <c r="K76" s="1"/>
  <c r="I77"/>
  <c r="J77" s="1"/>
  <c r="K77" s="1"/>
  <c r="I78"/>
  <c r="J78" s="1"/>
  <c r="K78" s="1"/>
  <c r="I79"/>
  <c r="J79" s="1"/>
  <c r="K79" s="1"/>
  <c r="I80"/>
  <c r="J80" s="1"/>
  <c r="K80" s="1"/>
  <c r="I81"/>
  <c r="J81" s="1"/>
  <c r="K81" s="1"/>
  <c r="I82"/>
  <c r="J82" s="1"/>
  <c r="K82" s="1"/>
  <c r="L82" s="1"/>
  <c r="N82" s="1"/>
  <c r="I83"/>
  <c r="J83" s="1"/>
  <c r="K83" s="1"/>
  <c r="I84"/>
  <c r="J84" s="1"/>
  <c r="K84" s="1"/>
  <c r="I85"/>
  <c r="J85" s="1"/>
  <c r="K85" s="1"/>
  <c r="I86"/>
  <c r="J86" s="1"/>
  <c r="K86" s="1"/>
  <c r="L86" s="1"/>
  <c r="N86" s="1"/>
  <c r="I87"/>
  <c r="J87" s="1"/>
  <c r="K87" s="1"/>
  <c r="I88"/>
  <c r="J88" s="1"/>
  <c r="K88" s="1"/>
  <c r="I89"/>
  <c r="J89" s="1"/>
  <c r="K89" s="1"/>
  <c r="I90"/>
  <c r="J90" s="1"/>
  <c r="K90" s="1"/>
  <c r="L90" s="1"/>
  <c r="N90" s="1"/>
  <c r="I91"/>
  <c r="J91" s="1"/>
  <c r="K91" s="1"/>
  <c r="I92"/>
  <c r="J92" s="1"/>
  <c r="K92" s="1"/>
  <c r="I93"/>
  <c r="J93" s="1"/>
  <c r="K93" s="1"/>
  <c r="I94"/>
  <c r="J94" s="1"/>
  <c r="K94" s="1"/>
  <c r="I95"/>
  <c r="J95" s="1"/>
  <c r="K95" s="1"/>
  <c r="I96"/>
  <c r="J96" s="1"/>
  <c r="K96" s="1"/>
  <c r="I97"/>
  <c r="J97" s="1"/>
  <c r="K97" s="1"/>
  <c r="I98"/>
  <c r="J98" s="1"/>
  <c r="K98" s="1"/>
  <c r="L98" s="1"/>
  <c r="N98" s="1"/>
  <c r="I99"/>
  <c r="J99" s="1"/>
  <c r="K99" s="1"/>
  <c r="I100"/>
  <c r="J100" s="1"/>
  <c r="K100" s="1"/>
  <c r="I101"/>
  <c r="J101" s="1"/>
  <c r="K101" s="1"/>
  <c r="I102"/>
  <c r="J102" s="1"/>
  <c r="K102" s="1"/>
  <c r="I103"/>
  <c r="J103" s="1"/>
  <c r="K103" s="1"/>
  <c r="I104"/>
  <c r="J104" s="1"/>
  <c r="K104" s="1"/>
  <c r="I105"/>
  <c r="J105" s="1"/>
  <c r="K105" s="1"/>
  <c r="I106"/>
  <c r="J106" s="1"/>
  <c r="K106" s="1"/>
  <c r="I107"/>
  <c r="J107" s="1"/>
  <c r="K107" s="1"/>
  <c r="I108"/>
  <c r="J108" s="1"/>
  <c r="K108" s="1"/>
  <c r="I109"/>
  <c r="J109" s="1"/>
  <c r="K109" s="1"/>
  <c r="I110"/>
  <c r="J110" s="1"/>
  <c r="K110" s="1"/>
  <c r="I111"/>
  <c r="J111" s="1"/>
  <c r="K111" s="1"/>
  <c r="I112"/>
  <c r="J112" s="1"/>
  <c r="K112" s="1"/>
  <c r="I113"/>
  <c r="J113" s="1"/>
  <c r="K113" s="1"/>
  <c r="I114"/>
  <c r="J114" s="1"/>
  <c r="K114" s="1"/>
  <c r="I115"/>
  <c r="J115" s="1"/>
  <c r="K115" s="1"/>
  <c r="I116"/>
  <c r="J116" s="1"/>
  <c r="K116" s="1"/>
  <c r="I117"/>
  <c r="J117" s="1"/>
  <c r="K117" s="1"/>
  <c r="I118"/>
  <c r="J118" s="1"/>
  <c r="K118" s="1"/>
  <c r="I119"/>
  <c r="J119" s="1"/>
  <c r="K119" s="1"/>
  <c r="I120"/>
  <c r="J120" s="1"/>
  <c r="K120" s="1"/>
  <c r="I121"/>
  <c r="J121" s="1"/>
  <c r="K121" s="1"/>
  <c r="I122"/>
  <c r="J122" s="1"/>
  <c r="K122" s="1"/>
  <c r="I123"/>
  <c r="J123" s="1"/>
  <c r="K123" s="1"/>
  <c r="I124"/>
  <c r="J124" s="1"/>
  <c r="K124" s="1"/>
  <c r="I125"/>
  <c r="J125" s="1"/>
  <c r="K125" s="1"/>
  <c r="I126"/>
  <c r="J126" s="1"/>
  <c r="K126" s="1"/>
  <c r="I127"/>
  <c r="J127" s="1"/>
  <c r="K127" s="1"/>
  <c r="I128"/>
  <c r="J128" s="1"/>
  <c r="K128" s="1"/>
  <c r="I129"/>
  <c r="J129" s="1"/>
  <c r="K129" s="1"/>
  <c r="I130"/>
  <c r="J130" s="1"/>
  <c r="K130" s="1"/>
  <c r="I131"/>
  <c r="J131" s="1"/>
  <c r="K131" s="1"/>
  <c r="I132"/>
  <c r="J132" s="1"/>
  <c r="K132" s="1"/>
  <c r="I133"/>
  <c r="J133" s="1"/>
  <c r="K133" s="1"/>
  <c r="I134"/>
  <c r="J134" s="1"/>
  <c r="K134" s="1"/>
  <c r="I135"/>
  <c r="J135" s="1"/>
  <c r="K135" s="1"/>
  <c r="I136"/>
  <c r="J136" s="1"/>
  <c r="K136" s="1"/>
  <c r="I137"/>
  <c r="J137" s="1"/>
  <c r="K137" s="1"/>
  <c r="I138"/>
  <c r="J138" s="1"/>
  <c r="K138" s="1"/>
  <c r="I139"/>
  <c r="J139" s="1"/>
  <c r="K139" s="1"/>
  <c r="I140"/>
  <c r="J140" s="1"/>
  <c r="K140" s="1"/>
  <c r="I141"/>
  <c r="J141" s="1"/>
  <c r="K141" s="1"/>
  <c r="I142"/>
  <c r="J142" s="1"/>
  <c r="K142" s="1"/>
  <c r="I143"/>
  <c r="J143" s="1"/>
  <c r="K143" s="1"/>
  <c r="I144"/>
  <c r="J144" s="1"/>
  <c r="K144" s="1"/>
  <c r="I145"/>
  <c r="J145" s="1"/>
  <c r="K145" s="1"/>
  <c r="I146"/>
  <c r="J146" s="1"/>
  <c r="K146" s="1"/>
  <c r="I147"/>
  <c r="J147" s="1"/>
  <c r="K147" s="1"/>
  <c r="I148"/>
  <c r="J148" s="1"/>
  <c r="K148" s="1"/>
  <c r="I149"/>
  <c r="J149" s="1"/>
  <c r="K149" s="1"/>
  <c r="I150"/>
  <c r="J150" s="1"/>
  <c r="K150" s="1"/>
  <c r="I151"/>
  <c r="J151" s="1"/>
  <c r="K151" s="1"/>
  <c r="I152"/>
  <c r="J152" s="1"/>
  <c r="K152" s="1"/>
  <c r="I153"/>
  <c r="J153" s="1"/>
  <c r="K153" s="1"/>
  <c r="I154"/>
  <c r="J154" s="1"/>
  <c r="K154" s="1"/>
  <c r="I155"/>
  <c r="J155" s="1"/>
  <c r="K155" s="1"/>
  <c r="I156"/>
  <c r="J156" s="1"/>
  <c r="K156" s="1"/>
  <c r="I157"/>
  <c r="J157" s="1"/>
  <c r="K157" s="1"/>
  <c r="I158"/>
  <c r="J158" s="1"/>
  <c r="K158" s="1"/>
  <c r="I159"/>
  <c r="J159" s="1"/>
  <c r="K159" s="1"/>
  <c r="I160"/>
  <c r="J160" s="1"/>
  <c r="K160" s="1"/>
  <c r="I161"/>
  <c r="J161" s="1"/>
  <c r="K161" s="1"/>
  <c r="I162"/>
  <c r="J162" s="1"/>
  <c r="K162" s="1"/>
  <c r="I163"/>
  <c r="J163" s="1"/>
  <c r="K163" s="1"/>
  <c r="I164"/>
  <c r="J164" s="1"/>
  <c r="K164" s="1"/>
  <c r="I165"/>
  <c r="J165" s="1"/>
  <c r="K165" s="1"/>
  <c r="I166"/>
  <c r="J166" s="1"/>
  <c r="K166" s="1"/>
  <c r="I167"/>
  <c r="J167" s="1"/>
  <c r="K167" s="1"/>
  <c r="I168"/>
  <c r="J168" s="1"/>
  <c r="K168" s="1"/>
  <c r="I169"/>
  <c r="J169" s="1"/>
  <c r="K169" s="1"/>
  <c r="I170"/>
  <c r="J170" s="1"/>
  <c r="K170" s="1"/>
  <c r="I171"/>
  <c r="J171" s="1"/>
  <c r="K171" s="1"/>
  <c r="I172"/>
  <c r="J172" s="1"/>
  <c r="K172" s="1"/>
  <c r="I173"/>
  <c r="J173" s="1"/>
  <c r="K173" s="1"/>
  <c r="I174"/>
  <c r="J174" s="1"/>
  <c r="K174" s="1"/>
  <c r="I175"/>
  <c r="J175" s="1"/>
  <c r="K175" s="1"/>
  <c r="I176"/>
  <c r="J176" s="1"/>
  <c r="K176" s="1"/>
  <c r="I177"/>
  <c r="J177" s="1"/>
  <c r="K177" s="1"/>
  <c r="I178"/>
  <c r="J178" s="1"/>
  <c r="K178" s="1"/>
  <c r="I179"/>
  <c r="J179" s="1"/>
  <c r="K179" s="1"/>
  <c r="I180"/>
  <c r="J180" s="1"/>
  <c r="K180" s="1"/>
  <c r="I181"/>
  <c r="J181" s="1"/>
  <c r="K181" s="1"/>
  <c r="I182"/>
  <c r="J182" s="1"/>
  <c r="K182" s="1"/>
  <c r="I183"/>
  <c r="J183" s="1"/>
  <c r="K183" s="1"/>
  <c r="I184"/>
  <c r="J184" s="1"/>
  <c r="K184" s="1"/>
  <c r="I185"/>
  <c r="J185" s="1"/>
  <c r="K185" s="1"/>
  <c r="I186"/>
  <c r="J186" s="1"/>
  <c r="K186" s="1"/>
  <c r="I187"/>
  <c r="J187" s="1"/>
  <c r="K187" s="1"/>
  <c r="I188"/>
  <c r="J188" s="1"/>
  <c r="K188" s="1"/>
  <c r="I189"/>
  <c r="J189" s="1"/>
  <c r="K189" s="1"/>
  <c r="I190"/>
  <c r="J190" s="1"/>
  <c r="K190" s="1"/>
  <c r="I191"/>
  <c r="J191" s="1"/>
  <c r="K191" s="1"/>
  <c r="I192"/>
  <c r="J192" s="1"/>
  <c r="K192" s="1"/>
  <c r="I193"/>
  <c r="J193" s="1"/>
  <c r="K193" s="1"/>
  <c r="I194"/>
  <c r="J194" s="1"/>
  <c r="K194" s="1"/>
  <c r="I195"/>
  <c r="J195" s="1"/>
  <c r="K195" s="1"/>
  <c r="I196"/>
  <c r="J196" s="1"/>
  <c r="K196" s="1"/>
  <c r="I197"/>
  <c r="J197" s="1"/>
  <c r="K197" s="1"/>
  <c r="I198"/>
  <c r="J198" s="1"/>
  <c r="K198" s="1"/>
  <c r="I199"/>
  <c r="J199" s="1"/>
  <c r="K199" s="1"/>
  <c r="I200"/>
  <c r="J200" s="1"/>
  <c r="K200" s="1"/>
  <c r="I201"/>
  <c r="J201" s="1"/>
  <c r="K201" s="1"/>
  <c r="I202"/>
  <c r="J202" s="1"/>
  <c r="K202" s="1"/>
  <c r="I203"/>
  <c r="J203" s="1"/>
  <c r="K203" s="1"/>
  <c r="I204"/>
  <c r="J204" s="1"/>
  <c r="K204" s="1"/>
  <c r="I205"/>
  <c r="J205" s="1"/>
  <c r="K205" s="1"/>
  <c r="I206"/>
  <c r="J206" s="1"/>
  <c r="K206" s="1"/>
  <c r="I207"/>
  <c r="J207" s="1"/>
  <c r="K207" s="1"/>
  <c r="I208"/>
  <c r="J208" s="1"/>
  <c r="K208" s="1"/>
  <c r="I209"/>
  <c r="J209" s="1"/>
  <c r="K209" s="1"/>
  <c r="I210"/>
  <c r="J210" s="1"/>
  <c r="K210" s="1"/>
  <c r="I211"/>
  <c r="J211" s="1"/>
  <c r="K211" s="1"/>
  <c r="I212"/>
  <c r="J212" s="1"/>
  <c r="K212" s="1"/>
  <c r="I213"/>
  <c r="J213" s="1"/>
  <c r="K213" s="1"/>
  <c r="I214"/>
  <c r="J214" s="1"/>
  <c r="K214" s="1"/>
  <c r="I215"/>
  <c r="J215" s="1"/>
  <c r="K215" s="1"/>
  <c r="I216"/>
  <c r="J216" s="1"/>
  <c r="K216" s="1"/>
  <c r="I217"/>
  <c r="J217" s="1"/>
  <c r="K217" s="1"/>
  <c r="I218"/>
  <c r="J218" s="1"/>
  <c r="K218" s="1"/>
  <c r="I219"/>
  <c r="J219" s="1"/>
  <c r="K219" s="1"/>
  <c r="I220"/>
  <c r="J220" s="1"/>
  <c r="K220" s="1"/>
  <c r="I221"/>
  <c r="J221" s="1"/>
  <c r="K221" s="1"/>
  <c r="I222"/>
  <c r="J222" s="1"/>
  <c r="K222" s="1"/>
  <c r="I223"/>
  <c r="J223" s="1"/>
  <c r="K223" s="1"/>
  <c r="I224"/>
  <c r="J224" s="1"/>
  <c r="K224" s="1"/>
  <c r="I225"/>
  <c r="J225" s="1"/>
  <c r="K225" s="1"/>
  <c r="I226"/>
  <c r="J226" s="1"/>
  <c r="K226" s="1"/>
  <c r="I227"/>
  <c r="J227" s="1"/>
  <c r="K227" s="1"/>
  <c r="I228"/>
  <c r="J228" s="1"/>
  <c r="K228" s="1"/>
  <c r="I229"/>
  <c r="J229" s="1"/>
  <c r="K229" s="1"/>
  <c r="I230"/>
  <c r="J230" s="1"/>
  <c r="K230" s="1"/>
  <c r="I231"/>
  <c r="J231" s="1"/>
  <c r="K231" s="1"/>
  <c r="I232"/>
  <c r="J232" s="1"/>
  <c r="K232" s="1"/>
  <c r="I233"/>
  <c r="J233" s="1"/>
  <c r="K233" s="1"/>
  <c r="I234"/>
  <c r="J234" s="1"/>
  <c r="K234" s="1"/>
  <c r="I235"/>
  <c r="J235" s="1"/>
  <c r="K235" s="1"/>
  <c r="I236"/>
  <c r="J236" s="1"/>
  <c r="K236" s="1"/>
  <c r="I237"/>
  <c r="J237" s="1"/>
  <c r="K237" s="1"/>
  <c r="I238"/>
  <c r="J238" s="1"/>
  <c r="K238" s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I4"/>
  <c r="J4" l="1"/>
  <c r="K4" s="1"/>
  <c r="M237"/>
  <c r="L237"/>
  <c r="N237" s="1"/>
  <c r="M225"/>
  <c r="L225"/>
  <c r="N225" s="1"/>
  <c r="M213"/>
  <c r="L213"/>
  <c r="N213" s="1"/>
  <c r="M197"/>
  <c r="L197"/>
  <c r="N197" s="1"/>
  <c r="L236"/>
  <c r="N236" s="1"/>
  <c r="M236"/>
  <c r="L232"/>
  <c r="N232" s="1"/>
  <c r="M232"/>
  <c r="L228"/>
  <c r="N228" s="1"/>
  <c r="M228"/>
  <c r="L224"/>
  <c r="N224" s="1"/>
  <c r="M224"/>
  <c r="L220"/>
  <c r="N220" s="1"/>
  <c r="M220"/>
  <c r="L216"/>
  <c r="N216" s="1"/>
  <c r="M216"/>
  <c r="L212"/>
  <c r="N212" s="1"/>
  <c r="M212"/>
  <c r="L208"/>
  <c r="N208" s="1"/>
  <c r="M208"/>
  <c r="L204"/>
  <c r="N204" s="1"/>
  <c r="M204"/>
  <c r="L200"/>
  <c r="N200" s="1"/>
  <c r="M200"/>
  <c r="L196"/>
  <c r="N196" s="1"/>
  <c r="M196"/>
  <c r="L192"/>
  <c r="N192" s="1"/>
  <c r="M192"/>
  <c r="L188"/>
  <c r="N188" s="1"/>
  <c r="M188"/>
  <c r="L184"/>
  <c r="N184" s="1"/>
  <c r="M184"/>
  <c r="L180"/>
  <c r="N180" s="1"/>
  <c r="M180"/>
  <c r="L176"/>
  <c r="N176" s="1"/>
  <c r="M176"/>
  <c r="L172"/>
  <c r="N172" s="1"/>
  <c r="M172"/>
  <c r="L168"/>
  <c r="N168" s="1"/>
  <c r="M168"/>
  <c r="L164"/>
  <c r="N164" s="1"/>
  <c r="M164"/>
  <c r="L160"/>
  <c r="N160" s="1"/>
  <c r="M160"/>
  <c r="L156"/>
  <c r="N156" s="1"/>
  <c r="M156"/>
  <c r="L152"/>
  <c r="N152" s="1"/>
  <c r="M152"/>
  <c r="L148"/>
  <c r="N148" s="1"/>
  <c r="M148"/>
  <c r="L144"/>
  <c r="N144" s="1"/>
  <c r="M144"/>
  <c r="L140"/>
  <c r="N140" s="1"/>
  <c r="M140"/>
  <c r="L136"/>
  <c r="N136" s="1"/>
  <c r="M136"/>
  <c r="L132"/>
  <c r="N132" s="1"/>
  <c r="M132"/>
  <c r="L128"/>
  <c r="N128" s="1"/>
  <c r="M128"/>
  <c r="L124"/>
  <c r="N124" s="1"/>
  <c r="M124"/>
  <c r="L120"/>
  <c r="N120" s="1"/>
  <c r="M120"/>
  <c r="L116"/>
  <c r="N116" s="1"/>
  <c r="M116"/>
  <c r="L112"/>
  <c r="N112" s="1"/>
  <c r="M112"/>
  <c r="L108"/>
  <c r="N108" s="1"/>
  <c r="M108"/>
  <c r="L104"/>
  <c r="N104" s="1"/>
  <c r="M104"/>
  <c r="L100"/>
  <c r="N100" s="1"/>
  <c r="M100"/>
  <c r="L96"/>
  <c r="N96" s="1"/>
  <c r="M96"/>
  <c r="L92"/>
  <c r="N92" s="1"/>
  <c r="M92"/>
  <c r="L88"/>
  <c r="N88" s="1"/>
  <c r="M88"/>
  <c r="M84"/>
  <c r="L84"/>
  <c r="N84" s="1"/>
  <c r="L80"/>
  <c r="N80" s="1"/>
  <c r="M80"/>
  <c r="M76"/>
  <c r="L76"/>
  <c r="N76" s="1"/>
  <c r="L72"/>
  <c r="N72" s="1"/>
  <c r="M72"/>
  <c r="M68"/>
  <c r="L68"/>
  <c r="N68" s="1"/>
  <c r="L64"/>
  <c r="N64" s="1"/>
  <c r="M64"/>
  <c r="M60"/>
  <c r="L60"/>
  <c r="N60" s="1"/>
  <c r="L56"/>
  <c r="N56" s="1"/>
  <c r="M56"/>
  <c r="M52"/>
  <c r="L52"/>
  <c r="N52" s="1"/>
  <c r="L48"/>
  <c r="N48" s="1"/>
  <c r="M48"/>
  <c r="M44"/>
  <c r="L44"/>
  <c r="N44" s="1"/>
  <c r="L40"/>
  <c r="N40" s="1"/>
  <c r="M40"/>
  <c r="M36"/>
  <c r="L36"/>
  <c r="N36" s="1"/>
  <c r="L32"/>
  <c r="N32" s="1"/>
  <c r="M32"/>
  <c r="M28"/>
  <c r="L28"/>
  <c r="N28" s="1"/>
  <c r="L24"/>
  <c r="N24" s="1"/>
  <c r="M24"/>
  <c r="M20"/>
  <c r="L20"/>
  <c r="N20" s="1"/>
  <c r="L16"/>
  <c r="N16" s="1"/>
  <c r="M16"/>
  <c r="M12"/>
  <c r="L12"/>
  <c r="N12" s="1"/>
  <c r="L8"/>
  <c r="N8" s="1"/>
  <c r="M8"/>
  <c r="M229"/>
  <c r="L229"/>
  <c r="N229" s="1"/>
  <c r="M217"/>
  <c r="L217"/>
  <c r="N217" s="1"/>
  <c r="M205"/>
  <c r="L205"/>
  <c r="N205" s="1"/>
  <c r="M193"/>
  <c r="L193"/>
  <c r="N193" s="1"/>
  <c r="M185"/>
  <c r="L185"/>
  <c r="N185" s="1"/>
  <c r="M177"/>
  <c r="L177"/>
  <c r="N177" s="1"/>
  <c r="M169"/>
  <c r="L169"/>
  <c r="N169" s="1"/>
  <c r="M161"/>
  <c r="L161"/>
  <c r="N161" s="1"/>
  <c r="M153"/>
  <c r="L153"/>
  <c r="N153" s="1"/>
  <c r="M141"/>
  <c r="L141"/>
  <c r="N141" s="1"/>
  <c r="M137"/>
  <c r="L137"/>
  <c r="N137" s="1"/>
  <c r="M125"/>
  <c r="L125"/>
  <c r="N125" s="1"/>
  <c r="M117"/>
  <c r="L117"/>
  <c r="N117" s="1"/>
  <c r="M109"/>
  <c r="L109"/>
  <c r="N109" s="1"/>
  <c r="M101"/>
  <c r="L101"/>
  <c r="N101" s="1"/>
  <c r="M89"/>
  <c r="L89"/>
  <c r="N89" s="1"/>
  <c r="M73"/>
  <c r="L73"/>
  <c r="N73" s="1"/>
  <c r="M61"/>
  <c r="L61"/>
  <c r="N61" s="1"/>
  <c r="M53"/>
  <c r="L53"/>
  <c r="N53" s="1"/>
  <c r="M41"/>
  <c r="L41"/>
  <c r="N41" s="1"/>
  <c r="M29"/>
  <c r="L29"/>
  <c r="N29" s="1"/>
  <c r="M13"/>
  <c r="L13"/>
  <c r="N13" s="1"/>
  <c r="M238"/>
  <c r="L238"/>
  <c r="N238" s="1"/>
  <c r="M230"/>
  <c r="L230"/>
  <c r="N230" s="1"/>
  <c r="M222"/>
  <c r="L222"/>
  <c r="N222" s="1"/>
  <c r="M214"/>
  <c r="L214"/>
  <c r="N214" s="1"/>
  <c r="M206"/>
  <c r="L206"/>
  <c r="N206" s="1"/>
  <c r="M198"/>
  <c r="L198"/>
  <c r="N198" s="1"/>
  <c r="M186"/>
  <c r="L186"/>
  <c r="N186" s="1"/>
  <c r="M178"/>
  <c r="L178"/>
  <c r="N178" s="1"/>
  <c r="M150"/>
  <c r="L150"/>
  <c r="N150" s="1"/>
  <c r="M233"/>
  <c r="L233"/>
  <c r="N233" s="1"/>
  <c r="M221"/>
  <c r="L221"/>
  <c r="N221" s="1"/>
  <c r="M209"/>
  <c r="L209"/>
  <c r="N209" s="1"/>
  <c r="M201"/>
  <c r="L201"/>
  <c r="N201" s="1"/>
  <c r="M189"/>
  <c r="L189"/>
  <c r="N189" s="1"/>
  <c r="M181"/>
  <c r="L181"/>
  <c r="N181" s="1"/>
  <c r="M173"/>
  <c r="L173"/>
  <c r="N173" s="1"/>
  <c r="M165"/>
  <c r="L165"/>
  <c r="N165" s="1"/>
  <c r="M157"/>
  <c r="L157"/>
  <c r="N157" s="1"/>
  <c r="M149"/>
  <c r="L149"/>
  <c r="N149" s="1"/>
  <c r="M145"/>
  <c r="L145"/>
  <c r="N145" s="1"/>
  <c r="M133"/>
  <c r="L133"/>
  <c r="N133" s="1"/>
  <c r="M129"/>
  <c r="L129"/>
  <c r="N129" s="1"/>
  <c r="M121"/>
  <c r="L121"/>
  <c r="N121" s="1"/>
  <c r="M113"/>
  <c r="L113"/>
  <c r="N113" s="1"/>
  <c r="M105"/>
  <c r="L105"/>
  <c r="N105" s="1"/>
  <c r="M93"/>
  <c r="L93"/>
  <c r="N93" s="1"/>
  <c r="M85"/>
  <c r="L85"/>
  <c r="N85" s="1"/>
  <c r="M77"/>
  <c r="L77"/>
  <c r="N77" s="1"/>
  <c r="M69"/>
  <c r="L69"/>
  <c r="N69" s="1"/>
  <c r="M57"/>
  <c r="L57"/>
  <c r="N57" s="1"/>
  <c r="M45"/>
  <c r="L45"/>
  <c r="N45" s="1"/>
  <c r="M37"/>
  <c r="L37"/>
  <c r="N37" s="1"/>
  <c r="M25"/>
  <c r="L25"/>
  <c r="N25" s="1"/>
  <c r="M21"/>
  <c r="L21"/>
  <c r="N21" s="1"/>
  <c r="M9"/>
  <c r="L9"/>
  <c r="N9" s="1"/>
  <c r="M5"/>
  <c r="L5"/>
  <c r="N5" s="1"/>
  <c r="M234"/>
  <c r="L234"/>
  <c r="N234" s="1"/>
  <c r="M226"/>
  <c r="L226"/>
  <c r="N226" s="1"/>
  <c r="M218"/>
  <c r="L218"/>
  <c r="N218" s="1"/>
  <c r="M210"/>
  <c r="L210"/>
  <c r="N210" s="1"/>
  <c r="M202"/>
  <c r="L202"/>
  <c r="N202" s="1"/>
  <c r="M194"/>
  <c r="L194"/>
  <c r="N194" s="1"/>
  <c r="M190"/>
  <c r="L190"/>
  <c r="N190" s="1"/>
  <c r="M182"/>
  <c r="L182"/>
  <c r="N182" s="1"/>
  <c r="M174"/>
  <c r="L174"/>
  <c r="N174" s="1"/>
  <c r="M170"/>
  <c r="L170"/>
  <c r="N170" s="1"/>
  <c r="M166"/>
  <c r="L166"/>
  <c r="N166" s="1"/>
  <c r="M162"/>
  <c r="L162"/>
  <c r="N162" s="1"/>
  <c r="M158"/>
  <c r="L158"/>
  <c r="N158" s="1"/>
  <c r="M154"/>
  <c r="L154"/>
  <c r="N154" s="1"/>
  <c r="M146"/>
  <c r="L146"/>
  <c r="N146" s="1"/>
  <c r="M142"/>
  <c r="L142"/>
  <c r="N142" s="1"/>
  <c r="M138"/>
  <c r="L138"/>
  <c r="N138" s="1"/>
  <c r="M134"/>
  <c r="L134"/>
  <c r="N134" s="1"/>
  <c r="M130"/>
  <c r="L130"/>
  <c r="N130" s="1"/>
  <c r="M126"/>
  <c r="L126"/>
  <c r="N126" s="1"/>
  <c r="M122"/>
  <c r="L122"/>
  <c r="N122" s="1"/>
  <c r="M118"/>
  <c r="L118"/>
  <c r="N118" s="1"/>
  <c r="M114"/>
  <c r="L114"/>
  <c r="N114" s="1"/>
  <c r="M110"/>
  <c r="L110"/>
  <c r="N110" s="1"/>
  <c r="M106"/>
  <c r="L106"/>
  <c r="N106" s="1"/>
  <c r="M102"/>
  <c r="L102"/>
  <c r="N102" s="1"/>
  <c r="L227"/>
  <c r="N227" s="1"/>
  <c r="M227"/>
  <c r="L215"/>
  <c r="N215" s="1"/>
  <c r="M215"/>
  <c r="L203"/>
  <c r="N203" s="1"/>
  <c r="M203"/>
  <c r="L191"/>
  <c r="N191" s="1"/>
  <c r="M191"/>
  <c r="L163"/>
  <c r="N163" s="1"/>
  <c r="M163"/>
  <c r="L99"/>
  <c r="N99" s="1"/>
  <c r="M99"/>
  <c r="L95"/>
  <c r="N95" s="1"/>
  <c r="M95"/>
  <c r="L91"/>
  <c r="N91" s="1"/>
  <c r="M91"/>
  <c r="L87"/>
  <c r="N87" s="1"/>
  <c r="M87"/>
  <c r="M83"/>
  <c r="L83"/>
  <c r="N83" s="1"/>
  <c r="L79"/>
  <c r="N79" s="1"/>
  <c r="M79"/>
  <c r="M75"/>
  <c r="L75"/>
  <c r="N75" s="1"/>
  <c r="L71"/>
  <c r="N71" s="1"/>
  <c r="M71"/>
  <c r="M67"/>
  <c r="L67"/>
  <c r="N67" s="1"/>
  <c r="L63"/>
  <c r="N63" s="1"/>
  <c r="M63"/>
  <c r="M59"/>
  <c r="L59"/>
  <c r="N59" s="1"/>
  <c r="L55"/>
  <c r="N55" s="1"/>
  <c r="M55"/>
  <c r="M51"/>
  <c r="L51"/>
  <c r="N51" s="1"/>
  <c r="L47"/>
  <c r="N47" s="1"/>
  <c r="M47"/>
  <c r="M43"/>
  <c r="L43"/>
  <c r="N43" s="1"/>
  <c r="L39"/>
  <c r="N39" s="1"/>
  <c r="M39"/>
  <c r="M35"/>
  <c r="L35"/>
  <c r="N35" s="1"/>
  <c r="L31"/>
  <c r="N31" s="1"/>
  <c r="M31"/>
  <c r="M27"/>
  <c r="L27"/>
  <c r="N27" s="1"/>
  <c r="L23"/>
  <c r="N23" s="1"/>
  <c r="M23"/>
  <c r="M19"/>
  <c r="L19"/>
  <c r="N19" s="1"/>
  <c r="L15"/>
  <c r="N15" s="1"/>
  <c r="M15"/>
  <c r="M11"/>
  <c r="L11"/>
  <c r="N11" s="1"/>
  <c r="L7"/>
  <c r="N7" s="1"/>
  <c r="M7"/>
  <c r="L231"/>
  <c r="N231" s="1"/>
  <c r="M231"/>
  <c r="L219"/>
  <c r="N219" s="1"/>
  <c r="M219"/>
  <c r="L207"/>
  <c r="N207" s="1"/>
  <c r="M207"/>
  <c r="L195"/>
  <c r="N195" s="1"/>
  <c r="M195"/>
  <c r="L187"/>
  <c r="N187" s="1"/>
  <c r="M187"/>
  <c r="L179"/>
  <c r="N179" s="1"/>
  <c r="M179"/>
  <c r="L175"/>
  <c r="N175" s="1"/>
  <c r="M175"/>
  <c r="L171"/>
  <c r="N171" s="1"/>
  <c r="M171"/>
  <c r="L167"/>
  <c r="N167" s="1"/>
  <c r="M167"/>
  <c r="L159"/>
  <c r="N159" s="1"/>
  <c r="M159"/>
  <c r="L151"/>
  <c r="N151" s="1"/>
  <c r="M151"/>
  <c r="L147"/>
  <c r="N147" s="1"/>
  <c r="M147"/>
  <c r="L143"/>
  <c r="N143" s="1"/>
  <c r="M143"/>
  <c r="L139"/>
  <c r="N139" s="1"/>
  <c r="M139"/>
  <c r="L135"/>
  <c r="N135" s="1"/>
  <c r="M135"/>
  <c r="L131"/>
  <c r="N131" s="1"/>
  <c r="M131"/>
  <c r="L127"/>
  <c r="N127" s="1"/>
  <c r="M127"/>
  <c r="L123"/>
  <c r="N123" s="1"/>
  <c r="M123"/>
  <c r="L119"/>
  <c r="N119" s="1"/>
  <c r="M119"/>
  <c r="L115"/>
  <c r="N115" s="1"/>
  <c r="M115"/>
  <c r="L111"/>
  <c r="N111" s="1"/>
  <c r="M111"/>
  <c r="L107"/>
  <c r="N107" s="1"/>
  <c r="M107"/>
  <c r="L103"/>
  <c r="N103" s="1"/>
  <c r="M103"/>
  <c r="M97"/>
  <c r="L97"/>
  <c r="N97" s="1"/>
  <c r="M81"/>
  <c r="L81"/>
  <c r="N81" s="1"/>
  <c r="M65"/>
  <c r="L65"/>
  <c r="N65" s="1"/>
  <c r="M49"/>
  <c r="L49"/>
  <c r="N49" s="1"/>
  <c r="M33"/>
  <c r="L33"/>
  <c r="N33" s="1"/>
  <c r="M17"/>
  <c r="L17"/>
  <c r="N17" s="1"/>
  <c r="L235"/>
  <c r="N235" s="1"/>
  <c r="M235"/>
  <c r="L223"/>
  <c r="N223" s="1"/>
  <c r="M223"/>
  <c r="L211"/>
  <c r="N211" s="1"/>
  <c r="M211"/>
  <c r="L199"/>
  <c r="N199" s="1"/>
  <c r="M199"/>
  <c r="L183"/>
  <c r="N183" s="1"/>
  <c r="M183"/>
  <c r="L155"/>
  <c r="N155" s="1"/>
  <c r="M155"/>
  <c r="M98"/>
  <c r="O98" s="1"/>
  <c r="P98" s="1"/>
  <c r="M94"/>
  <c r="M90"/>
  <c r="O90" s="1"/>
  <c r="P90" s="1"/>
  <c r="M86"/>
  <c r="O86" s="1"/>
  <c r="P86" s="1"/>
  <c r="P82"/>
  <c r="M82"/>
  <c r="O82" s="1"/>
  <c r="M78"/>
  <c r="M74"/>
  <c r="O74" s="1"/>
  <c r="P74" s="1"/>
  <c r="M70"/>
  <c r="O70" s="1"/>
  <c r="Q70" s="1"/>
  <c r="M66"/>
  <c r="O66" s="1"/>
  <c r="P66" s="1"/>
  <c r="M62"/>
  <c r="M58"/>
  <c r="O58" s="1"/>
  <c r="P58" s="1"/>
  <c r="M54"/>
  <c r="O54" s="1"/>
  <c r="P54" s="1"/>
  <c r="M50"/>
  <c r="O50" s="1"/>
  <c r="P50" s="1"/>
  <c r="M46"/>
  <c r="M42"/>
  <c r="O42" s="1"/>
  <c r="P42" s="1"/>
  <c r="M38"/>
  <c r="O38" s="1"/>
  <c r="P38" s="1"/>
  <c r="M34"/>
  <c r="O34" s="1"/>
  <c r="Q34" s="1"/>
  <c r="M30"/>
  <c r="M26"/>
  <c r="O26" s="1"/>
  <c r="P26" s="1"/>
  <c r="M22"/>
  <c r="O22" s="1"/>
  <c r="P22" s="1"/>
  <c r="M18"/>
  <c r="O18" s="1"/>
  <c r="P18" s="1"/>
  <c r="M14"/>
  <c r="M10"/>
  <c r="O10" s="1"/>
  <c r="Q10" s="1"/>
  <c r="M6"/>
  <c r="O6" s="1"/>
  <c r="P6" s="1"/>
  <c r="L94"/>
  <c r="N94" s="1"/>
  <c r="L78"/>
  <c r="N78" s="1"/>
  <c r="L62"/>
  <c r="N62" s="1"/>
  <c r="L46"/>
  <c r="N46" s="1"/>
  <c r="L30"/>
  <c r="N30" s="1"/>
  <c r="L14"/>
  <c r="N14" s="1"/>
  <c r="O220" l="1"/>
  <c r="P220" s="1"/>
  <c r="Q220" s="1"/>
  <c r="O236"/>
  <c r="O219"/>
  <c r="O78"/>
  <c r="P78" s="1"/>
  <c r="M4"/>
  <c r="L4"/>
  <c r="N4" s="1"/>
  <c r="O14"/>
  <c r="P14" s="1"/>
  <c r="O92"/>
  <c r="O108"/>
  <c r="P108" s="1"/>
  <c r="Q108" s="1"/>
  <c r="O140"/>
  <c r="P140" s="1"/>
  <c r="Q140" s="1"/>
  <c r="O156"/>
  <c r="O172"/>
  <c r="O204"/>
  <c r="P204" s="1"/>
  <c r="Q204" s="1"/>
  <c r="O123"/>
  <c r="P123" s="1"/>
  <c r="O131"/>
  <c r="P131" s="1"/>
  <c r="O139"/>
  <c r="O147"/>
  <c r="P147" s="1"/>
  <c r="O99"/>
  <c r="P99" s="1"/>
  <c r="Q99" s="1"/>
  <c r="O191"/>
  <c r="P191" s="1"/>
  <c r="O215"/>
  <c r="P10"/>
  <c r="O106"/>
  <c r="P106" s="1"/>
  <c r="O114"/>
  <c r="P114" s="1"/>
  <c r="O122"/>
  <c r="P122" s="1"/>
  <c r="O130"/>
  <c r="P130" s="1"/>
  <c r="O138"/>
  <c r="P138" s="1"/>
  <c r="O146"/>
  <c r="P146" s="1"/>
  <c r="O158"/>
  <c r="P158" s="1"/>
  <c r="O166"/>
  <c r="P166" s="1"/>
  <c r="O174"/>
  <c r="P174" s="1"/>
  <c r="O190"/>
  <c r="P190" s="1"/>
  <c r="O202"/>
  <c r="P202" s="1"/>
  <c r="O218"/>
  <c r="P218" s="1"/>
  <c r="O234"/>
  <c r="P234" s="1"/>
  <c r="O9"/>
  <c r="Q9" s="1"/>
  <c r="O25"/>
  <c r="P25" s="1"/>
  <c r="O45"/>
  <c r="Q45" s="1"/>
  <c r="O69"/>
  <c r="P69" s="1"/>
  <c r="O85"/>
  <c r="P85" s="1"/>
  <c r="O105"/>
  <c r="P105" s="1"/>
  <c r="O121"/>
  <c r="P121" s="1"/>
  <c r="O133"/>
  <c r="P133" s="1"/>
  <c r="O149"/>
  <c r="P149" s="1"/>
  <c r="O165"/>
  <c r="P165" s="1"/>
  <c r="O181"/>
  <c r="P181" s="1"/>
  <c r="O201"/>
  <c r="P201" s="1"/>
  <c r="O221"/>
  <c r="P221" s="1"/>
  <c r="O150"/>
  <c r="P150" s="1"/>
  <c r="O186"/>
  <c r="P186" s="1"/>
  <c r="O206"/>
  <c r="P206" s="1"/>
  <c r="O222"/>
  <c r="P222" s="1"/>
  <c r="O238"/>
  <c r="Q238" s="1"/>
  <c r="O29"/>
  <c r="P29" s="1"/>
  <c r="O53"/>
  <c r="P53" s="1"/>
  <c r="O73"/>
  <c r="P73" s="1"/>
  <c r="O101"/>
  <c r="P101" s="1"/>
  <c r="O117"/>
  <c r="P117" s="1"/>
  <c r="O137"/>
  <c r="Q137" s="1"/>
  <c r="O153"/>
  <c r="P153" s="1"/>
  <c r="O169"/>
  <c r="P169" s="1"/>
  <c r="O185"/>
  <c r="P185" s="1"/>
  <c r="O205"/>
  <c r="P205" s="1"/>
  <c r="O229"/>
  <c r="P229" s="1"/>
  <c r="O20"/>
  <c r="P20" s="1"/>
  <c r="O36"/>
  <c r="P36" s="1"/>
  <c r="O52"/>
  <c r="P52" s="1"/>
  <c r="O68"/>
  <c r="P68" s="1"/>
  <c r="O84"/>
  <c r="P84" s="1"/>
  <c r="O237"/>
  <c r="P237" s="1"/>
  <c r="O235"/>
  <c r="P235" s="1"/>
  <c r="Q235" s="1"/>
  <c r="O91"/>
  <c r="P91" s="1"/>
  <c r="O107"/>
  <c r="P107" s="1"/>
  <c r="O115"/>
  <c r="P115" s="1"/>
  <c r="O179"/>
  <c r="O195"/>
  <c r="P195" s="1"/>
  <c r="P34"/>
  <c r="P70"/>
  <c r="O183"/>
  <c r="P183" s="1"/>
  <c r="O211"/>
  <c r="P211" s="1"/>
  <c r="O17"/>
  <c r="P17" s="1"/>
  <c r="O49"/>
  <c r="P49" s="1"/>
  <c r="O81"/>
  <c r="Q81" s="1"/>
  <c r="O159"/>
  <c r="O171"/>
  <c r="P171" s="1"/>
  <c r="O8"/>
  <c r="P8" s="1"/>
  <c r="O24"/>
  <c r="Q24" s="1"/>
  <c r="O40"/>
  <c r="P40" s="1"/>
  <c r="O56"/>
  <c r="P56" s="1"/>
  <c r="O72"/>
  <c r="P72" s="1"/>
  <c r="O88"/>
  <c r="P88" s="1"/>
  <c r="O104"/>
  <c r="P104" s="1"/>
  <c r="O120"/>
  <c r="P120" s="1"/>
  <c r="O136"/>
  <c r="Q136" s="1"/>
  <c r="O152"/>
  <c r="P152" s="1"/>
  <c r="O168"/>
  <c r="P168" s="1"/>
  <c r="O184"/>
  <c r="P184" s="1"/>
  <c r="O200"/>
  <c r="P200" s="1"/>
  <c r="O216"/>
  <c r="Q216" s="1"/>
  <c r="O232"/>
  <c r="P232" s="1"/>
  <c r="Q6"/>
  <c r="Q14"/>
  <c r="Q22"/>
  <c r="O30"/>
  <c r="Q38"/>
  <c r="O46"/>
  <c r="Q54"/>
  <c r="O62"/>
  <c r="Q78"/>
  <c r="Q86"/>
  <c r="O94"/>
  <c r="O155"/>
  <c r="O223"/>
  <c r="O65"/>
  <c r="O103"/>
  <c r="O119"/>
  <c r="O135"/>
  <c r="O151"/>
  <c r="O175"/>
  <c r="O207"/>
  <c r="O15"/>
  <c r="O19"/>
  <c r="O31"/>
  <c r="O35"/>
  <c r="O47"/>
  <c r="O51"/>
  <c r="O63"/>
  <c r="O67"/>
  <c r="O79"/>
  <c r="O83"/>
  <c r="O95"/>
  <c r="O203"/>
  <c r="O102"/>
  <c r="O118"/>
  <c r="O134"/>
  <c r="O154"/>
  <c r="O170"/>
  <c r="O194"/>
  <c r="O226"/>
  <c r="O21"/>
  <c r="O57"/>
  <c r="O93"/>
  <c r="O129"/>
  <c r="O157"/>
  <c r="O189"/>
  <c r="O233"/>
  <c r="O198"/>
  <c r="O230"/>
  <c r="O41"/>
  <c r="O89"/>
  <c r="O125"/>
  <c r="O161"/>
  <c r="O193"/>
  <c r="O12"/>
  <c r="O28"/>
  <c r="O44"/>
  <c r="O60"/>
  <c r="O76"/>
  <c r="O100"/>
  <c r="O116"/>
  <c r="O132"/>
  <c r="O148"/>
  <c r="O164"/>
  <c r="O180"/>
  <c r="O196"/>
  <c r="O212"/>
  <c r="O228"/>
  <c r="O225"/>
  <c r="Q107"/>
  <c r="Q25"/>
  <c r="Q133"/>
  <c r="Q205"/>
  <c r="Q120"/>
  <c r="Q184"/>
  <c r="Q17"/>
  <c r="Q122"/>
  <c r="Q18"/>
  <c r="Q26"/>
  <c r="Q42"/>
  <c r="Q50"/>
  <c r="Q58"/>
  <c r="Q66"/>
  <c r="Q74"/>
  <c r="Q82"/>
  <c r="Q90"/>
  <c r="Q98"/>
  <c r="O199"/>
  <c r="O33"/>
  <c r="O97"/>
  <c r="O111"/>
  <c r="O127"/>
  <c r="O143"/>
  <c r="O167"/>
  <c r="O187"/>
  <c r="O231"/>
  <c r="O7"/>
  <c r="O11"/>
  <c r="O23"/>
  <c r="O27"/>
  <c r="O39"/>
  <c r="O43"/>
  <c r="O55"/>
  <c r="O59"/>
  <c r="O71"/>
  <c r="O75"/>
  <c r="O87"/>
  <c r="O163"/>
  <c r="O227"/>
  <c r="O110"/>
  <c r="O126"/>
  <c r="O142"/>
  <c r="O162"/>
  <c r="O182"/>
  <c r="O210"/>
  <c r="O5"/>
  <c r="O37"/>
  <c r="O77"/>
  <c r="O113"/>
  <c r="O145"/>
  <c r="O173"/>
  <c r="O209"/>
  <c r="O178"/>
  <c r="O214"/>
  <c r="O13"/>
  <c r="O61"/>
  <c r="O109"/>
  <c r="O141"/>
  <c r="O177"/>
  <c r="O217"/>
  <c r="P92"/>
  <c r="Q92" s="1"/>
  <c r="O124"/>
  <c r="P156"/>
  <c r="Q156" s="1"/>
  <c r="P172"/>
  <c r="Q172" s="1"/>
  <c r="O188"/>
  <c r="P236"/>
  <c r="Q236" s="1"/>
  <c r="O197"/>
  <c r="P139"/>
  <c r="Q139" s="1"/>
  <c r="P179"/>
  <c r="Q179" s="1"/>
  <c r="P219"/>
  <c r="Q219" s="1"/>
  <c r="P215"/>
  <c r="Q215" s="1"/>
  <c r="O4"/>
  <c r="Q121"/>
  <c r="Q73"/>
  <c r="O16"/>
  <c r="Q20"/>
  <c r="O32"/>
  <c r="O48"/>
  <c r="O64"/>
  <c r="O80"/>
  <c r="Q84"/>
  <c r="O96"/>
  <c r="O112"/>
  <c r="O128"/>
  <c r="O144"/>
  <c r="O160"/>
  <c r="O176"/>
  <c r="O192"/>
  <c r="O208"/>
  <c r="O224"/>
  <c r="O213"/>
  <c r="Q138" l="1"/>
  <c r="Q152"/>
  <c r="Q201"/>
  <c r="Q123"/>
  <c r="P216"/>
  <c r="Q52"/>
  <c r="P45"/>
  <c r="Q206"/>
  <c r="Q106"/>
  <c r="Q147"/>
  <c r="Q130"/>
  <c r="Q8"/>
  <c r="Q49"/>
  <c r="Q117"/>
  <c r="Q181"/>
  <c r="Q36"/>
  <c r="Q185"/>
  <c r="Q186"/>
  <c r="Q166"/>
  <c r="Q200"/>
  <c r="Q72"/>
  <c r="P136"/>
  <c r="Q29"/>
  <c r="Q218"/>
  <c r="Q234"/>
  <c r="Q237"/>
  <c r="Q53"/>
  <c r="Q69"/>
  <c r="Q115"/>
  <c r="Q68"/>
  <c r="Q229"/>
  <c r="Q146"/>
  <c r="Q191"/>
  <c r="P9"/>
  <c r="Q91"/>
  <c r="Q221"/>
  <c r="P159"/>
  <c r="Q159" s="1"/>
  <c r="Q85"/>
  <c r="Q171"/>
  <c r="Q88"/>
  <c r="Q101"/>
  <c r="Q165"/>
  <c r="Q202"/>
  <c r="P81"/>
  <c r="Q131"/>
  <c r="Q153"/>
  <c r="Q222"/>
  <c r="Q149"/>
  <c r="Q190"/>
  <c r="Q114"/>
  <c r="Q104"/>
  <c r="Q40"/>
  <c r="Q211"/>
  <c r="Q195"/>
  <c r="Q183"/>
  <c r="Q158"/>
  <c r="Q232"/>
  <c r="Q168"/>
  <c r="Q56"/>
  <c r="Q169"/>
  <c r="Q150"/>
  <c r="Q105"/>
  <c r="Q174"/>
  <c r="P24"/>
  <c r="P137"/>
  <c r="P238"/>
  <c r="P126"/>
  <c r="Q126" s="1"/>
  <c r="P23"/>
  <c r="Q23" s="1"/>
  <c r="P111"/>
  <c r="Q111" s="1"/>
  <c r="P180"/>
  <c r="Q180" s="1"/>
  <c r="P12"/>
  <c r="Q12" s="1"/>
  <c r="P21"/>
  <c r="Q21" s="1"/>
  <c r="P67"/>
  <c r="Q67" s="1"/>
  <c r="P207"/>
  <c r="Q207" s="1"/>
  <c r="P223"/>
  <c r="Q223" s="1"/>
  <c r="P160"/>
  <c r="Q160" s="1"/>
  <c r="P96"/>
  <c r="Q96" s="1"/>
  <c r="P61"/>
  <c r="Q61" s="1"/>
  <c r="P5"/>
  <c r="Q5" s="1"/>
  <c r="P59"/>
  <c r="Q59" s="1"/>
  <c r="P127"/>
  <c r="Q127" s="1"/>
  <c r="P196"/>
  <c r="Q196" s="1"/>
  <c r="P189"/>
  <c r="Q189" s="1"/>
  <c r="P57"/>
  <c r="Q57" s="1"/>
  <c r="P170"/>
  <c r="Q170" s="1"/>
  <c r="Q102"/>
  <c r="P102"/>
  <c r="P79"/>
  <c r="Q79" s="1"/>
  <c r="P47"/>
  <c r="Q47" s="1"/>
  <c r="P15"/>
  <c r="Q15" s="1"/>
  <c r="P135"/>
  <c r="Q135" s="1"/>
  <c r="P46"/>
  <c r="Q46" s="1"/>
  <c r="P144"/>
  <c r="Q144" s="1"/>
  <c r="P188"/>
  <c r="Q188" s="1"/>
  <c r="P13"/>
  <c r="Q13" s="1"/>
  <c r="P87"/>
  <c r="Q87" s="1"/>
  <c r="Q60"/>
  <c r="P60"/>
  <c r="P230"/>
  <c r="Q230" s="1"/>
  <c r="P203"/>
  <c r="Q203" s="1"/>
  <c r="P32"/>
  <c r="Q32" s="1"/>
  <c r="P77"/>
  <c r="Q77" s="1"/>
  <c r="P163"/>
  <c r="Q163" s="1"/>
  <c r="P199"/>
  <c r="Q199" s="1"/>
  <c r="P208"/>
  <c r="Q208" s="1"/>
  <c r="P197"/>
  <c r="Q197" s="1"/>
  <c r="P124"/>
  <c r="Q124" s="1"/>
  <c r="P177"/>
  <c r="Q177" s="1"/>
  <c r="P173"/>
  <c r="Q173" s="1"/>
  <c r="P210"/>
  <c r="Q210" s="1"/>
  <c r="P55"/>
  <c r="Q55" s="1"/>
  <c r="P187"/>
  <c r="Q187" s="1"/>
  <c r="P228"/>
  <c r="Q228" s="1"/>
  <c r="P132"/>
  <c r="Q132" s="1"/>
  <c r="P125"/>
  <c r="Q125" s="1"/>
  <c r="P157"/>
  <c r="Q157" s="1"/>
  <c r="P154"/>
  <c r="Q154" s="1"/>
  <c r="P35"/>
  <c r="Q35" s="1"/>
  <c r="P119"/>
  <c r="Q119" s="1"/>
  <c r="Q224"/>
  <c r="P224"/>
  <c r="Q64"/>
  <c r="P64"/>
  <c r="P217"/>
  <c r="Q217" s="1"/>
  <c r="P209"/>
  <c r="Q209" s="1"/>
  <c r="Q142"/>
  <c r="P142"/>
  <c r="Q27"/>
  <c r="P27"/>
  <c r="P231"/>
  <c r="Q231" s="1"/>
  <c r="P225"/>
  <c r="Q225" s="1"/>
  <c r="P76"/>
  <c r="Q76" s="1"/>
  <c r="P65"/>
  <c r="Q65" s="1"/>
  <c r="P213"/>
  <c r="Q213" s="1"/>
  <c r="P176"/>
  <c r="Q176" s="1"/>
  <c r="P112"/>
  <c r="Q112" s="1"/>
  <c r="P109"/>
  <c r="Q109" s="1"/>
  <c r="P178"/>
  <c r="Q178" s="1"/>
  <c r="P113"/>
  <c r="Q113" s="1"/>
  <c r="P162"/>
  <c r="Q162" s="1"/>
  <c r="P227"/>
  <c r="Q227" s="1"/>
  <c r="P71"/>
  <c r="Q71" s="1"/>
  <c r="P39"/>
  <c r="Q39" s="1"/>
  <c r="P7"/>
  <c r="Q7" s="1"/>
  <c r="P143"/>
  <c r="Q143" s="1"/>
  <c r="P33"/>
  <c r="Q33" s="1"/>
  <c r="P212"/>
  <c r="Q212" s="1"/>
  <c r="P148"/>
  <c r="Q148" s="1"/>
  <c r="P100"/>
  <c r="Q100" s="1"/>
  <c r="P28"/>
  <c r="Q28" s="1"/>
  <c r="P161"/>
  <c r="Q161" s="1"/>
  <c r="Q41"/>
  <c r="P41"/>
  <c r="P233"/>
  <c r="Q233" s="1"/>
  <c r="P93"/>
  <c r="Q93" s="1"/>
  <c r="P194"/>
  <c r="Q194" s="1"/>
  <c r="P118"/>
  <c r="Q118" s="1"/>
  <c r="P83"/>
  <c r="Q83" s="1"/>
  <c r="Q51"/>
  <c r="P51"/>
  <c r="Q19"/>
  <c r="P19"/>
  <c r="P151"/>
  <c r="Q151" s="1"/>
  <c r="P94"/>
  <c r="Q94" s="1"/>
  <c r="Q192"/>
  <c r="P192"/>
  <c r="P128"/>
  <c r="Q128" s="1"/>
  <c r="P80"/>
  <c r="Q80" s="1"/>
  <c r="Q48"/>
  <c r="P48"/>
  <c r="P16"/>
  <c r="Q16" s="1"/>
  <c r="P4"/>
  <c r="Q4" s="1"/>
  <c r="P141"/>
  <c r="Q141" s="1"/>
  <c r="P214"/>
  <c r="Q214" s="1"/>
  <c r="Q145"/>
  <c r="P145"/>
  <c r="P37"/>
  <c r="Q37" s="1"/>
  <c r="P182"/>
  <c r="Q182" s="1"/>
  <c r="P110"/>
  <c r="Q110" s="1"/>
  <c r="P75"/>
  <c r="Q75" s="1"/>
  <c r="P43"/>
  <c r="Q43" s="1"/>
  <c r="P11"/>
  <c r="Q11" s="1"/>
  <c r="P167"/>
  <c r="Q167" s="1"/>
  <c r="P97"/>
  <c r="Q97" s="1"/>
  <c r="P164"/>
  <c r="Q164" s="1"/>
  <c r="P116"/>
  <c r="Q116" s="1"/>
  <c r="P44"/>
  <c r="Q44" s="1"/>
  <c r="P193"/>
  <c r="Q193" s="1"/>
  <c r="P89"/>
  <c r="Q89" s="1"/>
  <c r="P198"/>
  <c r="Q198" s="1"/>
  <c r="P129"/>
  <c r="Q129" s="1"/>
  <c r="P226"/>
  <c r="Q226" s="1"/>
  <c r="P134"/>
  <c r="Q134" s="1"/>
  <c r="P95"/>
  <c r="Q95" s="1"/>
  <c r="P63"/>
  <c r="Q63" s="1"/>
  <c r="P31"/>
  <c r="Q31" s="1"/>
  <c r="P175"/>
  <c r="Q175" s="1"/>
  <c r="P103"/>
  <c r="Q103" s="1"/>
  <c r="P155"/>
  <c r="Q155" s="1"/>
  <c r="P62"/>
  <c r="Q62" s="1"/>
  <c r="P30"/>
  <c r="Q30" s="1"/>
  <c r="Q239" l="1"/>
  <c r="Q241" s="1"/>
</calcChain>
</file>

<file path=xl/sharedStrings.xml><?xml version="1.0" encoding="utf-8"?>
<sst xmlns="http://schemas.openxmlformats.org/spreadsheetml/2006/main" count="2316" uniqueCount="59">
  <si>
    <t>-</t>
  </si>
  <si>
    <t>cod_item</t>
  </si>
  <si>
    <t>AGR 0211</t>
  </si>
  <si>
    <t>AGR 0311</t>
  </si>
  <si>
    <t>AGR 0411</t>
  </si>
  <si>
    <t>AGR 0511</t>
  </si>
  <si>
    <t>AGR 0611</t>
  </si>
  <si>
    <t>AGR 0711</t>
  </si>
  <si>
    <t>AGR 0811</t>
  </si>
  <si>
    <t>AGR 0911</t>
  </si>
  <si>
    <t>AGR 1011</t>
  </si>
  <si>
    <t>EBL 027-2</t>
  </si>
  <si>
    <t>EBL 072</t>
  </si>
  <si>
    <t>EBL 1074</t>
  </si>
  <si>
    <t>EBL 1255</t>
  </si>
  <si>
    <t>EBL 134</t>
  </si>
  <si>
    <t>EBL 1461</t>
  </si>
  <si>
    <t>EBL 1466</t>
  </si>
  <si>
    <t>EBL 1467</t>
  </si>
  <si>
    <t>EBL 287</t>
  </si>
  <si>
    <t>EBL 449</t>
  </si>
  <si>
    <t>EBL 454-1</t>
  </si>
  <si>
    <t>EBL 665</t>
  </si>
  <si>
    <t>EBL 808</t>
  </si>
  <si>
    <t>EBL 911</t>
  </si>
  <si>
    <t>EBL 912-1</t>
  </si>
  <si>
    <t>EBL 993</t>
  </si>
  <si>
    <t>FRI 0111</t>
  </si>
  <si>
    <t>TSC 0111</t>
  </si>
  <si>
    <t>TSC 0211</t>
  </si>
  <si>
    <t>TSC 0311</t>
  </si>
  <si>
    <t>TSC 0411</t>
  </si>
  <si>
    <t>ZE 0111</t>
  </si>
  <si>
    <t>0.0000</t>
  </si>
  <si>
    <t>1:00.0000</t>
  </si>
  <si>
    <t>10:00.0000</t>
  </si>
  <si>
    <t>2:00.0000</t>
  </si>
  <si>
    <t>5:00.0000</t>
  </si>
  <si>
    <t>3:00.0000</t>
  </si>
  <si>
    <t>20:00.0000</t>
  </si>
  <si>
    <t>Linha</t>
  </si>
  <si>
    <t>Coluna</t>
  </si>
  <si>
    <t>Tempo Setup</t>
  </si>
  <si>
    <t>qtde_item</t>
  </si>
  <si>
    <t>tempo_unit_Prep</t>
  </si>
  <si>
    <t>tempo_total_proc_Prep</t>
  </si>
  <si>
    <t>tempo_unit_lamina_etapa_1</t>
  </si>
  <si>
    <t>tempo_total_proc_lamina_etapa_1</t>
  </si>
  <si>
    <t>tempo_unit_lamina_etapa_2</t>
  </si>
  <si>
    <t>tempo_total_proc_lamina_etapa_2</t>
  </si>
  <si>
    <t>tempo_unit_impressora</t>
  </si>
  <si>
    <t>tempo_total_proc_impressora</t>
  </si>
  <si>
    <t>tempo_total</t>
  </si>
  <si>
    <t>data_prog</t>
  </si>
  <si>
    <t>Tipo</t>
  </si>
  <si>
    <t>convencional</t>
  </si>
  <si>
    <t>laminado</t>
  </si>
  <si>
    <t>Laminado</t>
  </si>
  <si>
    <t>Convencional</t>
  </si>
</sst>
</file>

<file path=xl/styles.xml><?xml version="1.0" encoding="utf-8"?>
<styleSheet xmlns="http://schemas.openxmlformats.org/spreadsheetml/2006/main">
  <numFmts count="3">
    <numFmt numFmtId="164" formatCode="[$-F400]h:mm:ss\ AM/PM"/>
    <numFmt numFmtId="165" formatCode="mm:ss.0;@"/>
    <numFmt numFmtId="166" formatCode="0000000000"/>
  </numFmts>
  <fonts count="16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3" fillId="8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13" fillId="7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1" fillId="6" borderId="6" applyNumberFormat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1" fontId="1" fillId="2" borderId="1" xfId="0" applyNumberFormat="1" applyFont="1" applyFill="1" applyBorder="1" applyAlignment="1">
      <alignment horizontal="left" vertical="center"/>
    </xf>
    <xf numFmtId="165" fontId="2" fillId="0" borderId="1" xfId="0" applyNumberFormat="1" applyFont="1" applyBorder="1" applyAlignment="1">
      <alignment horizontal="center" vertical="center"/>
    </xf>
    <xf numFmtId="21" fontId="1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9" fontId="0" fillId="31" borderId="1" xfId="0" applyNumberFormat="1" applyFill="1" applyBorder="1" applyAlignment="1">
      <alignment horizontal="center" vertical="center"/>
    </xf>
    <xf numFmtId="2" fontId="0" fillId="31" borderId="1" xfId="0" applyNumberFormat="1" applyFill="1" applyBorder="1" applyAlignment="1">
      <alignment horizontal="center" vertical="center"/>
    </xf>
    <xf numFmtId="1" fontId="0" fillId="31" borderId="1" xfId="0" applyNumberFormat="1" applyFill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14" fillId="32" borderId="0" xfId="0" applyFont="1" applyFill="1" applyBorder="1" applyAlignment="1">
      <alignment horizontal="center" vertical="center" wrapText="1"/>
    </xf>
    <xf numFmtId="1" fontId="14" fillId="32" borderId="0" xfId="0" applyNumberFormat="1" applyFont="1" applyFill="1" applyBorder="1" applyAlignment="1">
      <alignment horizontal="center" vertical="center" wrapText="1"/>
    </xf>
    <xf numFmtId="1" fontId="14" fillId="31" borderId="0" xfId="0" applyNumberFormat="1" applyFont="1" applyFill="1" applyBorder="1" applyAlignment="1">
      <alignment horizontal="center" vertical="center" wrapText="1"/>
    </xf>
    <xf numFmtId="0" fontId="14" fillId="31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166" fontId="15" fillId="33" borderId="0" xfId="0" applyNumberFormat="1" applyFont="1" applyFill="1" applyBorder="1" applyAlignment="1">
      <alignment horizontal="center" vertical="center"/>
    </xf>
    <xf numFmtId="3" fontId="15" fillId="33" borderId="0" xfId="0" applyNumberFormat="1" applyFont="1" applyFill="1" applyBorder="1" applyAlignment="1">
      <alignment horizontal="center" vertical="center"/>
    </xf>
    <xf numFmtId="1" fontId="15" fillId="33" borderId="0" xfId="0" applyNumberFormat="1" applyFont="1" applyFill="1" applyBorder="1" applyAlignment="1">
      <alignment horizontal="center" vertical="center"/>
    </xf>
    <xf numFmtId="1" fontId="15" fillId="33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/>
    <xf numFmtId="0" fontId="15" fillId="0" borderId="0" xfId="0" applyFont="1"/>
    <xf numFmtId="0" fontId="15" fillId="0" borderId="0" xfId="0" applyFont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1" fontId="15" fillId="34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31" borderId="1" xfId="0" applyFont="1" applyFill="1" applyBorder="1" applyAlignment="1">
      <alignment horizontal="center" vertical="center"/>
    </xf>
    <xf numFmtId="4" fontId="15" fillId="33" borderId="0" xfId="0" applyNumberFormat="1" applyFont="1" applyFill="1" applyBorder="1" applyAlignment="1">
      <alignment horizontal="center" vertical="center"/>
    </xf>
    <xf numFmtId="49" fontId="15" fillId="33" borderId="0" xfId="0" applyNumberFormat="1" applyFont="1" applyFill="1" applyBorder="1" applyAlignment="1">
      <alignment horizontal="center" vertical="center"/>
    </xf>
    <xf numFmtId="49" fontId="15" fillId="33" borderId="0" xfId="0" applyNumberFormat="1" applyFont="1" applyFill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34">
    <cellStyle name="20% - Cor1" xfId="1"/>
    <cellStyle name="20% - Cor2" xfId="2"/>
    <cellStyle name="20% - Cor3" xfId="3"/>
    <cellStyle name="20% - Cor4" xfId="4"/>
    <cellStyle name="20% - Cor5" xfId="5"/>
    <cellStyle name="20% - Cor6" xfId="6"/>
    <cellStyle name="40% - Cor1" xfId="7"/>
    <cellStyle name="40% - Cor2" xfId="8"/>
    <cellStyle name="40% - Cor3" xfId="9"/>
    <cellStyle name="40% - Cor4" xfId="10"/>
    <cellStyle name="40% - Cor5" xfId="11"/>
    <cellStyle name="40% - Cor6" xfId="12"/>
    <cellStyle name="60% - Cor1" xfId="13"/>
    <cellStyle name="60% - Cor2" xfId="14"/>
    <cellStyle name="60% - Cor3" xfId="15"/>
    <cellStyle name="60% - Cor4" xfId="16"/>
    <cellStyle name="60% - Cor5" xfId="17"/>
    <cellStyle name="60% - Cor6" xfId="18"/>
    <cellStyle name="Cabeçalho 1" xfId="19"/>
    <cellStyle name="Cabeçalho 2" xfId="20"/>
    <cellStyle name="Cabeçalho 3" xfId="21"/>
    <cellStyle name="Cabeçalho 4" xfId="22"/>
    <cellStyle name="Célula Ligada" xfId="23"/>
    <cellStyle name="Cor1" xfId="24"/>
    <cellStyle name="Cor2" xfId="25"/>
    <cellStyle name="Cor3" xfId="26"/>
    <cellStyle name="Cor4" xfId="27"/>
    <cellStyle name="Cor5" xfId="28"/>
    <cellStyle name="Cor6" xfId="29"/>
    <cellStyle name="Correcto" xfId="30"/>
    <cellStyle name="Incorrecto" xfId="31"/>
    <cellStyle name="Neutro" xfId="32"/>
    <cellStyle name="Normal" xfId="0" builtinId="0"/>
    <cellStyle name="Verificar Célula" xfId="3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Q237"/>
  <sheetViews>
    <sheetView workbookViewId="0">
      <pane ySplit="1" topLeftCell="A173" activePane="bottomLeft" state="frozen"/>
      <selection pane="bottomLeft" activeCell="D181" sqref="D181"/>
    </sheetView>
  </sheetViews>
  <sheetFormatPr defaultColWidth="9.140625" defaultRowHeight="11.25"/>
  <cols>
    <col min="1" max="1" width="9.140625" style="24"/>
    <col min="2" max="2" width="7.42578125" style="24" bestFit="1" customWidth="1"/>
    <col min="3" max="3" width="8" style="32" bestFit="1" customWidth="1"/>
    <col min="4" max="4" width="12.7109375" style="32" bestFit="1" customWidth="1"/>
    <col min="5" max="5" width="17" style="33" bestFit="1" customWidth="1"/>
    <col min="6" max="6" width="20.28515625" style="33" bestFit="1" customWidth="1"/>
    <col min="7" max="7" width="24.5703125" style="32" bestFit="1" customWidth="1"/>
    <col min="8" max="8" width="20.28515625" style="32" bestFit="1" customWidth="1"/>
    <col min="9" max="9" width="24.5703125" style="32" bestFit="1" customWidth="1"/>
    <col min="10" max="10" width="20.28515625" style="32" bestFit="1" customWidth="1"/>
    <col min="11" max="11" width="24.5703125" style="32" bestFit="1" customWidth="1"/>
    <col min="12" max="12" width="9.28515625" style="32" bestFit="1" customWidth="1"/>
    <col min="13" max="13" width="7.5703125" style="33" bestFit="1" customWidth="1"/>
    <col min="14" max="14" width="10" style="24" bestFit="1" customWidth="1"/>
    <col min="15" max="16384" width="9.140625" style="24"/>
  </cols>
  <sheetData>
    <row r="1" spans="1:17" ht="12" customHeight="1">
      <c r="B1" s="20" t="s">
        <v>1</v>
      </c>
      <c r="C1" s="20" t="s">
        <v>43</v>
      </c>
      <c r="D1" s="20" t="s">
        <v>44</v>
      </c>
      <c r="E1" s="21" t="s">
        <v>45</v>
      </c>
      <c r="F1" s="22" t="s">
        <v>46</v>
      </c>
      <c r="G1" s="23" t="s">
        <v>47</v>
      </c>
      <c r="H1" s="20" t="s">
        <v>48</v>
      </c>
      <c r="I1" s="20" t="s">
        <v>49</v>
      </c>
      <c r="J1" s="22" t="s">
        <v>50</v>
      </c>
      <c r="K1" s="23" t="s">
        <v>51</v>
      </c>
      <c r="L1" s="20" t="s">
        <v>52</v>
      </c>
      <c r="M1" s="21" t="s">
        <v>53</v>
      </c>
      <c r="N1" s="21" t="s">
        <v>54</v>
      </c>
    </row>
    <row r="2" spans="1:17" s="29" customFormat="1" ht="12" hidden="1" customHeight="1">
      <c r="A2" s="40">
        <f>COUNTIFS($B$2:$B$237,B2)</f>
        <v>8</v>
      </c>
      <c r="B2" s="38" t="s">
        <v>28</v>
      </c>
      <c r="C2" s="26">
        <v>1</v>
      </c>
      <c r="D2" s="26">
        <f>0.3*H2</f>
        <v>226.79999999999998</v>
      </c>
      <c r="E2" s="27">
        <f>C2*D2</f>
        <v>226.79999999999998</v>
      </c>
      <c r="F2" s="27">
        <v>756</v>
      </c>
      <c r="G2" s="27">
        <f>F2*C2</f>
        <v>756</v>
      </c>
      <c r="H2" s="27">
        <f>F2</f>
        <v>756</v>
      </c>
      <c r="I2" s="27">
        <f>H2*C2</f>
        <v>756</v>
      </c>
      <c r="J2" s="27">
        <v>2100</v>
      </c>
      <c r="K2" s="27">
        <f>C2*J2</f>
        <v>2100</v>
      </c>
      <c r="L2" s="28">
        <f>(E2+K2+I2+G2)</f>
        <v>3838.8</v>
      </c>
      <c r="M2" s="28">
        <f>L2+(24*60*60*15)</f>
        <v>1299838.8</v>
      </c>
      <c r="N2" s="28" t="s">
        <v>56</v>
      </c>
      <c r="O2" s="24"/>
      <c r="P2" s="24"/>
      <c r="Q2" s="24"/>
    </row>
    <row r="3" spans="1:17" s="30" customFormat="1" ht="12" hidden="1" customHeight="1">
      <c r="A3" s="40">
        <f t="shared" ref="A3:A66" si="0">COUNTIFS($B$2:$B$237,B3)</f>
        <v>8</v>
      </c>
      <c r="B3" s="38" t="s">
        <v>29</v>
      </c>
      <c r="C3" s="26">
        <v>1</v>
      </c>
      <c r="D3" s="26">
        <f t="shared" ref="D3:D66" si="1">0.3*H3</f>
        <v>220.5</v>
      </c>
      <c r="E3" s="27">
        <f t="shared" ref="E3:E24" si="2">C3*D3</f>
        <v>220.5</v>
      </c>
      <c r="F3" s="27">
        <v>735</v>
      </c>
      <c r="G3" s="27">
        <f t="shared" ref="G3:G66" si="3">F3*C3</f>
        <v>735</v>
      </c>
      <c r="H3" s="27">
        <f t="shared" ref="H3:H66" si="4">F3</f>
        <v>735</v>
      </c>
      <c r="I3" s="27">
        <f t="shared" ref="I3:I66" si="5">H3*C3</f>
        <v>735</v>
      </c>
      <c r="J3" s="27">
        <v>2100</v>
      </c>
      <c r="K3" s="27">
        <f t="shared" ref="K3:K66" si="6">$C$2*J3</f>
        <v>2100</v>
      </c>
      <c r="L3" s="28">
        <f t="shared" ref="L3:L24" si="7">(E3+K3+I3+G3)</f>
        <v>3790.5</v>
      </c>
      <c r="M3" s="28">
        <f t="shared" ref="M3:M66" si="8">L3+(24*60*60*15)</f>
        <v>1299790.5</v>
      </c>
      <c r="N3" s="28" t="s">
        <v>56</v>
      </c>
      <c r="O3" s="24"/>
      <c r="P3" s="24"/>
      <c r="Q3" s="24"/>
    </row>
    <row r="4" spans="1:17" s="30" customFormat="1" ht="12" hidden="1" customHeight="1">
      <c r="A4" s="40">
        <f t="shared" si="0"/>
        <v>7</v>
      </c>
      <c r="B4" s="38" t="s">
        <v>30</v>
      </c>
      <c r="C4" s="26">
        <v>1</v>
      </c>
      <c r="D4" s="26">
        <f t="shared" si="1"/>
        <v>226.79999999999998</v>
      </c>
      <c r="E4" s="27">
        <f t="shared" si="2"/>
        <v>226.79999999999998</v>
      </c>
      <c r="F4" s="27">
        <v>756</v>
      </c>
      <c r="G4" s="27">
        <f t="shared" si="3"/>
        <v>756</v>
      </c>
      <c r="H4" s="27">
        <f t="shared" si="4"/>
        <v>756</v>
      </c>
      <c r="I4" s="27">
        <f t="shared" si="5"/>
        <v>756</v>
      </c>
      <c r="J4" s="27">
        <v>2100</v>
      </c>
      <c r="K4" s="27">
        <f t="shared" si="6"/>
        <v>2100</v>
      </c>
      <c r="L4" s="28">
        <f t="shared" si="7"/>
        <v>3838.8</v>
      </c>
      <c r="M4" s="28">
        <f t="shared" si="8"/>
        <v>1299838.8</v>
      </c>
      <c r="N4" s="28" t="s">
        <v>56</v>
      </c>
      <c r="O4" s="24"/>
      <c r="P4" s="24"/>
      <c r="Q4" s="24"/>
    </row>
    <row r="5" spans="1:17" s="30" customFormat="1" ht="12" hidden="1" customHeight="1">
      <c r="A5" s="40">
        <f t="shared" si="0"/>
        <v>5</v>
      </c>
      <c r="B5" s="38" t="s">
        <v>31</v>
      </c>
      <c r="C5" s="26">
        <v>1</v>
      </c>
      <c r="D5" s="26">
        <f t="shared" si="1"/>
        <v>220.5</v>
      </c>
      <c r="E5" s="27">
        <f t="shared" si="2"/>
        <v>220.5</v>
      </c>
      <c r="F5" s="27">
        <v>735</v>
      </c>
      <c r="G5" s="27">
        <f t="shared" si="3"/>
        <v>735</v>
      </c>
      <c r="H5" s="27">
        <f t="shared" si="4"/>
        <v>735</v>
      </c>
      <c r="I5" s="27">
        <f t="shared" si="5"/>
        <v>735</v>
      </c>
      <c r="J5" s="27">
        <v>2100</v>
      </c>
      <c r="K5" s="27">
        <f t="shared" si="6"/>
        <v>2100</v>
      </c>
      <c r="L5" s="28">
        <f t="shared" si="7"/>
        <v>3790.5</v>
      </c>
      <c r="M5" s="28">
        <f t="shared" si="8"/>
        <v>1299790.5</v>
      </c>
      <c r="N5" s="28" t="s">
        <v>56</v>
      </c>
      <c r="O5" s="24"/>
      <c r="P5" s="24"/>
      <c r="Q5" s="24"/>
    </row>
    <row r="6" spans="1:17" s="30" customFormat="1" ht="12" hidden="1" customHeight="1">
      <c r="A6" s="40">
        <f t="shared" si="0"/>
        <v>2</v>
      </c>
      <c r="B6" s="38" t="s">
        <v>32</v>
      </c>
      <c r="C6" s="26">
        <v>1</v>
      </c>
      <c r="D6" s="26">
        <f t="shared" si="1"/>
        <v>220.5</v>
      </c>
      <c r="E6" s="27">
        <f t="shared" si="2"/>
        <v>220.5</v>
      </c>
      <c r="F6" s="27">
        <v>735</v>
      </c>
      <c r="G6" s="27">
        <f t="shared" si="3"/>
        <v>735</v>
      </c>
      <c r="H6" s="27">
        <f t="shared" si="4"/>
        <v>735</v>
      </c>
      <c r="I6" s="27">
        <f t="shared" si="5"/>
        <v>735</v>
      </c>
      <c r="J6" s="34">
        <v>2160</v>
      </c>
      <c r="K6" s="34">
        <f t="shared" si="6"/>
        <v>2160</v>
      </c>
      <c r="L6" s="28">
        <f t="shared" si="7"/>
        <v>3850.5</v>
      </c>
      <c r="M6" s="28">
        <f t="shared" si="8"/>
        <v>1299850.5</v>
      </c>
      <c r="N6" s="28" t="s">
        <v>56</v>
      </c>
      <c r="O6" s="24"/>
      <c r="P6" s="24"/>
      <c r="Q6" s="24"/>
    </row>
    <row r="7" spans="1:17" s="30" customFormat="1" ht="12" hidden="1" customHeight="1">
      <c r="A7" s="40">
        <f t="shared" si="0"/>
        <v>2</v>
      </c>
      <c r="B7" s="38" t="s">
        <v>2</v>
      </c>
      <c r="C7" s="26">
        <v>1</v>
      </c>
      <c r="D7" s="26">
        <f t="shared" si="1"/>
        <v>245.7</v>
      </c>
      <c r="E7" s="27">
        <f t="shared" si="2"/>
        <v>245.7</v>
      </c>
      <c r="F7" s="27">
        <v>819</v>
      </c>
      <c r="G7" s="27">
        <f t="shared" si="3"/>
        <v>819</v>
      </c>
      <c r="H7" s="27">
        <f t="shared" si="4"/>
        <v>819</v>
      </c>
      <c r="I7" s="27">
        <f t="shared" si="5"/>
        <v>819</v>
      </c>
      <c r="J7" s="34">
        <v>2100</v>
      </c>
      <c r="K7" s="34">
        <f t="shared" si="6"/>
        <v>2100</v>
      </c>
      <c r="L7" s="28">
        <f t="shared" si="7"/>
        <v>3983.7</v>
      </c>
      <c r="M7" s="28">
        <f t="shared" si="8"/>
        <v>1299983.7</v>
      </c>
      <c r="N7" s="28" t="s">
        <v>56</v>
      </c>
      <c r="O7" s="24"/>
      <c r="P7" s="24"/>
      <c r="Q7" s="24"/>
    </row>
    <row r="8" spans="1:17" s="30" customFormat="1" ht="12" hidden="1" customHeight="1">
      <c r="A8" s="40">
        <f t="shared" si="0"/>
        <v>3</v>
      </c>
      <c r="B8" s="38" t="s">
        <v>3</v>
      </c>
      <c r="C8" s="26">
        <v>1</v>
      </c>
      <c r="D8" s="26">
        <f t="shared" si="1"/>
        <v>220.5</v>
      </c>
      <c r="E8" s="27">
        <f t="shared" si="2"/>
        <v>220.5</v>
      </c>
      <c r="F8" s="27">
        <v>735</v>
      </c>
      <c r="G8" s="27">
        <f t="shared" si="3"/>
        <v>735</v>
      </c>
      <c r="H8" s="27">
        <f t="shared" si="4"/>
        <v>735</v>
      </c>
      <c r="I8" s="27">
        <f t="shared" si="5"/>
        <v>735</v>
      </c>
      <c r="J8" s="34">
        <v>2160</v>
      </c>
      <c r="K8" s="34">
        <f t="shared" si="6"/>
        <v>2160</v>
      </c>
      <c r="L8" s="28">
        <f t="shared" si="7"/>
        <v>3850.5</v>
      </c>
      <c r="M8" s="28">
        <f t="shared" si="8"/>
        <v>1299850.5</v>
      </c>
      <c r="N8" s="28" t="s">
        <v>56</v>
      </c>
      <c r="O8" s="24"/>
      <c r="P8" s="24"/>
      <c r="Q8" s="24"/>
    </row>
    <row r="9" spans="1:17" s="30" customFormat="1" ht="12" hidden="1" customHeight="1">
      <c r="A9" s="40">
        <f t="shared" si="0"/>
        <v>8</v>
      </c>
      <c r="B9" s="38" t="s">
        <v>4</v>
      </c>
      <c r="C9" s="26">
        <v>1</v>
      </c>
      <c r="D9" s="26">
        <f t="shared" si="1"/>
        <v>220.5</v>
      </c>
      <c r="E9" s="27">
        <f t="shared" si="2"/>
        <v>220.5</v>
      </c>
      <c r="F9" s="27">
        <v>735</v>
      </c>
      <c r="G9" s="27">
        <f t="shared" si="3"/>
        <v>735</v>
      </c>
      <c r="H9" s="27">
        <f t="shared" si="4"/>
        <v>735</v>
      </c>
      <c r="I9" s="27">
        <f t="shared" si="5"/>
        <v>735</v>
      </c>
      <c r="J9" s="34">
        <v>2100</v>
      </c>
      <c r="K9" s="34">
        <f t="shared" si="6"/>
        <v>2100</v>
      </c>
      <c r="L9" s="28">
        <f t="shared" si="7"/>
        <v>3790.5</v>
      </c>
      <c r="M9" s="28">
        <f t="shared" si="8"/>
        <v>1299790.5</v>
      </c>
      <c r="N9" s="28" t="s">
        <v>56</v>
      </c>
      <c r="O9" s="24"/>
      <c r="P9" s="24"/>
      <c r="Q9" s="24"/>
    </row>
    <row r="10" spans="1:17" s="30" customFormat="1" ht="12" hidden="1" customHeight="1">
      <c r="A10" s="40">
        <f t="shared" si="0"/>
        <v>8</v>
      </c>
      <c r="B10" s="38" t="s">
        <v>5</v>
      </c>
      <c r="C10" s="26">
        <v>1</v>
      </c>
      <c r="D10" s="26">
        <f t="shared" si="1"/>
        <v>220.5</v>
      </c>
      <c r="E10" s="27">
        <f t="shared" si="2"/>
        <v>220.5</v>
      </c>
      <c r="F10" s="27">
        <v>735</v>
      </c>
      <c r="G10" s="27">
        <f t="shared" si="3"/>
        <v>735</v>
      </c>
      <c r="H10" s="27">
        <f t="shared" si="4"/>
        <v>735</v>
      </c>
      <c r="I10" s="27">
        <f t="shared" si="5"/>
        <v>735</v>
      </c>
      <c r="J10" s="34">
        <v>2160</v>
      </c>
      <c r="K10" s="34">
        <f t="shared" si="6"/>
        <v>2160</v>
      </c>
      <c r="L10" s="28">
        <f t="shared" si="7"/>
        <v>3850.5</v>
      </c>
      <c r="M10" s="28">
        <f t="shared" si="8"/>
        <v>1299850.5</v>
      </c>
      <c r="N10" s="28" t="s">
        <v>56</v>
      </c>
      <c r="O10" s="24"/>
      <c r="P10" s="24"/>
      <c r="Q10" s="24"/>
    </row>
    <row r="11" spans="1:17" s="29" customFormat="1" ht="12" hidden="1" customHeight="1">
      <c r="A11" s="40">
        <f t="shared" si="0"/>
        <v>8</v>
      </c>
      <c r="B11" s="38" t="s">
        <v>6</v>
      </c>
      <c r="C11" s="26">
        <v>1</v>
      </c>
      <c r="D11" s="26">
        <f t="shared" si="1"/>
        <v>239.39999999999998</v>
      </c>
      <c r="E11" s="27">
        <f t="shared" si="2"/>
        <v>239.39999999999998</v>
      </c>
      <c r="F11" s="27">
        <v>798</v>
      </c>
      <c r="G11" s="27">
        <f t="shared" si="3"/>
        <v>798</v>
      </c>
      <c r="H11" s="27">
        <f t="shared" si="4"/>
        <v>798</v>
      </c>
      <c r="I11" s="27">
        <f t="shared" si="5"/>
        <v>798</v>
      </c>
      <c r="J11" s="34">
        <v>2371</v>
      </c>
      <c r="K11" s="34">
        <f t="shared" si="6"/>
        <v>2371</v>
      </c>
      <c r="L11" s="28">
        <f t="shared" si="7"/>
        <v>4206.3999999999996</v>
      </c>
      <c r="M11" s="28">
        <f t="shared" si="8"/>
        <v>1300206.3999999999</v>
      </c>
      <c r="N11" s="28" t="s">
        <v>56</v>
      </c>
      <c r="O11" s="24"/>
      <c r="P11" s="24"/>
      <c r="Q11" s="24"/>
    </row>
    <row r="12" spans="1:17" s="30" customFormat="1" ht="12" hidden="1" customHeight="1">
      <c r="A12" s="40">
        <f t="shared" si="0"/>
        <v>8</v>
      </c>
      <c r="B12" s="38" t="s">
        <v>7</v>
      </c>
      <c r="C12" s="26">
        <v>1</v>
      </c>
      <c r="D12" s="26">
        <f t="shared" si="1"/>
        <v>239.39999999999998</v>
      </c>
      <c r="E12" s="27">
        <f t="shared" si="2"/>
        <v>239.39999999999998</v>
      </c>
      <c r="F12" s="27">
        <v>798</v>
      </c>
      <c r="G12" s="27">
        <f t="shared" si="3"/>
        <v>798</v>
      </c>
      <c r="H12" s="27">
        <f t="shared" si="4"/>
        <v>798</v>
      </c>
      <c r="I12" s="27">
        <f t="shared" si="5"/>
        <v>798</v>
      </c>
      <c r="J12" s="34">
        <v>2160</v>
      </c>
      <c r="K12" s="34">
        <f t="shared" si="6"/>
        <v>2160</v>
      </c>
      <c r="L12" s="28">
        <f t="shared" si="7"/>
        <v>3995.4</v>
      </c>
      <c r="M12" s="28">
        <f t="shared" si="8"/>
        <v>1299995.3999999999</v>
      </c>
      <c r="N12" s="28" t="s">
        <v>56</v>
      </c>
      <c r="O12" s="24"/>
      <c r="P12" s="24"/>
      <c r="Q12" s="24"/>
    </row>
    <row r="13" spans="1:17" s="29" customFormat="1" ht="12" hidden="1" customHeight="1">
      <c r="A13" s="40">
        <f t="shared" si="0"/>
        <v>9</v>
      </c>
      <c r="B13" s="38" t="s">
        <v>8</v>
      </c>
      <c r="C13" s="26">
        <v>1</v>
      </c>
      <c r="D13" s="26">
        <f t="shared" si="1"/>
        <v>226.79999999999998</v>
      </c>
      <c r="E13" s="27">
        <f t="shared" si="2"/>
        <v>226.79999999999998</v>
      </c>
      <c r="F13" s="27">
        <v>756</v>
      </c>
      <c r="G13" s="27">
        <f t="shared" si="3"/>
        <v>756</v>
      </c>
      <c r="H13" s="27">
        <f t="shared" si="4"/>
        <v>756</v>
      </c>
      <c r="I13" s="27">
        <f t="shared" si="5"/>
        <v>756</v>
      </c>
      <c r="J13" s="34">
        <v>2160</v>
      </c>
      <c r="K13" s="34">
        <f t="shared" si="6"/>
        <v>2160</v>
      </c>
      <c r="L13" s="28">
        <f t="shared" si="7"/>
        <v>3898.8</v>
      </c>
      <c r="M13" s="28">
        <f t="shared" si="8"/>
        <v>1299898.8</v>
      </c>
      <c r="N13" s="28" t="s">
        <v>56</v>
      </c>
      <c r="O13" s="24"/>
      <c r="P13" s="24"/>
      <c r="Q13" s="24"/>
    </row>
    <row r="14" spans="1:17" s="30" customFormat="1" ht="12" hidden="1" customHeight="1">
      <c r="A14" s="40">
        <f t="shared" si="0"/>
        <v>9</v>
      </c>
      <c r="B14" s="38" t="s">
        <v>9</v>
      </c>
      <c r="C14" s="26">
        <v>1</v>
      </c>
      <c r="D14" s="26">
        <f t="shared" si="1"/>
        <v>226.79999999999998</v>
      </c>
      <c r="E14" s="27">
        <f t="shared" si="2"/>
        <v>226.79999999999998</v>
      </c>
      <c r="F14" s="27">
        <v>756</v>
      </c>
      <c r="G14" s="27">
        <f t="shared" si="3"/>
        <v>756</v>
      </c>
      <c r="H14" s="27">
        <f t="shared" si="4"/>
        <v>756</v>
      </c>
      <c r="I14" s="27">
        <f t="shared" si="5"/>
        <v>756</v>
      </c>
      <c r="J14" s="34">
        <v>2100</v>
      </c>
      <c r="K14" s="34">
        <f t="shared" si="6"/>
        <v>2100</v>
      </c>
      <c r="L14" s="28">
        <f t="shared" si="7"/>
        <v>3838.8</v>
      </c>
      <c r="M14" s="28">
        <f t="shared" si="8"/>
        <v>1299838.8</v>
      </c>
      <c r="N14" s="28" t="s">
        <v>56</v>
      </c>
      <c r="O14" s="24"/>
      <c r="P14" s="24"/>
      <c r="Q14" s="24"/>
    </row>
    <row r="15" spans="1:17" s="30" customFormat="1" ht="12" hidden="1" customHeight="1">
      <c r="A15" s="40">
        <f t="shared" si="0"/>
        <v>9</v>
      </c>
      <c r="B15" s="38" t="s">
        <v>10</v>
      </c>
      <c r="C15" s="26">
        <v>1</v>
      </c>
      <c r="D15" s="26">
        <f t="shared" si="1"/>
        <v>226.79999999999998</v>
      </c>
      <c r="E15" s="27">
        <f t="shared" si="2"/>
        <v>226.79999999999998</v>
      </c>
      <c r="F15" s="27">
        <v>756</v>
      </c>
      <c r="G15" s="27">
        <f t="shared" si="3"/>
        <v>756</v>
      </c>
      <c r="H15" s="27">
        <f t="shared" si="4"/>
        <v>756</v>
      </c>
      <c r="I15" s="27">
        <f t="shared" si="5"/>
        <v>756</v>
      </c>
      <c r="J15" s="34">
        <v>2160</v>
      </c>
      <c r="K15" s="34">
        <f t="shared" si="6"/>
        <v>2160</v>
      </c>
      <c r="L15" s="28">
        <f t="shared" si="7"/>
        <v>3898.8</v>
      </c>
      <c r="M15" s="28">
        <f t="shared" si="8"/>
        <v>1299898.8</v>
      </c>
      <c r="N15" s="28" t="s">
        <v>56</v>
      </c>
      <c r="O15" s="24"/>
      <c r="P15" s="24"/>
      <c r="Q15" s="24"/>
    </row>
    <row r="16" spans="1:17" s="30" customFormat="1" ht="12" hidden="1" customHeight="1">
      <c r="A16" s="40">
        <f t="shared" si="0"/>
        <v>8</v>
      </c>
      <c r="B16" s="38" t="s">
        <v>11</v>
      </c>
      <c r="C16" s="26">
        <v>1</v>
      </c>
      <c r="D16" s="26">
        <f t="shared" si="1"/>
        <v>226.79999999999998</v>
      </c>
      <c r="E16" s="27">
        <f t="shared" si="2"/>
        <v>226.79999999999998</v>
      </c>
      <c r="F16" s="27">
        <v>756</v>
      </c>
      <c r="G16" s="27">
        <f t="shared" si="3"/>
        <v>756</v>
      </c>
      <c r="H16" s="27">
        <f t="shared" si="4"/>
        <v>756</v>
      </c>
      <c r="I16" s="27">
        <f t="shared" si="5"/>
        <v>756</v>
      </c>
      <c r="J16" s="34">
        <v>2100</v>
      </c>
      <c r="K16" s="34">
        <f t="shared" si="6"/>
        <v>2100</v>
      </c>
      <c r="L16" s="28">
        <f t="shared" si="7"/>
        <v>3838.8</v>
      </c>
      <c r="M16" s="28">
        <f t="shared" si="8"/>
        <v>1299838.8</v>
      </c>
      <c r="N16" s="28" t="s">
        <v>56</v>
      </c>
      <c r="O16" s="24"/>
      <c r="P16" s="24"/>
      <c r="Q16" s="24"/>
    </row>
    <row r="17" spans="1:17" s="30" customFormat="1" ht="12" hidden="1" customHeight="1">
      <c r="A17" s="40">
        <f t="shared" si="0"/>
        <v>8</v>
      </c>
      <c r="B17" s="38" t="s">
        <v>12</v>
      </c>
      <c r="C17" s="26">
        <v>1</v>
      </c>
      <c r="D17" s="26">
        <f t="shared" si="1"/>
        <v>220.5</v>
      </c>
      <c r="E17" s="27">
        <f t="shared" si="2"/>
        <v>220.5</v>
      </c>
      <c r="F17" s="27">
        <v>735</v>
      </c>
      <c r="G17" s="27">
        <f t="shared" si="3"/>
        <v>735</v>
      </c>
      <c r="H17" s="27">
        <f t="shared" si="4"/>
        <v>735</v>
      </c>
      <c r="I17" s="27">
        <f t="shared" si="5"/>
        <v>735</v>
      </c>
      <c r="J17" s="34">
        <v>2160</v>
      </c>
      <c r="K17" s="34">
        <f t="shared" si="6"/>
        <v>2160</v>
      </c>
      <c r="L17" s="28">
        <f t="shared" si="7"/>
        <v>3850.5</v>
      </c>
      <c r="M17" s="28">
        <f t="shared" si="8"/>
        <v>1299850.5</v>
      </c>
      <c r="N17" s="28" t="s">
        <v>56</v>
      </c>
      <c r="O17" s="24"/>
      <c r="P17" s="24"/>
      <c r="Q17" s="24"/>
    </row>
    <row r="18" spans="1:17" s="30" customFormat="1" ht="12" hidden="1" customHeight="1">
      <c r="A18" s="40">
        <f t="shared" si="0"/>
        <v>8</v>
      </c>
      <c r="B18" s="38" t="s">
        <v>13</v>
      </c>
      <c r="C18" s="26">
        <v>1</v>
      </c>
      <c r="D18" s="26">
        <f t="shared" si="1"/>
        <v>226.79999999999998</v>
      </c>
      <c r="E18" s="27">
        <f t="shared" si="2"/>
        <v>226.79999999999998</v>
      </c>
      <c r="F18" s="27">
        <v>756</v>
      </c>
      <c r="G18" s="27">
        <f t="shared" si="3"/>
        <v>756</v>
      </c>
      <c r="H18" s="27">
        <f t="shared" si="4"/>
        <v>756</v>
      </c>
      <c r="I18" s="27">
        <f t="shared" si="5"/>
        <v>756</v>
      </c>
      <c r="J18" s="34">
        <v>2371</v>
      </c>
      <c r="K18" s="34">
        <f t="shared" si="6"/>
        <v>2371</v>
      </c>
      <c r="L18" s="28">
        <f t="shared" si="7"/>
        <v>4109.8</v>
      </c>
      <c r="M18" s="28">
        <f t="shared" si="8"/>
        <v>1300109.8</v>
      </c>
      <c r="N18" s="28" t="s">
        <v>56</v>
      </c>
      <c r="O18" s="24"/>
      <c r="P18" s="24"/>
      <c r="Q18" s="24"/>
    </row>
    <row r="19" spans="1:17" s="30" customFormat="1" ht="12" hidden="1" customHeight="1">
      <c r="A19" s="40">
        <f t="shared" si="0"/>
        <v>8</v>
      </c>
      <c r="B19" s="38" t="s">
        <v>14</v>
      </c>
      <c r="C19" s="26">
        <v>1</v>
      </c>
      <c r="D19" s="26">
        <f t="shared" si="1"/>
        <v>239.39999999999998</v>
      </c>
      <c r="E19" s="27">
        <f t="shared" si="2"/>
        <v>239.39999999999998</v>
      </c>
      <c r="F19" s="27">
        <v>798</v>
      </c>
      <c r="G19" s="27">
        <f t="shared" si="3"/>
        <v>798</v>
      </c>
      <c r="H19" s="27">
        <f t="shared" si="4"/>
        <v>798</v>
      </c>
      <c r="I19" s="27">
        <f t="shared" si="5"/>
        <v>798</v>
      </c>
      <c r="J19" s="34">
        <v>2160</v>
      </c>
      <c r="K19" s="34">
        <f t="shared" si="6"/>
        <v>2160</v>
      </c>
      <c r="L19" s="28">
        <f t="shared" si="7"/>
        <v>3995.4</v>
      </c>
      <c r="M19" s="28">
        <f t="shared" si="8"/>
        <v>1299995.3999999999</v>
      </c>
      <c r="N19" s="28" t="s">
        <v>56</v>
      </c>
      <c r="O19" s="24"/>
      <c r="P19" s="24"/>
      <c r="Q19" s="24"/>
    </row>
    <row r="20" spans="1:17" s="29" customFormat="1" hidden="1">
      <c r="A20" s="40">
        <f t="shared" si="0"/>
        <v>8</v>
      </c>
      <c r="B20" s="39" t="s">
        <v>24</v>
      </c>
      <c r="C20" s="26">
        <v>1</v>
      </c>
      <c r="D20" s="26">
        <f t="shared" si="1"/>
        <v>239.39999999999998</v>
      </c>
      <c r="E20" s="27">
        <f t="shared" si="2"/>
        <v>239.39999999999998</v>
      </c>
      <c r="F20" s="27">
        <v>798</v>
      </c>
      <c r="G20" s="27">
        <f t="shared" si="3"/>
        <v>798</v>
      </c>
      <c r="H20" s="27">
        <f t="shared" si="4"/>
        <v>798</v>
      </c>
      <c r="I20" s="27">
        <f t="shared" si="5"/>
        <v>798</v>
      </c>
      <c r="J20" s="27">
        <v>2100</v>
      </c>
      <c r="K20" s="27">
        <f t="shared" si="6"/>
        <v>2100</v>
      </c>
      <c r="L20" s="28">
        <f t="shared" si="7"/>
        <v>3935.4</v>
      </c>
      <c r="M20" s="28">
        <f t="shared" si="8"/>
        <v>1299935.3999999999</v>
      </c>
      <c r="N20" s="28" t="s">
        <v>56</v>
      </c>
      <c r="O20" s="24"/>
      <c r="P20" s="24"/>
      <c r="Q20" s="24"/>
    </row>
    <row r="21" spans="1:17" s="30" customFormat="1" hidden="1">
      <c r="A21" s="40">
        <f t="shared" si="0"/>
        <v>9</v>
      </c>
      <c r="B21" s="39" t="s">
        <v>25</v>
      </c>
      <c r="C21" s="26">
        <v>1</v>
      </c>
      <c r="D21" s="26">
        <f t="shared" si="1"/>
        <v>239.39999999999998</v>
      </c>
      <c r="E21" s="27">
        <f t="shared" si="2"/>
        <v>239.39999999999998</v>
      </c>
      <c r="F21" s="27">
        <v>798</v>
      </c>
      <c r="G21" s="27">
        <f t="shared" si="3"/>
        <v>798</v>
      </c>
      <c r="H21" s="27">
        <f t="shared" si="4"/>
        <v>798</v>
      </c>
      <c r="I21" s="27">
        <f t="shared" si="5"/>
        <v>798</v>
      </c>
      <c r="J21" s="27">
        <v>2100</v>
      </c>
      <c r="K21" s="27">
        <f t="shared" si="6"/>
        <v>2100</v>
      </c>
      <c r="L21" s="28">
        <f t="shared" si="7"/>
        <v>3935.4</v>
      </c>
      <c r="M21" s="28">
        <f t="shared" si="8"/>
        <v>1299935.3999999999</v>
      </c>
      <c r="N21" s="28" t="s">
        <v>56</v>
      </c>
      <c r="P21" s="24"/>
    </row>
    <row r="22" spans="1:17" s="29" customFormat="1" hidden="1">
      <c r="A22" s="40">
        <f t="shared" si="0"/>
        <v>9</v>
      </c>
      <c r="B22" s="39" t="s">
        <v>26</v>
      </c>
      <c r="C22" s="26">
        <v>1</v>
      </c>
      <c r="D22" s="26">
        <f t="shared" si="1"/>
        <v>226.79999999999998</v>
      </c>
      <c r="E22" s="27">
        <f t="shared" si="2"/>
        <v>226.79999999999998</v>
      </c>
      <c r="F22" s="27">
        <v>756</v>
      </c>
      <c r="G22" s="27">
        <f t="shared" si="3"/>
        <v>756</v>
      </c>
      <c r="H22" s="27">
        <f t="shared" si="4"/>
        <v>756</v>
      </c>
      <c r="I22" s="27">
        <f t="shared" si="5"/>
        <v>756</v>
      </c>
      <c r="J22" s="27">
        <v>2100</v>
      </c>
      <c r="K22" s="27">
        <f t="shared" si="6"/>
        <v>2100</v>
      </c>
      <c r="L22" s="28">
        <f t="shared" si="7"/>
        <v>3838.8</v>
      </c>
      <c r="M22" s="28">
        <f t="shared" si="8"/>
        <v>1299838.8</v>
      </c>
      <c r="N22" s="28" t="s">
        <v>56</v>
      </c>
      <c r="P22" s="24"/>
    </row>
    <row r="23" spans="1:17" s="30" customFormat="1" hidden="1">
      <c r="A23" s="40">
        <f t="shared" si="0"/>
        <v>7</v>
      </c>
      <c r="B23" s="39" t="s">
        <v>27</v>
      </c>
      <c r="C23" s="26">
        <v>1</v>
      </c>
      <c r="D23" s="26">
        <f t="shared" si="1"/>
        <v>226.79999999999998</v>
      </c>
      <c r="E23" s="27">
        <f t="shared" si="2"/>
        <v>226.79999999999998</v>
      </c>
      <c r="F23" s="27">
        <v>756</v>
      </c>
      <c r="G23" s="27">
        <f t="shared" si="3"/>
        <v>756</v>
      </c>
      <c r="H23" s="27">
        <f t="shared" si="4"/>
        <v>756</v>
      </c>
      <c r="I23" s="27">
        <f t="shared" si="5"/>
        <v>756</v>
      </c>
      <c r="J23" s="27">
        <v>2100</v>
      </c>
      <c r="K23" s="27">
        <f t="shared" si="6"/>
        <v>2100</v>
      </c>
      <c r="L23" s="28">
        <f t="shared" si="7"/>
        <v>3838.8</v>
      </c>
      <c r="M23" s="28">
        <f t="shared" si="8"/>
        <v>1299838.8</v>
      </c>
      <c r="N23" s="28" t="s">
        <v>56</v>
      </c>
      <c r="P23" s="24"/>
    </row>
    <row r="24" spans="1:17" s="30" customFormat="1" hidden="1">
      <c r="A24" s="40">
        <f t="shared" si="0"/>
        <v>9</v>
      </c>
      <c r="B24" s="39" t="s">
        <v>15</v>
      </c>
      <c r="C24" s="26">
        <v>1</v>
      </c>
      <c r="D24" s="26">
        <f t="shared" si="1"/>
        <v>226.79999999999998</v>
      </c>
      <c r="E24" s="27">
        <f t="shared" si="2"/>
        <v>226.79999999999998</v>
      </c>
      <c r="F24" s="27">
        <v>756</v>
      </c>
      <c r="G24" s="27">
        <f t="shared" si="3"/>
        <v>756</v>
      </c>
      <c r="H24" s="27">
        <f t="shared" si="4"/>
        <v>756</v>
      </c>
      <c r="I24" s="27">
        <f t="shared" si="5"/>
        <v>756</v>
      </c>
      <c r="J24" s="27">
        <v>2100</v>
      </c>
      <c r="K24" s="27">
        <f t="shared" si="6"/>
        <v>2100</v>
      </c>
      <c r="L24" s="28">
        <f t="shared" si="7"/>
        <v>3838.8</v>
      </c>
      <c r="M24" s="28">
        <f t="shared" si="8"/>
        <v>1299838.8</v>
      </c>
      <c r="N24" s="28" t="s">
        <v>56</v>
      </c>
      <c r="P24" s="24"/>
    </row>
    <row r="25" spans="1:17" s="30" customFormat="1" hidden="1">
      <c r="A25" s="40">
        <f t="shared" si="0"/>
        <v>8</v>
      </c>
      <c r="B25" s="38" t="s">
        <v>28</v>
      </c>
      <c r="C25" s="26">
        <v>1</v>
      </c>
      <c r="D25" s="26">
        <f t="shared" si="1"/>
        <v>226.79999999999998</v>
      </c>
      <c r="E25" s="27">
        <f>C25*D25</f>
        <v>226.79999999999998</v>
      </c>
      <c r="F25" s="27">
        <v>756</v>
      </c>
      <c r="G25" s="27">
        <f t="shared" si="3"/>
        <v>756</v>
      </c>
      <c r="H25" s="27">
        <f t="shared" si="4"/>
        <v>756</v>
      </c>
      <c r="I25" s="27">
        <f t="shared" si="5"/>
        <v>756</v>
      </c>
      <c r="J25" s="27">
        <v>2100</v>
      </c>
      <c r="K25" s="27">
        <f t="shared" si="6"/>
        <v>2100</v>
      </c>
      <c r="L25" s="28">
        <f>(E25+K25+I25+G25)</f>
        <v>3838.8</v>
      </c>
      <c r="M25" s="28">
        <f t="shared" si="8"/>
        <v>1299838.8</v>
      </c>
      <c r="N25" s="28" t="s">
        <v>56</v>
      </c>
      <c r="P25" s="24"/>
    </row>
    <row r="26" spans="1:17" s="30" customFormat="1" hidden="1">
      <c r="A26" s="40">
        <f t="shared" si="0"/>
        <v>8</v>
      </c>
      <c r="B26" s="38" t="s">
        <v>29</v>
      </c>
      <c r="C26" s="26">
        <v>1</v>
      </c>
      <c r="D26" s="26">
        <f t="shared" si="1"/>
        <v>220.5</v>
      </c>
      <c r="E26" s="27">
        <f t="shared" ref="E26:E63" si="9">C26*D26</f>
        <v>220.5</v>
      </c>
      <c r="F26" s="27">
        <v>735</v>
      </c>
      <c r="G26" s="27">
        <f t="shared" si="3"/>
        <v>735</v>
      </c>
      <c r="H26" s="27">
        <f t="shared" si="4"/>
        <v>735</v>
      </c>
      <c r="I26" s="27">
        <f t="shared" si="5"/>
        <v>735</v>
      </c>
      <c r="J26" s="27">
        <v>2100</v>
      </c>
      <c r="K26" s="27">
        <f t="shared" si="6"/>
        <v>2100</v>
      </c>
      <c r="L26" s="28">
        <f t="shared" ref="L26:L63" si="10">(E26+K26+I26+G26)</f>
        <v>3790.5</v>
      </c>
      <c r="M26" s="28">
        <f t="shared" si="8"/>
        <v>1299790.5</v>
      </c>
      <c r="N26" s="28" t="s">
        <v>56</v>
      </c>
      <c r="P26" s="24"/>
    </row>
    <row r="27" spans="1:17" s="30" customFormat="1" hidden="1">
      <c r="A27" s="40">
        <f t="shared" si="0"/>
        <v>7</v>
      </c>
      <c r="B27" s="38" t="s">
        <v>30</v>
      </c>
      <c r="C27" s="26">
        <v>1</v>
      </c>
      <c r="D27" s="26">
        <f t="shared" si="1"/>
        <v>226.79999999999998</v>
      </c>
      <c r="E27" s="27">
        <f t="shared" si="9"/>
        <v>226.79999999999998</v>
      </c>
      <c r="F27" s="27">
        <v>756</v>
      </c>
      <c r="G27" s="27">
        <f t="shared" si="3"/>
        <v>756</v>
      </c>
      <c r="H27" s="27">
        <f t="shared" si="4"/>
        <v>756</v>
      </c>
      <c r="I27" s="27">
        <f t="shared" si="5"/>
        <v>756</v>
      </c>
      <c r="J27" s="27">
        <v>2100</v>
      </c>
      <c r="K27" s="27">
        <f t="shared" si="6"/>
        <v>2100</v>
      </c>
      <c r="L27" s="28">
        <f t="shared" si="10"/>
        <v>3838.8</v>
      </c>
      <c r="M27" s="28">
        <f t="shared" si="8"/>
        <v>1299838.8</v>
      </c>
      <c r="N27" s="28" t="s">
        <v>56</v>
      </c>
      <c r="P27" s="24"/>
    </row>
    <row r="28" spans="1:17" s="30" customFormat="1" hidden="1">
      <c r="A28" s="40">
        <f t="shared" si="0"/>
        <v>5</v>
      </c>
      <c r="B28" s="38" t="s">
        <v>31</v>
      </c>
      <c r="C28" s="26">
        <v>1</v>
      </c>
      <c r="D28" s="26">
        <f t="shared" si="1"/>
        <v>220.5</v>
      </c>
      <c r="E28" s="27">
        <f t="shared" si="9"/>
        <v>220.5</v>
      </c>
      <c r="F28" s="27">
        <v>735</v>
      </c>
      <c r="G28" s="27">
        <f t="shared" si="3"/>
        <v>735</v>
      </c>
      <c r="H28" s="27">
        <f t="shared" si="4"/>
        <v>735</v>
      </c>
      <c r="I28" s="27">
        <f t="shared" si="5"/>
        <v>735</v>
      </c>
      <c r="J28" s="27">
        <v>2100</v>
      </c>
      <c r="K28" s="27">
        <f t="shared" si="6"/>
        <v>2100</v>
      </c>
      <c r="L28" s="28">
        <f t="shared" si="10"/>
        <v>3790.5</v>
      </c>
      <c r="M28" s="28">
        <f t="shared" si="8"/>
        <v>1299790.5</v>
      </c>
      <c r="N28" s="28" t="s">
        <v>56</v>
      </c>
      <c r="P28" s="24"/>
    </row>
    <row r="29" spans="1:17" s="30" customFormat="1" hidden="1">
      <c r="A29" s="40">
        <f t="shared" si="0"/>
        <v>2</v>
      </c>
      <c r="B29" s="38" t="s">
        <v>32</v>
      </c>
      <c r="C29" s="26">
        <v>1</v>
      </c>
      <c r="D29" s="26">
        <f t="shared" si="1"/>
        <v>220.5</v>
      </c>
      <c r="E29" s="27">
        <f t="shared" si="9"/>
        <v>220.5</v>
      </c>
      <c r="F29" s="27">
        <v>735</v>
      </c>
      <c r="G29" s="27">
        <f t="shared" si="3"/>
        <v>735</v>
      </c>
      <c r="H29" s="27">
        <f t="shared" si="4"/>
        <v>735</v>
      </c>
      <c r="I29" s="27">
        <f t="shared" si="5"/>
        <v>735</v>
      </c>
      <c r="J29" s="34">
        <v>2160</v>
      </c>
      <c r="K29" s="34">
        <f t="shared" si="6"/>
        <v>2160</v>
      </c>
      <c r="L29" s="28">
        <f t="shared" si="10"/>
        <v>3850.5</v>
      </c>
      <c r="M29" s="28">
        <f t="shared" si="8"/>
        <v>1299850.5</v>
      </c>
      <c r="N29" s="28" t="s">
        <v>56</v>
      </c>
      <c r="P29" s="24"/>
    </row>
    <row r="30" spans="1:17" s="29" customFormat="1" hidden="1">
      <c r="A30" s="40">
        <f t="shared" si="0"/>
        <v>2</v>
      </c>
      <c r="B30" s="38" t="s">
        <v>2</v>
      </c>
      <c r="C30" s="26">
        <v>1</v>
      </c>
      <c r="D30" s="26">
        <f t="shared" si="1"/>
        <v>245.7</v>
      </c>
      <c r="E30" s="27">
        <f t="shared" si="9"/>
        <v>245.7</v>
      </c>
      <c r="F30" s="27">
        <v>819</v>
      </c>
      <c r="G30" s="27">
        <f t="shared" si="3"/>
        <v>819</v>
      </c>
      <c r="H30" s="27">
        <f t="shared" si="4"/>
        <v>819</v>
      </c>
      <c r="I30" s="27">
        <f t="shared" si="5"/>
        <v>819</v>
      </c>
      <c r="J30" s="34">
        <v>2100</v>
      </c>
      <c r="K30" s="34">
        <f t="shared" si="6"/>
        <v>2100</v>
      </c>
      <c r="L30" s="28">
        <f t="shared" si="10"/>
        <v>3983.7</v>
      </c>
      <c r="M30" s="28">
        <f t="shared" si="8"/>
        <v>1299983.7</v>
      </c>
      <c r="N30" s="28" t="s">
        <v>56</v>
      </c>
      <c r="P30" s="24"/>
    </row>
    <row r="31" spans="1:17" s="30" customFormat="1" hidden="1">
      <c r="A31" s="40">
        <f t="shared" si="0"/>
        <v>3</v>
      </c>
      <c r="B31" s="38" t="s">
        <v>3</v>
      </c>
      <c r="C31" s="26">
        <v>1</v>
      </c>
      <c r="D31" s="26">
        <f t="shared" si="1"/>
        <v>220.5</v>
      </c>
      <c r="E31" s="27">
        <f t="shared" si="9"/>
        <v>220.5</v>
      </c>
      <c r="F31" s="27">
        <v>735</v>
      </c>
      <c r="G31" s="27">
        <f t="shared" si="3"/>
        <v>735</v>
      </c>
      <c r="H31" s="27">
        <f t="shared" si="4"/>
        <v>735</v>
      </c>
      <c r="I31" s="27">
        <f t="shared" si="5"/>
        <v>735</v>
      </c>
      <c r="J31" s="34">
        <v>2160</v>
      </c>
      <c r="K31" s="34">
        <f t="shared" si="6"/>
        <v>2160</v>
      </c>
      <c r="L31" s="28">
        <f t="shared" si="10"/>
        <v>3850.5</v>
      </c>
      <c r="M31" s="28">
        <f t="shared" si="8"/>
        <v>1299850.5</v>
      </c>
      <c r="N31" s="28" t="s">
        <v>56</v>
      </c>
      <c r="P31" s="24"/>
    </row>
    <row r="32" spans="1:17" s="30" customFormat="1" hidden="1">
      <c r="A32" s="40">
        <f t="shared" si="0"/>
        <v>8</v>
      </c>
      <c r="B32" s="38" t="s">
        <v>4</v>
      </c>
      <c r="C32" s="26">
        <v>1</v>
      </c>
      <c r="D32" s="26">
        <f t="shared" si="1"/>
        <v>220.5</v>
      </c>
      <c r="E32" s="27">
        <f t="shared" si="9"/>
        <v>220.5</v>
      </c>
      <c r="F32" s="27">
        <v>735</v>
      </c>
      <c r="G32" s="27">
        <f t="shared" si="3"/>
        <v>735</v>
      </c>
      <c r="H32" s="27">
        <f t="shared" si="4"/>
        <v>735</v>
      </c>
      <c r="I32" s="27">
        <f t="shared" si="5"/>
        <v>735</v>
      </c>
      <c r="J32" s="34">
        <v>2100</v>
      </c>
      <c r="K32" s="34">
        <f t="shared" si="6"/>
        <v>2100</v>
      </c>
      <c r="L32" s="28">
        <f t="shared" si="10"/>
        <v>3790.5</v>
      </c>
      <c r="M32" s="28">
        <f t="shared" si="8"/>
        <v>1299790.5</v>
      </c>
      <c r="N32" s="28" t="s">
        <v>56</v>
      </c>
      <c r="P32" s="24"/>
    </row>
    <row r="33" spans="1:16" s="30" customFormat="1" hidden="1">
      <c r="A33" s="40">
        <f t="shared" si="0"/>
        <v>8</v>
      </c>
      <c r="B33" s="38" t="s">
        <v>5</v>
      </c>
      <c r="C33" s="26">
        <v>1</v>
      </c>
      <c r="D33" s="26">
        <f t="shared" si="1"/>
        <v>220.5</v>
      </c>
      <c r="E33" s="27">
        <f t="shared" si="9"/>
        <v>220.5</v>
      </c>
      <c r="F33" s="27">
        <v>735</v>
      </c>
      <c r="G33" s="27">
        <f t="shared" si="3"/>
        <v>735</v>
      </c>
      <c r="H33" s="27">
        <f t="shared" si="4"/>
        <v>735</v>
      </c>
      <c r="I33" s="27">
        <f t="shared" si="5"/>
        <v>735</v>
      </c>
      <c r="J33" s="34">
        <v>2160</v>
      </c>
      <c r="K33" s="34">
        <f t="shared" si="6"/>
        <v>2160</v>
      </c>
      <c r="L33" s="28">
        <f t="shared" si="10"/>
        <v>3850.5</v>
      </c>
      <c r="M33" s="28">
        <f t="shared" si="8"/>
        <v>1299850.5</v>
      </c>
      <c r="N33" s="28" t="s">
        <v>56</v>
      </c>
      <c r="P33" s="24"/>
    </row>
    <row r="34" spans="1:16" s="30" customFormat="1" hidden="1">
      <c r="A34" s="40">
        <f t="shared" si="0"/>
        <v>8</v>
      </c>
      <c r="B34" s="38" t="s">
        <v>6</v>
      </c>
      <c r="C34" s="26">
        <v>1</v>
      </c>
      <c r="D34" s="26">
        <f t="shared" si="1"/>
        <v>239.39999999999998</v>
      </c>
      <c r="E34" s="27">
        <f t="shared" si="9"/>
        <v>239.39999999999998</v>
      </c>
      <c r="F34" s="27">
        <v>798</v>
      </c>
      <c r="G34" s="27">
        <f t="shared" si="3"/>
        <v>798</v>
      </c>
      <c r="H34" s="27">
        <f t="shared" si="4"/>
        <v>798</v>
      </c>
      <c r="I34" s="27">
        <f t="shared" si="5"/>
        <v>798</v>
      </c>
      <c r="J34" s="34">
        <v>2371</v>
      </c>
      <c r="K34" s="34">
        <f t="shared" si="6"/>
        <v>2371</v>
      </c>
      <c r="L34" s="28">
        <f t="shared" si="10"/>
        <v>4206.3999999999996</v>
      </c>
      <c r="M34" s="28">
        <f t="shared" si="8"/>
        <v>1300206.3999999999</v>
      </c>
      <c r="N34" s="28" t="s">
        <v>56</v>
      </c>
      <c r="P34" s="24"/>
    </row>
    <row r="35" spans="1:16" s="30" customFormat="1" hidden="1">
      <c r="A35" s="40">
        <f t="shared" si="0"/>
        <v>8</v>
      </c>
      <c r="B35" s="38" t="s">
        <v>7</v>
      </c>
      <c r="C35" s="26">
        <v>1</v>
      </c>
      <c r="D35" s="26">
        <f t="shared" si="1"/>
        <v>239.39999999999998</v>
      </c>
      <c r="E35" s="27">
        <f t="shared" si="9"/>
        <v>239.39999999999998</v>
      </c>
      <c r="F35" s="27">
        <v>798</v>
      </c>
      <c r="G35" s="27">
        <f t="shared" si="3"/>
        <v>798</v>
      </c>
      <c r="H35" s="27">
        <f t="shared" si="4"/>
        <v>798</v>
      </c>
      <c r="I35" s="27">
        <f t="shared" si="5"/>
        <v>798</v>
      </c>
      <c r="J35" s="34">
        <v>2160</v>
      </c>
      <c r="K35" s="34">
        <f t="shared" si="6"/>
        <v>2160</v>
      </c>
      <c r="L35" s="28">
        <f t="shared" si="10"/>
        <v>3995.4</v>
      </c>
      <c r="M35" s="28">
        <f t="shared" si="8"/>
        <v>1299995.3999999999</v>
      </c>
      <c r="N35" s="28" t="s">
        <v>56</v>
      </c>
      <c r="P35" s="24"/>
    </row>
    <row r="36" spans="1:16" s="30" customFormat="1" hidden="1">
      <c r="A36" s="40">
        <f t="shared" si="0"/>
        <v>9</v>
      </c>
      <c r="B36" s="38" t="s">
        <v>8</v>
      </c>
      <c r="C36" s="26">
        <v>1</v>
      </c>
      <c r="D36" s="26">
        <f t="shared" si="1"/>
        <v>226.79999999999998</v>
      </c>
      <c r="E36" s="27">
        <f t="shared" si="9"/>
        <v>226.79999999999998</v>
      </c>
      <c r="F36" s="27">
        <v>756</v>
      </c>
      <c r="G36" s="27">
        <f t="shared" si="3"/>
        <v>756</v>
      </c>
      <c r="H36" s="27">
        <f t="shared" si="4"/>
        <v>756</v>
      </c>
      <c r="I36" s="27">
        <f t="shared" si="5"/>
        <v>756</v>
      </c>
      <c r="J36" s="34">
        <v>2160</v>
      </c>
      <c r="K36" s="34">
        <f t="shared" si="6"/>
        <v>2160</v>
      </c>
      <c r="L36" s="28">
        <f t="shared" si="10"/>
        <v>3898.8</v>
      </c>
      <c r="M36" s="28">
        <f t="shared" si="8"/>
        <v>1299898.8</v>
      </c>
      <c r="N36" s="28" t="s">
        <v>56</v>
      </c>
      <c r="P36" s="24"/>
    </row>
    <row r="37" spans="1:16" s="30" customFormat="1" hidden="1">
      <c r="A37" s="40">
        <f t="shared" si="0"/>
        <v>9</v>
      </c>
      <c r="B37" s="38" t="s">
        <v>9</v>
      </c>
      <c r="C37" s="26">
        <v>1</v>
      </c>
      <c r="D37" s="26">
        <f t="shared" si="1"/>
        <v>226.79999999999998</v>
      </c>
      <c r="E37" s="27">
        <f t="shared" si="9"/>
        <v>226.79999999999998</v>
      </c>
      <c r="F37" s="27">
        <v>756</v>
      </c>
      <c r="G37" s="27">
        <f t="shared" si="3"/>
        <v>756</v>
      </c>
      <c r="H37" s="27">
        <f t="shared" si="4"/>
        <v>756</v>
      </c>
      <c r="I37" s="27">
        <f t="shared" si="5"/>
        <v>756</v>
      </c>
      <c r="J37" s="34">
        <v>2100</v>
      </c>
      <c r="K37" s="34">
        <f t="shared" si="6"/>
        <v>2100</v>
      </c>
      <c r="L37" s="28">
        <f t="shared" si="10"/>
        <v>3838.8</v>
      </c>
      <c r="M37" s="28">
        <f t="shared" si="8"/>
        <v>1299838.8</v>
      </c>
      <c r="N37" s="28" t="s">
        <v>56</v>
      </c>
      <c r="P37" s="24"/>
    </row>
    <row r="38" spans="1:16" s="30" customFormat="1" hidden="1">
      <c r="A38" s="40">
        <f t="shared" si="0"/>
        <v>9</v>
      </c>
      <c r="B38" s="38" t="s">
        <v>10</v>
      </c>
      <c r="C38" s="26">
        <v>1</v>
      </c>
      <c r="D38" s="26">
        <f t="shared" si="1"/>
        <v>226.79999999999998</v>
      </c>
      <c r="E38" s="27">
        <f t="shared" si="9"/>
        <v>226.79999999999998</v>
      </c>
      <c r="F38" s="27">
        <v>756</v>
      </c>
      <c r="G38" s="27">
        <f t="shared" si="3"/>
        <v>756</v>
      </c>
      <c r="H38" s="27">
        <f t="shared" si="4"/>
        <v>756</v>
      </c>
      <c r="I38" s="27">
        <f t="shared" si="5"/>
        <v>756</v>
      </c>
      <c r="J38" s="34">
        <v>2160</v>
      </c>
      <c r="K38" s="34">
        <f t="shared" si="6"/>
        <v>2160</v>
      </c>
      <c r="L38" s="28">
        <f t="shared" si="10"/>
        <v>3898.8</v>
      </c>
      <c r="M38" s="28">
        <f t="shared" si="8"/>
        <v>1299898.8</v>
      </c>
      <c r="N38" s="28" t="s">
        <v>56</v>
      </c>
      <c r="P38" s="24"/>
    </row>
    <row r="39" spans="1:16" s="30" customFormat="1" hidden="1">
      <c r="A39" s="40">
        <f t="shared" si="0"/>
        <v>8</v>
      </c>
      <c r="B39" s="38" t="s">
        <v>11</v>
      </c>
      <c r="C39" s="26">
        <v>1</v>
      </c>
      <c r="D39" s="26">
        <f t="shared" si="1"/>
        <v>226.79999999999998</v>
      </c>
      <c r="E39" s="27">
        <f t="shared" si="9"/>
        <v>226.79999999999998</v>
      </c>
      <c r="F39" s="27">
        <v>756</v>
      </c>
      <c r="G39" s="27">
        <f t="shared" si="3"/>
        <v>756</v>
      </c>
      <c r="H39" s="27">
        <f t="shared" si="4"/>
        <v>756</v>
      </c>
      <c r="I39" s="27">
        <f t="shared" si="5"/>
        <v>756</v>
      </c>
      <c r="J39" s="34">
        <v>2100</v>
      </c>
      <c r="K39" s="34">
        <f t="shared" si="6"/>
        <v>2100</v>
      </c>
      <c r="L39" s="28">
        <f t="shared" si="10"/>
        <v>3838.8</v>
      </c>
      <c r="M39" s="28">
        <f t="shared" si="8"/>
        <v>1299838.8</v>
      </c>
      <c r="N39" s="28" t="s">
        <v>56</v>
      </c>
      <c r="P39" s="24"/>
    </row>
    <row r="40" spans="1:16" s="29" customFormat="1" hidden="1">
      <c r="A40" s="40">
        <f t="shared" si="0"/>
        <v>8</v>
      </c>
      <c r="B40" s="38" t="s">
        <v>12</v>
      </c>
      <c r="C40" s="26">
        <v>1</v>
      </c>
      <c r="D40" s="26">
        <f t="shared" si="1"/>
        <v>220.5</v>
      </c>
      <c r="E40" s="27">
        <f t="shared" si="9"/>
        <v>220.5</v>
      </c>
      <c r="F40" s="27">
        <v>735</v>
      </c>
      <c r="G40" s="27">
        <f t="shared" si="3"/>
        <v>735</v>
      </c>
      <c r="H40" s="27">
        <f t="shared" si="4"/>
        <v>735</v>
      </c>
      <c r="I40" s="27">
        <f t="shared" si="5"/>
        <v>735</v>
      </c>
      <c r="J40" s="34">
        <v>2160</v>
      </c>
      <c r="K40" s="34">
        <f t="shared" si="6"/>
        <v>2160</v>
      </c>
      <c r="L40" s="28">
        <f t="shared" si="10"/>
        <v>3850.5</v>
      </c>
      <c r="M40" s="28">
        <f t="shared" si="8"/>
        <v>1299850.5</v>
      </c>
      <c r="N40" s="28" t="s">
        <v>56</v>
      </c>
      <c r="P40" s="24"/>
    </row>
    <row r="41" spans="1:16" s="29" customFormat="1" hidden="1">
      <c r="A41" s="40">
        <f t="shared" si="0"/>
        <v>8</v>
      </c>
      <c r="B41" s="38" t="s">
        <v>13</v>
      </c>
      <c r="C41" s="26">
        <v>1</v>
      </c>
      <c r="D41" s="26">
        <f t="shared" si="1"/>
        <v>226.79999999999998</v>
      </c>
      <c r="E41" s="27">
        <f t="shared" si="9"/>
        <v>226.79999999999998</v>
      </c>
      <c r="F41" s="27">
        <v>756</v>
      </c>
      <c r="G41" s="27">
        <f t="shared" si="3"/>
        <v>756</v>
      </c>
      <c r="H41" s="27">
        <f t="shared" si="4"/>
        <v>756</v>
      </c>
      <c r="I41" s="27">
        <f t="shared" si="5"/>
        <v>756</v>
      </c>
      <c r="J41" s="34">
        <v>2371</v>
      </c>
      <c r="K41" s="34">
        <f t="shared" si="6"/>
        <v>2371</v>
      </c>
      <c r="L41" s="28">
        <f t="shared" si="10"/>
        <v>4109.8</v>
      </c>
      <c r="M41" s="28">
        <f t="shared" si="8"/>
        <v>1300109.8</v>
      </c>
      <c r="N41" s="28" t="s">
        <v>56</v>
      </c>
      <c r="P41" s="24"/>
    </row>
    <row r="42" spans="1:16" s="29" customFormat="1" hidden="1">
      <c r="A42" s="40">
        <f t="shared" si="0"/>
        <v>8</v>
      </c>
      <c r="B42" s="38" t="s">
        <v>14</v>
      </c>
      <c r="C42" s="26">
        <v>1</v>
      </c>
      <c r="D42" s="26">
        <f t="shared" si="1"/>
        <v>239.39999999999998</v>
      </c>
      <c r="E42" s="27">
        <f t="shared" si="9"/>
        <v>239.39999999999998</v>
      </c>
      <c r="F42" s="27">
        <v>798</v>
      </c>
      <c r="G42" s="27">
        <f t="shared" si="3"/>
        <v>798</v>
      </c>
      <c r="H42" s="27">
        <f t="shared" si="4"/>
        <v>798</v>
      </c>
      <c r="I42" s="27">
        <f t="shared" si="5"/>
        <v>798</v>
      </c>
      <c r="J42" s="34">
        <v>2160</v>
      </c>
      <c r="K42" s="34">
        <f t="shared" si="6"/>
        <v>2160</v>
      </c>
      <c r="L42" s="28">
        <f t="shared" si="10"/>
        <v>3995.4</v>
      </c>
      <c r="M42" s="28">
        <f t="shared" si="8"/>
        <v>1299995.3999999999</v>
      </c>
      <c r="N42" s="28" t="s">
        <v>56</v>
      </c>
      <c r="P42" s="24"/>
    </row>
    <row r="43" spans="1:16" hidden="1">
      <c r="A43" s="40">
        <f t="shared" si="0"/>
        <v>8</v>
      </c>
      <c r="B43" s="39" t="s">
        <v>24</v>
      </c>
      <c r="C43" s="26">
        <v>1</v>
      </c>
      <c r="D43" s="26">
        <f t="shared" si="1"/>
        <v>239.39999999999998</v>
      </c>
      <c r="E43" s="27">
        <f t="shared" si="9"/>
        <v>239.39999999999998</v>
      </c>
      <c r="F43" s="27">
        <v>798</v>
      </c>
      <c r="G43" s="27">
        <f t="shared" si="3"/>
        <v>798</v>
      </c>
      <c r="H43" s="27">
        <f t="shared" si="4"/>
        <v>798</v>
      </c>
      <c r="I43" s="27">
        <f t="shared" si="5"/>
        <v>798</v>
      </c>
      <c r="J43" s="27">
        <v>2100</v>
      </c>
      <c r="K43" s="27">
        <f t="shared" si="6"/>
        <v>2100</v>
      </c>
      <c r="L43" s="28">
        <f t="shared" si="10"/>
        <v>3935.4</v>
      </c>
      <c r="M43" s="28">
        <f t="shared" si="8"/>
        <v>1299935.3999999999</v>
      </c>
      <c r="N43" s="28" t="s">
        <v>56</v>
      </c>
    </row>
    <row r="44" spans="1:16" hidden="1">
      <c r="A44" s="40">
        <f t="shared" si="0"/>
        <v>9</v>
      </c>
      <c r="B44" s="39" t="s">
        <v>25</v>
      </c>
      <c r="C44" s="26">
        <v>1</v>
      </c>
      <c r="D44" s="26">
        <f t="shared" si="1"/>
        <v>239.39999999999998</v>
      </c>
      <c r="E44" s="27">
        <f t="shared" si="9"/>
        <v>239.39999999999998</v>
      </c>
      <c r="F44" s="27">
        <v>798</v>
      </c>
      <c r="G44" s="27">
        <f t="shared" si="3"/>
        <v>798</v>
      </c>
      <c r="H44" s="27">
        <f t="shared" si="4"/>
        <v>798</v>
      </c>
      <c r="I44" s="27">
        <f t="shared" si="5"/>
        <v>798</v>
      </c>
      <c r="J44" s="27">
        <v>2100</v>
      </c>
      <c r="K44" s="27">
        <f t="shared" si="6"/>
        <v>2100</v>
      </c>
      <c r="L44" s="28">
        <f t="shared" si="10"/>
        <v>3935.4</v>
      </c>
      <c r="M44" s="28">
        <f t="shared" si="8"/>
        <v>1299935.3999999999</v>
      </c>
      <c r="N44" s="28" t="s">
        <v>56</v>
      </c>
    </row>
    <row r="45" spans="1:16" hidden="1">
      <c r="A45" s="40">
        <f t="shared" si="0"/>
        <v>9</v>
      </c>
      <c r="B45" s="39" t="s">
        <v>26</v>
      </c>
      <c r="C45" s="26">
        <v>1</v>
      </c>
      <c r="D45" s="26">
        <f t="shared" si="1"/>
        <v>226.79999999999998</v>
      </c>
      <c r="E45" s="27">
        <f t="shared" si="9"/>
        <v>226.79999999999998</v>
      </c>
      <c r="F45" s="27">
        <v>756</v>
      </c>
      <c r="G45" s="27">
        <f t="shared" si="3"/>
        <v>756</v>
      </c>
      <c r="H45" s="27">
        <f t="shared" si="4"/>
        <v>756</v>
      </c>
      <c r="I45" s="27">
        <f t="shared" si="5"/>
        <v>756</v>
      </c>
      <c r="J45" s="27">
        <v>2100</v>
      </c>
      <c r="K45" s="27">
        <f t="shared" si="6"/>
        <v>2100</v>
      </c>
      <c r="L45" s="28">
        <f t="shared" si="10"/>
        <v>3838.8</v>
      </c>
      <c r="M45" s="28">
        <f t="shared" si="8"/>
        <v>1299838.8</v>
      </c>
      <c r="N45" s="28" t="s">
        <v>56</v>
      </c>
    </row>
    <row r="46" spans="1:16" hidden="1">
      <c r="A46" s="40">
        <f t="shared" si="0"/>
        <v>7</v>
      </c>
      <c r="B46" s="39" t="s">
        <v>27</v>
      </c>
      <c r="C46" s="26">
        <v>1</v>
      </c>
      <c r="D46" s="26">
        <f t="shared" si="1"/>
        <v>226.79999999999998</v>
      </c>
      <c r="E46" s="27">
        <f t="shared" si="9"/>
        <v>226.79999999999998</v>
      </c>
      <c r="F46" s="27">
        <v>756</v>
      </c>
      <c r="G46" s="27">
        <f t="shared" si="3"/>
        <v>756</v>
      </c>
      <c r="H46" s="27">
        <f t="shared" si="4"/>
        <v>756</v>
      </c>
      <c r="I46" s="27">
        <f t="shared" si="5"/>
        <v>756</v>
      </c>
      <c r="J46" s="27">
        <v>2100</v>
      </c>
      <c r="K46" s="27">
        <f t="shared" si="6"/>
        <v>2100</v>
      </c>
      <c r="L46" s="28">
        <f t="shared" si="10"/>
        <v>3838.8</v>
      </c>
      <c r="M46" s="28">
        <f t="shared" si="8"/>
        <v>1299838.8</v>
      </c>
      <c r="N46" s="28" t="s">
        <v>56</v>
      </c>
    </row>
    <row r="47" spans="1:16" hidden="1">
      <c r="A47" s="40">
        <f t="shared" si="0"/>
        <v>9</v>
      </c>
      <c r="B47" s="39" t="s">
        <v>15</v>
      </c>
      <c r="C47" s="26">
        <v>1</v>
      </c>
      <c r="D47" s="26">
        <f t="shared" si="1"/>
        <v>226.79999999999998</v>
      </c>
      <c r="E47" s="27">
        <f t="shared" si="9"/>
        <v>226.79999999999998</v>
      </c>
      <c r="F47" s="27">
        <v>756</v>
      </c>
      <c r="G47" s="27">
        <f t="shared" si="3"/>
        <v>756</v>
      </c>
      <c r="H47" s="27">
        <f t="shared" si="4"/>
        <v>756</v>
      </c>
      <c r="I47" s="27">
        <f t="shared" si="5"/>
        <v>756</v>
      </c>
      <c r="J47" s="27">
        <v>2100</v>
      </c>
      <c r="K47" s="27">
        <f t="shared" si="6"/>
        <v>2100</v>
      </c>
      <c r="L47" s="28">
        <f t="shared" si="10"/>
        <v>3838.8</v>
      </c>
      <c r="M47" s="28">
        <f t="shared" si="8"/>
        <v>1299838.8</v>
      </c>
      <c r="N47" s="28" t="s">
        <v>56</v>
      </c>
    </row>
    <row r="48" spans="1:16" hidden="1">
      <c r="A48" s="40">
        <f t="shared" si="0"/>
        <v>8</v>
      </c>
      <c r="B48" s="38" t="s">
        <v>4</v>
      </c>
      <c r="C48" s="26">
        <v>1</v>
      </c>
      <c r="D48" s="26">
        <f t="shared" si="1"/>
        <v>220.5</v>
      </c>
      <c r="E48" s="27">
        <f t="shared" si="9"/>
        <v>220.5</v>
      </c>
      <c r="F48" s="27">
        <v>735</v>
      </c>
      <c r="G48" s="27">
        <f t="shared" si="3"/>
        <v>735</v>
      </c>
      <c r="H48" s="27">
        <f t="shared" si="4"/>
        <v>735</v>
      </c>
      <c r="I48" s="27">
        <f t="shared" si="5"/>
        <v>735</v>
      </c>
      <c r="J48" s="34">
        <v>2100</v>
      </c>
      <c r="K48" s="34">
        <f t="shared" si="6"/>
        <v>2100</v>
      </c>
      <c r="L48" s="28">
        <f t="shared" si="10"/>
        <v>3790.5</v>
      </c>
      <c r="M48" s="28">
        <f t="shared" si="8"/>
        <v>1299790.5</v>
      </c>
      <c r="N48" s="28" t="s">
        <v>56</v>
      </c>
    </row>
    <row r="49" spans="1:14" hidden="1">
      <c r="A49" s="40">
        <f t="shared" si="0"/>
        <v>8</v>
      </c>
      <c r="B49" s="38" t="s">
        <v>5</v>
      </c>
      <c r="C49" s="26">
        <v>1</v>
      </c>
      <c r="D49" s="26">
        <f t="shared" si="1"/>
        <v>220.5</v>
      </c>
      <c r="E49" s="27">
        <f t="shared" si="9"/>
        <v>220.5</v>
      </c>
      <c r="F49" s="27">
        <v>735</v>
      </c>
      <c r="G49" s="27">
        <f t="shared" si="3"/>
        <v>735</v>
      </c>
      <c r="H49" s="27">
        <f t="shared" si="4"/>
        <v>735</v>
      </c>
      <c r="I49" s="27">
        <f t="shared" si="5"/>
        <v>735</v>
      </c>
      <c r="J49" s="34">
        <v>2160</v>
      </c>
      <c r="K49" s="34">
        <f t="shared" si="6"/>
        <v>2160</v>
      </c>
      <c r="L49" s="28">
        <f t="shared" si="10"/>
        <v>3850.5</v>
      </c>
      <c r="M49" s="28">
        <f t="shared" si="8"/>
        <v>1299850.5</v>
      </c>
      <c r="N49" s="28" t="s">
        <v>56</v>
      </c>
    </row>
    <row r="50" spans="1:14" hidden="1">
      <c r="A50" s="40">
        <f t="shared" si="0"/>
        <v>8</v>
      </c>
      <c r="B50" s="38" t="s">
        <v>6</v>
      </c>
      <c r="C50" s="26">
        <v>1</v>
      </c>
      <c r="D50" s="26">
        <f t="shared" si="1"/>
        <v>239.39999999999998</v>
      </c>
      <c r="E50" s="27">
        <f t="shared" si="9"/>
        <v>239.39999999999998</v>
      </c>
      <c r="F50" s="27">
        <v>798</v>
      </c>
      <c r="G50" s="27">
        <f t="shared" si="3"/>
        <v>798</v>
      </c>
      <c r="H50" s="27">
        <f t="shared" si="4"/>
        <v>798</v>
      </c>
      <c r="I50" s="27">
        <f t="shared" si="5"/>
        <v>798</v>
      </c>
      <c r="J50" s="34">
        <v>2371</v>
      </c>
      <c r="K50" s="34">
        <f t="shared" si="6"/>
        <v>2371</v>
      </c>
      <c r="L50" s="28">
        <f t="shared" si="10"/>
        <v>4206.3999999999996</v>
      </c>
      <c r="M50" s="28">
        <f t="shared" si="8"/>
        <v>1300206.3999999999</v>
      </c>
      <c r="N50" s="28" t="s">
        <v>56</v>
      </c>
    </row>
    <row r="51" spans="1:14" hidden="1">
      <c r="A51" s="40">
        <f t="shared" si="0"/>
        <v>8</v>
      </c>
      <c r="B51" s="38" t="s">
        <v>7</v>
      </c>
      <c r="C51" s="26">
        <v>1</v>
      </c>
      <c r="D51" s="26">
        <f t="shared" si="1"/>
        <v>239.39999999999998</v>
      </c>
      <c r="E51" s="27">
        <f t="shared" si="9"/>
        <v>239.39999999999998</v>
      </c>
      <c r="F51" s="27">
        <v>798</v>
      </c>
      <c r="G51" s="27">
        <f t="shared" si="3"/>
        <v>798</v>
      </c>
      <c r="H51" s="27">
        <f t="shared" si="4"/>
        <v>798</v>
      </c>
      <c r="I51" s="27">
        <f t="shared" si="5"/>
        <v>798</v>
      </c>
      <c r="J51" s="34">
        <v>2160</v>
      </c>
      <c r="K51" s="34">
        <f t="shared" si="6"/>
        <v>2160</v>
      </c>
      <c r="L51" s="28">
        <f t="shared" si="10"/>
        <v>3995.4</v>
      </c>
      <c r="M51" s="28">
        <f t="shared" si="8"/>
        <v>1299995.3999999999</v>
      </c>
      <c r="N51" s="28" t="s">
        <v>56</v>
      </c>
    </row>
    <row r="52" spans="1:14" hidden="1">
      <c r="A52" s="40">
        <f t="shared" si="0"/>
        <v>9</v>
      </c>
      <c r="B52" s="38" t="s">
        <v>8</v>
      </c>
      <c r="C52" s="26">
        <v>1</v>
      </c>
      <c r="D52" s="26">
        <f t="shared" si="1"/>
        <v>226.79999999999998</v>
      </c>
      <c r="E52" s="27">
        <f t="shared" si="9"/>
        <v>226.79999999999998</v>
      </c>
      <c r="F52" s="27">
        <v>756</v>
      </c>
      <c r="G52" s="27">
        <f t="shared" si="3"/>
        <v>756</v>
      </c>
      <c r="H52" s="27">
        <f t="shared" si="4"/>
        <v>756</v>
      </c>
      <c r="I52" s="27">
        <f t="shared" si="5"/>
        <v>756</v>
      </c>
      <c r="J52" s="34">
        <v>2160</v>
      </c>
      <c r="K52" s="34">
        <f t="shared" si="6"/>
        <v>2160</v>
      </c>
      <c r="L52" s="28">
        <f t="shared" si="10"/>
        <v>3898.8</v>
      </c>
      <c r="M52" s="28">
        <f t="shared" si="8"/>
        <v>1299898.8</v>
      </c>
      <c r="N52" s="28" t="s">
        <v>56</v>
      </c>
    </row>
    <row r="53" spans="1:14" hidden="1">
      <c r="A53" s="40">
        <f t="shared" si="0"/>
        <v>9</v>
      </c>
      <c r="B53" s="38" t="s">
        <v>9</v>
      </c>
      <c r="C53" s="26">
        <v>1</v>
      </c>
      <c r="D53" s="26">
        <f t="shared" si="1"/>
        <v>226.79999999999998</v>
      </c>
      <c r="E53" s="27">
        <f t="shared" si="9"/>
        <v>226.79999999999998</v>
      </c>
      <c r="F53" s="27">
        <v>756</v>
      </c>
      <c r="G53" s="27">
        <f t="shared" si="3"/>
        <v>756</v>
      </c>
      <c r="H53" s="27">
        <f t="shared" si="4"/>
        <v>756</v>
      </c>
      <c r="I53" s="27">
        <f t="shared" si="5"/>
        <v>756</v>
      </c>
      <c r="J53" s="34">
        <v>2100</v>
      </c>
      <c r="K53" s="34">
        <f t="shared" si="6"/>
        <v>2100</v>
      </c>
      <c r="L53" s="28">
        <f t="shared" si="10"/>
        <v>3838.8</v>
      </c>
      <c r="M53" s="28">
        <f t="shared" si="8"/>
        <v>1299838.8</v>
      </c>
      <c r="N53" s="28" t="s">
        <v>56</v>
      </c>
    </row>
    <row r="54" spans="1:14" hidden="1">
      <c r="A54" s="40">
        <f t="shared" si="0"/>
        <v>9</v>
      </c>
      <c r="B54" s="38" t="s">
        <v>10</v>
      </c>
      <c r="C54" s="26">
        <v>1</v>
      </c>
      <c r="D54" s="26">
        <f t="shared" si="1"/>
        <v>226.79999999999998</v>
      </c>
      <c r="E54" s="27">
        <f t="shared" si="9"/>
        <v>226.79999999999998</v>
      </c>
      <c r="F54" s="27">
        <v>756</v>
      </c>
      <c r="G54" s="27">
        <f t="shared" si="3"/>
        <v>756</v>
      </c>
      <c r="H54" s="27">
        <f t="shared" si="4"/>
        <v>756</v>
      </c>
      <c r="I54" s="27">
        <f t="shared" si="5"/>
        <v>756</v>
      </c>
      <c r="J54" s="34">
        <v>2160</v>
      </c>
      <c r="K54" s="34">
        <f t="shared" si="6"/>
        <v>2160</v>
      </c>
      <c r="L54" s="28">
        <f t="shared" si="10"/>
        <v>3898.8</v>
      </c>
      <c r="M54" s="28">
        <f t="shared" si="8"/>
        <v>1299898.8</v>
      </c>
      <c r="N54" s="28" t="s">
        <v>56</v>
      </c>
    </row>
    <row r="55" spans="1:14" hidden="1">
      <c r="A55" s="40">
        <f t="shared" si="0"/>
        <v>8</v>
      </c>
      <c r="B55" s="38" t="s">
        <v>11</v>
      </c>
      <c r="C55" s="26">
        <v>1</v>
      </c>
      <c r="D55" s="26">
        <f t="shared" si="1"/>
        <v>226.79999999999998</v>
      </c>
      <c r="E55" s="27">
        <f t="shared" si="9"/>
        <v>226.79999999999998</v>
      </c>
      <c r="F55" s="27">
        <v>756</v>
      </c>
      <c r="G55" s="27">
        <f t="shared" si="3"/>
        <v>756</v>
      </c>
      <c r="H55" s="27">
        <f t="shared" si="4"/>
        <v>756</v>
      </c>
      <c r="I55" s="27">
        <f t="shared" si="5"/>
        <v>756</v>
      </c>
      <c r="J55" s="34">
        <v>2100</v>
      </c>
      <c r="K55" s="34">
        <f t="shared" si="6"/>
        <v>2100</v>
      </c>
      <c r="L55" s="28">
        <f t="shared" si="10"/>
        <v>3838.8</v>
      </c>
      <c r="M55" s="28">
        <f t="shared" si="8"/>
        <v>1299838.8</v>
      </c>
      <c r="N55" s="28" t="s">
        <v>56</v>
      </c>
    </row>
    <row r="56" spans="1:14" hidden="1">
      <c r="A56" s="40">
        <f t="shared" si="0"/>
        <v>8</v>
      </c>
      <c r="B56" s="38" t="s">
        <v>12</v>
      </c>
      <c r="C56" s="26">
        <v>1</v>
      </c>
      <c r="D56" s="26">
        <f t="shared" si="1"/>
        <v>220.5</v>
      </c>
      <c r="E56" s="27">
        <f t="shared" si="9"/>
        <v>220.5</v>
      </c>
      <c r="F56" s="27">
        <v>735</v>
      </c>
      <c r="G56" s="27">
        <f t="shared" si="3"/>
        <v>735</v>
      </c>
      <c r="H56" s="27">
        <f t="shared" si="4"/>
        <v>735</v>
      </c>
      <c r="I56" s="27">
        <f t="shared" si="5"/>
        <v>735</v>
      </c>
      <c r="J56" s="34">
        <v>2160</v>
      </c>
      <c r="K56" s="34">
        <f t="shared" si="6"/>
        <v>2160</v>
      </c>
      <c r="L56" s="28">
        <f t="shared" si="10"/>
        <v>3850.5</v>
      </c>
      <c r="M56" s="28">
        <f t="shared" si="8"/>
        <v>1299850.5</v>
      </c>
      <c r="N56" s="28" t="s">
        <v>56</v>
      </c>
    </row>
    <row r="57" spans="1:14" hidden="1">
      <c r="A57" s="40">
        <f t="shared" si="0"/>
        <v>8</v>
      </c>
      <c r="B57" s="38" t="s">
        <v>13</v>
      </c>
      <c r="C57" s="26">
        <v>1</v>
      </c>
      <c r="D57" s="26">
        <f t="shared" si="1"/>
        <v>226.79999999999998</v>
      </c>
      <c r="E57" s="27">
        <f t="shared" si="9"/>
        <v>226.79999999999998</v>
      </c>
      <c r="F57" s="27">
        <v>756</v>
      </c>
      <c r="G57" s="27">
        <f t="shared" si="3"/>
        <v>756</v>
      </c>
      <c r="H57" s="27">
        <f t="shared" si="4"/>
        <v>756</v>
      </c>
      <c r="I57" s="27">
        <f t="shared" si="5"/>
        <v>756</v>
      </c>
      <c r="J57" s="34">
        <v>2371</v>
      </c>
      <c r="K57" s="34">
        <f t="shared" si="6"/>
        <v>2371</v>
      </c>
      <c r="L57" s="28">
        <f t="shared" si="10"/>
        <v>4109.8</v>
      </c>
      <c r="M57" s="28">
        <f t="shared" si="8"/>
        <v>1300109.8</v>
      </c>
      <c r="N57" s="28" t="s">
        <v>56</v>
      </c>
    </row>
    <row r="58" spans="1:14" hidden="1">
      <c r="A58" s="40">
        <f t="shared" si="0"/>
        <v>8</v>
      </c>
      <c r="B58" s="38" t="s">
        <v>14</v>
      </c>
      <c r="C58" s="26">
        <v>1</v>
      </c>
      <c r="D58" s="26">
        <f t="shared" si="1"/>
        <v>239.39999999999998</v>
      </c>
      <c r="E58" s="27">
        <f t="shared" si="9"/>
        <v>239.39999999999998</v>
      </c>
      <c r="F58" s="27">
        <v>798</v>
      </c>
      <c r="G58" s="27">
        <f t="shared" si="3"/>
        <v>798</v>
      </c>
      <c r="H58" s="27">
        <f t="shared" si="4"/>
        <v>798</v>
      </c>
      <c r="I58" s="27">
        <f t="shared" si="5"/>
        <v>798</v>
      </c>
      <c r="J58" s="34">
        <v>2160</v>
      </c>
      <c r="K58" s="34">
        <f t="shared" si="6"/>
        <v>2160</v>
      </c>
      <c r="L58" s="28">
        <f t="shared" si="10"/>
        <v>3995.4</v>
      </c>
      <c r="M58" s="28">
        <f t="shared" si="8"/>
        <v>1299995.3999999999</v>
      </c>
      <c r="N58" s="28" t="s">
        <v>56</v>
      </c>
    </row>
    <row r="59" spans="1:14" hidden="1">
      <c r="A59" s="40">
        <f t="shared" si="0"/>
        <v>8</v>
      </c>
      <c r="B59" s="39" t="s">
        <v>24</v>
      </c>
      <c r="C59" s="26">
        <v>1</v>
      </c>
      <c r="D59" s="26">
        <f t="shared" si="1"/>
        <v>239.39999999999998</v>
      </c>
      <c r="E59" s="27">
        <f t="shared" si="9"/>
        <v>239.39999999999998</v>
      </c>
      <c r="F59" s="27">
        <v>798</v>
      </c>
      <c r="G59" s="27">
        <f t="shared" si="3"/>
        <v>798</v>
      </c>
      <c r="H59" s="27">
        <f t="shared" si="4"/>
        <v>798</v>
      </c>
      <c r="I59" s="27">
        <f t="shared" si="5"/>
        <v>798</v>
      </c>
      <c r="J59" s="27">
        <v>2100</v>
      </c>
      <c r="K59" s="27">
        <f t="shared" si="6"/>
        <v>2100</v>
      </c>
      <c r="L59" s="28">
        <f t="shared" si="10"/>
        <v>3935.4</v>
      </c>
      <c r="M59" s="28">
        <f t="shared" si="8"/>
        <v>1299935.3999999999</v>
      </c>
      <c r="N59" s="28" t="s">
        <v>56</v>
      </c>
    </row>
    <row r="60" spans="1:14" hidden="1">
      <c r="A60" s="40">
        <f t="shared" si="0"/>
        <v>9</v>
      </c>
      <c r="B60" s="39" t="s">
        <v>25</v>
      </c>
      <c r="C60" s="26">
        <v>1</v>
      </c>
      <c r="D60" s="26">
        <f t="shared" si="1"/>
        <v>239.39999999999998</v>
      </c>
      <c r="E60" s="27">
        <f t="shared" si="9"/>
        <v>239.39999999999998</v>
      </c>
      <c r="F60" s="27">
        <v>798</v>
      </c>
      <c r="G60" s="27">
        <f t="shared" si="3"/>
        <v>798</v>
      </c>
      <c r="H60" s="27">
        <f t="shared" si="4"/>
        <v>798</v>
      </c>
      <c r="I60" s="27">
        <f t="shared" si="5"/>
        <v>798</v>
      </c>
      <c r="J60" s="27">
        <v>2100</v>
      </c>
      <c r="K60" s="27">
        <f t="shared" si="6"/>
        <v>2100</v>
      </c>
      <c r="L60" s="28">
        <f t="shared" si="10"/>
        <v>3935.4</v>
      </c>
      <c r="M60" s="28">
        <f t="shared" si="8"/>
        <v>1299935.3999999999</v>
      </c>
      <c r="N60" s="28" t="s">
        <v>56</v>
      </c>
    </row>
    <row r="61" spans="1:14" hidden="1">
      <c r="A61" s="40">
        <f t="shared" si="0"/>
        <v>9</v>
      </c>
      <c r="B61" s="39" t="s">
        <v>26</v>
      </c>
      <c r="C61" s="26">
        <v>1</v>
      </c>
      <c r="D61" s="26">
        <f t="shared" si="1"/>
        <v>226.79999999999998</v>
      </c>
      <c r="E61" s="27">
        <f t="shared" si="9"/>
        <v>226.79999999999998</v>
      </c>
      <c r="F61" s="27">
        <v>756</v>
      </c>
      <c r="G61" s="27">
        <f t="shared" si="3"/>
        <v>756</v>
      </c>
      <c r="H61" s="27">
        <f t="shared" si="4"/>
        <v>756</v>
      </c>
      <c r="I61" s="27">
        <f t="shared" si="5"/>
        <v>756</v>
      </c>
      <c r="J61" s="27">
        <v>2100</v>
      </c>
      <c r="K61" s="27">
        <f t="shared" si="6"/>
        <v>2100</v>
      </c>
      <c r="L61" s="28">
        <f t="shared" si="10"/>
        <v>3838.8</v>
      </c>
      <c r="M61" s="28">
        <f t="shared" si="8"/>
        <v>1299838.8</v>
      </c>
      <c r="N61" s="28" t="s">
        <v>56</v>
      </c>
    </row>
    <row r="62" spans="1:14" hidden="1">
      <c r="A62" s="40">
        <f t="shared" si="0"/>
        <v>7</v>
      </c>
      <c r="B62" s="39" t="s">
        <v>27</v>
      </c>
      <c r="C62" s="26">
        <v>1</v>
      </c>
      <c r="D62" s="26">
        <f t="shared" si="1"/>
        <v>226.79999999999998</v>
      </c>
      <c r="E62" s="27">
        <f t="shared" si="9"/>
        <v>226.79999999999998</v>
      </c>
      <c r="F62" s="27">
        <v>756</v>
      </c>
      <c r="G62" s="27">
        <f t="shared" si="3"/>
        <v>756</v>
      </c>
      <c r="H62" s="27">
        <f t="shared" si="4"/>
        <v>756</v>
      </c>
      <c r="I62" s="27">
        <f t="shared" si="5"/>
        <v>756</v>
      </c>
      <c r="J62" s="27">
        <v>2100</v>
      </c>
      <c r="K62" s="27">
        <f t="shared" si="6"/>
        <v>2100</v>
      </c>
      <c r="L62" s="28">
        <f t="shared" si="10"/>
        <v>3838.8</v>
      </c>
      <c r="M62" s="28">
        <f t="shared" si="8"/>
        <v>1299838.8</v>
      </c>
      <c r="N62" s="28" t="s">
        <v>56</v>
      </c>
    </row>
    <row r="63" spans="1:14" hidden="1">
      <c r="A63" s="40">
        <f t="shared" si="0"/>
        <v>9</v>
      </c>
      <c r="B63" s="39" t="s">
        <v>15</v>
      </c>
      <c r="C63" s="26">
        <v>1</v>
      </c>
      <c r="D63" s="26">
        <f t="shared" si="1"/>
        <v>226.79999999999998</v>
      </c>
      <c r="E63" s="27">
        <f t="shared" si="9"/>
        <v>226.79999999999998</v>
      </c>
      <c r="F63" s="27">
        <v>756</v>
      </c>
      <c r="G63" s="27">
        <f t="shared" si="3"/>
        <v>756</v>
      </c>
      <c r="H63" s="27">
        <f t="shared" si="4"/>
        <v>756</v>
      </c>
      <c r="I63" s="27">
        <f t="shared" si="5"/>
        <v>756</v>
      </c>
      <c r="J63" s="27">
        <v>2100</v>
      </c>
      <c r="K63" s="27">
        <f t="shared" si="6"/>
        <v>2100</v>
      </c>
      <c r="L63" s="28">
        <f t="shared" si="10"/>
        <v>3838.8</v>
      </c>
      <c r="M63" s="28">
        <f t="shared" si="8"/>
        <v>1299838.8</v>
      </c>
      <c r="N63" s="28" t="s">
        <v>56</v>
      </c>
    </row>
    <row r="64" spans="1:14" hidden="1">
      <c r="A64" s="40">
        <f t="shared" si="0"/>
        <v>8</v>
      </c>
      <c r="B64" s="38" t="s">
        <v>28</v>
      </c>
      <c r="C64" s="26">
        <v>1</v>
      </c>
      <c r="D64" s="26">
        <f t="shared" si="1"/>
        <v>226.79999999999998</v>
      </c>
      <c r="E64" s="27">
        <f>C64*D64</f>
        <v>226.79999999999998</v>
      </c>
      <c r="F64" s="27">
        <v>756</v>
      </c>
      <c r="G64" s="27">
        <f t="shared" si="3"/>
        <v>756</v>
      </c>
      <c r="H64" s="27">
        <f t="shared" si="4"/>
        <v>756</v>
      </c>
      <c r="I64" s="27">
        <f t="shared" si="5"/>
        <v>756</v>
      </c>
      <c r="J64" s="27">
        <v>2100</v>
      </c>
      <c r="K64" s="27">
        <f t="shared" si="6"/>
        <v>2100</v>
      </c>
      <c r="L64" s="28">
        <f>(E64+K64+I64+G64)</f>
        <v>3838.8</v>
      </c>
      <c r="M64" s="28">
        <f t="shared" si="8"/>
        <v>1299838.8</v>
      </c>
      <c r="N64" s="28" t="s">
        <v>56</v>
      </c>
    </row>
    <row r="65" spans="1:14" hidden="1">
      <c r="A65" s="40">
        <f t="shared" si="0"/>
        <v>8</v>
      </c>
      <c r="B65" s="38" t="s">
        <v>29</v>
      </c>
      <c r="C65" s="26">
        <v>1</v>
      </c>
      <c r="D65" s="26">
        <f t="shared" si="1"/>
        <v>220.5</v>
      </c>
      <c r="E65" s="27">
        <f t="shared" ref="E65:E84" si="11">C65*D65</f>
        <v>220.5</v>
      </c>
      <c r="F65" s="27">
        <v>735</v>
      </c>
      <c r="G65" s="27">
        <f t="shared" si="3"/>
        <v>735</v>
      </c>
      <c r="H65" s="27">
        <f t="shared" si="4"/>
        <v>735</v>
      </c>
      <c r="I65" s="27">
        <f t="shared" si="5"/>
        <v>735</v>
      </c>
      <c r="J65" s="27">
        <v>2100</v>
      </c>
      <c r="K65" s="27">
        <f t="shared" si="6"/>
        <v>2100</v>
      </c>
      <c r="L65" s="28">
        <f t="shared" ref="L65:L84" si="12">(E65+K65+I65+G65)</f>
        <v>3790.5</v>
      </c>
      <c r="M65" s="28">
        <f t="shared" si="8"/>
        <v>1299790.5</v>
      </c>
      <c r="N65" s="28" t="s">
        <v>56</v>
      </c>
    </row>
    <row r="66" spans="1:14" hidden="1">
      <c r="A66" s="40">
        <f t="shared" si="0"/>
        <v>7</v>
      </c>
      <c r="B66" s="38" t="s">
        <v>30</v>
      </c>
      <c r="C66" s="26">
        <v>1</v>
      </c>
      <c r="D66" s="26">
        <f t="shared" si="1"/>
        <v>226.79999999999998</v>
      </c>
      <c r="E66" s="27">
        <f t="shared" si="11"/>
        <v>226.79999999999998</v>
      </c>
      <c r="F66" s="27">
        <v>756</v>
      </c>
      <c r="G66" s="27">
        <f t="shared" si="3"/>
        <v>756</v>
      </c>
      <c r="H66" s="27">
        <f t="shared" si="4"/>
        <v>756</v>
      </c>
      <c r="I66" s="27">
        <f t="shared" si="5"/>
        <v>756</v>
      </c>
      <c r="J66" s="27">
        <v>2100</v>
      </c>
      <c r="K66" s="27">
        <f t="shared" si="6"/>
        <v>2100</v>
      </c>
      <c r="L66" s="28">
        <f t="shared" si="12"/>
        <v>3838.8</v>
      </c>
      <c r="M66" s="28">
        <f t="shared" si="8"/>
        <v>1299838.8</v>
      </c>
      <c r="N66" s="28" t="s">
        <v>56</v>
      </c>
    </row>
    <row r="67" spans="1:14" hidden="1">
      <c r="A67" s="40">
        <f t="shared" ref="A67:A130" si="13">COUNTIFS($B$2:$B$237,B67)</f>
        <v>5</v>
      </c>
      <c r="B67" s="38" t="s">
        <v>31</v>
      </c>
      <c r="C67" s="26">
        <v>1</v>
      </c>
      <c r="D67" s="26">
        <f t="shared" ref="D67:D130" si="14">0.3*H67</f>
        <v>220.5</v>
      </c>
      <c r="E67" s="27">
        <f t="shared" si="11"/>
        <v>220.5</v>
      </c>
      <c r="F67" s="27">
        <v>735</v>
      </c>
      <c r="G67" s="27">
        <f t="shared" ref="G67:G130" si="15">F67*C67</f>
        <v>735</v>
      </c>
      <c r="H67" s="27">
        <f t="shared" ref="H67:H130" si="16">F67</f>
        <v>735</v>
      </c>
      <c r="I67" s="27">
        <f t="shared" ref="I67:I130" si="17">H67*C67</f>
        <v>735</v>
      </c>
      <c r="J67" s="27">
        <v>2100</v>
      </c>
      <c r="K67" s="27">
        <f t="shared" ref="K67:K130" si="18">$C$2*J67</f>
        <v>2100</v>
      </c>
      <c r="L67" s="28">
        <f t="shared" si="12"/>
        <v>3790.5</v>
      </c>
      <c r="M67" s="28">
        <f t="shared" ref="M67:M130" si="19">L67+(24*60*60*15)</f>
        <v>1299790.5</v>
      </c>
      <c r="N67" s="28" t="s">
        <v>56</v>
      </c>
    </row>
    <row r="68" spans="1:14" hidden="1">
      <c r="A68" s="40">
        <f t="shared" si="13"/>
        <v>9</v>
      </c>
      <c r="B68" s="39" t="s">
        <v>15</v>
      </c>
      <c r="C68" s="26">
        <v>1</v>
      </c>
      <c r="D68" s="26">
        <f t="shared" si="14"/>
        <v>226.79999999999998</v>
      </c>
      <c r="E68" s="27">
        <f t="shared" si="11"/>
        <v>226.79999999999998</v>
      </c>
      <c r="F68" s="27">
        <v>756</v>
      </c>
      <c r="G68" s="27">
        <f t="shared" si="15"/>
        <v>756</v>
      </c>
      <c r="H68" s="27">
        <f t="shared" si="16"/>
        <v>756</v>
      </c>
      <c r="I68" s="27">
        <f t="shared" si="17"/>
        <v>756</v>
      </c>
      <c r="J68" s="27">
        <v>2100</v>
      </c>
      <c r="K68" s="27">
        <f t="shared" si="18"/>
        <v>2100</v>
      </c>
      <c r="L68" s="28">
        <f t="shared" si="12"/>
        <v>3838.8</v>
      </c>
      <c r="M68" s="28">
        <f t="shared" si="19"/>
        <v>1299838.8</v>
      </c>
      <c r="N68" s="28" t="s">
        <v>56</v>
      </c>
    </row>
    <row r="69" spans="1:14" hidden="1">
      <c r="A69" s="40">
        <f t="shared" si="13"/>
        <v>8</v>
      </c>
      <c r="B69" s="38" t="s">
        <v>4</v>
      </c>
      <c r="C69" s="26">
        <v>1</v>
      </c>
      <c r="D69" s="26">
        <f t="shared" si="14"/>
        <v>220.5</v>
      </c>
      <c r="E69" s="27">
        <f t="shared" si="11"/>
        <v>220.5</v>
      </c>
      <c r="F69" s="27">
        <v>735</v>
      </c>
      <c r="G69" s="27">
        <f t="shared" si="15"/>
        <v>735</v>
      </c>
      <c r="H69" s="27">
        <f t="shared" si="16"/>
        <v>735</v>
      </c>
      <c r="I69" s="27">
        <f t="shared" si="17"/>
        <v>735</v>
      </c>
      <c r="J69" s="34">
        <v>2100</v>
      </c>
      <c r="K69" s="34">
        <f t="shared" si="18"/>
        <v>2100</v>
      </c>
      <c r="L69" s="28">
        <f t="shared" si="12"/>
        <v>3790.5</v>
      </c>
      <c r="M69" s="28">
        <f t="shared" si="19"/>
        <v>1299790.5</v>
      </c>
      <c r="N69" s="28" t="s">
        <v>56</v>
      </c>
    </row>
    <row r="70" spans="1:14" hidden="1">
      <c r="A70" s="40">
        <f t="shared" si="13"/>
        <v>8</v>
      </c>
      <c r="B70" s="38" t="s">
        <v>5</v>
      </c>
      <c r="C70" s="26">
        <v>1</v>
      </c>
      <c r="D70" s="26">
        <f t="shared" si="14"/>
        <v>220.5</v>
      </c>
      <c r="E70" s="27">
        <f t="shared" si="11"/>
        <v>220.5</v>
      </c>
      <c r="F70" s="27">
        <v>735</v>
      </c>
      <c r="G70" s="27">
        <f t="shared" si="15"/>
        <v>735</v>
      </c>
      <c r="H70" s="27">
        <f t="shared" si="16"/>
        <v>735</v>
      </c>
      <c r="I70" s="27">
        <f t="shared" si="17"/>
        <v>735</v>
      </c>
      <c r="J70" s="34">
        <v>2160</v>
      </c>
      <c r="K70" s="34">
        <f t="shared" si="18"/>
        <v>2160</v>
      </c>
      <c r="L70" s="28">
        <f t="shared" si="12"/>
        <v>3850.5</v>
      </c>
      <c r="M70" s="28">
        <f t="shared" si="19"/>
        <v>1299850.5</v>
      </c>
      <c r="N70" s="28" t="s">
        <v>56</v>
      </c>
    </row>
    <row r="71" spans="1:14" hidden="1">
      <c r="A71" s="40">
        <f t="shared" si="13"/>
        <v>8</v>
      </c>
      <c r="B71" s="38" t="s">
        <v>6</v>
      </c>
      <c r="C71" s="26">
        <v>1</v>
      </c>
      <c r="D71" s="26">
        <f t="shared" si="14"/>
        <v>239.39999999999998</v>
      </c>
      <c r="E71" s="27">
        <f t="shared" si="11"/>
        <v>239.39999999999998</v>
      </c>
      <c r="F71" s="27">
        <v>798</v>
      </c>
      <c r="G71" s="27">
        <f t="shared" si="15"/>
        <v>798</v>
      </c>
      <c r="H71" s="27">
        <f t="shared" si="16"/>
        <v>798</v>
      </c>
      <c r="I71" s="27">
        <f t="shared" si="17"/>
        <v>798</v>
      </c>
      <c r="J71" s="34">
        <v>2371</v>
      </c>
      <c r="K71" s="34">
        <f t="shared" si="18"/>
        <v>2371</v>
      </c>
      <c r="L71" s="28">
        <f t="shared" si="12"/>
        <v>4206.3999999999996</v>
      </c>
      <c r="M71" s="28">
        <f t="shared" si="19"/>
        <v>1300206.3999999999</v>
      </c>
      <c r="N71" s="28" t="s">
        <v>56</v>
      </c>
    </row>
    <row r="72" spans="1:14" hidden="1">
      <c r="A72" s="40">
        <f t="shared" si="13"/>
        <v>8</v>
      </c>
      <c r="B72" s="38" t="s">
        <v>7</v>
      </c>
      <c r="C72" s="26">
        <v>1</v>
      </c>
      <c r="D72" s="26">
        <f t="shared" si="14"/>
        <v>239.39999999999998</v>
      </c>
      <c r="E72" s="27">
        <f t="shared" si="11"/>
        <v>239.39999999999998</v>
      </c>
      <c r="F72" s="27">
        <v>798</v>
      </c>
      <c r="G72" s="27">
        <f t="shared" si="15"/>
        <v>798</v>
      </c>
      <c r="H72" s="27">
        <f t="shared" si="16"/>
        <v>798</v>
      </c>
      <c r="I72" s="27">
        <f t="shared" si="17"/>
        <v>798</v>
      </c>
      <c r="J72" s="34">
        <v>2160</v>
      </c>
      <c r="K72" s="34">
        <f t="shared" si="18"/>
        <v>2160</v>
      </c>
      <c r="L72" s="28">
        <f t="shared" si="12"/>
        <v>3995.4</v>
      </c>
      <c r="M72" s="28">
        <f t="shared" si="19"/>
        <v>1299995.3999999999</v>
      </c>
      <c r="N72" s="28" t="s">
        <v>56</v>
      </c>
    </row>
    <row r="73" spans="1:14" hidden="1">
      <c r="A73" s="40">
        <f t="shared" si="13"/>
        <v>9</v>
      </c>
      <c r="B73" s="38" t="s">
        <v>8</v>
      </c>
      <c r="C73" s="26">
        <v>1</v>
      </c>
      <c r="D73" s="26">
        <f t="shared" si="14"/>
        <v>226.79999999999998</v>
      </c>
      <c r="E73" s="27">
        <f t="shared" si="11"/>
        <v>226.79999999999998</v>
      </c>
      <c r="F73" s="27">
        <v>756</v>
      </c>
      <c r="G73" s="27">
        <f t="shared" si="15"/>
        <v>756</v>
      </c>
      <c r="H73" s="27">
        <f t="shared" si="16"/>
        <v>756</v>
      </c>
      <c r="I73" s="27">
        <f t="shared" si="17"/>
        <v>756</v>
      </c>
      <c r="J73" s="34">
        <v>2160</v>
      </c>
      <c r="K73" s="34">
        <f t="shared" si="18"/>
        <v>2160</v>
      </c>
      <c r="L73" s="28">
        <f t="shared" si="12"/>
        <v>3898.8</v>
      </c>
      <c r="M73" s="28">
        <f t="shared" si="19"/>
        <v>1299898.8</v>
      </c>
      <c r="N73" s="28" t="s">
        <v>56</v>
      </c>
    </row>
    <row r="74" spans="1:14" hidden="1">
      <c r="A74" s="40">
        <f t="shared" si="13"/>
        <v>9</v>
      </c>
      <c r="B74" s="38" t="s">
        <v>9</v>
      </c>
      <c r="C74" s="26">
        <v>1</v>
      </c>
      <c r="D74" s="26">
        <f t="shared" si="14"/>
        <v>226.79999999999998</v>
      </c>
      <c r="E74" s="27">
        <f t="shared" si="11"/>
        <v>226.79999999999998</v>
      </c>
      <c r="F74" s="27">
        <v>756</v>
      </c>
      <c r="G74" s="27">
        <f t="shared" si="15"/>
        <v>756</v>
      </c>
      <c r="H74" s="27">
        <f t="shared" si="16"/>
        <v>756</v>
      </c>
      <c r="I74" s="27">
        <f t="shared" si="17"/>
        <v>756</v>
      </c>
      <c r="J74" s="34">
        <v>2100</v>
      </c>
      <c r="K74" s="34">
        <f t="shared" si="18"/>
        <v>2100</v>
      </c>
      <c r="L74" s="28">
        <f t="shared" si="12"/>
        <v>3838.8</v>
      </c>
      <c r="M74" s="28">
        <f t="shared" si="19"/>
        <v>1299838.8</v>
      </c>
      <c r="N74" s="28" t="s">
        <v>56</v>
      </c>
    </row>
    <row r="75" spans="1:14" hidden="1">
      <c r="A75" s="40">
        <f t="shared" si="13"/>
        <v>9</v>
      </c>
      <c r="B75" s="38" t="s">
        <v>10</v>
      </c>
      <c r="C75" s="26">
        <v>1</v>
      </c>
      <c r="D75" s="26">
        <f t="shared" si="14"/>
        <v>226.79999999999998</v>
      </c>
      <c r="E75" s="27">
        <f t="shared" si="11"/>
        <v>226.79999999999998</v>
      </c>
      <c r="F75" s="27">
        <v>756</v>
      </c>
      <c r="G75" s="27">
        <f t="shared" si="15"/>
        <v>756</v>
      </c>
      <c r="H75" s="27">
        <f t="shared" si="16"/>
        <v>756</v>
      </c>
      <c r="I75" s="27">
        <f t="shared" si="17"/>
        <v>756</v>
      </c>
      <c r="J75" s="34">
        <v>2160</v>
      </c>
      <c r="K75" s="34">
        <f t="shared" si="18"/>
        <v>2160</v>
      </c>
      <c r="L75" s="28">
        <f t="shared" si="12"/>
        <v>3898.8</v>
      </c>
      <c r="M75" s="28">
        <f t="shared" si="19"/>
        <v>1299898.8</v>
      </c>
      <c r="N75" s="28" t="s">
        <v>56</v>
      </c>
    </row>
    <row r="76" spans="1:14" hidden="1">
      <c r="A76" s="40">
        <f t="shared" si="13"/>
        <v>8</v>
      </c>
      <c r="B76" s="38" t="s">
        <v>11</v>
      </c>
      <c r="C76" s="26">
        <v>1</v>
      </c>
      <c r="D76" s="26">
        <f t="shared" si="14"/>
        <v>226.79999999999998</v>
      </c>
      <c r="E76" s="27">
        <f t="shared" si="11"/>
        <v>226.79999999999998</v>
      </c>
      <c r="F76" s="27">
        <v>756</v>
      </c>
      <c r="G76" s="27">
        <f t="shared" si="15"/>
        <v>756</v>
      </c>
      <c r="H76" s="27">
        <f t="shared" si="16"/>
        <v>756</v>
      </c>
      <c r="I76" s="27">
        <f t="shared" si="17"/>
        <v>756</v>
      </c>
      <c r="J76" s="34">
        <v>2100</v>
      </c>
      <c r="K76" s="34">
        <f t="shared" si="18"/>
        <v>2100</v>
      </c>
      <c r="L76" s="28">
        <f t="shared" si="12"/>
        <v>3838.8</v>
      </c>
      <c r="M76" s="28">
        <f t="shared" si="19"/>
        <v>1299838.8</v>
      </c>
      <c r="N76" s="28" t="s">
        <v>56</v>
      </c>
    </row>
    <row r="77" spans="1:14" hidden="1">
      <c r="A77" s="40">
        <f t="shared" si="13"/>
        <v>8</v>
      </c>
      <c r="B77" s="38" t="s">
        <v>12</v>
      </c>
      <c r="C77" s="26">
        <v>1</v>
      </c>
      <c r="D77" s="26">
        <f t="shared" si="14"/>
        <v>220.5</v>
      </c>
      <c r="E77" s="27">
        <f t="shared" si="11"/>
        <v>220.5</v>
      </c>
      <c r="F77" s="27">
        <v>735</v>
      </c>
      <c r="G77" s="27">
        <f t="shared" si="15"/>
        <v>735</v>
      </c>
      <c r="H77" s="27">
        <f t="shared" si="16"/>
        <v>735</v>
      </c>
      <c r="I77" s="27">
        <f t="shared" si="17"/>
        <v>735</v>
      </c>
      <c r="J77" s="34">
        <v>2160</v>
      </c>
      <c r="K77" s="34">
        <f t="shared" si="18"/>
        <v>2160</v>
      </c>
      <c r="L77" s="28">
        <f t="shared" si="12"/>
        <v>3850.5</v>
      </c>
      <c r="M77" s="28">
        <f t="shared" si="19"/>
        <v>1299850.5</v>
      </c>
      <c r="N77" s="28" t="s">
        <v>56</v>
      </c>
    </row>
    <row r="78" spans="1:14" hidden="1">
      <c r="A78" s="40">
        <f t="shared" si="13"/>
        <v>8</v>
      </c>
      <c r="B78" s="38" t="s">
        <v>13</v>
      </c>
      <c r="C78" s="26">
        <v>1</v>
      </c>
      <c r="D78" s="26">
        <f t="shared" si="14"/>
        <v>226.79999999999998</v>
      </c>
      <c r="E78" s="27">
        <f t="shared" si="11"/>
        <v>226.79999999999998</v>
      </c>
      <c r="F78" s="27">
        <v>756</v>
      </c>
      <c r="G78" s="27">
        <f t="shared" si="15"/>
        <v>756</v>
      </c>
      <c r="H78" s="27">
        <f t="shared" si="16"/>
        <v>756</v>
      </c>
      <c r="I78" s="27">
        <f t="shared" si="17"/>
        <v>756</v>
      </c>
      <c r="J78" s="34">
        <v>2371</v>
      </c>
      <c r="K78" s="34">
        <f t="shared" si="18"/>
        <v>2371</v>
      </c>
      <c r="L78" s="28">
        <f t="shared" si="12"/>
        <v>4109.8</v>
      </c>
      <c r="M78" s="28">
        <f t="shared" si="19"/>
        <v>1300109.8</v>
      </c>
      <c r="N78" s="28" t="s">
        <v>56</v>
      </c>
    </row>
    <row r="79" spans="1:14" hidden="1">
      <c r="A79" s="40">
        <f t="shared" si="13"/>
        <v>8</v>
      </c>
      <c r="B79" s="38" t="s">
        <v>14</v>
      </c>
      <c r="C79" s="26">
        <v>1</v>
      </c>
      <c r="D79" s="26">
        <f t="shared" si="14"/>
        <v>239.39999999999998</v>
      </c>
      <c r="E79" s="27">
        <f t="shared" si="11"/>
        <v>239.39999999999998</v>
      </c>
      <c r="F79" s="27">
        <v>798</v>
      </c>
      <c r="G79" s="27">
        <f t="shared" si="15"/>
        <v>798</v>
      </c>
      <c r="H79" s="27">
        <f t="shared" si="16"/>
        <v>798</v>
      </c>
      <c r="I79" s="27">
        <f t="shared" si="17"/>
        <v>798</v>
      </c>
      <c r="J79" s="34">
        <v>2160</v>
      </c>
      <c r="K79" s="34">
        <f t="shared" si="18"/>
        <v>2160</v>
      </c>
      <c r="L79" s="28">
        <f t="shared" si="12"/>
        <v>3995.4</v>
      </c>
      <c r="M79" s="28">
        <f t="shared" si="19"/>
        <v>1299995.3999999999</v>
      </c>
      <c r="N79" s="28" t="s">
        <v>56</v>
      </c>
    </row>
    <row r="80" spans="1:14" hidden="1">
      <c r="A80" s="40">
        <f t="shared" si="13"/>
        <v>8</v>
      </c>
      <c r="B80" s="39" t="s">
        <v>24</v>
      </c>
      <c r="C80" s="26">
        <v>1</v>
      </c>
      <c r="D80" s="26">
        <f t="shared" si="14"/>
        <v>239.39999999999998</v>
      </c>
      <c r="E80" s="27">
        <f t="shared" si="11"/>
        <v>239.39999999999998</v>
      </c>
      <c r="F80" s="27">
        <v>798</v>
      </c>
      <c r="G80" s="27">
        <f t="shared" si="15"/>
        <v>798</v>
      </c>
      <c r="H80" s="27">
        <f t="shared" si="16"/>
        <v>798</v>
      </c>
      <c r="I80" s="27">
        <f t="shared" si="17"/>
        <v>798</v>
      </c>
      <c r="J80" s="27">
        <v>2100</v>
      </c>
      <c r="K80" s="27">
        <f t="shared" si="18"/>
        <v>2100</v>
      </c>
      <c r="L80" s="28">
        <f t="shared" si="12"/>
        <v>3935.4</v>
      </c>
      <c r="M80" s="28">
        <f t="shared" si="19"/>
        <v>1299935.3999999999</v>
      </c>
      <c r="N80" s="28" t="s">
        <v>56</v>
      </c>
    </row>
    <row r="81" spans="1:14" hidden="1">
      <c r="A81" s="40">
        <f t="shared" si="13"/>
        <v>9</v>
      </c>
      <c r="B81" s="39" t="s">
        <v>25</v>
      </c>
      <c r="C81" s="26">
        <v>1</v>
      </c>
      <c r="D81" s="26">
        <f t="shared" si="14"/>
        <v>239.39999999999998</v>
      </c>
      <c r="E81" s="27">
        <f t="shared" si="11"/>
        <v>239.39999999999998</v>
      </c>
      <c r="F81" s="27">
        <v>798</v>
      </c>
      <c r="G81" s="27">
        <f t="shared" si="15"/>
        <v>798</v>
      </c>
      <c r="H81" s="27">
        <f t="shared" si="16"/>
        <v>798</v>
      </c>
      <c r="I81" s="27">
        <f t="shared" si="17"/>
        <v>798</v>
      </c>
      <c r="J81" s="27">
        <v>2100</v>
      </c>
      <c r="K81" s="27">
        <f t="shared" si="18"/>
        <v>2100</v>
      </c>
      <c r="L81" s="28">
        <f t="shared" si="12"/>
        <v>3935.4</v>
      </c>
      <c r="M81" s="28">
        <f t="shared" si="19"/>
        <v>1299935.3999999999</v>
      </c>
      <c r="N81" s="28" t="s">
        <v>56</v>
      </c>
    </row>
    <row r="82" spans="1:14" hidden="1">
      <c r="A82" s="40">
        <f t="shared" si="13"/>
        <v>9</v>
      </c>
      <c r="B82" s="39" t="s">
        <v>26</v>
      </c>
      <c r="C82" s="26">
        <v>1</v>
      </c>
      <c r="D82" s="26">
        <f t="shared" si="14"/>
        <v>226.79999999999998</v>
      </c>
      <c r="E82" s="27">
        <f t="shared" si="11"/>
        <v>226.79999999999998</v>
      </c>
      <c r="F82" s="27">
        <v>756</v>
      </c>
      <c r="G82" s="27">
        <f t="shared" si="15"/>
        <v>756</v>
      </c>
      <c r="H82" s="27">
        <f t="shared" si="16"/>
        <v>756</v>
      </c>
      <c r="I82" s="27">
        <f t="shared" si="17"/>
        <v>756</v>
      </c>
      <c r="J82" s="27">
        <v>2100</v>
      </c>
      <c r="K82" s="27">
        <f t="shared" si="18"/>
        <v>2100</v>
      </c>
      <c r="L82" s="28">
        <f t="shared" si="12"/>
        <v>3838.8</v>
      </c>
      <c r="M82" s="28">
        <f t="shared" si="19"/>
        <v>1299838.8</v>
      </c>
      <c r="N82" s="28" t="s">
        <v>56</v>
      </c>
    </row>
    <row r="83" spans="1:14" hidden="1">
      <c r="A83" s="40">
        <f t="shared" si="13"/>
        <v>7</v>
      </c>
      <c r="B83" s="39" t="s">
        <v>27</v>
      </c>
      <c r="C83" s="26">
        <v>1</v>
      </c>
      <c r="D83" s="26">
        <f t="shared" si="14"/>
        <v>226.79999999999998</v>
      </c>
      <c r="E83" s="27">
        <f t="shared" si="11"/>
        <v>226.79999999999998</v>
      </c>
      <c r="F83" s="27">
        <v>756</v>
      </c>
      <c r="G83" s="27">
        <f t="shared" si="15"/>
        <v>756</v>
      </c>
      <c r="H83" s="27">
        <f t="shared" si="16"/>
        <v>756</v>
      </c>
      <c r="I83" s="27">
        <f t="shared" si="17"/>
        <v>756</v>
      </c>
      <c r="J83" s="27">
        <v>2100</v>
      </c>
      <c r="K83" s="27">
        <f t="shared" si="18"/>
        <v>2100</v>
      </c>
      <c r="L83" s="28">
        <f t="shared" si="12"/>
        <v>3838.8</v>
      </c>
      <c r="M83" s="28">
        <f t="shared" si="19"/>
        <v>1299838.8</v>
      </c>
      <c r="N83" s="28" t="s">
        <v>56</v>
      </c>
    </row>
    <row r="84" spans="1:14" hidden="1">
      <c r="A84" s="40">
        <f t="shared" si="13"/>
        <v>9</v>
      </c>
      <c r="B84" s="39" t="s">
        <v>15</v>
      </c>
      <c r="C84" s="26">
        <v>1</v>
      </c>
      <c r="D84" s="26">
        <f t="shared" si="14"/>
        <v>226.79999999999998</v>
      </c>
      <c r="E84" s="27">
        <f t="shared" si="11"/>
        <v>226.79999999999998</v>
      </c>
      <c r="F84" s="27">
        <v>756</v>
      </c>
      <c r="G84" s="27">
        <f t="shared" si="15"/>
        <v>756</v>
      </c>
      <c r="H84" s="27">
        <f t="shared" si="16"/>
        <v>756</v>
      </c>
      <c r="I84" s="27">
        <f t="shared" si="17"/>
        <v>756</v>
      </c>
      <c r="J84" s="27">
        <v>2100</v>
      </c>
      <c r="K84" s="27">
        <f t="shared" si="18"/>
        <v>2100</v>
      </c>
      <c r="L84" s="28">
        <f t="shared" si="12"/>
        <v>3838.8</v>
      </c>
      <c r="M84" s="28">
        <f t="shared" si="19"/>
        <v>1299838.8</v>
      </c>
      <c r="N84" s="28" t="s">
        <v>56</v>
      </c>
    </row>
    <row r="85" spans="1:14" hidden="1">
      <c r="A85" s="40">
        <f t="shared" si="13"/>
        <v>8</v>
      </c>
      <c r="B85" s="38" t="s">
        <v>28</v>
      </c>
      <c r="C85" s="26">
        <v>1</v>
      </c>
      <c r="D85" s="26">
        <f t="shared" si="14"/>
        <v>226.79999999999998</v>
      </c>
      <c r="E85" s="27">
        <f>C85*D85</f>
        <v>226.79999999999998</v>
      </c>
      <c r="F85" s="27">
        <v>756</v>
      </c>
      <c r="G85" s="27">
        <f t="shared" si="15"/>
        <v>756</v>
      </c>
      <c r="H85" s="27">
        <f t="shared" si="16"/>
        <v>756</v>
      </c>
      <c r="I85" s="27">
        <f t="shared" si="17"/>
        <v>756</v>
      </c>
      <c r="J85" s="27">
        <v>2100</v>
      </c>
      <c r="K85" s="27">
        <f t="shared" si="18"/>
        <v>2100</v>
      </c>
      <c r="L85" s="28">
        <f>(E85+K85+I85+G85)</f>
        <v>3838.8</v>
      </c>
      <c r="M85" s="28">
        <f t="shared" si="19"/>
        <v>1299838.8</v>
      </c>
      <c r="N85" s="28" t="s">
        <v>56</v>
      </c>
    </row>
    <row r="86" spans="1:14" hidden="1">
      <c r="A86" s="40">
        <f t="shared" si="13"/>
        <v>8</v>
      </c>
      <c r="B86" s="38" t="s">
        <v>29</v>
      </c>
      <c r="C86" s="26">
        <v>1</v>
      </c>
      <c r="D86" s="26">
        <f t="shared" si="14"/>
        <v>220.5</v>
      </c>
      <c r="E86" s="27">
        <f t="shared" ref="E86:E103" si="20">C86*D86</f>
        <v>220.5</v>
      </c>
      <c r="F86" s="27">
        <v>735</v>
      </c>
      <c r="G86" s="27">
        <f t="shared" si="15"/>
        <v>735</v>
      </c>
      <c r="H86" s="27">
        <f t="shared" si="16"/>
        <v>735</v>
      </c>
      <c r="I86" s="27">
        <f t="shared" si="17"/>
        <v>735</v>
      </c>
      <c r="J86" s="27">
        <v>2100</v>
      </c>
      <c r="K86" s="27">
        <f t="shared" si="18"/>
        <v>2100</v>
      </c>
      <c r="L86" s="28">
        <f t="shared" ref="L86:L103" si="21">(E86+K86+I86+G86)</f>
        <v>3790.5</v>
      </c>
      <c r="M86" s="28">
        <f t="shared" si="19"/>
        <v>1299790.5</v>
      </c>
      <c r="N86" s="28" t="s">
        <v>56</v>
      </c>
    </row>
    <row r="87" spans="1:14" hidden="1">
      <c r="A87" s="40">
        <f t="shared" si="13"/>
        <v>7</v>
      </c>
      <c r="B87" s="38" t="s">
        <v>30</v>
      </c>
      <c r="C87" s="26">
        <v>1</v>
      </c>
      <c r="D87" s="26">
        <f t="shared" si="14"/>
        <v>226.79999999999998</v>
      </c>
      <c r="E87" s="27">
        <f t="shared" si="20"/>
        <v>226.79999999999998</v>
      </c>
      <c r="F87" s="27">
        <v>756</v>
      </c>
      <c r="G87" s="27">
        <f t="shared" si="15"/>
        <v>756</v>
      </c>
      <c r="H87" s="27">
        <f t="shared" si="16"/>
        <v>756</v>
      </c>
      <c r="I87" s="27">
        <f t="shared" si="17"/>
        <v>756</v>
      </c>
      <c r="J87" s="27">
        <v>2100</v>
      </c>
      <c r="K87" s="27">
        <f t="shared" si="18"/>
        <v>2100</v>
      </c>
      <c r="L87" s="28">
        <f t="shared" si="21"/>
        <v>3838.8</v>
      </c>
      <c r="M87" s="28">
        <f t="shared" si="19"/>
        <v>1299838.8</v>
      </c>
      <c r="N87" s="28" t="s">
        <v>56</v>
      </c>
    </row>
    <row r="88" spans="1:14" hidden="1">
      <c r="A88" s="40">
        <f t="shared" si="13"/>
        <v>8</v>
      </c>
      <c r="B88" s="38" t="s">
        <v>4</v>
      </c>
      <c r="C88" s="26">
        <v>1</v>
      </c>
      <c r="D88" s="26">
        <f t="shared" si="14"/>
        <v>220.5</v>
      </c>
      <c r="E88" s="27">
        <f t="shared" si="20"/>
        <v>220.5</v>
      </c>
      <c r="F88" s="27">
        <v>735</v>
      </c>
      <c r="G88" s="27">
        <f t="shared" si="15"/>
        <v>735</v>
      </c>
      <c r="H88" s="27">
        <f t="shared" si="16"/>
        <v>735</v>
      </c>
      <c r="I88" s="27">
        <f t="shared" si="17"/>
        <v>735</v>
      </c>
      <c r="J88" s="34">
        <v>2100</v>
      </c>
      <c r="K88" s="34">
        <f t="shared" si="18"/>
        <v>2100</v>
      </c>
      <c r="L88" s="28">
        <f t="shared" si="21"/>
        <v>3790.5</v>
      </c>
      <c r="M88" s="28">
        <f t="shared" si="19"/>
        <v>1299790.5</v>
      </c>
      <c r="N88" s="28" t="s">
        <v>56</v>
      </c>
    </row>
    <row r="89" spans="1:14" hidden="1">
      <c r="A89" s="40">
        <f t="shared" si="13"/>
        <v>8</v>
      </c>
      <c r="B89" s="38" t="s">
        <v>5</v>
      </c>
      <c r="C89" s="26">
        <v>1</v>
      </c>
      <c r="D89" s="26">
        <f t="shared" si="14"/>
        <v>220.5</v>
      </c>
      <c r="E89" s="27">
        <f t="shared" si="20"/>
        <v>220.5</v>
      </c>
      <c r="F89" s="27">
        <v>735</v>
      </c>
      <c r="G89" s="27">
        <f t="shared" si="15"/>
        <v>735</v>
      </c>
      <c r="H89" s="27">
        <f t="shared" si="16"/>
        <v>735</v>
      </c>
      <c r="I89" s="27">
        <f t="shared" si="17"/>
        <v>735</v>
      </c>
      <c r="J89" s="34">
        <v>2160</v>
      </c>
      <c r="K89" s="34">
        <f t="shared" si="18"/>
        <v>2160</v>
      </c>
      <c r="L89" s="28">
        <f t="shared" si="21"/>
        <v>3850.5</v>
      </c>
      <c r="M89" s="28">
        <f t="shared" si="19"/>
        <v>1299850.5</v>
      </c>
      <c r="N89" s="28" t="s">
        <v>56</v>
      </c>
    </row>
    <row r="90" spans="1:14" hidden="1">
      <c r="A90" s="40">
        <f t="shared" si="13"/>
        <v>8</v>
      </c>
      <c r="B90" s="38" t="s">
        <v>6</v>
      </c>
      <c r="C90" s="26">
        <v>1</v>
      </c>
      <c r="D90" s="26">
        <f t="shared" si="14"/>
        <v>239.39999999999998</v>
      </c>
      <c r="E90" s="27">
        <f t="shared" si="20"/>
        <v>239.39999999999998</v>
      </c>
      <c r="F90" s="27">
        <v>798</v>
      </c>
      <c r="G90" s="27">
        <f t="shared" si="15"/>
        <v>798</v>
      </c>
      <c r="H90" s="27">
        <f t="shared" si="16"/>
        <v>798</v>
      </c>
      <c r="I90" s="27">
        <f t="shared" si="17"/>
        <v>798</v>
      </c>
      <c r="J90" s="34">
        <v>2371</v>
      </c>
      <c r="K90" s="34">
        <f t="shared" si="18"/>
        <v>2371</v>
      </c>
      <c r="L90" s="28">
        <f t="shared" si="21"/>
        <v>4206.3999999999996</v>
      </c>
      <c r="M90" s="28">
        <f t="shared" si="19"/>
        <v>1300206.3999999999</v>
      </c>
      <c r="N90" s="28" t="s">
        <v>56</v>
      </c>
    </row>
    <row r="91" spans="1:14" hidden="1">
      <c r="A91" s="40">
        <f t="shared" si="13"/>
        <v>8</v>
      </c>
      <c r="B91" s="38" t="s">
        <v>7</v>
      </c>
      <c r="C91" s="26">
        <v>1</v>
      </c>
      <c r="D91" s="26">
        <f t="shared" si="14"/>
        <v>239.39999999999998</v>
      </c>
      <c r="E91" s="27">
        <f t="shared" si="20"/>
        <v>239.39999999999998</v>
      </c>
      <c r="F91" s="27">
        <v>798</v>
      </c>
      <c r="G91" s="27">
        <f t="shared" si="15"/>
        <v>798</v>
      </c>
      <c r="H91" s="27">
        <f t="shared" si="16"/>
        <v>798</v>
      </c>
      <c r="I91" s="27">
        <f t="shared" si="17"/>
        <v>798</v>
      </c>
      <c r="J91" s="34">
        <v>2160</v>
      </c>
      <c r="K91" s="34">
        <f t="shared" si="18"/>
        <v>2160</v>
      </c>
      <c r="L91" s="28">
        <f t="shared" si="21"/>
        <v>3995.4</v>
      </c>
      <c r="M91" s="28">
        <f t="shared" si="19"/>
        <v>1299995.3999999999</v>
      </c>
      <c r="N91" s="28" t="s">
        <v>56</v>
      </c>
    </row>
    <row r="92" spans="1:14" hidden="1">
      <c r="A92" s="40">
        <f t="shared" si="13"/>
        <v>9</v>
      </c>
      <c r="B92" s="38" t="s">
        <v>8</v>
      </c>
      <c r="C92" s="26">
        <v>1</v>
      </c>
      <c r="D92" s="26">
        <f t="shared" si="14"/>
        <v>226.79999999999998</v>
      </c>
      <c r="E92" s="27">
        <f t="shared" si="20"/>
        <v>226.79999999999998</v>
      </c>
      <c r="F92" s="27">
        <v>756</v>
      </c>
      <c r="G92" s="27">
        <f t="shared" si="15"/>
        <v>756</v>
      </c>
      <c r="H92" s="27">
        <f t="shared" si="16"/>
        <v>756</v>
      </c>
      <c r="I92" s="27">
        <f t="shared" si="17"/>
        <v>756</v>
      </c>
      <c r="J92" s="34">
        <v>2160</v>
      </c>
      <c r="K92" s="34">
        <f t="shared" si="18"/>
        <v>2160</v>
      </c>
      <c r="L92" s="28">
        <f t="shared" si="21"/>
        <v>3898.8</v>
      </c>
      <c r="M92" s="28">
        <f t="shared" si="19"/>
        <v>1299898.8</v>
      </c>
      <c r="N92" s="28" t="s">
        <v>56</v>
      </c>
    </row>
    <row r="93" spans="1:14" hidden="1">
      <c r="A93" s="40">
        <f t="shared" si="13"/>
        <v>9</v>
      </c>
      <c r="B93" s="38" t="s">
        <v>9</v>
      </c>
      <c r="C93" s="26">
        <v>1</v>
      </c>
      <c r="D93" s="26">
        <f t="shared" si="14"/>
        <v>226.79999999999998</v>
      </c>
      <c r="E93" s="27">
        <f t="shared" si="20"/>
        <v>226.79999999999998</v>
      </c>
      <c r="F93" s="27">
        <v>756</v>
      </c>
      <c r="G93" s="27">
        <f t="shared" si="15"/>
        <v>756</v>
      </c>
      <c r="H93" s="27">
        <f t="shared" si="16"/>
        <v>756</v>
      </c>
      <c r="I93" s="27">
        <f t="shared" si="17"/>
        <v>756</v>
      </c>
      <c r="J93" s="34">
        <v>2100</v>
      </c>
      <c r="K93" s="34">
        <f t="shared" si="18"/>
        <v>2100</v>
      </c>
      <c r="L93" s="28">
        <f t="shared" si="21"/>
        <v>3838.8</v>
      </c>
      <c r="M93" s="28">
        <f t="shared" si="19"/>
        <v>1299838.8</v>
      </c>
      <c r="N93" s="28" t="s">
        <v>56</v>
      </c>
    </row>
    <row r="94" spans="1:14" hidden="1">
      <c r="A94" s="40">
        <f t="shared" si="13"/>
        <v>9</v>
      </c>
      <c r="B94" s="38" t="s">
        <v>10</v>
      </c>
      <c r="C94" s="26">
        <v>1</v>
      </c>
      <c r="D94" s="26">
        <f t="shared" si="14"/>
        <v>226.79999999999998</v>
      </c>
      <c r="E94" s="27">
        <f t="shared" si="20"/>
        <v>226.79999999999998</v>
      </c>
      <c r="F94" s="27">
        <v>756</v>
      </c>
      <c r="G94" s="27">
        <f t="shared" si="15"/>
        <v>756</v>
      </c>
      <c r="H94" s="27">
        <f t="shared" si="16"/>
        <v>756</v>
      </c>
      <c r="I94" s="27">
        <f t="shared" si="17"/>
        <v>756</v>
      </c>
      <c r="J94" s="34">
        <v>2160</v>
      </c>
      <c r="K94" s="34">
        <f t="shared" si="18"/>
        <v>2160</v>
      </c>
      <c r="L94" s="28">
        <f t="shared" si="21"/>
        <v>3898.8</v>
      </c>
      <c r="M94" s="28">
        <f t="shared" si="19"/>
        <v>1299898.8</v>
      </c>
      <c r="N94" s="28" t="s">
        <v>56</v>
      </c>
    </row>
    <row r="95" spans="1:14" hidden="1">
      <c r="A95" s="40">
        <f t="shared" si="13"/>
        <v>8</v>
      </c>
      <c r="B95" s="38" t="s">
        <v>11</v>
      </c>
      <c r="C95" s="26">
        <v>1</v>
      </c>
      <c r="D95" s="26">
        <f t="shared" si="14"/>
        <v>226.79999999999998</v>
      </c>
      <c r="E95" s="27">
        <f t="shared" si="20"/>
        <v>226.79999999999998</v>
      </c>
      <c r="F95" s="27">
        <v>756</v>
      </c>
      <c r="G95" s="27">
        <f t="shared" si="15"/>
        <v>756</v>
      </c>
      <c r="H95" s="27">
        <f t="shared" si="16"/>
        <v>756</v>
      </c>
      <c r="I95" s="27">
        <f t="shared" si="17"/>
        <v>756</v>
      </c>
      <c r="J95" s="34">
        <v>2100</v>
      </c>
      <c r="K95" s="34">
        <f t="shared" si="18"/>
        <v>2100</v>
      </c>
      <c r="L95" s="28">
        <f t="shared" si="21"/>
        <v>3838.8</v>
      </c>
      <c r="M95" s="28">
        <f t="shared" si="19"/>
        <v>1299838.8</v>
      </c>
      <c r="N95" s="28" t="s">
        <v>56</v>
      </c>
    </row>
    <row r="96" spans="1:14" hidden="1">
      <c r="A96" s="40">
        <f t="shared" si="13"/>
        <v>8</v>
      </c>
      <c r="B96" s="38" t="s">
        <v>12</v>
      </c>
      <c r="C96" s="26">
        <v>1</v>
      </c>
      <c r="D96" s="26">
        <f t="shared" si="14"/>
        <v>220.5</v>
      </c>
      <c r="E96" s="27">
        <f t="shared" si="20"/>
        <v>220.5</v>
      </c>
      <c r="F96" s="27">
        <v>735</v>
      </c>
      <c r="G96" s="27">
        <f t="shared" si="15"/>
        <v>735</v>
      </c>
      <c r="H96" s="27">
        <f t="shared" si="16"/>
        <v>735</v>
      </c>
      <c r="I96" s="27">
        <f t="shared" si="17"/>
        <v>735</v>
      </c>
      <c r="J96" s="34">
        <v>2160</v>
      </c>
      <c r="K96" s="34">
        <f t="shared" si="18"/>
        <v>2160</v>
      </c>
      <c r="L96" s="28">
        <f t="shared" si="21"/>
        <v>3850.5</v>
      </c>
      <c r="M96" s="28">
        <f t="shared" si="19"/>
        <v>1299850.5</v>
      </c>
      <c r="N96" s="28" t="s">
        <v>56</v>
      </c>
    </row>
    <row r="97" spans="1:14" hidden="1">
      <c r="A97" s="40">
        <f t="shared" si="13"/>
        <v>8</v>
      </c>
      <c r="B97" s="38" t="s">
        <v>13</v>
      </c>
      <c r="C97" s="26">
        <v>1</v>
      </c>
      <c r="D97" s="26">
        <f t="shared" si="14"/>
        <v>226.79999999999998</v>
      </c>
      <c r="E97" s="27">
        <f t="shared" si="20"/>
        <v>226.79999999999998</v>
      </c>
      <c r="F97" s="27">
        <v>756</v>
      </c>
      <c r="G97" s="27">
        <f t="shared" si="15"/>
        <v>756</v>
      </c>
      <c r="H97" s="27">
        <f t="shared" si="16"/>
        <v>756</v>
      </c>
      <c r="I97" s="27">
        <f t="shared" si="17"/>
        <v>756</v>
      </c>
      <c r="J97" s="34">
        <v>2371</v>
      </c>
      <c r="K97" s="34">
        <f t="shared" si="18"/>
        <v>2371</v>
      </c>
      <c r="L97" s="28">
        <f t="shared" si="21"/>
        <v>4109.8</v>
      </c>
      <c r="M97" s="28">
        <f t="shared" si="19"/>
        <v>1300109.8</v>
      </c>
      <c r="N97" s="28" t="s">
        <v>56</v>
      </c>
    </row>
    <row r="98" spans="1:14" hidden="1">
      <c r="A98" s="40">
        <f t="shared" si="13"/>
        <v>8</v>
      </c>
      <c r="B98" s="38" t="s">
        <v>14</v>
      </c>
      <c r="C98" s="26">
        <v>1</v>
      </c>
      <c r="D98" s="26">
        <f t="shared" si="14"/>
        <v>239.39999999999998</v>
      </c>
      <c r="E98" s="27">
        <f t="shared" si="20"/>
        <v>239.39999999999998</v>
      </c>
      <c r="F98" s="27">
        <v>798</v>
      </c>
      <c r="G98" s="27">
        <f t="shared" si="15"/>
        <v>798</v>
      </c>
      <c r="H98" s="27">
        <f t="shared" si="16"/>
        <v>798</v>
      </c>
      <c r="I98" s="27">
        <f t="shared" si="17"/>
        <v>798</v>
      </c>
      <c r="J98" s="34">
        <v>2160</v>
      </c>
      <c r="K98" s="34">
        <f t="shared" si="18"/>
        <v>2160</v>
      </c>
      <c r="L98" s="28">
        <f t="shared" si="21"/>
        <v>3995.4</v>
      </c>
      <c r="M98" s="28">
        <f t="shared" si="19"/>
        <v>1299995.3999999999</v>
      </c>
      <c r="N98" s="28" t="s">
        <v>56</v>
      </c>
    </row>
    <row r="99" spans="1:14" hidden="1">
      <c r="A99" s="40">
        <f t="shared" si="13"/>
        <v>8</v>
      </c>
      <c r="B99" s="39" t="s">
        <v>24</v>
      </c>
      <c r="C99" s="26">
        <v>1</v>
      </c>
      <c r="D99" s="26">
        <f t="shared" si="14"/>
        <v>239.39999999999998</v>
      </c>
      <c r="E99" s="27">
        <f t="shared" si="20"/>
        <v>239.39999999999998</v>
      </c>
      <c r="F99" s="27">
        <v>798</v>
      </c>
      <c r="G99" s="27">
        <f t="shared" si="15"/>
        <v>798</v>
      </c>
      <c r="H99" s="27">
        <f t="shared" si="16"/>
        <v>798</v>
      </c>
      <c r="I99" s="27">
        <f t="shared" si="17"/>
        <v>798</v>
      </c>
      <c r="J99" s="27">
        <v>2100</v>
      </c>
      <c r="K99" s="27">
        <f t="shared" si="18"/>
        <v>2100</v>
      </c>
      <c r="L99" s="28">
        <f t="shared" si="21"/>
        <v>3935.4</v>
      </c>
      <c r="M99" s="28">
        <f t="shared" si="19"/>
        <v>1299935.3999999999</v>
      </c>
      <c r="N99" s="28" t="s">
        <v>56</v>
      </c>
    </row>
    <row r="100" spans="1:14" hidden="1">
      <c r="A100" s="40">
        <f t="shared" si="13"/>
        <v>9</v>
      </c>
      <c r="B100" s="39" t="s">
        <v>25</v>
      </c>
      <c r="C100" s="26">
        <v>1</v>
      </c>
      <c r="D100" s="26">
        <f t="shared" si="14"/>
        <v>239.39999999999998</v>
      </c>
      <c r="E100" s="27">
        <f t="shared" si="20"/>
        <v>239.39999999999998</v>
      </c>
      <c r="F100" s="27">
        <v>798</v>
      </c>
      <c r="G100" s="27">
        <f t="shared" si="15"/>
        <v>798</v>
      </c>
      <c r="H100" s="27">
        <f t="shared" si="16"/>
        <v>798</v>
      </c>
      <c r="I100" s="27">
        <f t="shared" si="17"/>
        <v>798</v>
      </c>
      <c r="J100" s="27">
        <v>2100</v>
      </c>
      <c r="K100" s="27">
        <f t="shared" si="18"/>
        <v>2100</v>
      </c>
      <c r="L100" s="28">
        <f t="shared" si="21"/>
        <v>3935.4</v>
      </c>
      <c r="M100" s="28">
        <f t="shared" si="19"/>
        <v>1299935.3999999999</v>
      </c>
      <c r="N100" s="28" t="s">
        <v>56</v>
      </c>
    </row>
    <row r="101" spans="1:14" hidden="1">
      <c r="A101" s="40">
        <f t="shared" si="13"/>
        <v>9</v>
      </c>
      <c r="B101" s="39" t="s">
        <v>26</v>
      </c>
      <c r="C101" s="26">
        <v>1</v>
      </c>
      <c r="D101" s="26">
        <f t="shared" si="14"/>
        <v>226.79999999999998</v>
      </c>
      <c r="E101" s="27">
        <f t="shared" si="20"/>
        <v>226.79999999999998</v>
      </c>
      <c r="F101" s="27">
        <v>756</v>
      </c>
      <c r="G101" s="27">
        <f t="shared" si="15"/>
        <v>756</v>
      </c>
      <c r="H101" s="27">
        <f t="shared" si="16"/>
        <v>756</v>
      </c>
      <c r="I101" s="27">
        <f t="shared" si="17"/>
        <v>756</v>
      </c>
      <c r="J101" s="27">
        <v>2100</v>
      </c>
      <c r="K101" s="27">
        <f t="shared" si="18"/>
        <v>2100</v>
      </c>
      <c r="L101" s="28">
        <f t="shared" si="21"/>
        <v>3838.8</v>
      </c>
      <c r="M101" s="28">
        <f t="shared" si="19"/>
        <v>1299838.8</v>
      </c>
      <c r="N101" s="28" t="s">
        <v>56</v>
      </c>
    </row>
    <row r="102" spans="1:14" hidden="1">
      <c r="A102" s="40">
        <f t="shared" si="13"/>
        <v>7</v>
      </c>
      <c r="B102" s="39" t="s">
        <v>27</v>
      </c>
      <c r="C102" s="26">
        <v>1</v>
      </c>
      <c r="D102" s="26">
        <f t="shared" si="14"/>
        <v>226.79999999999998</v>
      </c>
      <c r="E102" s="27">
        <f t="shared" si="20"/>
        <v>226.79999999999998</v>
      </c>
      <c r="F102" s="27">
        <v>756</v>
      </c>
      <c r="G102" s="27">
        <f t="shared" si="15"/>
        <v>756</v>
      </c>
      <c r="H102" s="27">
        <f t="shared" si="16"/>
        <v>756</v>
      </c>
      <c r="I102" s="27">
        <f t="shared" si="17"/>
        <v>756</v>
      </c>
      <c r="J102" s="27">
        <v>2100</v>
      </c>
      <c r="K102" s="27">
        <f t="shared" si="18"/>
        <v>2100</v>
      </c>
      <c r="L102" s="28">
        <f t="shared" si="21"/>
        <v>3838.8</v>
      </c>
      <c r="M102" s="28">
        <f t="shared" si="19"/>
        <v>1299838.8</v>
      </c>
      <c r="N102" s="28" t="s">
        <v>56</v>
      </c>
    </row>
    <row r="103" spans="1:14" hidden="1">
      <c r="A103" s="40">
        <f t="shared" si="13"/>
        <v>9</v>
      </c>
      <c r="B103" s="39" t="s">
        <v>15</v>
      </c>
      <c r="C103" s="26">
        <v>1</v>
      </c>
      <c r="D103" s="26">
        <f t="shared" si="14"/>
        <v>226.79999999999998</v>
      </c>
      <c r="E103" s="27">
        <f t="shared" si="20"/>
        <v>226.79999999999998</v>
      </c>
      <c r="F103" s="27">
        <v>756</v>
      </c>
      <c r="G103" s="27">
        <f t="shared" si="15"/>
        <v>756</v>
      </c>
      <c r="H103" s="27">
        <f t="shared" si="16"/>
        <v>756</v>
      </c>
      <c r="I103" s="27">
        <f t="shared" si="17"/>
        <v>756</v>
      </c>
      <c r="J103" s="27">
        <v>2100</v>
      </c>
      <c r="K103" s="27">
        <f t="shared" si="18"/>
        <v>2100</v>
      </c>
      <c r="L103" s="28">
        <f t="shared" si="21"/>
        <v>3838.8</v>
      </c>
      <c r="M103" s="28">
        <f t="shared" si="19"/>
        <v>1299838.8</v>
      </c>
      <c r="N103" s="28" t="s">
        <v>56</v>
      </c>
    </row>
    <row r="104" spans="1:14" hidden="1">
      <c r="A104" s="40">
        <f t="shared" si="13"/>
        <v>8</v>
      </c>
      <c r="B104" s="38" t="s">
        <v>28</v>
      </c>
      <c r="C104" s="26">
        <v>1</v>
      </c>
      <c r="D104" s="26">
        <f t="shared" si="14"/>
        <v>226.79999999999998</v>
      </c>
      <c r="E104" s="27">
        <f>C104*D104</f>
        <v>226.79999999999998</v>
      </c>
      <c r="F104" s="27">
        <v>756</v>
      </c>
      <c r="G104" s="27">
        <f t="shared" si="15"/>
        <v>756</v>
      </c>
      <c r="H104" s="27">
        <f t="shared" si="16"/>
        <v>756</v>
      </c>
      <c r="I104" s="27">
        <f t="shared" si="17"/>
        <v>756</v>
      </c>
      <c r="J104" s="27">
        <v>2100</v>
      </c>
      <c r="K104" s="27">
        <f t="shared" si="18"/>
        <v>2100</v>
      </c>
      <c r="L104" s="28">
        <f>(E104+K104+I104+G104)</f>
        <v>3838.8</v>
      </c>
      <c r="M104" s="28">
        <f t="shared" si="19"/>
        <v>1299838.8</v>
      </c>
      <c r="N104" s="28" t="s">
        <v>56</v>
      </c>
    </row>
    <row r="105" spans="1:14" hidden="1">
      <c r="A105" s="40">
        <f t="shared" si="13"/>
        <v>8</v>
      </c>
      <c r="B105" s="38" t="s">
        <v>29</v>
      </c>
      <c r="C105" s="26">
        <v>1</v>
      </c>
      <c r="D105" s="26">
        <f t="shared" si="14"/>
        <v>220.5</v>
      </c>
      <c r="E105" s="27">
        <f t="shared" ref="E105:E111" si="22">C105*D105</f>
        <v>220.5</v>
      </c>
      <c r="F105" s="27">
        <v>735</v>
      </c>
      <c r="G105" s="27">
        <f t="shared" si="15"/>
        <v>735</v>
      </c>
      <c r="H105" s="27">
        <f t="shared" si="16"/>
        <v>735</v>
      </c>
      <c r="I105" s="27">
        <f t="shared" si="17"/>
        <v>735</v>
      </c>
      <c r="J105" s="27">
        <v>2100</v>
      </c>
      <c r="K105" s="27">
        <f t="shared" si="18"/>
        <v>2100</v>
      </c>
      <c r="L105" s="28">
        <f t="shared" ref="L105:L111" si="23">(E105+K105+I105+G105)</f>
        <v>3790.5</v>
      </c>
      <c r="M105" s="28">
        <f t="shared" si="19"/>
        <v>1299790.5</v>
      </c>
      <c r="N105" s="28" t="s">
        <v>56</v>
      </c>
    </row>
    <row r="106" spans="1:14" hidden="1">
      <c r="A106" s="40">
        <f t="shared" si="13"/>
        <v>7</v>
      </c>
      <c r="B106" s="38" t="s">
        <v>30</v>
      </c>
      <c r="C106" s="26">
        <v>1</v>
      </c>
      <c r="D106" s="26">
        <f t="shared" si="14"/>
        <v>226.79999999999998</v>
      </c>
      <c r="E106" s="27">
        <f t="shared" si="22"/>
        <v>226.79999999999998</v>
      </c>
      <c r="F106" s="27">
        <v>756</v>
      </c>
      <c r="G106" s="27">
        <f t="shared" si="15"/>
        <v>756</v>
      </c>
      <c r="H106" s="27">
        <f t="shared" si="16"/>
        <v>756</v>
      </c>
      <c r="I106" s="27">
        <f t="shared" si="17"/>
        <v>756</v>
      </c>
      <c r="J106" s="27">
        <v>2100</v>
      </c>
      <c r="K106" s="27">
        <f t="shared" si="18"/>
        <v>2100</v>
      </c>
      <c r="L106" s="28">
        <f t="shared" si="23"/>
        <v>3838.8</v>
      </c>
      <c r="M106" s="28">
        <f t="shared" si="19"/>
        <v>1299838.8</v>
      </c>
      <c r="N106" s="28" t="s">
        <v>56</v>
      </c>
    </row>
    <row r="107" spans="1:14" hidden="1">
      <c r="A107" s="40">
        <f t="shared" si="13"/>
        <v>5</v>
      </c>
      <c r="B107" s="38" t="s">
        <v>31</v>
      </c>
      <c r="C107" s="26">
        <v>1</v>
      </c>
      <c r="D107" s="26">
        <f t="shared" si="14"/>
        <v>220.5</v>
      </c>
      <c r="E107" s="27">
        <f t="shared" si="22"/>
        <v>220.5</v>
      </c>
      <c r="F107" s="27">
        <v>735</v>
      </c>
      <c r="G107" s="27">
        <f t="shared" si="15"/>
        <v>735</v>
      </c>
      <c r="H107" s="27">
        <f t="shared" si="16"/>
        <v>735</v>
      </c>
      <c r="I107" s="27">
        <f t="shared" si="17"/>
        <v>735</v>
      </c>
      <c r="J107" s="27">
        <v>2100</v>
      </c>
      <c r="K107" s="27">
        <f t="shared" si="18"/>
        <v>2100</v>
      </c>
      <c r="L107" s="28">
        <f t="shared" si="23"/>
        <v>3790.5</v>
      </c>
      <c r="M107" s="28">
        <f t="shared" si="19"/>
        <v>1299790.5</v>
      </c>
      <c r="N107" s="28" t="s">
        <v>56</v>
      </c>
    </row>
    <row r="108" spans="1:14" hidden="1">
      <c r="A108" s="40">
        <f t="shared" si="13"/>
        <v>9</v>
      </c>
      <c r="B108" s="39" t="s">
        <v>25</v>
      </c>
      <c r="C108" s="26">
        <v>1</v>
      </c>
      <c r="D108" s="26">
        <f t="shared" si="14"/>
        <v>239.39999999999998</v>
      </c>
      <c r="E108" s="27">
        <f t="shared" si="22"/>
        <v>239.39999999999998</v>
      </c>
      <c r="F108" s="27">
        <v>798</v>
      </c>
      <c r="G108" s="27">
        <f t="shared" si="15"/>
        <v>798</v>
      </c>
      <c r="H108" s="27">
        <f t="shared" si="16"/>
        <v>798</v>
      </c>
      <c r="I108" s="27">
        <f t="shared" si="17"/>
        <v>798</v>
      </c>
      <c r="J108" s="27">
        <v>2100</v>
      </c>
      <c r="K108" s="27">
        <f t="shared" si="18"/>
        <v>2100</v>
      </c>
      <c r="L108" s="28">
        <f t="shared" si="23"/>
        <v>3935.4</v>
      </c>
      <c r="M108" s="28">
        <f t="shared" si="19"/>
        <v>1299935.3999999999</v>
      </c>
      <c r="N108" s="28" t="s">
        <v>56</v>
      </c>
    </row>
    <row r="109" spans="1:14" hidden="1">
      <c r="A109" s="40">
        <f t="shared" si="13"/>
        <v>9</v>
      </c>
      <c r="B109" s="39" t="s">
        <v>26</v>
      </c>
      <c r="C109" s="26">
        <v>1</v>
      </c>
      <c r="D109" s="26">
        <f t="shared" si="14"/>
        <v>226.79999999999998</v>
      </c>
      <c r="E109" s="27">
        <f t="shared" si="22"/>
        <v>226.79999999999998</v>
      </c>
      <c r="F109" s="27">
        <v>756</v>
      </c>
      <c r="G109" s="27">
        <f t="shared" si="15"/>
        <v>756</v>
      </c>
      <c r="H109" s="27">
        <f t="shared" si="16"/>
        <v>756</v>
      </c>
      <c r="I109" s="27">
        <f t="shared" si="17"/>
        <v>756</v>
      </c>
      <c r="J109" s="27">
        <v>2100</v>
      </c>
      <c r="K109" s="27">
        <f t="shared" si="18"/>
        <v>2100</v>
      </c>
      <c r="L109" s="28">
        <f t="shared" si="23"/>
        <v>3838.8</v>
      </c>
      <c r="M109" s="28">
        <f t="shared" si="19"/>
        <v>1299838.8</v>
      </c>
      <c r="N109" s="28" t="s">
        <v>56</v>
      </c>
    </row>
    <row r="110" spans="1:14" hidden="1">
      <c r="A110" s="40">
        <f t="shared" si="13"/>
        <v>7</v>
      </c>
      <c r="B110" s="39" t="s">
        <v>27</v>
      </c>
      <c r="C110" s="26">
        <v>1</v>
      </c>
      <c r="D110" s="26">
        <f t="shared" si="14"/>
        <v>226.79999999999998</v>
      </c>
      <c r="E110" s="27">
        <f t="shared" si="22"/>
        <v>226.79999999999998</v>
      </c>
      <c r="F110" s="27">
        <v>756</v>
      </c>
      <c r="G110" s="27">
        <f t="shared" si="15"/>
        <v>756</v>
      </c>
      <c r="H110" s="27">
        <f t="shared" si="16"/>
        <v>756</v>
      </c>
      <c r="I110" s="27">
        <f t="shared" si="17"/>
        <v>756</v>
      </c>
      <c r="J110" s="27">
        <v>2100</v>
      </c>
      <c r="K110" s="27">
        <f t="shared" si="18"/>
        <v>2100</v>
      </c>
      <c r="L110" s="28">
        <f t="shared" si="23"/>
        <v>3838.8</v>
      </c>
      <c r="M110" s="28">
        <f t="shared" si="19"/>
        <v>1299838.8</v>
      </c>
      <c r="N110" s="28" t="s">
        <v>56</v>
      </c>
    </row>
    <row r="111" spans="1:14" hidden="1">
      <c r="A111" s="40">
        <f t="shared" si="13"/>
        <v>9</v>
      </c>
      <c r="B111" s="39" t="s">
        <v>15</v>
      </c>
      <c r="C111" s="26">
        <v>1</v>
      </c>
      <c r="D111" s="26">
        <f t="shared" si="14"/>
        <v>226.79999999999998</v>
      </c>
      <c r="E111" s="27">
        <f t="shared" si="22"/>
        <v>226.79999999999998</v>
      </c>
      <c r="F111" s="27">
        <v>756</v>
      </c>
      <c r="G111" s="27">
        <f t="shared" si="15"/>
        <v>756</v>
      </c>
      <c r="H111" s="27">
        <f t="shared" si="16"/>
        <v>756</v>
      </c>
      <c r="I111" s="27">
        <f t="shared" si="17"/>
        <v>756</v>
      </c>
      <c r="J111" s="27">
        <v>2100</v>
      </c>
      <c r="K111" s="27">
        <f t="shared" si="18"/>
        <v>2100</v>
      </c>
      <c r="L111" s="28">
        <f t="shared" si="23"/>
        <v>3838.8</v>
      </c>
      <c r="M111" s="28">
        <f t="shared" si="19"/>
        <v>1299838.8</v>
      </c>
      <c r="N111" s="28" t="s">
        <v>56</v>
      </c>
    </row>
    <row r="112" spans="1:14" hidden="1">
      <c r="A112" s="40">
        <f t="shared" si="13"/>
        <v>8</v>
      </c>
      <c r="B112" s="38" t="s">
        <v>28</v>
      </c>
      <c r="C112" s="26">
        <v>1</v>
      </c>
      <c r="D112" s="26">
        <f t="shared" si="14"/>
        <v>226.79999999999998</v>
      </c>
      <c r="E112" s="27">
        <f>C112*D112</f>
        <v>226.79999999999998</v>
      </c>
      <c r="F112" s="27">
        <v>756</v>
      </c>
      <c r="G112" s="27">
        <f t="shared" si="15"/>
        <v>756</v>
      </c>
      <c r="H112" s="27">
        <f t="shared" si="16"/>
        <v>756</v>
      </c>
      <c r="I112" s="27">
        <f t="shared" si="17"/>
        <v>756</v>
      </c>
      <c r="J112" s="27">
        <v>2100</v>
      </c>
      <c r="K112" s="27">
        <f t="shared" si="18"/>
        <v>2100</v>
      </c>
      <c r="L112" s="28">
        <f>(E112+K112+I112+G112)</f>
        <v>3838.8</v>
      </c>
      <c r="M112" s="28">
        <f t="shared" si="19"/>
        <v>1299838.8</v>
      </c>
      <c r="N112" s="28" t="s">
        <v>56</v>
      </c>
    </row>
    <row r="113" spans="1:14" hidden="1">
      <c r="A113" s="40">
        <f t="shared" si="13"/>
        <v>8</v>
      </c>
      <c r="B113" s="38" t="s">
        <v>29</v>
      </c>
      <c r="C113" s="26">
        <v>1</v>
      </c>
      <c r="D113" s="26">
        <f t="shared" si="14"/>
        <v>220.5</v>
      </c>
      <c r="E113" s="27">
        <f t="shared" ref="E113:E115" si="24">C113*D113</f>
        <v>220.5</v>
      </c>
      <c r="F113" s="27">
        <v>735</v>
      </c>
      <c r="G113" s="27">
        <f t="shared" si="15"/>
        <v>735</v>
      </c>
      <c r="H113" s="27">
        <f t="shared" si="16"/>
        <v>735</v>
      </c>
      <c r="I113" s="27">
        <f t="shared" si="17"/>
        <v>735</v>
      </c>
      <c r="J113" s="27">
        <v>2100</v>
      </c>
      <c r="K113" s="27">
        <f t="shared" si="18"/>
        <v>2100</v>
      </c>
      <c r="L113" s="28">
        <f t="shared" ref="L113:L115" si="25">(E113+K113+I113+G113)</f>
        <v>3790.5</v>
      </c>
      <c r="M113" s="28">
        <f t="shared" si="19"/>
        <v>1299790.5</v>
      </c>
      <c r="N113" s="28" t="s">
        <v>56</v>
      </c>
    </row>
    <row r="114" spans="1:14" hidden="1">
      <c r="A114" s="40">
        <f t="shared" si="13"/>
        <v>7</v>
      </c>
      <c r="B114" s="38" t="s">
        <v>30</v>
      </c>
      <c r="C114" s="26">
        <v>1</v>
      </c>
      <c r="D114" s="26">
        <f t="shared" si="14"/>
        <v>226.79999999999998</v>
      </c>
      <c r="E114" s="27">
        <f t="shared" si="24"/>
        <v>226.79999999999998</v>
      </c>
      <c r="F114" s="27">
        <v>756</v>
      </c>
      <c r="G114" s="27">
        <f t="shared" si="15"/>
        <v>756</v>
      </c>
      <c r="H114" s="27">
        <f t="shared" si="16"/>
        <v>756</v>
      </c>
      <c r="I114" s="27">
        <f t="shared" si="17"/>
        <v>756</v>
      </c>
      <c r="J114" s="27">
        <v>2100</v>
      </c>
      <c r="K114" s="27">
        <f t="shared" si="18"/>
        <v>2100</v>
      </c>
      <c r="L114" s="28">
        <f t="shared" si="25"/>
        <v>3838.8</v>
      </c>
      <c r="M114" s="28">
        <f t="shared" si="19"/>
        <v>1299838.8</v>
      </c>
      <c r="N114" s="28" t="s">
        <v>56</v>
      </c>
    </row>
    <row r="115" spans="1:14" hidden="1">
      <c r="A115" s="40">
        <f t="shared" si="13"/>
        <v>9</v>
      </c>
      <c r="B115" s="39" t="s">
        <v>15</v>
      </c>
      <c r="C115" s="26">
        <v>1</v>
      </c>
      <c r="D115" s="26">
        <f t="shared" si="14"/>
        <v>226.79999999999998</v>
      </c>
      <c r="E115" s="27">
        <f t="shared" si="24"/>
        <v>226.79999999999998</v>
      </c>
      <c r="F115" s="27">
        <v>756</v>
      </c>
      <c r="G115" s="27">
        <f t="shared" si="15"/>
        <v>756</v>
      </c>
      <c r="H115" s="27">
        <f t="shared" si="16"/>
        <v>756</v>
      </c>
      <c r="I115" s="27">
        <f t="shared" si="17"/>
        <v>756</v>
      </c>
      <c r="J115" s="27">
        <v>2100</v>
      </c>
      <c r="K115" s="27">
        <f t="shared" si="18"/>
        <v>2100</v>
      </c>
      <c r="L115" s="28">
        <f t="shared" si="25"/>
        <v>3838.8</v>
      </c>
      <c r="M115" s="28">
        <f t="shared" si="19"/>
        <v>1299838.8</v>
      </c>
      <c r="N115" s="28" t="s">
        <v>56</v>
      </c>
    </row>
    <row r="116" spans="1:14" hidden="1">
      <c r="A116" s="40">
        <f t="shared" si="13"/>
        <v>8</v>
      </c>
      <c r="B116" s="38" t="s">
        <v>28</v>
      </c>
      <c r="C116" s="26">
        <v>1</v>
      </c>
      <c r="D116" s="26">
        <f t="shared" si="14"/>
        <v>226.79999999999998</v>
      </c>
      <c r="E116" s="27">
        <f>C116*D116</f>
        <v>226.79999999999998</v>
      </c>
      <c r="F116" s="27">
        <v>756</v>
      </c>
      <c r="G116" s="27">
        <f t="shared" si="15"/>
        <v>756</v>
      </c>
      <c r="H116" s="27">
        <f t="shared" si="16"/>
        <v>756</v>
      </c>
      <c r="I116" s="27">
        <f t="shared" si="17"/>
        <v>756</v>
      </c>
      <c r="J116" s="27">
        <v>2100</v>
      </c>
      <c r="K116" s="27">
        <f t="shared" si="18"/>
        <v>2100</v>
      </c>
      <c r="L116" s="28">
        <f>(E116+K116+I116+G116)</f>
        <v>3838.8</v>
      </c>
      <c r="M116" s="28">
        <f t="shared" si="19"/>
        <v>1299838.8</v>
      </c>
      <c r="N116" s="28" t="s">
        <v>56</v>
      </c>
    </row>
    <row r="117" spans="1:14" hidden="1">
      <c r="A117" s="40">
        <f t="shared" si="13"/>
        <v>8</v>
      </c>
      <c r="B117" s="38" t="s">
        <v>29</v>
      </c>
      <c r="C117" s="26">
        <v>1</v>
      </c>
      <c r="D117" s="26">
        <f t="shared" si="14"/>
        <v>220.5</v>
      </c>
      <c r="E117" s="27">
        <f t="shared" ref="E117:E136" si="26">C117*D117</f>
        <v>220.5</v>
      </c>
      <c r="F117" s="27">
        <v>735</v>
      </c>
      <c r="G117" s="27">
        <f t="shared" si="15"/>
        <v>735</v>
      </c>
      <c r="H117" s="27">
        <f t="shared" si="16"/>
        <v>735</v>
      </c>
      <c r="I117" s="27">
        <f t="shared" si="17"/>
        <v>735</v>
      </c>
      <c r="J117" s="27">
        <v>2100</v>
      </c>
      <c r="K117" s="27">
        <f t="shared" si="18"/>
        <v>2100</v>
      </c>
      <c r="L117" s="28">
        <f t="shared" ref="L117:L136" si="27">(E117+K117+I117+G117)</f>
        <v>3790.5</v>
      </c>
      <c r="M117" s="28">
        <f t="shared" si="19"/>
        <v>1299790.5</v>
      </c>
      <c r="N117" s="28" t="s">
        <v>56</v>
      </c>
    </row>
    <row r="118" spans="1:14" hidden="1">
      <c r="A118" s="40">
        <f t="shared" si="13"/>
        <v>9</v>
      </c>
      <c r="B118" s="38" t="s">
        <v>8</v>
      </c>
      <c r="C118" s="26">
        <v>1</v>
      </c>
      <c r="D118" s="26">
        <f t="shared" si="14"/>
        <v>226.79999999999998</v>
      </c>
      <c r="E118" s="27">
        <f t="shared" si="26"/>
        <v>226.79999999999998</v>
      </c>
      <c r="F118" s="27">
        <v>756</v>
      </c>
      <c r="G118" s="27">
        <f t="shared" si="15"/>
        <v>756</v>
      </c>
      <c r="H118" s="27">
        <f t="shared" si="16"/>
        <v>756</v>
      </c>
      <c r="I118" s="27">
        <f t="shared" si="17"/>
        <v>756</v>
      </c>
      <c r="J118" s="34">
        <v>2160</v>
      </c>
      <c r="K118" s="34">
        <f t="shared" si="18"/>
        <v>2160</v>
      </c>
      <c r="L118" s="28">
        <f t="shared" si="27"/>
        <v>3898.8</v>
      </c>
      <c r="M118" s="28">
        <f t="shared" si="19"/>
        <v>1299898.8</v>
      </c>
      <c r="N118" s="28" t="s">
        <v>56</v>
      </c>
    </row>
    <row r="119" spans="1:14" hidden="1">
      <c r="A119" s="40">
        <f t="shared" si="13"/>
        <v>9</v>
      </c>
      <c r="B119" s="38" t="s">
        <v>9</v>
      </c>
      <c r="C119" s="26">
        <v>1</v>
      </c>
      <c r="D119" s="26">
        <f t="shared" si="14"/>
        <v>226.79999999999998</v>
      </c>
      <c r="E119" s="27">
        <f t="shared" si="26"/>
        <v>226.79999999999998</v>
      </c>
      <c r="F119" s="27">
        <v>756</v>
      </c>
      <c r="G119" s="27">
        <f t="shared" si="15"/>
        <v>756</v>
      </c>
      <c r="H119" s="27">
        <f t="shared" si="16"/>
        <v>756</v>
      </c>
      <c r="I119" s="27">
        <f t="shared" si="17"/>
        <v>756</v>
      </c>
      <c r="J119" s="34">
        <v>2100</v>
      </c>
      <c r="K119" s="34">
        <f t="shared" si="18"/>
        <v>2100</v>
      </c>
      <c r="L119" s="28">
        <f t="shared" si="27"/>
        <v>3838.8</v>
      </c>
      <c r="M119" s="28">
        <f t="shared" si="19"/>
        <v>1299838.8</v>
      </c>
      <c r="N119" s="28" t="s">
        <v>56</v>
      </c>
    </row>
    <row r="120" spans="1:14" hidden="1">
      <c r="A120" s="40">
        <f t="shared" si="13"/>
        <v>9</v>
      </c>
      <c r="B120" s="38" t="s">
        <v>10</v>
      </c>
      <c r="C120" s="26">
        <v>1</v>
      </c>
      <c r="D120" s="26">
        <f t="shared" si="14"/>
        <v>226.79999999999998</v>
      </c>
      <c r="E120" s="27">
        <f t="shared" si="26"/>
        <v>226.79999999999998</v>
      </c>
      <c r="F120" s="27">
        <v>756</v>
      </c>
      <c r="G120" s="27">
        <f t="shared" si="15"/>
        <v>756</v>
      </c>
      <c r="H120" s="27">
        <f t="shared" si="16"/>
        <v>756</v>
      </c>
      <c r="I120" s="27">
        <f t="shared" si="17"/>
        <v>756</v>
      </c>
      <c r="J120" s="34">
        <v>2160</v>
      </c>
      <c r="K120" s="34">
        <f t="shared" si="18"/>
        <v>2160</v>
      </c>
      <c r="L120" s="28">
        <f t="shared" si="27"/>
        <v>3898.8</v>
      </c>
      <c r="M120" s="28">
        <f t="shared" si="19"/>
        <v>1299898.8</v>
      </c>
      <c r="N120" s="28" t="s">
        <v>56</v>
      </c>
    </row>
    <row r="121" spans="1:14" hidden="1">
      <c r="A121" s="40">
        <f t="shared" si="13"/>
        <v>8</v>
      </c>
      <c r="B121" s="38" t="s">
        <v>4</v>
      </c>
      <c r="C121" s="26">
        <v>1</v>
      </c>
      <c r="D121" s="26">
        <f t="shared" si="14"/>
        <v>220.5</v>
      </c>
      <c r="E121" s="27">
        <f t="shared" si="26"/>
        <v>220.5</v>
      </c>
      <c r="F121" s="27">
        <v>735</v>
      </c>
      <c r="G121" s="27">
        <f t="shared" si="15"/>
        <v>735</v>
      </c>
      <c r="H121" s="27">
        <f t="shared" si="16"/>
        <v>735</v>
      </c>
      <c r="I121" s="27">
        <f t="shared" si="17"/>
        <v>735</v>
      </c>
      <c r="J121" s="34">
        <v>2100</v>
      </c>
      <c r="K121" s="34">
        <f t="shared" si="18"/>
        <v>2100</v>
      </c>
      <c r="L121" s="28">
        <f t="shared" si="27"/>
        <v>3790.5</v>
      </c>
      <c r="M121" s="28">
        <f t="shared" si="19"/>
        <v>1299790.5</v>
      </c>
      <c r="N121" s="28" t="s">
        <v>56</v>
      </c>
    </row>
    <row r="122" spans="1:14" hidden="1">
      <c r="A122" s="40">
        <f t="shared" si="13"/>
        <v>8</v>
      </c>
      <c r="B122" s="38" t="s">
        <v>5</v>
      </c>
      <c r="C122" s="26">
        <v>1</v>
      </c>
      <c r="D122" s="26">
        <f t="shared" si="14"/>
        <v>220.5</v>
      </c>
      <c r="E122" s="27">
        <f t="shared" si="26"/>
        <v>220.5</v>
      </c>
      <c r="F122" s="27">
        <v>735</v>
      </c>
      <c r="G122" s="27">
        <f t="shared" si="15"/>
        <v>735</v>
      </c>
      <c r="H122" s="27">
        <f t="shared" si="16"/>
        <v>735</v>
      </c>
      <c r="I122" s="27">
        <f t="shared" si="17"/>
        <v>735</v>
      </c>
      <c r="J122" s="34">
        <v>2160</v>
      </c>
      <c r="K122" s="34">
        <f t="shared" si="18"/>
        <v>2160</v>
      </c>
      <c r="L122" s="28">
        <f t="shared" si="27"/>
        <v>3850.5</v>
      </c>
      <c r="M122" s="28">
        <f t="shared" si="19"/>
        <v>1299850.5</v>
      </c>
      <c r="N122" s="28" t="s">
        <v>56</v>
      </c>
    </row>
    <row r="123" spans="1:14" hidden="1">
      <c r="A123" s="40">
        <f t="shared" si="13"/>
        <v>8</v>
      </c>
      <c r="B123" s="38" t="s">
        <v>6</v>
      </c>
      <c r="C123" s="26">
        <v>1</v>
      </c>
      <c r="D123" s="26">
        <f t="shared" si="14"/>
        <v>239.39999999999998</v>
      </c>
      <c r="E123" s="27">
        <f t="shared" si="26"/>
        <v>239.39999999999998</v>
      </c>
      <c r="F123" s="27">
        <v>798</v>
      </c>
      <c r="G123" s="27">
        <f t="shared" si="15"/>
        <v>798</v>
      </c>
      <c r="H123" s="27">
        <f t="shared" si="16"/>
        <v>798</v>
      </c>
      <c r="I123" s="27">
        <f t="shared" si="17"/>
        <v>798</v>
      </c>
      <c r="J123" s="34">
        <v>2371</v>
      </c>
      <c r="K123" s="34">
        <f t="shared" si="18"/>
        <v>2371</v>
      </c>
      <c r="L123" s="28">
        <f t="shared" si="27"/>
        <v>4206.3999999999996</v>
      </c>
      <c r="M123" s="28">
        <f t="shared" si="19"/>
        <v>1300206.3999999999</v>
      </c>
      <c r="N123" s="28" t="s">
        <v>56</v>
      </c>
    </row>
    <row r="124" spans="1:14" hidden="1">
      <c r="A124" s="40">
        <f t="shared" si="13"/>
        <v>8</v>
      </c>
      <c r="B124" s="38" t="s">
        <v>7</v>
      </c>
      <c r="C124" s="26">
        <v>1</v>
      </c>
      <c r="D124" s="26">
        <f t="shared" si="14"/>
        <v>239.39999999999998</v>
      </c>
      <c r="E124" s="27">
        <f t="shared" si="26"/>
        <v>239.39999999999998</v>
      </c>
      <c r="F124" s="27">
        <v>798</v>
      </c>
      <c r="G124" s="27">
        <f t="shared" si="15"/>
        <v>798</v>
      </c>
      <c r="H124" s="27">
        <f t="shared" si="16"/>
        <v>798</v>
      </c>
      <c r="I124" s="27">
        <f t="shared" si="17"/>
        <v>798</v>
      </c>
      <c r="J124" s="34">
        <v>2160</v>
      </c>
      <c r="K124" s="34">
        <f t="shared" si="18"/>
        <v>2160</v>
      </c>
      <c r="L124" s="28">
        <f t="shared" si="27"/>
        <v>3995.4</v>
      </c>
      <c r="M124" s="28">
        <f t="shared" si="19"/>
        <v>1299995.3999999999</v>
      </c>
      <c r="N124" s="28" t="s">
        <v>56</v>
      </c>
    </row>
    <row r="125" spans="1:14" hidden="1">
      <c r="A125" s="40">
        <f t="shared" si="13"/>
        <v>9</v>
      </c>
      <c r="B125" s="38" t="s">
        <v>8</v>
      </c>
      <c r="C125" s="26">
        <v>1</v>
      </c>
      <c r="D125" s="26">
        <f t="shared" si="14"/>
        <v>226.79999999999998</v>
      </c>
      <c r="E125" s="27">
        <f t="shared" si="26"/>
        <v>226.79999999999998</v>
      </c>
      <c r="F125" s="27">
        <v>756</v>
      </c>
      <c r="G125" s="27">
        <f t="shared" si="15"/>
        <v>756</v>
      </c>
      <c r="H125" s="27">
        <f t="shared" si="16"/>
        <v>756</v>
      </c>
      <c r="I125" s="27">
        <f t="shared" si="17"/>
        <v>756</v>
      </c>
      <c r="J125" s="34">
        <v>2160</v>
      </c>
      <c r="K125" s="34">
        <f t="shared" si="18"/>
        <v>2160</v>
      </c>
      <c r="L125" s="28">
        <f t="shared" si="27"/>
        <v>3898.8</v>
      </c>
      <c r="M125" s="28">
        <f t="shared" si="19"/>
        <v>1299898.8</v>
      </c>
      <c r="N125" s="28" t="s">
        <v>56</v>
      </c>
    </row>
    <row r="126" spans="1:14" hidden="1">
      <c r="A126" s="40">
        <f t="shared" si="13"/>
        <v>9</v>
      </c>
      <c r="B126" s="38" t="s">
        <v>9</v>
      </c>
      <c r="C126" s="26">
        <v>1</v>
      </c>
      <c r="D126" s="26">
        <f t="shared" si="14"/>
        <v>226.79999999999998</v>
      </c>
      <c r="E126" s="27">
        <f t="shared" si="26"/>
        <v>226.79999999999998</v>
      </c>
      <c r="F126" s="27">
        <v>756</v>
      </c>
      <c r="G126" s="27">
        <f t="shared" si="15"/>
        <v>756</v>
      </c>
      <c r="H126" s="27">
        <f t="shared" si="16"/>
        <v>756</v>
      </c>
      <c r="I126" s="27">
        <f t="shared" si="17"/>
        <v>756</v>
      </c>
      <c r="J126" s="34">
        <v>2100</v>
      </c>
      <c r="K126" s="34">
        <f t="shared" si="18"/>
        <v>2100</v>
      </c>
      <c r="L126" s="28">
        <f t="shared" si="27"/>
        <v>3838.8</v>
      </c>
      <c r="M126" s="28">
        <f t="shared" si="19"/>
        <v>1299838.8</v>
      </c>
      <c r="N126" s="28" t="s">
        <v>56</v>
      </c>
    </row>
    <row r="127" spans="1:14" hidden="1">
      <c r="A127" s="40">
        <f t="shared" si="13"/>
        <v>9</v>
      </c>
      <c r="B127" s="38" t="s">
        <v>10</v>
      </c>
      <c r="C127" s="26">
        <v>1</v>
      </c>
      <c r="D127" s="26">
        <f t="shared" si="14"/>
        <v>226.79999999999998</v>
      </c>
      <c r="E127" s="27">
        <f t="shared" si="26"/>
        <v>226.79999999999998</v>
      </c>
      <c r="F127" s="27">
        <v>756</v>
      </c>
      <c r="G127" s="27">
        <f t="shared" si="15"/>
        <v>756</v>
      </c>
      <c r="H127" s="27">
        <f t="shared" si="16"/>
        <v>756</v>
      </c>
      <c r="I127" s="27">
        <f t="shared" si="17"/>
        <v>756</v>
      </c>
      <c r="J127" s="34">
        <v>2160</v>
      </c>
      <c r="K127" s="34">
        <f t="shared" si="18"/>
        <v>2160</v>
      </c>
      <c r="L127" s="28">
        <f t="shared" si="27"/>
        <v>3898.8</v>
      </c>
      <c r="M127" s="28">
        <f t="shared" si="19"/>
        <v>1299898.8</v>
      </c>
      <c r="N127" s="28" t="s">
        <v>56</v>
      </c>
    </row>
    <row r="128" spans="1:14" hidden="1">
      <c r="A128" s="40">
        <f t="shared" si="13"/>
        <v>8</v>
      </c>
      <c r="B128" s="38" t="s">
        <v>11</v>
      </c>
      <c r="C128" s="26">
        <v>1</v>
      </c>
      <c r="D128" s="26">
        <f t="shared" si="14"/>
        <v>226.79999999999998</v>
      </c>
      <c r="E128" s="27">
        <f t="shared" si="26"/>
        <v>226.79999999999998</v>
      </c>
      <c r="F128" s="27">
        <v>756</v>
      </c>
      <c r="G128" s="27">
        <f t="shared" si="15"/>
        <v>756</v>
      </c>
      <c r="H128" s="27">
        <f t="shared" si="16"/>
        <v>756</v>
      </c>
      <c r="I128" s="27">
        <f t="shared" si="17"/>
        <v>756</v>
      </c>
      <c r="J128" s="34">
        <v>2100</v>
      </c>
      <c r="K128" s="34">
        <f t="shared" si="18"/>
        <v>2100</v>
      </c>
      <c r="L128" s="28">
        <f t="shared" si="27"/>
        <v>3838.8</v>
      </c>
      <c r="M128" s="28">
        <f t="shared" si="19"/>
        <v>1299838.8</v>
      </c>
      <c r="N128" s="28" t="s">
        <v>56</v>
      </c>
    </row>
    <row r="129" spans="1:14" hidden="1">
      <c r="A129" s="40">
        <f t="shared" si="13"/>
        <v>8</v>
      </c>
      <c r="B129" s="38" t="s">
        <v>12</v>
      </c>
      <c r="C129" s="26">
        <v>1</v>
      </c>
      <c r="D129" s="26">
        <f t="shared" si="14"/>
        <v>220.5</v>
      </c>
      <c r="E129" s="27">
        <f t="shared" si="26"/>
        <v>220.5</v>
      </c>
      <c r="F129" s="27">
        <v>735</v>
      </c>
      <c r="G129" s="27">
        <f t="shared" si="15"/>
        <v>735</v>
      </c>
      <c r="H129" s="27">
        <f t="shared" si="16"/>
        <v>735</v>
      </c>
      <c r="I129" s="27">
        <f t="shared" si="17"/>
        <v>735</v>
      </c>
      <c r="J129" s="34">
        <v>2160</v>
      </c>
      <c r="K129" s="34">
        <f t="shared" si="18"/>
        <v>2160</v>
      </c>
      <c r="L129" s="28">
        <f t="shared" si="27"/>
        <v>3850.5</v>
      </c>
      <c r="M129" s="28">
        <f t="shared" si="19"/>
        <v>1299850.5</v>
      </c>
      <c r="N129" s="28" t="s">
        <v>56</v>
      </c>
    </row>
    <row r="130" spans="1:14" hidden="1">
      <c r="A130" s="40">
        <f t="shared" si="13"/>
        <v>8</v>
      </c>
      <c r="B130" s="38" t="s">
        <v>13</v>
      </c>
      <c r="C130" s="26">
        <v>1</v>
      </c>
      <c r="D130" s="26">
        <f t="shared" si="14"/>
        <v>226.79999999999998</v>
      </c>
      <c r="E130" s="27">
        <f t="shared" si="26"/>
        <v>226.79999999999998</v>
      </c>
      <c r="F130" s="27">
        <v>756</v>
      </c>
      <c r="G130" s="27">
        <f t="shared" si="15"/>
        <v>756</v>
      </c>
      <c r="H130" s="27">
        <f t="shared" si="16"/>
        <v>756</v>
      </c>
      <c r="I130" s="27">
        <f t="shared" si="17"/>
        <v>756</v>
      </c>
      <c r="J130" s="34">
        <v>2376</v>
      </c>
      <c r="K130" s="34">
        <f t="shared" si="18"/>
        <v>2376</v>
      </c>
      <c r="L130" s="28">
        <f t="shared" si="27"/>
        <v>4114.8</v>
      </c>
      <c r="M130" s="28">
        <f t="shared" si="19"/>
        <v>1300114.8</v>
      </c>
      <c r="N130" s="28" t="s">
        <v>56</v>
      </c>
    </row>
    <row r="131" spans="1:14" hidden="1">
      <c r="A131" s="40">
        <f t="shared" ref="A131:A194" si="28">COUNTIFS($B$2:$B$237,B131)</f>
        <v>8</v>
      </c>
      <c r="B131" s="38" t="s">
        <v>14</v>
      </c>
      <c r="C131" s="26">
        <v>1</v>
      </c>
      <c r="D131" s="26">
        <f t="shared" ref="D131:D169" si="29">0.3*H131</f>
        <v>239.39999999999998</v>
      </c>
      <c r="E131" s="27">
        <f t="shared" si="26"/>
        <v>239.39999999999998</v>
      </c>
      <c r="F131" s="27">
        <v>798</v>
      </c>
      <c r="G131" s="27">
        <f t="shared" ref="G131:G169" si="30">F131*C131</f>
        <v>798</v>
      </c>
      <c r="H131" s="27">
        <f t="shared" ref="H131:H169" si="31">F131</f>
        <v>798</v>
      </c>
      <c r="I131" s="27">
        <f t="shared" ref="I131:I169" si="32">H131*C131</f>
        <v>798</v>
      </c>
      <c r="J131" s="34">
        <v>2160</v>
      </c>
      <c r="K131" s="34">
        <f t="shared" ref="K131:K169" si="33">$C$2*J131</f>
        <v>2160</v>
      </c>
      <c r="L131" s="28">
        <f t="shared" si="27"/>
        <v>3995.4</v>
      </c>
      <c r="M131" s="28">
        <f t="shared" ref="M131:M169" si="34">L131+(24*60*60*15)</f>
        <v>1299995.3999999999</v>
      </c>
      <c r="N131" s="28" t="s">
        <v>56</v>
      </c>
    </row>
    <row r="132" spans="1:14" hidden="1">
      <c r="A132" s="40">
        <f t="shared" si="28"/>
        <v>8</v>
      </c>
      <c r="B132" s="39" t="s">
        <v>24</v>
      </c>
      <c r="C132" s="26">
        <v>1</v>
      </c>
      <c r="D132" s="26">
        <f t="shared" si="29"/>
        <v>239.39999999999998</v>
      </c>
      <c r="E132" s="27">
        <f t="shared" si="26"/>
        <v>239.39999999999998</v>
      </c>
      <c r="F132" s="27">
        <v>798</v>
      </c>
      <c r="G132" s="27">
        <f t="shared" si="30"/>
        <v>798</v>
      </c>
      <c r="H132" s="27">
        <f t="shared" si="31"/>
        <v>798</v>
      </c>
      <c r="I132" s="27">
        <f t="shared" si="32"/>
        <v>798</v>
      </c>
      <c r="J132" s="27">
        <v>2100</v>
      </c>
      <c r="K132" s="27">
        <f t="shared" si="33"/>
        <v>2100</v>
      </c>
      <c r="L132" s="28">
        <f t="shared" si="27"/>
        <v>3935.4</v>
      </c>
      <c r="M132" s="28">
        <f t="shared" si="34"/>
        <v>1299935.3999999999</v>
      </c>
      <c r="N132" s="28" t="s">
        <v>56</v>
      </c>
    </row>
    <row r="133" spans="1:14" hidden="1">
      <c r="A133" s="40">
        <f t="shared" si="28"/>
        <v>9</v>
      </c>
      <c r="B133" s="39" t="s">
        <v>25</v>
      </c>
      <c r="C133" s="26">
        <v>1</v>
      </c>
      <c r="D133" s="26">
        <f t="shared" si="29"/>
        <v>239.39999999999998</v>
      </c>
      <c r="E133" s="27">
        <f t="shared" si="26"/>
        <v>239.39999999999998</v>
      </c>
      <c r="F133" s="27">
        <v>798</v>
      </c>
      <c r="G133" s="27">
        <f t="shared" si="30"/>
        <v>798</v>
      </c>
      <c r="H133" s="27">
        <f t="shared" si="31"/>
        <v>798</v>
      </c>
      <c r="I133" s="27">
        <f t="shared" si="32"/>
        <v>798</v>
      </c>
      <c r="J133" s="27">
        <v>2100</v>
      </c>
      <c r="K133" s="27">
        <f t="shared" si="33"/>
        <v>2100</v>
      </c>
      <c r="L133" s="28">
        <f t="shared" si="27"/>
        <v>3935.4</v>
      </c>
      <c r="M133" s="28">
        <f t="shared" si="34"/>
        <v>1299935.3999999999</v>
      </c>
      <c r="N133" s="28" t="s">
        <v>56</v>
      </c>
    </row>
    <row r="134" spans="1:14" hidden="1">
      <c r="A134" s="40">
        <f t="shared" si="28"/>
        <v>9</v>
      </c>
      <c r="B134" s="39" t="s">
        <v>26</v>
      </c>
      <c r="C134" s="26">
        <v>1</v>
      </c>
      <c r="D134" s="26">
        <f t="shared" si="29"/>
        <v>226.79999999999998</v>
      </c>
      <c r="E134" s="27">
        <f t="shared" si="26"/>
        <v>226.79999999999998</v>
      </c>
      <c r="F134" s="27">
        <v>756</v>
      </c>
      <c r="G134" s="27">
        <f t="shared" si="30"/>
        <v>756</v>
      </c>
      <c r="H134" s="27">
        <f t="shared" si="31"/>
        <v>756</v>
      </c>
      <c r="I134" s="27">
        <f t="shared" si="32"/>
        <v>756</v>
      </c>
      <c r="J134" s="27">
        <v>2100</v>
      </c>
      <c r="K134" s="27">
        <f t="shared" si="33"/>
        <v>2100</v>
      </c>
      <c r="L134" s="28">
        <f t="shared" si="27"/>
        <v>3838.8</v>
      </c>
      <c r="M134" s="28">
        <f t="shared" si="34"/>
        <v>1299838.8</v>
      </c>
      <c r="N134" s="28" t="s">
        <v>56</v>
      </c>
    </row>
    <row r="135" spans="1:14" hidden="1">
      <c r="A135" s="40">
        <f t="shared" si="28"/>
        <v>7</v>
      </c>
      <c r="B135" s="39" t="s">
        <v>27</v>
      </c>
      <c r="C135" s="26">
        <v>1</v>
      </c>
      <c r="D135" s="26">
        <f t="shared" si="29"/>
        <v>226.79999999999998</v>
      </c>
      <c r="E135" s="27">
        <f t="shared" si="26"/>
        <v>226.79999999999998</v>
      </c>
      <c r="F135" s="27">
        <v>756</v>
      </c>
      <c r="G135" s="27">
        <f t="shared" si="30"/>
        <v>756</v>
      </c>
      <c r="H135" s="27">
        <f t="shared" si="31"/>
        <v>756</v>
      </c>
      <c r="I135" s="27">
        <f t="shared" si="32"/>
        <v>756</v>
      </c>
      <c r="J135" s="27">
        <v>2100</v>
      </c>
      <c r="K135" s="27">
        <f t="shared" si="33"/>
        <v>2100</v>
      </c>
      <c r="L135" s="28">
        <f t="shared" si="27"/>
        <v>3838.8</v>
      </c>
      <c r="M135" s="28">
        <f t="shared" si="34"/>
        <v>1299838.8</v>
      </c>
      <c r="N135" s="28" t="s">
        <v>56</v>
      </c>
    </row>
    <row r="136" spans="1:14" hidden="1">
      <c r="A136" s="40">
        <f t="shared" si="28"/>
        <v>9</v>
      </c>
      <c r="B136" s="39" t="s">
        <v>15</v>
      </c>
      <c r="C136" s="26">
        <v>1</v>
      </c>
      <c r="D136" s="26">
        <f t="shared" si="29"/>
        <v>226.79999999999998</v>
      </c>
      <c r="E136" s="27">
        <f t="shared" si="26"/>
        <v>226.79999999999998</v>
      </c>
      <c r="F136" s="27">
        <v>756</v>
      </c>
      <c r="G136" s="27">
        <f t="shared" si="30"/>
        <v>756</v>
      </c>
      <c r="H136" s="27">
        <f t="shared" si="31"/>
        <v>756</v>
      </c>
      <c r="I136" s="27">
        <f t="shared" si="32"/>
        <v>756</v>
      </c>
      <c r="J136" s="27">
        <v>2100</v>
      </c>
      <c r="K136" s="27">
        <f t="shared" si="33"/>
        <v>2100</v>
      </c>
      <c r="L136" s="28">
        <f t="shared" si="27"/>
        <v>3838.8</v>
      </c>
      <c r="M136" s="28">
        <f t="shared" si="34"/>
        <v>1299838.8</v>
      </c>
      <c r="N136" s="28" t="s">
        <v>56</v>
      </c>
    </row>
    <row r="137" spans="1:14" hidden="1">
      <c r="A137" s="40">
        <f t="shared" si="28"/>
        <v>8</v>
      </c>
      <c r="B137" s="38" t="s">
        <v>28</v>
      </c>
      <c r="C137" s="26">
        <v>1</v>
      </c>
      <c r="D137" s="26">
        <f t="shared" si="29"/>
        <v>226.79999999999998</v>
      </c>
      <c r="E137" s="27">
        <f>C137*D137</f>
        <v>226.79999999999998</v>
      </c>
      <c r="F137" s="27">
        <v>756</v>
      </c>
      <c r="G137" s="27">
        <f t="shared" si="30"/>
        <v>756</v>
      </c>
      <c r="H137" s="27">
        <f t="shared" si="31"/>
        <v>756</v>
      </c>
      <c r="I137" s="27">
        <f t="shared" si="32"/>
        <v>756</v>
      </c>
      <c r="J137" s="27">
        <v>2100</v>
      </c>
      <c r="K137" s="27">
        <f t="shared" si="33"/>
        <v>2100</v>
      </c>
      <c r="L137" s="28">
        <f>(E137+K137+I137+G137)</f>
        <v>3838.8</v>
      </c>
      <c r="M137" s="28">
        <f t="shared" si="34"/>
        <v>1299838.8</v>
      </c>
      <c r="N137" s="28" t="s">
        <v>56</v>
      </c>
    </row>
    <row r="138" spans="1:14" hidden="1">
      <c r="A138" s="40">
        <f t="shared" si="28"/>
        <v>8</v>
      </c>
      <c r="B138" s="38" t="s">
        <v>29</v>
      </c>
      <c r="C138" s="26">
        <v>1</v>
      </c>
      <c r="D138" s="26">
        <f t="shared" si="29"/>
        <v>220.5</v>
      </c>
      <c r="E138" s="27">
        <f t="shared" ref="E138:E169" si="35">C138*D138</f>
        <v>220.5</v>
      </c>
      <c r="F138" s="27">
        <v>735</v>
      </c>
      <c r="G138" s="27">
        <f t="shared" si="30"/>
        <v>735</v>
      </c>
      <c r="H138" s="27">
        <f t="shared" si="31"/>
        <v>735</v>
      </c>
      <c r="I138" s="27">
        <f t="shared" si="32"/>
        <v>735</v>
      </c>
      <c r="J138" s="27">
        <v>2100</v>
      </c>
      <c r="K138" s="27">
        <f t="shared" si="33"/>
        <v>2100</v>
      </c>
      <c r="L138" s="28">
        <f t="shared" ref="L138:L201" si="36">(E138+K138+I138+G138)</f>
        <v>3790.5</v>
      </c>
      <c r="M138" s="28">
        <f t="shared" si="34"/>
        <v>1299790.5</v>
      </c>
      <c r="N138" s="28" t="s">
        <v>56</v>
      </c>
    </row>
    <row r="139" spans="1:14" hidden="1">
      <c r="A139" s="40">
        <f t="shared" si="28"/>
        <v>7</v>
      </c>
      <c r="B139" s="38" t="s">
        <v>30</v>
      </c>
      <c r="C139" s="26">
        <v>1</v>
      </c>
      <c r="D139" s="26">
        <f t="shared" si="29"/>
        <v>226.79999999999998</v>
      </c>
      <c r="E139" s="27">
        <f t="shared" si="35"/>
        <v>226.79999999999998</v>
      </c>
      <c r="F139" s="27">
        <v>756</v>
      </c>
      <c r="G139" s="27">
        <f t="shared" si="30"/>
        <v>756</v>
      </c>
      <c r="H139" s="27">
        <f t="shared" si="31"/>
        <v>756</v>
      </c>
      <c r="I139" s="27">
        <f t="shared" si="32"/>
        <v>756</v>
      </c>
      <c r="J139" s="27">
        <v>2100</v>
      </c>
      <c r="K139" s="27">
        <f t="shared" si="33"/>
        <v>2100</v>
      </c>
      <c r="L139" s="28">
        <f t="shared" si="36"/>
        <v>3838.8</v>
      </c>
      <c r="M139" s="28">
        <f t="shared" si="34"/>
        <v>1299838.8</v>
      </c>
      <c r="N139" s="28" t="s">
        <v>56</v>
      </c>
    </row>
    <row r="140" spans="1:14" hidden="1">
      <c r="A140" s="40">
        <f t="shared" si="28"/>
        <v>5</v>
      </c>
      <c r="B140" s="38" t="s">
        <v>31</v>
      </c>
      <c r="C140" s="26">
        <v>1</v>
      </c>
      <c r="D140" s="26">
        <f t="shared" si="29"/>
        <v>220.5</v>
      </c>
      <c r="E140" s="27">
        <f t="shared" si="35"/>
        <v>220.5</v>
      </c>
      <c r="F140" s="27">
        <v>735</v>
      </c>
      <c r="G140" s="27">
        <f t="shared" si="30"/>
        <v>735</v>
      </c>
      <c r="H140" s="27">
        <f t="shared" si="31"/>
        <v>735</v>
      </c>
      <c r="I140" s="27">
        <f t="shared" si="32"/>
        <v>735</v>
      </c>
      <c r="J140" s="27">
        <v>2100</v>
      </c>
      <c r="K140" s="27">
        <f t="shared" si="33"/>
        <v>2100</v>
      </c>
      <c r="L140" s="28">
        <f t="shared" si="36"/>
        <v>3790.5</v>
      </c>
      <c r="M140" s="28">
        <f t="shared" si="34"/>
        <v>1299790.5</v>
      </c>
      <c r="N140" s="28" t="s">
        <v>56</v>
      </c>
    </row>
    <row r="141" spans="1:14" hidden="1">
      <c r="A141" s="40">
        <f t="shared" si="28"/>
        <v>8</v>
      </c>
      <c r="B141" s="38" t="s">
        <v>4</v>
      </c>
      <c r="C141" s="26">
        <v>1</v>
      </c>
      <c r="D141" s="26">
        <f t="shared" si="29"/>
        <v>220.5</v>
      </c>
      <c r="E141" s="27">
        <f t="shared" si="35"/>
        <v>220.5</v>
      </c>
      <c r="F141" s="27">
        <v>735</v>
      </c>
      <c r="G141" s="27">
        <f t="shared" si="30"/>
        <v>735</v>
      </c>
      <c r="H141" s="27">
        <f t="shared" si="31"/>
        <v>735</v>
      </c>
      <c r="I141" s="27">
        <f t="shared" si="32"/>
        <v>735</v>
      </c>
      <c r="J141" s="34">
        <v>2100</v>
      </c>
      <c r="K141" s="34">
        <f t="shared" si="33"/>
        <v>2100</v>
      </c>
      <c r="L141" s="28">
        <f t="shared" si="36"/>
        <v>3790.5</v>
      </c>
      <c r="M141" s="28">
        <f t="shared" si="34"/>
        <v>1299790.5</v>
      </c>
      <c r="N141" s="28" t="s">
        <v>56</v>
      </c>
    </row>
    <row r="142" spans="1:14" hidden="1">
      <c r="A142" s="40">
        <f t="shared" si="28"/>
        <v>8</v>
      </c>
      <c r="B142" s="38" t="s">
        <v>5</v>
      </c>
      <c r="C142" s="26">
        <v>1</v>
      </c>
      <c r="D142" s="26">
        <f t="shared" si="29"/>
        <v>220.5</v>
      </c>
      <c r="E142" s="27">
        <f t="shared" si="35"/>
        <v>220.5</v>
      </c>
      <c r="F142" s="27">
        <v>735</v>
      </c>
      <c r="G142" s="27">
        <f t="shared" si="30"/>
        <v>735</v>
      </c>
      <c r="H142" s="27">
        <f t="shared" si="31"/>
        <v>735</v>
      </c>
      <c r="I142" s="27">
        <f t="shared" si="32"/>
        <v>735</v>
      </c>
      <c r="J142" s="34">
        <v>2160</v>
      </c>
      <c r="K142" s="34">
        <f t="shared" si="33"/>
        <v>2160</v>
      </c>
      <c r="L142" s="28">
        <f t="shared" si="36"/>
        <v>3850.5</v>
      </c>
      <c r="M142" s="28">
        <f t="shared" si="34"/>
        <v>1299850.5</v>
      </c>
      <c r="N142" s="28" t="s">
        <v>56</v>
      </c>
    </row>
    <row r="143" spans="1:14" hidden="1">
      <c r="A143" s="40">
        <f t="shared" si="28"/>
        <v>8</v>
      </c>
      <c r="B143" s="38" t="s">
        <v>6</v>
      </c>
      <c r="C143" s="26">
        <v>1</v>
      </c>
      <c r="D143" s="26">
        <f t="shared" si="29"/>
        <v>239.39999999999998</v>
      </c>
      <c r="E143" s="27">
        <f t="shared" si="35"/>
        <v>239.39999999999998</v>
      </c>
      <c r="F143" s="27">
        <v>798</v>
      </c>
      <c r="G143" s="27">
        <f t="shared" si="30"/>
        <v>798</v>
      </c>
      <c r="H143" s="27">
        <f t="shared" si="31"/>
        <v>798</v>
      </c>
      <c r="I143" s="27">
        <f t="shared" si="32"/>
        <v>798</v>
      </c>
      <c r="J143" s="34">
        <v>2376</v>
      </c>
      <c r="K143" s="34">
        <f t="shared" si="33"/>
        <v>2376</v>
      </c>
      <c r="L143" s="28">
        <f t="shared" si="36"/>
        <v>4211.3999999999996</v>
      </c>
      <c r="M143" s="28">
        <f t="shared" si="34"/>
        <v>1300211.3999999999</v>
      </c>
      <c r="N143" s="28" t="s">
        <v>56</v>
      </c>
    </row>
    <row r="144" spans="1:14" hidden="1">
      <c r="A144" s="40">
        <f t="shared" si="28"/>
        <v>8</v>
      </c>
      <c r="B144" s="38" t="s">
        <v>7</v>
      </c>
      <c r="C144" s="26">
        <v>1</v>
      </c>
      <c r="D144" s="26">
        <f t="shared" si="29"/>
        <v>239.39999999999998</v>
      </c>
      <c r="E144" s="27">
        <f t="shared" si="35"/>
        <v>239.39999999999998</v>
      </c>
      <c r="F144" s="27">
        <v>798</v>
      </c>
      <c r="G144" s="27">
        <f t="shared" si="30"/>
        <v>798</v>
      </c>
      <c r="H144" s="27">
        <f t="shared" si="31"/>
        <v>798</v>
      </c>
      <c r="I144" s="27">
        <f t="shared" si="32"/>
        <v>798</v>
      </c>
      <c r="J144" s="34">
        <v>2160</v>
      </c>
      <c r="K144" s="34">
        <f t="shared" si="33"/>
        <v>2160</v>
      </c>
      <c r="L144" s="28">
        <f t="shared" si="36"/>
        <v>3995.4</v>
      </c>
      <c r="M144" s="28">
        <f t="shared" si="34"/>
        <v>1299995.3999999999</v>
      </c>
      <c r="N144" s="28" t="s">
        <v>56</v>
      </c>
    </row>
    <row r="145" spans="1:14" hidden="1">
      <c r="A145" s="40">
        <f t="shared" si="28"/>
        <v>9</v>
      </c>
      <c r="B145" s="38" t="s">
        <v>8</v>
      </c>
      <c r="C145" s="26">
        <v>1</v>
      </c>
      <c r="D145" s="26">
        <f t="shared" si="29"/>
        <v>226.79999999999998</v>
      </c>
      <c r="E145" s="27">
        <f t="shared" si="35"/>
        <v>226.79999999999998</v>
      </c>
      <c r="F145" s="27">
        <v>756</v>
      </c>
      <c r="G145" s="27">
        <f t="shared" si="30"/>
        <v>756</v>
      </c>
      <c r="H145" s="27">
        <f t="shared" si="31"/>
        <v>756</v>
      </c>
      <c r="I145" s="27">
        <f t="shared" si="32"/>
        <v>756</v>
      </c>
      <c r="J145" s="34">
        <v>2160</v>
      </c>
      <c r="K145" s="34">
        <f t="shared" si="33"/>
        <v>2160</v>
      </c>
      <c r="L145" s="28">
        <f t="shared" si="36"/>
        <v>3898.8</v>
      </c>
      <c r="M145" s="28">
        <f t="shared" si="34"/>
        <v>1299898.8</v>
      </c>
      <c r="N145" s="28" t="s">
        <v>56</v>
      </c>
    </row>
    <row r="146" spans="1:14" hidden="1">
      <c r="A146" s="40">
        <f t="shared" si="28"/>
        <v>9</v>
      </c>
      <c r="B146" s="38" t="s">
        <v>9</v>
      </c>
      <c r="C146" s="26">
        <v>1</v>
      </c>
      <c r="D146" s="26">
        <f t="shared" si="29"/>
        <v>226.79999999999998</v>
      </c>
      <c r="E146" s="27">
        <f t="shared" si="35"/>
        <v>226.79999999999998</v>
      </c>
      <c r="F146" s="27">
        <v>756</v>
      </c>
      <c r="G146" s="27">
        <f t="shared" si="30"/>
        <v>756</v>
      </c>
      <c r="H146" s="27">
        <f t="shared" si="31"/>
        <v>756</v>
      </c>
      <c r="I146" s="27">
        <f t="shared" si="32"/>
        <v>756</v>
      </c>
      <c r="J146" s="34">
        <v>2100</v>
      </c>
      <c r="K146" s="34">
        <f t="shared" si="33"/>
        <v>2100</v>
      </c>
      <c r="L146" s="28">
        <f t="shared" si="36"/>
        <v>3838.8</v>
      </c>
      <c r="M146" s="28">
        <f t="shared" si="34"/>
        <v>1299838.8</v>
      </c>
      <c r="N146" s="28" t="s">
        <v>56</v>
      </c>
    </row>
    <row r="147" spans="1:14" hidden="1">
      <c r="A147" s="40">
        <f t="shared" si="28"/>
        <v>9</v>
      </c>
      <c r="B147" s="38" t="s">
        <v>10</v>
      </c>
      <c r="C147" s="26">
        <v>1</v>
      </c>
      <c r="D147" s="26">
        <f t="shared" si="29"/>
        <v>226.79999999999998</v>
      </c>
      <c r="E147" s="27">
        <f t="shared" si="35"/>
        <v>226.79999999999998</v>
      </c>
      <c r="F147" s="27">
        <v>756</v>
      </c>
      <c r="G147" s="27">
        <f t="shared" si="30"/>
        <v>756</v>
      </c>
      <c r="H147" s="27">
        <f t="shared" si="31"/>
        <v>756</v>
      </c>
      <c r="I147" s="27">
        <f t="shared" si="32"/>
        <v>756</v>
      </c>
      <c r="J147" s="34">
        <v>2160</v>
      </c>
      <c r="K147" s="34">
        <f t="shared" si="33"/>
        <v>2160</v>
      </c>
      <c r="L147" s="28">
        <f t="shared" si="36"/>
        <v>3898.8</v>
      </c>
      <c r="M147" s="28">
        <f t="shared" si="34"/>
        <v>1299898.8</v>
      </c>
      <c r="N147" s="28" t="s">
        <v>56</v>
      </c>
    </row>
    <row r="148" spans="1:14" hidden="1">
      <c r="A148" s="40">
        <f t="shared" si="28"/>
        <v>8</v>
      </c>
      <c r="B148" s="38" t="s">
        <v>11</v>
      </c>
      <c r="C148" s="26">
        <v>1</v>
      </c>
      <c r="D148" s="26">
        <f t="shared" si="29"/>
        <v>226.79999999999998</v>
      </c>
      <c r="E148" s="27">
        <f t="shared" si="35"/>
        <v>226.79999999999998</v>
      </c>
      <c r="F148" s="27">
        <v>756</v>
      </c>
      <c r="G148" s="27">
        <f t="shared" si="30"/>
        <v>756</v>
      </c>
      <c r="H148" s="27">
        <f t="shared" si="31"/>
        <v>756</v>
      </c>
      <c r="I148" s="27">
        <f t="shared" si="32"/>
        <v>756</v>
      </c>
      <c r="J148" s="34">
        <v>2100</v>
      </c>
      <c r="K148" s="34">
        <f t="shared" si="33"/>
        <v>2100</v>
      </c>
      <c r="L148" s="28">
        <f t="shared" si="36"/>
        <v>3838.8</v>
      </c>
      <c r="M148" s="28">
        <f t="shared" si="34"/>
        <v>1299838.8</v>
      </c>
      <c r="N148" s="28" t="s">
        <v>56</v>
      </c>
    </row>
    <row r="149" spans="1:14" hidden="1">
      <c r="A149" s="40">
        <f t="shared" si="28"/>
        <v>8</v>
      </c>
      <c r="B149" s="38" t="s">
        <v>12</v>
      </c>
      <c r="C149" s="26">
        <v>1</v>
      </c>
      <c r="D149" s="26">
        <f t="shared" si="29"/>
        <v>220.5</v>
      </c>
      <c r="E149" s="27">
        <f t="shared" si="35"/>
        <v>220.5</v>
      </c>
      <c r="F149" s="27">
        <v>735</v>
      </c>
      <c r="G149" s="27">
        <f t="shared" si="30"/>
        <v>735</v>
      </c>
      <c r="H149" s="27">
        <f t="shared" si="31"/>
        <v>735</v>
      </c>
      <c r="I149" s="27">
        <f t="shared" si="32"/>
        <v>735</v>
      </c>
      <c r="J149" s="34">
        <v>2160</v>
      </c>
      <c r="K149" s="34">
        <f t="shared" si="33"/>
        <v>2160</v>
      </c>
      <c r="L149" s="28">
        <f t="shared" si="36"/>
        <v>3850.5</v>
      </c>
      <c r="M149" s="28">
        <f t="shared" si="34"/>
        <v>1299850.5</v>
      </c>
      <c r="N149" s="28" t="s">
        <v>56</v>
      </c>
    </row>
    <row r="150" spans="1:14" hidden="1">
      <c r="A150" s="40">
        <f t="shared" si="28"/>
        <v>8</v>
      </c>
      <c r="B150" s="38" t="s">
        <v>13</v>
      </c>
      <c r="C150" s="26">
        <v>1</v>
      </c>
      <c r="D150" s="26">
        <f t="shared" si="29"/>
        <v>226.79999999999998</v>
      </c>
      <c r="E150" s="27">
        <f t="shared" si="35"/>
        <v>226.79999999999998</v>
      </c>
      <c r="F150" s="27">
        <v>756</v>
      </c>
      <c r="G150" s="27">
        <f t="shared" si="30"/>
        <v>756</v>
      </c>
      <c r="H150" s="27">
        <f t="shared" si="31"/>
        <v>756</v>
      </c>
      <c r="I150" s="27">
        <f t="shared" si="32"/>
        <v>756</v>
      </c>
      <c r="J150" s="34">
        <v>2376</v>
      </c>
      <c r="K150" s="34">
        <f t="shared" si="33"/>
        <v>2376</v>
      </c>
      <c r="L150" s="28">
        <f t="shared" si="36"/>
        <v>4114.8</v>
      </c>
      <c r="M150" s="28">
        <f t="shared" si="34"/>
        <v>1300114.8</v>
      </c>
      <c r="N150" s="28" t="s">
        <v>56</v>
      </c>
    </row>
    <row r="151" spans="1:14" hidden="1">
      <c r="A151" s="40">
        <f t="shared" si="28"/>
        <v>8</v>
      </c>
      <c r="B151" s="38" t="s">
        <v>14</v>
      </c>
      <c r="C151" s="26">
        <v>1</v>
      </c>
      <c r="D151" s="26">
        <f t="shared" si="29"/>
        <v>239.39999999999998</v>
      </c>
      <c r="E151" s="27">
        <f t="shared" si="35"/>
        <v>239.39999999999998</v>
      </c>
      <c r="F151" s="27">
        <v>798</v>
      </c>
      <c r="G151" s="27">
        <f t="shared" si="30"/>
        <v>798</v>
      </c>
      <c r="H151" s="27">
        <f t="shared" si="31"/>
        <v>798</v>
      </c>
      <c r="I151" s="27">
        <f t="shared" si="32"/>
        <v>798</v>
      </c>
      <c r="J151" s="34">
        <v>2160</v>
      </c>
      <c r="K151" s="34">
        <f t="shared" si="33"/>
        <v>2160</v>
      </c>
      <c r="L151" s="28">
        <f t="shared" si="36"/>
        <v>3995.4</v>
      </c>
      <c r="M151" s="28">
        <f t="shared" si="34"/>
        <v>1299995.3999999999</v>
      </c>
      <c r="N151" s="28" t="s">
        <v>56</v>
      </c>
    </row>
    <row r="152" spans="1:14" hidden="1">
      <c r="A152" s="40">
        <f t="shared" si="28"/>
        <v>8</v>
      </c>
      <c r="B152" s="39" t="s">
        <v>24</v>
      </c>
      <c r="C152" s="26">
        <v>1</v>
      </c>
      <c r="D152" s="26">
        <f t="shared" si="29"/>
        <v>239.39999999999998</v>
      </c>
      <c r="E152" s="27">
        <f t="shared" si="35"/>
        <v>239.39999999999998</v>
      </c>
      <c r="F152" s="27">
        <v>798</v>
      </c>
      <c r="G152" s="27">
        <f t="shared" si="30"/>
        <v>798</v>
      </c>
      <c r="H152" s="27">
        <f t="shared" si="31"/>
        <v>798</v>
      </c>
      <c r="I152" s="27">
        <f t="shared" si="32"/>
        <v>798</v>
      </c>
      <c r="J152" s="27">
        <v>2100</v>
      </c>
      <c r="K152" s="27">
        <f t="shared" si="33"/>
        <v>2100</v>
      </c>
      <c r="L152" s="28">
        <f t="shared" si="36"/>
        <v>3935.4</v>
      </c>
      <c r="M152" s="28">
        <f t="shared" si="34"/>
        <v>1299935.3999999999</v>
      </c>
      <c r="N152" s="28" t="s">
        <v>56</v>
      </c>
    </row>
    <row r="153" spans="1:14" hidden="1">
      <c r="A153" s="40">
        <f t="shared" si="28"/>
        <v>9</v>
      </c>
      <c r="B153" s="39" t="s">
        <v>25</v>
      </c>
      <c r="C153" s="26">
        <v>1</v>
      </c>
      <c r="D153" s="26">
        <f t="shared" si="29"/>
        <v>239.39999999999998</v>
      </c>
      <c r="E153" s="27">
        <f t="shared" si="35"/>
        <v>239.39999999999998</v>
      </c>
      <c r="F153" s="27">
        <v>798</v>
      </c>
      <c r="G153" s="27">
        <f t="shared" si="30"/>
        <v>798</v>
      </c>
      <c r="H153" s="27">
        <f t="shared" si="31"/>
        <v>798</v>
      </c>
      <c r="I153" s="27">
        <f t="shared" si="32"/>
        <v>798</v>
      </c>
      <c r="J153" s="27">
        <v>2100</v>
      </c>
      <c r="K153" s="27">
        <f t="shared" si="33"/>
        <v>2100</v>
      </c>
      <c r="L153" s="28">
        <f t="shared" si="36"/>
        <v>3935.4</v>
      </c>
      <c r="M153" s="28">
        <f t="shared" si="34"/>
        <v>1299935.3999999999</v>
      </c>
      <c r="N153" s="28" t="s">
        <v>56</v>
      </c>
    </row>
    <row r="154" spans="1:14" hidden="1">
      <c r="A154" s="40">
        <f t="shared" si="28"/>
        <v>9</v>
      </c>
      <c r="B154" s="39" t="s">
        <v>26</v>
      </c>
      <c r="C154" s="26">
        <v>1</v>
      </c>
      <c r="D154" s="26">
        <f t="shared" si="29"/>
        <v>226.79999999999998</v>
      </c>
      <c r="E154" s="27">
        <f t="shared" si="35"/>
        <v>226.79999999999998</v>
      </c>
      <c r="F154" s="27">
        <v>756</v>
      </c>
      <c r="G154" s="27">
        <f t="shared" si="30"/>
        <v>756</v>
      </c>
      <c r="H154" s="27">
        <f t="shared" si="31"/>
        <v>756</v>
      </c>
      <c r="I154" s="27">
        <f t="shared" si="32"/>
        <v>756</v>
      </c>
      <c r="J154" s="27">
        <v>2100</v>
      </c>
      <c r="K154" s="27">
        <f t="shared" si="33"/>
        <v>2100</v>
      </c>
      <c r="L154" s="28">
        <f t="shared" si="36"/>
        <v>3838.8</v>
      </c>
      <c r="M154" s="28">
        <f t="shared" si="34"/>
        <v>1299838.8</v>
      </c>
      <c r="N154" s="28" t="s">
        <v>56</v>
      </c>
    </row>
    <row r="155" spans="1:14" hidden="1">
      <c r="A155" s="40">
        <f t="shared" si="28"/>
        <v>3</v>
      </c>
      <c r="B155" s="38" t="s">
        <v>3</v>
      </c>
      <c r="C155" s="26">
        <v>1</v>
      </c>
      <c r="D155" s="26">
        <f t="shared" si="29"/>
        <v>220.5</v>
      </c>
      <c r="E155" s="27">
        <f t="shared" si="35"/>
        <v>220.5</v>
      </c>
      <c r="F155" s="27">
        <v>735</v>
      </c>
      <c r="G155" s="27">
        <f t="shared" si="30"/>
        <v>735</v>
      </c>
      <c r="H155" s="27">
        <f t="shared" si="31"/>
        <v>735</v>
      </c>
      <c r="I155" s="27">
        <f t="shared" si="32"/>
        <v>735</v>
      </c>
      <c r="J155" s="34">
        <v>2160</v>
      </c>
      <c r="K155" s="34">
        <f t="shared" si="33"/>
        <v>2160</v>
      </c>
      <c r="L155" s="28">
        <f t="shared" si="36"/>
        <v>3850.5</v>
      </c>
      <c r="M155" s="28">
        <f t="shared" si="34"/>
        <v>1299850.5</v>
      </c>
      <c r="N155" s="28" t="s">
        <v>56</v>
      </c>
    </row>
    <row r="156" spans="1:14" hidden="1">
      <c r="A156" s="40">
        <f t="shared" si="28"/>
        <v>8</v>
      </c>
      <c r="B156" s="38" t="s">
        <v>4</v>
      </c>
      <c r="C156" s="26">
        <v>1</v>
      </c>
      <c r="D156" s="26">
        <f t="shared" si="29"/>
        <v>220.5</v>
      </c>
      <c r="E156" s="27">
        <f t="shared" si="35"/>
        <v>220.5</v>
      </c>
      <c r="F156" s="27">
        <v>735</v>
      </c>
      <c r="G156" s="27">
        <f t="shared" si="30"/>
        <v>735</v>
      </c>
      <c r="H156" s="27">
        <f t="shared" si="31"/>
        <v>735</v>
      </c>
      <c r="I156" s="27">
        <f t="shared" si="32"/>
        <v>735</v>
      </c>
      <c r="J156" s="34">
        <v>2100</v>
      </c>
      <c r="K156" s="34">
        <f t="shared" si="33"/>
        <v>2100</v>
      </c>
      <c r="L156" s="28">
        <f t="shared" si="36"/>
        <v>3790.5</v>
      </c>
      <c r="M156" s="28">
        <f t="shared" si="34"/>
        <v>1299790.5</v>
      </c>
      <c r="N156" s="28" t="s">
        <v>56</v>
      </c>
    </row>
    <row r="157" spans="1:14" hidden="1">
      <c r="A157" s="40">
        <f t="shared" si="28"/>
        <v>8</v>
      </c>
      <c r="B157" s="38" t="s">
        <v>5</v>
      </c>
      <c r="C157" s="26">
        <v>1</v>
      </c>
      <c r="D157" s="26">
        <f t="shared" si="29"/>
        <v>220.5</v>
      </c>
      <c r="E157" s="27">
        <f t="shared" si="35"/>
        <v>220.5</v>
      </c>
      <c r="F157" s="27">
        <v>735</v>
      </c>
      <c r="G157" s="27">
        <f t="shared" si="30"/>
        <v>735</v>
      </c>
      <c r="H157" s="27">
        <f t="shared" si="31"/>
        <v>735</v>
      </c>
      <c r="I157" s="27">
        <f t="shared" si="32"/>
        <v>735</v>
      </c>
      <c r="J157" s="34">
        <v>2160</v>
      </c>
      <c r="K157" s="34">
        <f t="shared" si="33"/>
        <v>2160</v>
      </c>
      <c r="L157" s="28">
        <f t="shared" si="36"/>
        <v>3850.5</v>
      </c>
      <c r="M157" s="28">
        <f t="shared" si="34"/>
        <v>1299850.5</v>
      </c>
      <c r="N157" s="28" t="s">
        <v>56</v>
      </c>
    </row>
    <row r="158" spans="1:14" hidden="1">
      <c r="A158" s="40">
        <f t="shared" si="28"/>
        <v>8</v>
      </c>
      <c r="B158" s="38" t="s">
        <v>6</v>
      </c>
      <c r="C158" s="26">
        <v>1</v>
      </c>
      <c r="D158" s="26">
        <f t="shared" si="29"/>
        <v>239.39999999999998</v>
      </c>
      <c r="E158" s="27">
        <f t="shared" si="35"/>
        <v>239.39999999999998</v>
      </c>
      <c r="F158" s="27">
        <v>798</v>
      </c>
      <c r="G158" s="27">
        <f t="shared" si="30"/>
        <v>798</v>
      </c>
      <c r="H158" s="27">
        <f t="shared" si="31"/>
        <v>798</v>
      </c>
      <c r="I158" s="27">
        <f t="shared" si="32"/>
        <v>798</v>
      </c>
      <c r="J158" s="34">
        <v>2371</v>
      </c>
      <c r="K158" s="34">
        <f t="shared" si="33"/>
        <v>2371</v>
      </c>
      <c r="L158" s="28">
        <f t="shared" si="36"/>
        <v>4206.3999999999996</v>
      </c>
      <c r="M158" s="28">
        <f t="shared" si="34"/>
        <v>1300206.3999999999</v>
      </c>
      <c r="N158" s="28" t="s">
        <v>56</v>
      </c>
    </row>
    <row r="159" spans="1:14" hidden="1">
      <c r="A159" s="40">
        <f t="shared" si="28"/>
        <v>8</v>
      </c>
      <c r="B159" s="38" t="s">
        <v>7</v>
      </c>
      <c r="C159" s="26">
        <v>1</v>
      </c>
      <c r="D159" s="26">
        <f t="shared" si="29"/>
        <v>239.39999999999998</v>
      </c>
      <c r="E159" s="27">
        <f t="shared" si="35"/>
        <v>239.39999999999998</v>
      </c>
      <c r="F159" s="27">
        <v>798</v>
      </c>
      <c r="G159" s="27">
        <f t="shared" si="30"/>
        <v>798</v>
      </c>
      <c r="H159" s="27">
        <f t="shared" si="31"/>
        <v>798</v>
      </c>
      <c r="I159" s="27">
        <f t="shared" si="32"/>
        <v>798</v>
      </c>
      <c r="J159" s="34">
        <v>2160</v>
      </c>
      <c r="K159" s="34">
        <f t="shared" si="33"/>
        <v>2160</v>
      </c>
      <c r="L159" s="28">
        <f t="shared" si="36"/>
        <v>3995.4</v>
      </c>
      <c r="M159" s="28">
        <f t="shared" si="34"/>
        <v>1299995.3999999999</v>
      </c>
      <c r="N159" s="28" t="s">
        <v>56</v>
      </c>
    </row>
    <row r="160" spans="1:14" hidden="1">
      <c r="A160" s="40">
        <f t="shared" si="28"/>
        <v>9</v>
      </c>
      <c r="B160" s="38" t="s">
        <v>8</v>
      </c>
      <c r="C160" s="26">
        <v>1</v>
      </c>
      <c r="D160" s="26">
        <f t="shared" si="29"/>
        <v>226.79999999999998</v>
      </c>
      <c r="E160" s="27">
        <f t="shared" si="35"/>
        <v>226.79999999999998</v>
      </c>
      <c r="F160" s="27">
        <v>756</v>
      </c>
      <c r="G160" s="27">
        <f t="shared" si="30"/>
        <v>756</v>
      </c>
      <c r="H160" s="27">
        <f t="shared" si="31"/>
        <v>756</v>
      </c>
      <c r="I160" s="27">
        <f t="shared" si="32"/>
        <v>756</v>
      </c>
      <c r="J160" s="34">
        <v>2160</v>
      </c>
      <c r="K160" s="34">
        <f t="shared" si="33"/>
        <v>2160</v>
      </c>
      <c r="L160" s="28">
        <f t="shared" si="36"/>
        <v>3898.8</v>
      </c>
      <c r="M160" s="28">
        <f t="shared" si="34"/>
        <v>1299898.8</v>
      </c>
      <c r="N160" s="28" t="s">
        <v>56</v>
      </c>
    </row>
    <row r="161" spans="1:14" hidden="1">
      <c r="A161" s="40">
        <f t="shared" si="28"/>
        <v>9</v>
      </c>
      <c r="B161" s="38" t="s">
        <v>9</v>
      </c>
      <c r="C161" s="26">
        <v>1</v>
      </c>
      <c r="D161" s="26">
        <f t="shared" si="29"/>
        <v>226.79999999999998</v>
      </c>
      <c r="E161" s="27">
        <f t="shared" si="35"/>
        <v>226.79999999999998</v>
      </c>
      <c r="F161" s="27">
        <v>756</v>
      </c>
      <c r="G161" s="27">
        <f t="shared" si="30"/>
        <v>756</v>
      </c>
      <c r="H161" s="27">
        <f t="shared" si="31"/>
        <v>756</v>
      </c>
      <c r="I161" s="27">
        <f t="shared" si="32"/>
        <v>756</v>
      </c>
      <c r="J161" s="34">
        <v>2100</v>
      </c>
      <c r="K161" s="34">
        <f t="shared" si="33"/>
        <v>2100</v>
      </c>
      <c r="L161" s="28">
        <f t="shared" si="36"/>
        <v>3838.8</v>
      </c>
      <c r="M161" s="28">
        <f t="shared" si="34"/>
        <v>1299838.8</v>
      </c>
      <c r="N161" s="28" t="s">
        <v>56</v>
      </c>
    </row>
    <row r="162" spans="1:14" hidden="1">
      <c r="A162" s="40">
        <f t="shared" si="28"/>
        <v>9</v>
      </c>
      <c r="B162" s="38" t="s">
        <v>10</v>
      </c>
      <c r="C162" s="26">
        <v>1</v>
      </c>
      <c r="D162" s="26">
        <f t="shared" si="29"/>
        <v>226.79999999999998</v>
      </c>
      <c r="E162" s="27">
        <f t="shared" si="35"/>
        <v>226.79999999999998</v>
      </c>
      <c r="F162" s="27">
        <v>756</v>
      </c>
      <c r="G162" s="27">
        <f t="shared" si="30"/>
        <v>756</v>
      </c>
      <c r="H162" s="27">
        <f t="shared" si="31"/>
        <v>756</v>
      </c>
      <c r="I162" s="27">
        <f t="shared" si="32"/>
        <v>756</v>
      </c>
      <c r="J162" s="34">
        <v>2160</v>
      </c>
      <c r="K162" s="34">
        <f t="shared" si="33"/>
        <v>2160</v>
      </c>
      <c r="L162" s="28">
        <f t="shared" si="36"/>
        <v>3898.8</v>
      </c>
      <c r="M162" s="28">
        <f t="shared" si="34"/>
        <v>1299898.8</v>
      </c>
      <c r="N162" s="28" t="s">
        <v>56</v>
      </c>
    </row>
    <row r="163" spans="1:14" hidden="1">
      <c r="A163" s="40">
        <f t="shared" si="28"/>
        <v>8</v>
      </c>
      <c r="B163" s="38" t="s">
        <v>11</v>
      </c>
      <c r="C163" s="26">
        <v>1</v>
      </c>
      <c r="D163" s="26">
        <f t="shared" si="29"/>
        <v>226.79999999999998</v>
      </c>
      <c r="E163" s="27">
        <f t="shared" si="35"/>
        <v>226.79999999999998</v>
      </c>
      <c r="F163" s="27">
        <v>756</v>
      </c>
      <c r="G163" s="27">
        <f t="shared" si="30"/>
        <v>756</v>
      </c>
      <c r="H163" s="27">
        <f t="shared" si="31"/>
        <v>756</v>
      </c>
      <c r="I163" s="27">
        <f t="shared" si="32"/>
        <v>756</v>
      </c>
      <c r="J163" s="34">
        <v>2100</v>
      </c>
      <c r="K163" s="34">
        <f t="shared" si="33"/>
        <v>2100</v>
      </c>
      <c r="L163" s="28">
        <f t="shared" si="36"/>
        <v>3838.8</v>
      </c>
      <c r="M163" s="28">
        <f t="shared" si="34"/>
        <v>1299838.8</v>
      </c>
      <c r="N163" s="28" t="s">
        <v>56</v>
      </c>
    </row>
    <row r="164" spans="1:14" hidden="1">
      <c r="A164" s="40">
        <f t="shared" si="28"/>
        <v>8</v>
      </c>
      <c r="B164" s="38" t="s">
        <v>12</v>
      </c>
      <c r="C164" s="26">
        <v>1</v>
      </c>
      <c r="D164" s="26">
        <f t="shared" si="29"/>
        <v>220.5</v>
      </c>
      <c r="E164" s="27">
        <f t="shared" si="35"/>
        <v>220.5</v>
      </c>
      <c r="F164" s="27">
        <v>735</v>
      </c>
      <c r="G164" s="27">
        <f t="shared" si="30"/>
        <v>735</v>
      </c>
      <c r="H164" s="27">
        <f t="shared" si="31"/>
        <v>735</v>
      </c>
      <c r="I164" s="27">
        <f t="shared" si="32"/>
        <v>735</v>
      </c>
      <c r="J164" s="34">
        <v>2160</v>
      </c>
      <c r="K164" s="34">
        <f t="shared" si="33"/>
        <v>2160</v>
      </c>
      <c r="L164" s="28">
        <f t="shared" si="36"/>
        <v>3850.5</v>
      </c>
      <c r="M164" s="28">
        <f t="shared" si="34"/>
        <v>1299850.5</v>
      </c>
      <c r="N164" s="28" t="s">
        <v>56</v>
      </c>
    </row>
    <row r="165" spans="1:14" hidden="1">
      <c r="A165" s="40">
        <f t="shared" si="28"/>
        <v>8</v>
      </c>
      <c r="B165" s="38" t="s">
        <v>13</v>
      </c>
      <c r="C165" s="26">
        <v>1</v>
      </c>
      <c r="D165" s="26">
        <f t="shared" si="29"/>
        <v>226.79999999999998</v>
      </c>
      <c r="E165" s="27">
        <f t="shared" si="35"/>
        <v>226.79999999999998</v>
      </c>
      <c r="F165" s="27">
        <v>756</v>
      </c>
      <c r="G165" s="27">
        <f t="shared" si="30"/>
        <v>756</v>
      </c>
      <c r="H165" s="27">
        <f t="shared" si="31"/>
        <v>756</v>
      </c>
      <c r="I165" s="27">
        <f t="shared" si="32"/>
        <v>756</v>
      </c>
      <c r="J165" s="34">
        <v>2371</v>
      </c>
      <c r="K165" s="34">
        <f t="shared" si="33"/>
        <v>2371</v>
      </c>
      <c r="L165" s="28">
        <f t="shared" si="36"/>
        <v>4109.8</v>
      </c>
      <c r="M165" s="28">
        <f t="shared" si="34"/>
        <v>1300109.8</v>
      </c>
      <c r="N165" s="28" t="s">
        <v>56</v>
      </c>
    </row>
    <row r="166" spans="1:14" hidden="1">
      <c r="A166" s="40">
        <f t="shared" si="28"/>
        <v>8</v>
      </c>
      <c r="B166" s="38" t="s">
        <v>14</v>
      </c>
      <c r="C166" s="26">
        <v>1</v>
      </c>
      <c r="D166" s="26">
        <f t="shared" si="29"/>
        <v>239.39999999999998</v>
      </c>
      <c r="E166" s="27">
        <f t="shared" si="35"/>
        <v>239.39999999999998</v>
      </c>
      <c r="F166" s="27">
        <v>798</v>
      </c>
      <c r="G166" s="27">
        <f t="shared" si="30"/>
        <v>798</v>
      </c>
      <c r="H166" s="27">
        <f t="shared" si="31"/>
        <v>798</v>
      </c>
      <c r="I166" s="27">
        <f t="shared" si="32"/>
        <v>798</v>
      </c>
      <c r="J166" s="34">
        <v>2160</v>
      </c>
      <c r="K166" s="34">
        <f t="shared" si="33"/>
        <v>2160</v>
      </c>
      <c r="L166" s="28">
        <f t="shared" si="36"/>
        <v>3995.4</v>
      </c>
      <c r="M166" s="28">
        <f t="shared" si="34"/>
        <v>1299995.3999999999</v>
      </c>
      <c r="N166" s="28" t="s">
        <v>56</v>
      </c>
    </row>
    <row r="167" spans="1:14" hidden="1">
      <c r="A167" s="40">
        <f t="shared" si="28"/>
        <v>8</v>
      </c>
      <c r="B167" s="39" t="s">
        <v>24</v>
      </c>
      <c r="C167" s="26">
        <v>1</v>
      </c>
      <c r="D167" s="26">
        <f t="shared" si="29"/>
        <v>239.39999999999998</v>
      </c>
      <c r="E167" s="27">
        <f t="shared" si="35"/>
        <v>239.39999999999998</v>
      </c>
      <c r="F167" s="27">
        <v>798</v>
      </c>
      <c r="G167" s="27">
        <f t="shared" si="30"/>
        <v>798</v>
      </c>
      <c r="H167" s="27">
        <f t="shared" si="31"/>
        <v>798</v>
      </c>
      <c r="I167" s="27">
        <f t="shared" si="32"/>
        <v>798</v>
      </c>
      <c r="J167" s="27">
        <v>2100</v>
      </c>
      <c r="K167" s="27">
        <f t="shared" si="33"/>
        <v>2100</v>
      </c>
      <c r="L167" s="28">
        <f t="shared" si="36"/>
        <v>3935.4</v>
      </c>
      <c r="M167" s="28">
        <f t="shared" si="34"/>
        <v>1299935.3999999999</v>
      </c>
      <c r="N167" s="28" t="s">
        <v>56</v>
      </c>
    </row>
    <row r="168" spans="1:14" hidden="1">
      <c r="A168" s="40">
        <f t="shared" si="28"/>
        <v>9</v>
      </c>
      <c r="B168" s="39" t="s">
        <v>25</v>
      </c>
      <c r="C168" s="26">
        <v>1</v>
      </c>
      <c r="D168" s="26">
        <f t="shared" si="29"/>
        <v>239.39999999999998</v>
      </c>
      <c r="E168" s="27">
        <f t="shared" si="35"/>
        <v>239.39999999999998</v>
      </c>
      <c r="F168" s="27">
        <v>798</v>
      </c>
      <c r="G168" s="27">
        <f t="shared" si="30"/>
        <v>798</v>
      </c>
      <c r="H168" s="27">
        <f t="shared" si="31"/>
        <v>798</v>
      </c>
      <c r="I168" s="27">
        <f t="shared" si="32"/>
        <v>798</v>
      </c>
      <c r="J168" s="27">
        <v>2100</v>
      </c>
      <c r="K168" s="27">
        <f t="shared" si="33"/>
        <v>2100</v>
      </c>
      <c r="L168" s="28">
        <f t="shared" si="36"/>
        <v>3935.4</v>
      </c>
      <c r="M168" s="28">
        <f t="shared" si="34"/>
        <v>1299935.3999999999</v>
      </c>
      <c r="N168" s="28" t="s">
        <v>56</v>
      </c>
    </row>
    <row r="169" spans="1:14" hidden="1">
      <c r="A169" s="40">
        <f t="shared" si="28"/>
        <v>9</v>
      </c>
      <c r="B169" s="39" t="s">
        <v>26</v>
      </c>
      <c r="C169" s="26">
        <v>1</v>
      </c>
      <c r="D169" s="26">
        <f t="shared" si="29"/>
        <v>226.79999999999998</v>
      </c>
      <c r="E169" s="27">
        <f t="shared" si="35"/>
        <v>226.79999999999998</v>
      </c>
      <c r="F169" s="27">
        <v>756</v>
      </c>
      <c r="G169" s="27">
        <f t="shared" si="30"/>
        <v>756</v>
      </c>
      <c r="H169" s="27">
        <f t="shared" si="31"/>
        <v>756</v>
      </c>
      <c r="I169" s="27">
        <f t="shared" si="32"/>
        <v>756</v>
      </c>
      <c r="J169" s="27">
        <v>2100</v>
      </c>
      <c r="K169" s="27">
        <f t="shared" si="33"/>
        <v>2100</v>
      </c>
      <c r="L169" s="28">
        <f t="shared" si="36"/>
        <v>3838.8</v>
      </c>
      <c r="M169" s="28">
        <f t="shared" si="34"/>
        <v>1299838.8</v>
      </c>
      <c r="N169" s="28" t="s">
        <v>56</v>
      </c>
    </row>
    <row r="170" spans="1:14" hidden="1">
      <c r="A170" s="40">
        <f t="shared" si="28"/>
        <v>6</v>
      </c>
      <c r="B170" s="25" t="s">
        <v>16</v>
      </c>
      <c r="C170" s="26">
        <v>1</v>
      </c>
      <c r="D170" s="37">
        <v>226.79999999999998</v>
      </c>
      <c r="E170" s="27">
        <v>226.79999999999998</v>
      </c>
      <c r="F170" s="26">
        <v>0</v>
      </c>
      <c r="G170" s="26">
        <v>0</v>
      </c>
      <c r="H170" s="26">
        <v>0</v>
      </c>
      <c r="I170" s="26">
        <v>0</v>
      </c>
      <c r="J170" s="27">
        <v>2100</v>
      </c>
      <c r="K170" s="27">
        <f>J170*C170</f>
        <v>2100</v>
      </c>
      <c r="L170" s="28">
        <f t="shared" si="36"/>
        <v>2326.8000000000002</v>
      </c>
      <c r="M170" s="28">
        <f>L170+(24*60*60*15)</f>
        <v>1298326.8</v>
      </c>
      <c r="N170" s="28" t="s">
        <v>55</v>
      </c>
    </row>
    <row r="171" spans="1:14" hidden="1">
      <c r="A171" s="40">
        <f t="shared" si="28"/>
        <v>8</v>
      </c>
      <c r="B171" s="25" t="s">
        <v>17</v>
      </c>
      <c r="C171" s="26">
        <v>1</v>
      </c>
      <c r="D171" s="37">
        <v>220.5</v>
      </c>
      <c r="E171" s="27">
        <v>220.5</v>
      </c>
      <c r="F171" s="26">
        <v>0</v>
      </c>
      <c r="G171" s="26">
        <v>0</v>
      </c>
      <c r="H171" s="26">
        <v>0</v>
      </c>
      <c r="I171" s="26">
        <v>0</v>
      </c>
      <c r="J171" s="27">
        <v>2100</v>
      </c>
      <c r="K171" s="27">
        <f t="shared" ref="K171:K234" si="37">J171*C171</f>
        <v>2100</v>
      </c>
      <c r="L171" s="28">
        <f t="shared" si="36"/>
        <v>2320.5</v>
      </c>
      <c r="M171" s="28">
        <f t="shared" ref="M171:M234" si="38">L171+(24*60*60*15)</f>
        <v>1298320.5</v>
      </c>
      <c r="N171" s="28" t="s">
        <v>55</v>
      </c>
    </row>
    <row r="172" spans="1:14" hidden="1">
      <c r="A172" s="40">
        <f t="shared" si="28"/>
        <v>9</v>
      </c>
      <c r="B172" s="25" t="s">
        <v>18</v>
      </c>
      <c r="C172" s="26">
        <v>1</v>
      </c>
      <c r="D172" s="37">
        <v>226.79999999999998</v>
      </c>
      <c r="E172" s="27">
        <v>226.79999999999998</v>
      </c>
      <c r="F172" s="26">
        <v>0</v>
      </c>
      <c r="G172" s="26">
        <v>0</v>
      </c>
      <c r="H172" s="26">
        <v>0</v>
      </c>
      <c r="I172" s="26">
        <v>0</v>
      </c>
      <c r="J172" s="27">
        <v>2100</v>
      </c>
      <c r="K172" s="27">
        <f t="shared" si="37"/>
        <v>2100</v>
      </c>
      <c r="L172" s="28">
        <f t="shared" si="36"/>
        <v>2326.8000000000002</v>
      </c>
      <c r="M172" s="28">
        <f t="shared" si="38"/>
        <v>1298326.8</v>
      </c>
      <c r="N172" s="28" t="s">
        <v>55</v>
      </c>
    </row>
    <row r="173" spans="1:14">
      <c r="A173" s="40">
        <f t="shared" si="28"/>
        <v>11</v>
      </c>
      <c r="B173" s="25" t="s">
        <v>19</v>
      </c>
      <c r="C173" s="26">
        <v>1</v>
      </c>
      <c r="D173" s="37">
        <v>220.5</v>
      </c>
      <c r="E173" s="27">
        <v>220.5</v>
      </c>
      <c r="F173" s="26">
        <v>0</v>
      </c>
      <c r="G173" s="26">
        <v>0</v>
      </c>
      <c r="H173" s="26">
        <v>0</v>
      </c>
      <c r="I173" s="26">
        <v>0</v>
      </c>
      <c r="J173" s="27">
        <v>2100</v>
      </c>
      <c r="K173" s="27">
        <f t="shared" si="37"/>
        <v>2100</v>
      </c>
      <c r="L173" s="28">
        <f t="shared" si="36"/>
        <v>2320.5</v>
      </c>
      <c r="M173" s="28">
        <f t="shared" si="38"/>
        <v>1298320.5</v>
      </c>
      <c r="N173" s="28" t="s">
        <v>55</v>
      </c>
    </row>
    <row r="174" spans="1:14" hidden="1">
      <c r="A174" s="40">
        <f t="shared" si="28"/>
        <v>11</v>
      </c>
      <c r="B174" s="25" t="s">
        <v>20</v>
      </c>
      <c r="C174" s="26">
        <v>1</v>
      </c>
      <c r="D174" s="37">
        <v>220.5</v>
      </c>
      <c r="E174" s="27">
        <v>220.5</v>
      </c>
      <c r="F174" s="26">
        <v>0</v>
      </c>
      <c r="G174" s="26">
        <v>0</v>
      </c>
      <c r="H174" s="26">
        <v>0</v>
      </c>
      <c r="I174" s="26">
        <v>0</v>
      </c>
      <c r="J174" s="27">
        <v>2100</v>
      </c>
      <c r="K174" s="27">
        <f t="shared" si="37"/>
        <v>2100</v>
      </c>
      <c r="L174" s="28">
        <f t="shared" si="36"/>
        <v>2320.5</v>
      </c>
      <c r="M174" s="28">
        <f t="shared" si="38"/>
        <v>1298320.5</v>
      </c>
      <c r="N174" s="28" t="s">
        <v>55</v>
      </c>
    </row>
    <row r="175" spans="1:14" hidden="1">
      <c r="A175" s="40">
        <f t="shared" si="28"/>
        <v>7</v>
      </c>
      <c r="B175" s="25" t="s">
        <v>21</v>
      </c>
      <c r="C175" s="26">
        <v>1</v>
      </c>
      <c r="D175" s="37">
        <v>245.7</v>
      </c>
      <c r="E175" s="27">
        <v>245.7</v>
      </c>
      <c r="F175" s="26">
        <v>0</v>
      </c>
      <c r="G175" s="26">
        <v>0</v>
      </c>
      <c r="H175" s="26">
        <v>0</v>
      </c>
      <c r="I175" s="26">
        <v>0</v>
      </c>
      <c r="J175" s="27">
        <v>2100</v>
      </c>
      <c r="K175" s="27">
        <f t="shared" si="37"/>
        <v>2100</v>
      </c>
      <c r="L175" s="28">
        <f t="shared" si="36"/>
        <v>2345.6999999999998</v>
      </c>
      <c r="M175" s="28">
        <f t="shared" si="38"/>
        <v>1298345.7</v>
      </c>
      <c r="N175" s="28" t="s">
        <v>55</v>
      </c>
    </row>
    <row r="176" spans="1:14" hidden="1">
      <c r="A176" s="40">
        <f t="shared" si="28"/>
        <v>7</v>
      </c>
      <c r="B176" s="25" t="s">
        <v>22</v>
      </c>
      <c r="C176" s="26">
        <v>1</v>
      </c>
      <c r="D176" s="37">
        <v>220.5</v>
      </c>
      <c r="E176" s="27">
        <v>220.5</v>
      </c>
      <c r="F176" s="26">
        <v>0</v>
      </c>
      <c r="G176" s="26">
        <v>0</v>
      </c>
      <c r="H176" s="26">
        <v>0</v>
      </c>
      <c r="I176" s="26">
        <v>0</v>
      </c>
      <c r="J176" s="27">
        <v>2100</v>
      </c>
      <c r="K176" s="27">
        <f t="shared" si="37"/>
        <v>2100</v>
      </c>
      <c r="L176" s="28">
        <f t="shared" si="36"/>
        <v>2320.5</v>
      </c>
      <c r="M176" s="28">
        <f t="shared" si="38"/>
        <v>1298320.5</v>
      </c>
      <c r="N176" s="28" t="s">
        <v>55</v>
      </c>
    </row>
    <row r="177" spans="1:14" hidden="1">
      <c r="A177" s="40">
        <f t="shared" si="28"/>
        <v>9</v>
      </c>
      <c r="B177" s="25" t="s">
        <v>23</v>
      </c>
      <c r="C177" s="26">
        <v>1</v>
      </c>
      <c r="D177" s="37">
        <v>220.5</v>
      </c>
      <c r="E177" s="27">
        <v>220.5</v>
      </c>
      <c r="F177" s="26">
        <v>0</v>
      </c>
      <c r="G177" s="26">
        <v>0</v>
      </c>
      <c r="H177" s="26">
        <v>0</v>
      </c>
      <c r="I177" s="26">
        <v>0</v>
      </c>
      <c r="J177" s="27">
        <v>2100</v>
      </c>
      <c r="K177" s="27">
        <f t="shared" si="37"/>
        <v>2100</v>
      </c>
      <c r="L177" s="28">
        <f t="shared" si="36"/>
        <v>2320.5</v>
      </c>
      <c r="M177" s="28">
        <f t="shared" si="38"/>
        <v>1298320.5</v>
      </c>
      <c r="N177" s="28" t="s">
        <v>55</v>
      </c>
    </row>
    <row r="178" spans="1:14" hidden="1">
      <c r="A178" s="40">
        <f t="shared" si="28"/>
        <v>6</v>
      </c>
      <c r="B178" s="25" t="s">
        <v>16</v>
      </c>
      <c r="C178" s="26">
        <v>1</v>
      </c>
      <c r="D178" s="37">
        <v>220.5</v>
      </c>
      <c r="E178" s="27">
        <v>220.5</v>
      </c>
      <c r="F178" s="26">
        <v>0</v>
      </c>
      <c r="G178" s="26">
        <v>0</v>
      </c>
      <c r="H178" s="26">
        <v>0</v>
      </c>
      <c r="I178" s="26">
        <v>0</v>
      </c>
      <c r="J178" s="27">
        <v>2100</v>
      </c>
      <c r="K178" s="27">
        <f t="shared" si="37"/>
        <v>2100</v>
      </c>
      <c r="L178" s="28">
        <f t="shared" si="36"/>
        <v>2320.5</v>
      </c>
      <c r="M178" s="28">
        <f t="shared" si="38"/>
        <v>1298320.5</v>
      </c>
      <c r="N178" s="28" t="s">
        <v>55</v>
      </c>
    </row>
    <row r="179" spans="1:14" hidden="1">
      <c r="A179" s="40">
        <f t="shared" si="28"/>
        <v>8</v>
      </c>
      <c r="B179" s="25" t="s">
        <v>17</v>
      </c>
      <c r="C179" s="26">
        <v>1</v>
      </c>
      <c r="D179" s="37">
        <v>239.39999999999998</v>
      </c>
      <c r="E179" s="27">
        <v>239.39999999999998</v>
      </c>
      <c r="F179" s="26">
        <v>0</v>
      </c>
      <c r="G179" s="26">
        <v>0</v>
      </c>
      <c r="H179" s="26">
        <v>0</v>
      </c>
      <c r="I179" s="26">
        <v>0</v>
      </c>
      <c r="J179" s="27">
        <v>2100</v>
      </c>
      <c r="K179" s="27">
        <f t="shared" si="37"/>
        <v>2100</v>
      </c>
      <c r="L179" s="28">
        <f t="shared" si="36"/>
        <v>2339.4</v>
      </c>
      <c r="M179" s="28">
        <f t="shared" si="38"/>
        <v>1298339.3999999999</v>
      </c>
      <c r="N179" s="28" t="s">
        <v>55</v>
      </c>
    </row>
    <row r="180" spans="1:14" hidden="1">
      <c r="A180" s="40">
        <f t="shared" si="28"/>
        <v>9</v>
      </c>
      <c r="B180" s="25" t="s">
        <v>18</v>
      </c>
      <c r="C180" s="26">
        <v>1</v>
      </c>
      <c r="D180" s="37">
        <v>239.39999999999998</v>
      </c>
      <c r="E180" s="27">
        <v>239.39999999999998</v>
      </c>
      <c r="F180" s="26">
        <v>0</v>
      </c>
      <c r="G180" s="26">
        <v>0</v>
      </c>
      <c r="H180" s="26">
        <v>0</v>
      </c>
      <c r="I180" s="26">
        <v>0</v>
      </c>
      <c r="J180" s="27">
        <v>2100</v>
      </c>
      <c r="K180" s="27">
        <f t="shared" si="37"/>
        <v>2100</v>
      </c>
      <c r="L180" s="28">
        <f t="shared" si="36"/>
        <v>2339.4</v>
      </c>
      <c r="M180" s="28">
        <f t="shared" si="38"/>
        <v>1298339.3999999999</v>
      </c>
      <c r="N180" s="28" t="s">
        <v>55</v>
      </c>
    </row>
    <row r="181" spans="1:14">
      <c r="A181" s="40">
        <f t="shared" si="28"/>
        <v>11</v>
      </c>
      <c r="B181" s="25" t="s">
        <v>19</v>
      </c>
      <c r="C181" s="26">
        <v>1</v>
      </c>
      <c r="D181" s="37">
        <v>226.79999999999998</v>
      </c>
      <c r="E181" s="27">
        <v>226.79999999999998</v>
      </c>
      <c r="F181" s="26">
        <v>0</v>
      </c>
      <c r="G181" s="26">
        <v>0</v>
      </c>
      <c r="H181" s="26">
        <v>0</v>
      </c>
      <c r="I181" s="26">
        <v>0</v>
      </c>
      <c r="J181" s="27">
        <v>2100</v>
      </c>
      <c r="K181" s="27">
        <f t="shared" si="37"/>
        <v>2100</v>
      </c>
      <c r="L181" s="28">
        <f t="shared" si="36"/>
        <v>2326.8000000000002</v>
      </c>
      <c r="M181" s="28">
        <f t="shared" si="38"/>
        <v>1298326.8</v>
      </c>
      <c r="N181" s="28" t="s">
        <v>55</v>
      </c>
    </row>
    <row r="182" spans="1:14" hidden="1">
      <c r="A182" s="40">
        <f t="shared" si="28"/>
        <v>11</v>
      </c>
      <c r="B182" s="25" t="s">
        <v>20</v>
      </c>
      <c r="C182" s="26">
        <v>1</v>
      </c>
      <c r="D182" s="37">
        <v>226.79999999999998</v>
      </c>
      <c r="E182" s="27">
        <v>226.79999999999998</v>
      </c>
      <c r="F182" s="26">
        <v>0</v>
      </c>
      <c r="G182" s="26">
        <v>0</v>
      </c>
      <c r="H182" s="26">
        <v>0</v>
      </c>
      <c r="I182" s="26">
        <v>0</v>
      </c>
      <c r="J182" s="27">
        <v>2100</v>
      </c>
      <c r="K182" s="27">
        <f t="shared" si="37"/>
        <v>2100</v>
      </c>
      <c r="L182" s="28">
        <f t="shared" si="36"/>
        <v>2326.8000000000002</v>
      </c>
      <c r="M182" s="28">
        <f t="shared" si="38"/>
        <v>1298326.8</v>
      </c>
      <c r="N182" s="28" t="s">
        <v>55</v>
      </c>
    </row>
    <row r="183" spans="1:14" hidden="1">
      <c r="A183" s="40">
        <f t="shared" si="28"/>
        <v>7</v>
      </c>
      <c r="B183" s="25" t="s">
        <v>21</v>
      </c>
      <c r="C183" s="26">
        <v>1</v>
      </c>
      <c r="D183" s="37">
        <v>226.79999999999998</v>
      </c>
      <c r="E183" s="27">
        <v>226.79999999999998</v>
      </c>
      <c r="F183" s="26">
        <v>0</v>
      </c>
      <c r="G183" s="26">
        <v>0</v>
      </c>
      <c r="H183" s="26">
        <v>0</v>
      </c>
      <c r="I183" s="26">
        <v>0</v>
      </c>
      <c r="J183" s="27">
        <v>2100</v>
      </c>
      <c r="K183" s="27">
        <f t="shared" si="37"/>
        <v>2100</v>
      </c>
      <c r="L183" s="28">
        <f t="shared" si="36"/>
        <v>2326.8000000000002</v>
      </c>
      <c r="M183" s="28">
        <f t="shared" si="38"/>
        <v>1298326.8</v>
      </c>
      <c r="N183" s="28" t="s">
        <v>55</v>
      </c>
    </row>
    <row r="184" spans="1:14" hidden="1">
      <c r="A184" s="40">
        <f t="shared" si="28"/>
        <v>7</v>
      </c>
      <c r="B184" s="25" t="s">
        <v>22</v>
      </c>
      <c r="C184" s="26">
        <v>1</v>
      </c>
      <c r="D184" s="37">
        <v>226.79999999999998</v>
      </c>
      <c r="E184" s="27">
        <v>226.79999999999998</v>
      </c>
      <c r="F184" s="26">
        <v>0</v>
      </c>
      <c r="G184" s="26">
        <v>0</v>
      </c>
      <c r="H184" s="26">
        <v>0</v>
      </c>
      <c r="I184" s="26">
        <v>0</v>
      </c>
      <c r="J184" s="27">
        <v>2100</v>
      </c>
      <c r="K184" s="27">
        <f t="shared" si="37"/>
        <v>2100</v>
      </c>
      <c r="L184" s="28">
        <f t="shared" si="36"/>
        <v>2326.8000000000002</v>
      </c>
      <c r="M184" s="28">
        <f t="shared" si="38"/>
        <v>1298326.8</v>
      </c>
      <c r="N184" s="28" t="s">
        <v>55</v>
      </c>
    </row>
    <row r="185" spans="1:14" hidden="1">
      <c r="A185" s="40">
        <f t="shared" si="28"/>
        <v>9</v>
      </c>
      <c r="B185" s="25" t="s">
        <v>23</v>
      </c>
      <c r="C185" s="26">
        <v>1</v>
      </c>
      <c r="D185" s="37">
        <v>220.5</v>
      </c>
      <c r="E185" s="27">
        <v>220.5</v>
      </c>
      <c r="F185" s="26">
        <v>0</v>
      </c>
      <c r="G185" s="26">
        <v>0</v>
      </c>
      <c r="H185" s="26">
        <v>0</v>
      </c>
      <c r="I185" s="26">
        <v>0</v>
      </c>
      <c r="J185" s="27">
        <v>2100</v>
      </c>
      <c r="K185" s="27">
        <f t="shared" si="37"/>
        <v>2100</v>
      </c>
      <c r="L185" s="28">
        <f t="shared" si="36"/>
        <v>2320.5</v>
      </c>
      <c r="M185" s="28">
        <f t="shared" si="38"/>
        <v>1298320.5</v>
      </c>
      <c r="N185" s="28" t="s">
        <v>55</v>
      </c>
    </row>
    <row r="186" spans="1:14" hidden="1">
      <c r="A186" s="40">
        <f t="shared" si="28"/>
        <v>9</v>
      </c>
      <c r="B186" s="25" t="s">
        <v>18</v>
      </c>
      <c r="C186" s="26">
        <v>1</v>
      </c>
      <c r="D186" s="37">
        <v>226.79999999999998</v>
      </c>
      <c r="E186" s="27">
        <v>226.79999999999998</v>
      </c>
      <c r="F186" s="26">
        <v>0</v>
      </c>
      <c r="G186" s="26">
        <v>0</v>
      </c>
      <c r="H186" s="26">
        <v>0</v>
      </c>
      <c r="I186" s="26">
        <v>0</v>
      </c>
      <c r="J186" s="27">
        <v>2100</v>
      </c>
      <c r="K186" s="27">
        <f t="shared" si="37"/>
        <v>2100</v>
      </c>
      <c r="L186" s="28">
        <f t="shared" si="36"/>
        <v>2326.8000000000002</v>
      </c>
      <c r="M186" s="28">
        <f t="shared" si="38"/>
        <v>1298326.8</v>
      </c>
      <c r="N186" s="28" t="s">
        <v>55</v>
      </c>
    </row>
    <row r="187" spans="1:14">
      <c r="A187" s="40">
        <f t="shared" si="28"/>
        <v>11</v>
      </c>
      <c r="B187" s="25" t="s">
        <v>19</v>
      </c>
      <c r="C187" s="26">
        <v>1</v>
      </c>
      <c r="D187" s="37">
        <v>239.39999999999998</v>
      </c>
      <c r="E187" s="27">
        <v>239.39999999999998</v>
      </c>
      <c r="F187" s="26">
        <v>0</v>
      </c>
      <c r="G187" s="26">
        <v>0</v>
      </c>
      <c r="H187" s="26">
        <v>0</v>
      </c>
      <c r="I187" s="26">
        <v>0</v>
      </c>
      <c r="J187" s="27">
        <v>2100</v>
      </c>
      <c r="K187" s="27">
        <f t="shared" si="37"/>
        <v>2100</v>
      </c>
      <c r="L187" s="28">
        <f t="shared" si="36"/>
        <v>2339.4</v>
      </c>
      <c r="M187" s="28">
        <f t="shared" si="38"/>
        <v>1298339.3999999999</v>
      </c>
      <c r="N187" s="28" t="s">
        <v>55</v>
      </c>
    </row>
    <row r="188" spans="1:14" hidden="1">
      <c r="A188" s="40">
        <f t="shared" si="28"/>
        <v>11</v>
      </c>
      <c r="B188" s="25" t="s">
        <v>20</v>
      </c>
      <c r="C188" s="26">
        <v>1</v>
      </c>
      <c r="D188" s="37">
        <v>239.39999999999998</v>
      </c>
      <c r="E188" s="27">
        <v>239.39999999999998</v>
      </c>
      <c r="F188" s="26">
        <v>0</v>
      </c>
      <c r="G188" s="26">
        <v>0</v>
      </c>
      <c r="H188" s="26">
        <v>0</v>
      </c>
      <c r="I188" s="26">
        <v>0</v>
      </c>
      <c r="J188" s="27">
        <v>2100</v>
      </c>
      <c r="K188" s="27">
        <f t="shared" si="37"/>
        <v>2100</v>
      </c>
      <c r="L188" s="28">
        <f t="shared" si="36"/>
        <v>2339.4</v>
      </c>
      <c r="M188" s="28">
        <f t="shared" si="38"/>
        <v>1298339.3999999999</v>
      </c>
      <c r="N188" s="28" t="s">
        <v>55</v>
      </c>
    </row>
    <row r="189" spans="1:14" hidden="1">
      <c r="A189" s="40">
        <f t="shared" si="28"/>
        <v>7</v>
      </c>
      <c r="B189" s="25" t="s">
        <v>21</v>
      </c>
      <c r="C189" s="26">
        <v>1</v>
      </c>
      <c r="D189" s="37">
        <v>239.39999999999998</v>
      </c>
      <c r="E189" s="27">
        <v>239.39999999999998</v>
      </c>
      <c r="F189" s="26">
        <v>0</v>
      </c>
      <c r="G189" s="26">
        <v>0</v>
      </c>
      <c r="H189" s="26">
        <v>0</v>
      </c>
      <c r="I189" s="26">
        <v>0</v>
      </c>
      <c r="J189" s="27">
        <v>2100</v>
      </c>
      <c r="K189" s="27">
        <f t="shared" si="37"/>
        <v>2100</v>
      </c>
      <c r="L189" s="28">
        <f t="shared" si="36"/>
        <v>2339.4</v>
      </c>
      <c r="M189" s="28">
        <f t="shared" si="38"/>
        <v>1298339.3999999999</v>
      </c>
      <c r="N189" s="28" t="s">
        <v>55</v>
      </c>
    </row>
    <row r="190" spans="1:14">
      <c r="A190" s="40">
        <f t="shared" si="28"/>
        <v>11</v>
      </c>
      <c r="B190" s="25" t="s">
        <v>19</v>
      </c>
      <c r="C190" s="26">
        <v>1</v>
      </c>
      <c r="D190" s="37">
        <v>226.79999999999998</v>
      </c>
      <c r="E190" s="27">
        <v>226.79999999999998</v>
      </c>
      <c r="F190" s="26">
        <v>0</v>
      </c>
      <c r="G190" s="26">
        <v>0</v>
      </c>
      <c r="H190" s="26">
        <v>0</v>
      </c>
      <c r="I190" s="26">
        <v>0</v>
      </c>
      <c r="J190" s="27">
        <v>2100</v>
      </c>
      <c r="K190" s="27">
        <f t="shared" si="37"/>
        <v>2100</v>
      </c>
      <c r="L190" s="28">
        <f t="shared" si="36"/>
        <v>2326.8000000000002</v>
      </c>
      <c r="M190" s="28">
        <f t="shared" si="38"/>
        <v>1298326.8</v>
      </c>
      <c r="N190" s="28" t="s">
        <v>55</v>
      </c>
    </row>
    <row r="191" spans="1:14" hidden="1">
      <c r="A191" s="40">
        <f t="shared" si="28"/>
        <v>8</v>
      </c>
      <c r="B191" s="25" t="s">
        <v>17</v>
      </c>
      <c r="C191" s="26">
        <v>1</v>
      </c>
      <c r="D191" s="37">
        <v>226.79999999999998</v>
      </c>
      <c r="E191" s="27">
        <v>226.79999999999998</v>
      </c>
      <c r="F191" s="26">
        <v>0</v>
      </c>
      <c r="G191" s="26">
        <v>0</v>
      </c>
      <c r="H191" s="26">
        <v>0</v>
      </c>
      <c r="I191" s="26">
        <v>0</v>
      </c>
      <c r="J191" s="27">
        <v>2100</v>
      </c>
      <c r="K191" s="27">
        <f t="shared" si="37"/>
        <v>2100</v>
      </c>
      <c r="L191" s="28">
        <f t="shared" si="36"/>
        <v>2326.8000000000002</v>
      </c>
      <c r="M191" s="28">
        <f t="shared" si="38"/>
        <v>1298326.8</v>
      </c>
      <c r="N191" s="28" t="s">
        <v>55</v>
      </c>
    </row>
    <row r="192" spans="1:14" hidden="1">
      <c r="A192" s="40">
        <f t="shared" si="28"/>
        <v>9</v>
      </c>
      <c r="B192" s="25" t="s">
        <v>18</v>
      </c>
      <c r="C192" s="26">
        <v>1</v>
      </c>
      <c r="D192" s="37">
        <v>226.79999999999998</v>
      </c>
      <c r="E192" s="27">
        <v>226.79999999999998</v>
      </c>
      <c r="F192" s="26">
        <v>0</v>
      </c>
      <c r="G192" s="26">
        <v>0</v>
      </c>
      <c r="H192" s="26">
        <v>0</v>
      </c>
      <c r="I192" s="26">
        <v>0</v>
      </c>
      <c r="J192" s="27">
        <v>2100</v>
      </c>
      <c r="K192" s="27">
        <f t="shared" si="37"/>
        <v>2100</v>
      </c>
      <c r="L192" s="28">
        <f t="shared" si="36"/>
        <v>2326.8000000000002</v>
      </c>
      <c r="M192" s="28">
        <f t="shared" si="38"/>
        <v>1298326.8</v>
      </c>
      <c r="N192" s="28" t="s">
        <v>55</v>
      </c>
    </row>
    <row r="193" spans="1:14">
      <c r="A193" s="40">
        <f t="shared" si="28"/>
        <v>11</v>
      </c>
      <c r="B193" s="25" t="s">
        <v>19</v>
      </c>
      <c r="C193" s="26">
        <v>1</v>
      </c>
      <c r="D193" s="37">
        <v>226.79999999999998</v>
      </c>
      <c r="E193" s="27">
        <v>226.79999999999998</v>
      </c>
      <c r="F193" s="26">
        <v>0</v>
      </c>
      <c r="G193" s="26">
        <v>0</v>
      </c>
      <c r="H193" s="26">
        <v>0</v>
      </c>
      <c r="I193" s="26">
        <v>0</v>
      </c>
      <c r="J193" s="27">
        <v>2100</v>
      </c>
      <c r="K193" s="27">
        <f t="shared" si="37"/>
        <v>2100</v>
      </c>
      <c r="L193" s="28">
        <f t="shared" si="36"/>
        <v>2326.8000000000002</v>
      </c>
      <c r="M193" s="28">
        <f t="shared" si="38"/>
        <v>1298326.8</v>
      </c>
      <c r="N193" s="28" t="s">
        <v>55</v>
      </c>
    </row>
    <row r="194" spans="1:14" hidden="1">
      <c r="A194" s="40">
        <f t="shared" si="28"/>
        <v>11</v>
      </c>
      <c r="B194" s="25" t="s">
        <v>20</v>
      </c>
      <c r="C194" s="26">
        <v>1</v>
      </c>
      <c r="D194" s="37">
        <v>220.5</v>
      </c>
      <c r="E194" s="27">
        <v>220.5</v>
      </c>
      <c r="F194" s="26">
        <v>0</v>
      </c>
      <c r="G194" s="26">
        <v>0</v>
      </c>
      <c r="H194" s="26">
        <v>0</v>
      </c>
      <c r="I194" s="26">
        <v>0</v>
      </c>
      <c r="J194" s="27">
        <v>2100</v>
      </c>
      <c r="K194" s="27">
        <f t="shared" si="37"/>
        <v>2100</v>
      </c>
      <c r="L194" s="28">
        <f t="shared" si="36"/>
        <v>2320.5</v>
      </c>
      <c r="M194" s="28">
        <f t="shared" si="38"/>
        <v>1298320.5</v>
      </c>
      <c r="N194" s="28" t="s">
        <v>55</v>
      </c>
    </row>
    <row r="195" spans="1:14">
      <c r="A195" s="40">
        <f t="shared" ref="A195:A237" si="39">COUNTIFS($B$2:$B$237,B195)</f>
        <v>11</v>
      </c>
      <c r="B195" s="25" t="s">
        <v>19</v>
      </c>
      <c r="C195" s="26">
        <v>1</v>
      </c>
      <c r="D195" s="37">
        <v>226.79999999999998</v>
      </c>
      <c r="E195" s="27">
        <v>226.79999999999998</v>
      </c>
      <c r="F195" s="26">
        <v>0</v>
      </c>
      <c r="G195" s="26">
        <v>0</v>
      </c>
      <c r="H195" s="26">
        <v>0</v>
      </c>
      <c r="I195" s="26">
        <v>0</v>
      </c>
      <c r="J195" s="27">
        <v>2100</v>
      </c>
      <c r="K195" s="27">
        <f t="shared" si="37"/>
        <v>2100</v>
      </c>
      <c r="L195" s="28">
        <f t="shared" si="36"/>
        <v>2326.8000000000002</v>
      </c>
      <c r="M195" s="28">
        <f t="shared" si="38"/>
        <v>1298326.8</v>
      </c>
      <c r="N195" s="28" t="s">
        <v>55</v>
      </c>
    </row>
    <row r="196" spans="1:14" hidden="1">
      <c r="A196" s="40">
        <f t="shared" si="39"/>
        <v>11</v>
      </c>
      <c r="B196" s="25" t="s">
        <v>20</v>
      </c>
      <c r="C196" s="26">
        <v>1</v>
      </c>
      <c r="D196" s="37">
        <v>220.5</v>
      </c>
      <c r="E196" s="27">
        <v>220.5</v>
      </c>
      <c r="F196" s="26">
        <v>0</v>
      </c>
      <c r="G196" s="26">
        <v>0</v>
      </c>
      <c r="H196" s="26">
        <v>0</v>
      </c>
      <c r="I196" s="26">
        <v>0</v>
      </c>
      <c r="J196" s="27">
        <v>2100</v>
      </c>
      <c r="K196" s="27">
        <f t="shared" si="37"/>
        <v>2100</v>
      </c>
      <c r="L196" s="28">
        <f t="shared" si="36"/>
        <v>2320.5</v>
      </c>
      <c r="M196" s="28">
        <f t="shared" si="38"/>
        <v>1298320.5</v>
      </c>
      <c r="N196" s="28" t="s">
        <v>55</v>
      </c>
    </row>
    <row r="197" spans="1:14" hidden="1">
      <c r="A197" s="40">
        <f t="shared" si="39"/>
        <v>7</v>
      </c>
      <c r="B197" s="25" t="s">
        <v>21</v>
      </c>
      <c r="C197" s="26">
        <v>1</v>
      </c>
      <c r="D197" s="37">
        <v>220.5</v>
      </c>
      <c r="E197" s="27">
        <v>220.5</v>
      </c>
      <c r="F197" s="26">
        <v>0</v>
      </c>
      <c r="G197" s="26">
        <v>0</v>
      </c>
      <c r="H197" s="26">
        <v>0</v>
      </c>
      <c r="I197" s="26">
        <v>0</v>
      </c>
      <c r="J197" s="27">
        <v>2100</v>
      </c>
      <c r="K197" s="27">
        <f t="shared" si="37"/>
        <v>2100</v>
      </c>
      <c r="L197" s="28">
        <f t="shared" si="36"/>
        <v>2320.5</v>
      </c>
      <c r="M197" s="28">
        <f t="shared" si="38"/>
        <v>1298320.5</v>
      </c>
      <c r="N197" s="28" t="s">
        <v>55</v>
      </c>
    </row>
    <row r="198" spans="1:14" hidden="1">
      <c r="A198" s="40">
        <f t="shared" si="39"/>
        <v>7</v>
      </c>
      <c r="B198" s="25" t="s">
        <v>22</v>
      </c>
      <c r="C198" s="26">
        <v>1</v>
      </c>
      <c r="D198" s="37">
        <v>245.7</v>
      </c>
      <c r="E198" s="27">
        <v>245.7</v>
      </c>
      <c r="F198" s="26">
        <v>0</v>
      </c>
      <c r="G198" s="26">
        <v>0</v>
      </c>
      <c r="H198" s="26">
        <v>0</v>
      </c>
      <c r="I198" s="26">
        <v>0</v>
      </c>
      <c r="J198" s="27">
        <v>2100</v>
      </c>
      <c r="K198" s="27">
        <f t="shared" si="37"/>
        <v>2100</v>
      </c>
      <c r="L198" s="28">
        <f t="shared" si="36"/>
        <v>2345.6999999999998</v>
      </c>
      <c r="M198" s="28">
        <f t="shared" si="38"/>
        <v>1298345.7</v>
      </c>
      <c r="N198" s="28" t="s">
        <v>55</v>
      </c>
    </row>
    <row r="199" spans="1:14" hidden="1">
      <c r="A199" s="40">
        <f t="shared" si="39"/>
        <v>9</v>
      </c>
      <c r="B199" s="25" t="s">
        <v>23</v>
      </c>
      <c r="C199" s="26">
        <v>1</v>
      </c>
      <c r="D199" s="37">
        <v>220.5</v>
      </c>
      <c r="E199" s="27">
        <v>220.5</v>
      </c>
      <c r="F199" s="26">
        <v>0</v>
      </c>
      <c r="G199" s="26">
        <v>0</v>
      </c>
      <c r="H199" s="26">
        <v>0</v>
      </c>
      <c r="I199" s="26">
        <v>0</v>
      </c>
      <c r="J199" s="27">
        <v>2100</v>
      </c>
      <c r="K199" s="27">
        <f t="shared" si="37"/>
        <v>2100</v>
      </c>
      <c r="L199" s="28">
        <f t="shared" si="36"/>
        <v>2320.5</v>
      </c>
      <c r="M199" s="28">
        <f t="shared" si="38"/>
        <v>1298320.5</v>
      </c>
      <c r="N199" s="28" t="s">
        <v>55</v>
      </c>
    </row>
    <row r="200" spans="1:14" hidden="1">
      <c r="A200" s="40">
        <f t="shared" si="39"/>
        <v>6</v>
      </c>
      <c r="B200" s="25" t="s">
        <v>16</v>
      </c>
      <c r="C200" s="26">
        <v>1</v>
      </c>
      <c r="D200" s="37">
        <v>220.5</v>
      </c>
      <c r="E200" s="27">
        <v>220.5</v>
      </c>
      <c r="F200" s="26">
        <v>0</v>
      </c>
      <c r="G200" s="26">
        <v>0</v>
      </c>
      <c r="H200" s="26">
        <v>0</v>
      </c>
      <c r="I200" s="26">
        <v>0</v>
      </c>
      <c r="J200" s="27">
        <v>2100</v>
      </c>
      <c r="K200" s="27">
        <f t="shared" si="37"/>
        <v>2100</v>
      </c>
      <c r="L200" s="28">
        <f t="shared" si="36"/>
        <v>2320.5</v>
      </c>
      <c r="M200" s="28">
        <f t="shared" si="38"/>
        <v>1298320.5</v>
      </c>
      <c r="N200" s="28" t="s">
        <v>55</v>
      </c>
    </row>
    <row r="201" spans="1:14" hidden="1">
      <c r="A201" s="40">
        <f t="shared" si="39"/>
        <v>8</v>
      </c>
      <c r="B201" s="25" t="s">
        <v>17</v>
      </c>
      <c r="C201" s="26">
        <v>1</v>
      </c>
      <c r="D201" s="37">
        <v>220.5</v>
      </c>
      <c r="E201" s="27">
        <v>220.5</v>
      </c>
      <c r="F201" s="26">
        <v>0</v>
      </c>
      <c r="G201" s="26">
        <v>0</v>
      </c>
      <c r="H201" s="26">
        <v>0</v>
      </c>
      <c r="I201" s="26">
        <v>0</v>
      </c>
      <c r="J201" s="27">
        <v>2100</v>
      </c>
      <c r="K201" s="27">
        <f t="shared" si="37"/>
        <v>2100</v>
      </c>
      <c r="L201" s="28">
        <f t="shared" si="36"/>
        <v>2320.5</v>
      </c>
      <c r="M201" s="28">
        <f t="shared" si="38"/>
        <v>1298320.5</v>
      </c>
      <c r="N201" s="28" t="s">
        <v>55</v>
      </c>
    </row>
    <row r="202" spans="1:14" hidden="1">
      <c r="A202" s="40">
        <f t="shared" si="39"/>
        <v>9</v>
      </c>
      <c r="B202" s="25" t="s">
        <v>18</v>
      </c>
      <c r="C202" s="26">
        <v>1</v>
      </c>
      <c r="D202" s="37">
        <v>239.39999999999998</v>
      </c>
      <c r="E202" s="27">
        <v>239.39999999999998</v>
      </c>
      <c r="F202" s="26">
        <v>0</v>
      </c>
      <c r="G202" s="26">
        <v>0</v>
      </c>
      <c r="H202" s="26">
        <v>0</v>
      </c>
      <c r="I202" s="26">
        <v>0</v>
      </c>
      <c r="J202" s="27">
        <v>2100</v>
      </c>
      <c r="K202" s="27">
        <f t="shared" si="37"/>
        <v>2100</v>
      </c>
      <c r="L202" s="28">
        <f t="shared" ref="L202:L237" si="40">(E202+K202+I202+G202)</f>
        <v>2339.4</v>
      </c>
      <c r="M202" s="28">
        <f t="shared" si="38"/>
        <v>1298339.3999999999</v>
      </c>
      <c r="N202" s="28" t="s">
        <v>55</v>
      </c>
    </row>
    <row r="203" spans="1:14" hidden="1">
      <c r="A203" s="40">
        <f t="shared" si="39"/>
        <v>9</v>
      </c>
      <c r="B203" s="25" t="s">
        <v>23</v>
      </c>
      <c r="C203" s="26">
        <v>1</v>
      </c>
      <c r="D203" s="37">
        <v>239.39999999999998</v>
      </c>
      <c r="E203" s="27">
        <v>239.39999999999998</v>
      </c>
      <c r="F203" s="26">
        <v>0</v>
      </c>
      <c r="G203" s="26">
        <v>0</v>
      </c>
      <c r="H203" s="26">
        <v>0</v>
      </c>
      <c r="I203" s="26">
        <v>0</v>
      </c>
      <c r="J203" s="27">
        <v>2100</v>
      </c>
      <c r="K203" s="27">
        <f t="shared" si="37"/>
        <v>2100</v>
      </c>
      <c r="L203" s="28">
        <f t="shared" si="40"/>
        <v>2339.4</v>
      </c>
      <c r="M203" s="28">
        <f t="shared" si="38"/>
        <v>1298339.3999999999</v>
      </c>
      <c r="N203" s="28" t="s">
        <v>55</v>
      </c>
    </row>
    <row r="204" spans="1:14" hidden="1">
      <c r="A204" s="40">
        <f t="shared" si="39"/>
        <v>8</v>
      </c>
      <c r="B204" s="25" t="s">
        <v>17</v>
      </c>
      <c r="C204" s="26">
        <v>1</v>
      </c>
      <c r="D204" s="37">
        <v>226.79999999999998</v>
      </c>
      <c r="E204" s="27">
        <v>226.79999999999998</v>
      </c>
      <c r="F204" s="26">
        <v>0</v>
      </c>
      <c r="G204" s="26">
        <v>0</v>
      </c>
      <c r="H204" s="26">
        <v>0</v>
      </c>
      <c r="I204" s="26">
        <v>0</v>
      </c>
      <c r="J204" s="27">
        <v>2100</v>
      </c>
      <c r="K204" s="27">
        <f t="shared" si="37"/>
        <v>2100</v>
      </c>
      <c r="L204" s="28">
        <f t="shared" si="40"/>
        <v>2326.8000000000002</v>
      </c>
      <c r="M204" s="28">
        <f t="shared" si="38"/>
        <v>1298326.8</v>
      </c>
      <c r="N204" s="28" t="s">
        <v>55</v>
      </c>
    </row>
    <row r="205" spans="1:14" hidden="1">
      <c r="A205" s="40">
        <f t="shared" si="39"/>
        <v>9</v>
      </c>
      <c r="B205" s="25" t="s">
        <v>18</v>
      </c>
      <c r="C205" s="26">
        <v>1</v>
      </c>
      <c r="D205" s="37">
        <v>226.79999999999998</v>
      </c>
      <c r="E205" s="27">
        <v>226.79999999999998</v>
      </c>
      <c r="F205" s="26">
        <v>0</v>
      </c>
      <c r="G205" s="26">
        <v>0</v>
      </c>
      <c r="H205" s="26">
        <v>0</v>
      </c>
      <c r="I205" s="26">
        <v>0</v>
      </c>
      <c r="J205" s="27">
        <v>2100</v>
      </c>
      <c r="K205" s="27">
        <f t="shared" si="37"/>
        <v>2100</v>
      </c>
      <c r="L205" s="28">
        <f t="shared" si="40"/>
        <v>2326.8000000000002</v>
      </c>
      <c r="M205" s="28">
        <f t="shared" si="38"/>
        <v>1298326.8</v>
      </c>
      <c r="N205" s="28" t="s">
        <v>55</v>
      </c>
    </row>
    <row r="206" spans="1:14">
      <c r="A206" s="40">
        <f t="shared" si="39"/>
        <v>11</v>
      </c>
      <c r="B206" s="25" t="s">
        <v>19</v>
      </c>
      <c r="C206" s="26">
        <v>1</v>
      </c>
      <c r="D206" s="37">
        <v>226.79999999999998</v>
      </c>
      <c r="E206" s="27">
        <v>226.79999999999998</v>
      </c>
      <c r="F206" s="26">
        <v>0</v>
      </c>
      <c r="G206" s="26">
        <v>0</v>
      </c>
      <c r="H206" s="26">
        <v>0</v>
      </c>
      <c r="I206" s="26">
        <v>0</v>
      </c>
      <c r="J206" s="27">
        <v>2100</v>
      </c>
      <c r="K206" s="27">
        <f t="shared" si="37"/>
        <v>2100</v>
      </c>
      <c r="L206" s="28">
        <f t="shared" si="40"/>
        <v>2326.8000000000002</v>
      </c>
      <c r="M206" s="28">
        <f t="shared" si="38"/>
        <v>1298326.8</v>
      </c>
      <c r="N206" s="28" t="s">
        <v>55</v>
      </c>
    </row>
    <row r="207" spans="1:14" hidden="1">
      <c r="A207" s="40">
        <f t="shared" si="39"/>
        <v>11</v>
      </c>
      <c r="B207" s="25" t="s">
        <v>20</v>
      </c>
      <c r="C207" s="26">
        <v>1</v>
      </c>
      <c r="D207" s="37">
        <v>226.79999999999998</v>
      </c>
      <c r="E207" s="27">
        <v>226.79999999999998</v>
      </c>
      <c r="F207" s="26">
        <v>0</v>
      </c>
      <c r="G207" s="26">
        <v>0</v>
      </c>
      <c r="H207" s="26">
        <v>0</v>
      </c>
      <c r="I207" s="26">
        <v>0</v>
      </c>
      <c r="J207" s="27">
        <v>2100</v>
      </c>
      <c r="K207" s="27">
        <f t="shared" si="37"/>
        <v>2100</v>
      </c>
      <c r="L207" s="28">
        <f t="shared" si="40"/>
        <v>2326.8000000000002</v>
      </c>
      <c r="M207" s="28">
        <f t="shared" si="38"/>
        <v>1298326.8</v>
      </c>
      <c r="N207" s="28" t="s">
        <v>55</v>
      </c>
    </row>
    <row r="208" spans="1:14">
      <c r="A208" s="40">
        <f t="shared" si="39"/>
        <v>11</v>
      </c>
      <c r="B208" s="25" t="s">
        <v>19</v>
      </c>
      <c r="C208" s="26">
        <v>1</v>
      </c>
      <c r="D208" s="37">
        <v>220.5</v>
      </c>
      <c r="E208" s="27">
        <v>220.5</v>
      </c>
      <c r="F208" s="26">
        <v>0</v>
      </c>
      <c r="G208" s="26">
        <v>0</v>
      </c>
      <c r="H208" s="26">
        <v>0</v>
      </c>
      <c r="I208" s="26">
        <v>0</v>
      </c>
      <c r="J208" s="27">
        <v>2100</v>
      </c>
      <c r="K208" s="27">
        <f t="shared" si="37"/>
        <v>2100</v>
      </c>
      <c r="L208" s="28">
        <f t="shared" si="40"/>
        <v>2320.5</v>
      </c>
      <c r="M208" s="28">
        <f t="shared" si="38"/>
        <v>1298320.5</v>
      </c>
      <c r="N208" s="28" t="s">
        <v>55</v>
      </c>
    </row>
    <row r="209" spans="1:14" hidden="1">
      <c r="A209" s="40">
        <f t="shared" si="39"/>
        <v>11</v>
      </c>
      <c r="B209" s="25" t="s">
        <v>20</v>
      </c>
      <c r="C209" s="26">
        <v>1</v>
      </c>
      <c r="D209" s="37">
        <v>226.79999999999998</v>
      </c>
      <c r="E209" s="27">
        <v>226.79999999999998</v>
      </c>
      <c r="F209" s="26">
        <v>0</v>
      </c>
      <c r="G209" s="26">
        <v>0</v>
      </c>
      <c r="H209" s="26">
        <v>0</v>
      </c>
      <c r="I209" s="26">
        <v>0</v>
      </c>
      <c r="J209" s="27">
        <v>2100</v>
      </c>
      <c r="K209" s="27">
        <f t="shared" si="37"/>
        <v>2100</v>
      </c>
      <c r="L209" s="28">
        <f t="shared" si="40"/>
        <v>2326.8000000000002</v>
      </c>
      <c r="M209" s="28">
        <f t="shared" si="38"/>
        <v>1298326.8</v>
      </c>
      <c r="N209" s="28" t="s">
        <v>55</v>
      </c>
    </row>
    <row r="210" spans="1:14" hidden="1">
      <c r="A210" s="40">
        <f t="shared" si="39"/>
        <v>7</v>
      </c>
      <c r="B210" s="25" t="s">
        <v>21</v>
      </c>
      <c r="C210" s="26">
        <v>1</v>
      </c>
      <c r="D210" s="37">
        <v>239.39999999999998</v>
      </c>
      <c r="E210" s="27">
        <v>239.39999999999998</v>
      </c>
      <c r="F210" s="26">
        <v>0</v>
      </c>
      <c r="G210" s="26">
        <v>0</v>
      </c>
      <c r="H210" s="26">
        <v>0</v>
      </c>
      <c r="I210" s="26">
        <v>0</v>
      </c>
      <c r="J210" s="27">
        <v>2100</v>
      </c>
      <c r="K210" s="27">
        <f t="shared" si="37"/>
        <v>2100</v>
      </c>
      <c r="L210" s="28">
        <f t="shared" si="40"/>
        <v>2339.4</v>
      </c>
      <c r="M210" s="28">
        <f t="shared" si="38"/>
        <v>1298339.3999999999</v>
      </c>
      <c r="N210" s="28" t="s">
        <v>55</v>
      </c>
    </row>
    <row r="211" spans="1:14" hidden="1">
      <c r="A211" s="40">
        <f t="shared" si="39"/>
        <v>7</v>
      </c>
      <c r="B211" s="25" t="s">
        <v>22</v>
      </c>
      <c r="C211" s="26">
        <v>1</v>
      </c>
      <c r="D211" s="37">
        <v>239.39999999999998</v>
      </c>
      <c r="E211" s="27">
        <v>239.39999999999998</v>
      </c>
      <c r="F211" s="26">
        <v>0</v>
      </c>
      <c r="G211" s="26">
        <v>0</v>
      </c>
      <c r="H211" s="26">
        <v>0</v>
      </c>
      <c r="I211" s="26">
        <v>0</v>
      </c>
      <c r="J211" s="27">
        <v>2100</v>
      </c>
      <c r="K211" s="27">
        <f t="shared" si="37"/>
        <v>2100</v>
      </c>
      <c r="L211" s="28">
        <f t="shared" si="40"/>
        <v>2339.4</v>
      </c>
      <c r="M211" s="28">
        <f t="shared" si="38"/>
        <v>1298339.3999999999</v>
      </c>
      <c r="N211" s="28" t="s">
        <v>55</v>
      </c>
    </row>
    <row r="212" spans="1:14" hidden="1">
      <c r="A212" s="40">
        <f t="shared" si="39"/>
        <v>9</v>
      </c>
      <c r="B212" s="25" t="s">
        <v>23</v>
      </c>
      <c r="C212" s="26">
        <v>1</v>
      </c>
      <c r="D212" s="37">
        <v>239.39999999999998</v>
      </c>
      <c r="E212" s="27">
        <v>239.39999999999998</v>
      </c>
      <c r="F212" s="26">
        <v>0</v>
      </c>
      <c r="G212" s="26">
        <v>0</v>
      </c>
      <c r="H212" s="26">
        <v>0</v>
      </c>
      <c r="I212" s="26">
        <v>0</v>
      </c>
      <c r="J212" s="27">
        <v>2100</v>
      </c>
      <c r="K212" s="27">
        <f t="shared" si="37"/>
        <v>2100</v>
      </c>
      <c r="L212" s="28">
        <f t="shared" si="40"/>
        <v>2339.4</v>
      </c>
      <c r="M212" s="28">
        <f t="shared" si="38"/>
        <v>1298339.3999999999</v>
      </c>
      <c r="N212" s="28" t="s">
        <v>55</v>
      </c>
    </row>
    <row r="213" spans="1:14" hidden="1">
      <c r="A213" s="40">
        <f t="shared" si="39"/>
        <v>6</v>
      </c>
      <c r="B213" s="25" t="s">
        <v>16</v>
      </c>
      <c r="C213" s="26">
        <v>1</v>
      </c>
      <c r="D213" s="37">
        <v>226.79999999999998</v>
      </c>
      <c r="E213" s="27">
        <v>226.79999999999998</v>
      </c>
      <c r="F213" s="26">
        <v>0</v>
      </c>
      <c r="G213" s="26">
        <v>0</v>
      </c>
      <c r="H213" s="26">
        <v>0</v>
      </c>
      <c r="I213" s="26">
        <v>0</v>
      </c>
      <c r="J213" s="27">
        <v>2100</v>
      </c>
      <c r="K213" s="27">
        <f t="shared" si="37"/>
        <v>2100</v>
      </c>
      <c r="L213" s="28">
        <f t="shared" si="40"/>
        <v>2326.8000000000002</v>
      </c>
      <c r="M213" s="28">
        <f t="shared" si="38"/>
        <v>1298326.8</v>
      </c>
      <c r="N213" s="28" t="s">
        <v>55</v>
      </c>
    </row>
    <row r="214" spans="1:14" hidden="1">
      <c r="A214" s="40">
        <f t="shared" si="39"/>
        <v>8</v>
      </c>
      <c r="B214" s="25" t="s">
        <v>17</v>
      </c>
      <c r="C214" s="26">
        <v>1</v>
      </c>
      <c r="D214" s="37">
        <v>226.79999999999998</v>
      </c>
      <c r="E214" s="27">
        <v>226.79999999999998</v>
      </c>
      <c r="F214" s="26">
        <v>0</v>
      </c>
      <c r="G214" s="26">
        <v>0</v>
      </c>
      <c r="H214" s="26">
        <v>0</v>
      </c>
      <c r="I214" s="26">
        <v>0</v>
      </c>
      <c r="J214" s="27">
        <v>2100</v>
      </c>
      <c r="K214" s="27">
        <f t="shared" si="37"/>
        <v>2100</v>
      </c>
      <c r="L214" s="28">
        <f t="shared" si="40"/>
        <v>2326.8000000000002</v>
      </c>
      <c r="M214" s="28">
        <f t="shared" si="38"/>
        <v>1298326.8</v>
      </c>
      <c r="N214" s="28" t="s">
        <v>55</v>
      </c>
    </row>
    <row r="215" spans="1:14" hidden="1">
      <c r="A215" s="40">
        <f t="shared" si="39"/>
        <v>9</v>
      </c>
      <c r="B215" s="25" t="s">
        <v>18</v>
      </c>
      <c r="C215" s="26">
        <v>1</v>
      </c>
      <c r="D215" s="37">
        <v>226.79999999999998</v>
      </c>
      <c r="E215" s="27">
        <v>226.79999999999998</v>
      </c>
      <c r="F215" s="26">
        <v>0</v>
      </c>
      <c r="G215" s="26">
        <v>0</v>
      </c>
      <c r="H215" s="26">
        <v>0</v>
      </c>
      <c r="I215" s="26">
        <v>0</v>
      </c>
      <c r="J215" s="27">
        <v>2100</v>
      </c>
      <c r="K215" s="27">
        <f t="shared" si="37"/>
        <v>2100</v>
      </c>
      <c r="L215" s="28">
        <f t="shared" si="40"/>
        <v>2326.8000000000002</v>
      </c>
      <c r="M215" s="28">
        <f t="shared" si="38"/>
        <v>1298326.8</v>
      </c>
      <c r="N215" s="28" t="s">
        <v>55</v>
      </c>
    </row>
    <row r="216" spans="1:14">
      <c r="A216" s="40">
        <f t="shared" si="39"/>
        <v>11</v>
      </c>
      <c r="B216" s="25" t="s">
        <v>19</v>
      </c>
      <c r="C216" s="26">
        <v>1</v>
      </c>
      <c r="D216" s="37">
        <v>220.5</v>
      </c>
      <c r="E216" s="27">
        <v>220.5</v>
      </c>
      <c r="F216" s="26">
        <v>0</v>
      </c>
      <c r="G216" s="26">
        <v>0</v>
      </c>
      <c r="H216" s="26">
        <v>0</v>
      </c>
      <c r="I216" s="26">
        <v>0</v>
      </c>
      <c r="J216" s="27">
        <v>2100</v>
      </c>
      <c r="K216" s="27">
        <f t="shared" si="37"/>
        <v>2100</v>
      </c>
      <c r="L216" s="28">
        <f t="shared" si="40"/>
        <v>2320.5</v>
      </c>
      <c r="M216" s="28">
        <f t="shared" si="38"/>
        <v>1298320.5</v>
      </c>
      <c r="N216" s="28" t="s">
        <v>55</v>
      </c>
    </row>
    <row r="217" spans="1:14" hidden="1">
      <c r="A217" s="40">
        <f t="shared" si="39"/>
        <v>11</v>
      </c>
      <c r="B217" s="25" t="s">
        <v>20</v>
      </c>
      <c r="C217" s="26">
        <v>1</v>
      </c>
      <c r="D217" s="37">
        <v>220.5</v>
      </c>
      <c r="E217" s="27">
        <v>220.5</v>
      </c>
      <c r="F217" s="26">
        <v>0</v>
      </c>
      <c r="G217" s="26">
        <v>0</v>
      </c>
      <c r="H217" s="26">
        <v>0</v>
      </c>
      <c r="I217" s="26">
        <v>0</v>
      </c>
      <c r="J217" s="27">
        <v>2100</v>
      </c>
      <c r="K217" s="27">
        <f t="shared" si="37"/>
        <v>2100</v>
      </c>
      <c r="L217" s="28">
        <f t="shared" si="40"/>
        <v>2320.5</v>
      </c>
      <c r="M217" s="28">
        <f t="shared" si="38"/>
        <v>1298320.5</v>
      </c>
      <c r="N217" s="28" t="s">
        <v>55</v>
      </c>
    </row>
    <row r="218" spans="1:14" hidden="1">
      <c r="A218" s="40">
        <f t="shared" si="39"/>
        <v>11</v>
      </c>
      <c r="B218" s="25" t="s">
        <v>20</v>
      </c>
      <c r="C218" s="26">
        <v>1</v>
      </c>
      <c r="D218" s="37">
        <v>239.39999999999998</v>
      </c>
      <c r="E218" s="27">
        <v>239.39999999999998</v>
      </c>
      <c r="F218" s="26">
        <v>0</v>
      </c>
      <c r="G218" s="26">
        <v>0</v>
      </c>
      <c r="H218" s="26">
        <v>0</v>
      </c>
      <c r="I218" s="26">
        <v>0</v>
      </c>
      <c r="J218" s="27">
        <v>2100</v>
      </c>
      <c r="K218" s="27">
        <f t="shared" si="37"/>
        <v>2100</v>
      </c>
      <c r="L218" s="28">
        <f t="shared" si="40"/>
        <v>2339.4</v>
      </c>
      <c r="M218" s="28">
        <f t="shared" si="38"/>
        <v>1298339.3999999999</v>
      </c>
      <c r="N218" s="28" t="s">
        <v>55</v>
      </c>
    </row>
    <row r="219" spans="1:14" hidden="1">
      <c r="A219" s="40">
        <f t="shared" si="39"/>
        <v>7</v>
      </c>
      <c r="B219" s="25" t="s">
        <v>21</v>
      </c>
      <c r="C219" s="26">
        <v>1</v>
      </c>
      <c r="D219" s="37">
        <v>239.39999999999998</v>
      </c>
      <c r="E219" s="27">
        <v>239.39999999999998</v>
      </c>
      <c r="F219" s="26">
        <v>0</v>
      </c>
      <c r="G219" s="26">
        <v>0</v>
      </c>
      <c r="H219" s="26">
        <v>0</v>
      </c>
      <c r="I219" s="26">
        <v>0</v>
      </c>
      <c r="J219" s="27">
        <v>2100</v>
      </c>
      <c r="K219" s="27">
        <f t="shared" si="37"/>
        <v>2100</v>
      </c>
      <c r="L219" s="28">
        <f t="shared" si="40"/>
        <v>2339.4</v>
      </c>
      <c r="M219" s="28">
        <f t="shared" si="38"/>
        <v>1298339.3999999999</v>
      </c>
      <c r="N219" s="28" t="s">
        <v>55</v>
      </c>
    </row>
    <row r="220" spans="1:14" hidden="1">
      <c r="A220" s="40">
        <f t="shared" si="39"/>
        <v>7</v>
      </c>
      <c r="B220" s="25" t="s">
        <v>22</v>
      </c>
      <c r="C220" s="26">
        <v>1</v>
      </c>
      <c r="D220" s="37">
        <v>226.79999999999998</v>
      </c>
      <c r="E220" s="27">
        <v>226.79999999999998</v>
      </c>
      <c r="F220" s="26">
        <v>0</v>
      </c>
      <c r="G220" s="26">
        <v>0</v>
      </c>
      <c r="H220" s="26">
        <v>0</v>
      </c>
      <c r="I220" s="26">
        <v>0</v>
      </c>
      <c r="J220" s="27">
        <v>2100</v>
      </c>
      <c r="K220" s="27">
        <f t="shared" si="37"/>
        <v>2100</v>
      </c>
      <c r="L220" s="28">
        <f t="shared" si="40"/>
        <v>2326.8000000000002</v>
      </c>
      <c r="M220" s="28">
        <f t="shared" si="38"/>
        <v>1298326.8</v>
      </c>
      <c r="N220" s="28" t="s">
        <v>55</v>
      </c>
    </row>
    <row r="221" spans="1:14" hidden="1">
      <c r="A221" s="40">
        <f t="shared" si="39"/>
        <v>9</v>
      </c>
      <c r="B221" s="25" t="s">
        <v>23</v>
      </c>
      <c r="C221" s="26">
        <v>1</v>
      </c>
      <c r="D221" s="37">
        <v>226.79999999999998</v>
      </c>
      <c r="E221" s="27">
        <v>226.79999999999998</v>
      </c>
      <c r="F221" s="26">
        <v>0</v>
      </c>
      <c r="G221" s="26">
        <v>0</v>
      </c>
      <c r="H221" s="26">
        <v>0</v>
      </c>
      <c r="I221" s="26">
        <v>0</v>
      </c>
      <c r="J221" s="27">
        <v>2100</v>
      </c>
      <c r="K221" s="27">
        <f t="shared" si="37"/>
        <v>2100</v>
      </c>
      <c r="L221" s="28">
        <f t="shared" si="40"/>
        <v>2326.8000000000002</v>
      </c>
      <c r="M221" s="28">
        <f t="shared" si="38"/>
        <v>1298326.8</v>
      </c>
      <c r="N221" s="28" t="s">
        <v>55</v>
      </c>
    </row>
    <row r="222" spans="1:14" hidden="1">
      <c r="A222" s="40">
        <f t="shared" si="39"/>
        <v>7</v>
      </c>
      <c r="B222" s="25" t="s">
        <v>22</v>
      </c>
      <c r="C222" s="26">
        <v>1</v>
      </c>
      <c r="D222" s="37">
        <v>239.39999999999998</v>
      </c>
      <c r="E222" s="27">
        <v>239.39999999999998</v>
      </c>
      <c r="F222" s="26">
        <v>0</v>
      </c>
      <c r="G222" s="26">
        <v>0</v>
      </c>
      <c r="H222" s="26">
        <v>0</v>
      </c>
      <c r="I222" s="26">
        <v>0</v>
      </c>
      <c r="J222" s="27">
        <v>2100</v>
      </c>
      <c r="K222" s="27">
        <f t="shared" si="37"/>
        <v>2100</v>
      </c>
      <c r="L222" s="28">
        <f t="shared" si="40"/>
        <v>2339.4</v>
      </c>
      <c r="M222" s="28">
        <f t="shared" si="38"/>
        <v>1298339.3999999999</v>
      </c>
      <c r="N222" s="28" t="s">
        <v>55</v>
      </c>
    </row>
    <row r="223" spans="1:14" hidden="1">
      <c r="A223" s="40">
        <f t="shared" si="39"/>
        <v>9</v>
      </c>
      <c r="B223" s="25" t="s">
        <v>23</v>
      </c>
      <c r="C223" s="26">
        <v>1</v>
      </c>
      <c r="D223" s="37">
        <v>220.5</v>
      </c>
      <c r="E223" s="27">
        <v>220.5</v>
      </c>
      <c r="F223" s="26">
        <v>0</v>
      </c>
      <c r="G223" s="26">
        <v>0</v>
      </c>
      <c r="H223" s="26">
        <v>0</v>
      </c>
      <c r="I223" s="26">
        <v>0</v>
      </c>
      <c r="J223" s="27">
        <v>2100</v>
      </c>
      <c r="K223" s="27">
        <f t="shared" si="37"/>
        <v>2100</v>
      </c>
      <c r="L223" s="28">
        <f t="shared" si="40"/>
        <v>2320.5</v>
      </c>
      <c r="M223" s="28">
        <f t="shared" si="38"/>
        <v>1298320.5</v>
      </c>
      <c r="N223" s="28" t="s">
        <v>55</v>
      </c>
    </row>
    <row r="224" spans="1:14" hidden="1">
      <c r="A224" s="40">
        <f t="shared" si="39"/>
        <v>6</v>
      </c>
      <c r="B224" s="25" t="s">
        <v>16</v>
      </c>
      <c r="C224" s="26">
        <v>1</v>
      </c>
      <c r="D224" s="37">
        <v>220.5</v>
      </c>
      <c r="E224" s="27">
        <v>220.5</v>
      </c>
      <c r="F224" s="26">
        <v>0</v>
      </c>
      <c r="G224" s="26">
        <v>0</v>
      </c>
      <c r="H224" s="26">
        <v>0</v>
      </c>
      <c r="I224" s="26">
        <v>0</v>
      </c>
      <c r="J224" s="27">
        <v>2100</v>
      </c>
      <c r="K224" s="27">
        <f t="shared" si="37"/>
        <v>2100</v>
      </c>
      <c r="L224" s="28">
        <f t="shared" si="40"/>
        <v>2320.5</v>
      </c>
      <c r="M224" s="28">
        <f t="shared" si="38"/>
        <v>1298320.5</v>
      </c>
      <c r="N224" s="28" t="s">
        <v>55</v>
      </c>
    </row>
    <row r="225" spans="1:14" hidden="1">
      <c r="A225" s="40">
        <f t="shared" si="39"/>
        <v>8</v>
      </c>
      <c r="B225" s="25" t="s">
        <v>17</v>
      </c>
      <c r="C225" s="26">
        <v>1</v>
      </c>
      <c r="D225" s="37">
        <v>220.5</v>
      </c>
      <c r="E225" s="27">
        <v>220.5</v>
      </c>
      <c r="F225" s="26">
        <v>0</v>
      </c>
      <c r="G225" s="26">
        <v>0</v>
      </c>
      <c r="H225" s="26">
        <v>0</v>
      </c>
      <c r="I225" s="26">
        <v>0</v>
      </c>
      <c r="J225" s="27">
        <v>2100</v>
      </c>
      <c r="K225" s="27">
        <f t="shared" si="37"/>
        <v>2100</v>
      </c>
      <c r="L225" s="28">
        <f t="shared" si="40"/>
        <v>2320.5</v>
      </c>
      <c r="M225" s="28">
        <f t="shared" si="38"/>
        <v>1298320.5</v>
      </c>
      <c r="N225" s="28" t="s">
        <v>55</v>
      </c>
    </row>
    <row r="226" spans="1:14" hidden="1">
      <c r="A226" s="40">
        <f t="shared" si="39"/>
        <v>9</v>
      </c>
      <c r="B226" s="25" t="s">
        <v>18</v>
      </c>
      <c r="C226" s="26">
        <v>1</v>
      </c>
      <c r="D226" s="37">
        <v>239.39999999999998</v>
      </c>
      <c r="E226" s="27">
        <v>239.39999999999998</v>
      </c>
      <c r="F226" s="26">
        <v>0</v>
      </c>
      <c r="G226" s="26">
        <v>0</v>
      </c>
      <c r="H226" s="26">
        <v>0</v>
      </c>
      <c r="I226" s="26">
        <v>0</v>
      </c>
      <c r="J226" s="27">
        <v>2100</v>
      </c>
      <c r="K226" s="27">
        <f t="shared" si="37"/>
        <v>2100</v>
      </c>
      <c r="L226" s="28">
        <f t="shared" si="40"/>
        <v>2339.4</v>
      </c>
      <c r="M226" s="28">
        <f t="shared" si="38"/>
        <v>1298339.3999999999</v>
      </c>
      <c r="N226" s="28" t="s">
        <v>55</v>
      </c>
    </row>
    <row r="227" spans="1:14" hidden="1">
      <c r="A227" s="40">
        <f t="shared" si="39"/>
        <v>9</v>
      </c>
      <c r="B227" s="25" t="s">
        <v>23</v>
      </c>
      <c r="C227" s="26">
        <v>1</v>
      </c>
      <c r="D227" s="37">
        <v>239.39999999999998</v>
      </c>
      <c r="E227" s="27">
        <v>239.39999999999998</v>
      </c>
      <c r="F227" s="26">
        <v>0</v>
      </c>
      <c r="G227" s="26">
        <v>0</v>
      </c>
      <c r="H227" s="26">
        <v>0</v>
      </c>
      <c r="I227" s="26">
        <v>0</v>
      </c>
      <c r="J227" s="27">
        <v>2100</v>
      </c>
      <c r="K227" s="27">
        <f t="shared" si="37"/>
        <v>2100</v>
      </c>
      <c r="L227" s="28">
        <f t="shared" si="40"/>
        <v>2339.4</v>
      </c>
      <c r="M227" s="28">
        <f t="shared" si="38"/>
        <v>1298339.3999999999</v>
      </c>
      <c r="N227" s="28" t="s">
        <v>55</v>
      </c>
    </row>
    <row r="228" spans="1:14" hidden="1">
      <c r="A228" s="40">
        <f t="shared" si="39"/>
        <v>8</v>
      </c>
      <c r="B228" s="25" t="s">
        <v>17</v>
      </c>
      <c r="C228" s="26">
        <v>1</v>
      </c>
      <c r="D228" s="37">
        <v>226.79999999999998</v>
      </c>
      <c r="E228" s="27">
        <v>226.79999999999998</v>
      </c>
      <c r="F228" s="26">
        <v>0</v>
      </c>
      <c r="G228" s="26">
        <v>0</v>
      </c>
      <c r="H228" s="26">
        <v>0</v>
      </c>
      <c r="I228" s="26">
        <v>0</v>
      </c>
      <c r="J228" s="27">
        <v>2100</v>
      </c>
      <c r="K228" s="27">
        <f t="shared" si="37"/>
        <v>2100</v>
      </c>
      <c r="L228" s="28">
        <f t="shared" si="40"/>
        <v>2326.8000000000002</v>
      </c>
      <c r="M228" s="28">
        <f t="shared" si="38"/>
        <v>1298326.8</v>
      </c>
      <c r="N228" s="28" t="s">
        <v>55</v>
      </c>
    </row>
    <row r="229" spans="1:14" hidden="1">
      <c r="A229" s="40">
        <f t="shared" si="39"/>
        <v>9</v>
      </c>
      <c r="B229" s="25" t="s">
        <v>18</v>
      </c>
      <c r="C229" s="26">
        <v>1</v>
      </c>
      <c r="D229" s="37">
        <v>226.79999999999998</v>
      </c>
      <c r="E229" s="27">
        <v>226.79999999999998</v>
      </c>
      <c r="F229" s="26">
        <v>0</v>
      </c>
      <c r="G229" s="26">
        <v>0</v>
      </c>
      <c r="H229" s="26">
        <v>0</v>
      </c>
      <c r="I229" s="26">
        <v>0</v>
      </c>
      <c r="J229" s="27">
        <v>2100</v>
      </c>
      <c r="K229" s="27">
        <f t="shared" si="37"/>
        <v>2100</v>
      </c>
      <c r="L229" s="28">
        <f t="shared" si="40"/>
        <v>2326.8000000000002</v>
      </c>
      <c r="M229" s="28">
        <f t="shared" si="38"/>
        <v>1298326.8</v>
      </c>
      <c r="N229" s="28" t="s">
        <v>55</v>
      </c>
    </row>
    <row r="230" spans="1:14">
      <c r="A230" s="40">
        <f t="shared" si="39"/>
        <v>11</v>
      </c>
      <c r="B230" s="25" t="s">
        <v>19</v>
      </c>
      <c r="C230" s="26">
        <v>1</v>
      </c>
      <c r="D230" s="37">
        <v>226.79999999999998</v>
      </c>
      <c r="E230" s="27">
        <v>226.79999999999998</v>
      </c>
      <c r="F230" s="26">
        <v>0</v>
      </c>
      <c r="G230" s="26">
        <v>0</v>
      </c>
      <c r="H230" s="26">
        <v>0</v>
      </c>
      <c r="I230" s="26">
        <v>0</v>
      </c>
      <c r="J230" s="27">
        <v>2100</v>
      </c>
      <c r="K230" s="27">
        <f t="shared" si="37"/>
        <v>2100</v>
      </c>
      <c r="L230" s="28">
        <f t="shared" si="40"/>
        <v>2326.8000000000002</v>
      </c>
      <c r="M230" s="28">
        <f t="shared" si="38"/>
        <v>1298326.8</v>
      </c>
      <c r="N230" s="28" t="s">
        <v>55</v>
      </c>
    </row>
    <row r="231" spans="1:14" hidden="1">
      <c r="A231" s="40">
        <f t="shared" si="39"/>
        <v>11</v>
      </c>
      <c r="B231" s="25" t="s">
        <v>20</v>
      </c>
      <c r="C231" s="26">
        <v>1</v>
      </c>
      <c r="D231" s="37">
        <v>226.79999999999998</v>
      </c>
      <c r="E231" s="27">
        <v>226.79999999999998</v>
      </c>
      <c r="F231" s="26">
        <v>0</v>
      </c>
      <c r="G231" s="26">
        <v>0</v>
      </c>
      <c r="H231" s="26">
        <v>0</v>
      </c>
      <c r="I231" s="26">
        <v>0</v>
      </c>
      <c r="J231" s="27">
        <v>2100</v>
      </c>
      <c r="K231" s="27">
        <f t="shared" si="37"/>
        <v>2100</v>
      </c>
      <c r="L231" s="28">
        <f t="shared" si="40"/>
        <v>2326.8000000000002</v>
      </c>
      <c r="M231" s="28">
        <f t="shared" si="38"/>
        <v>1298326.8</v>
      </c>
      <c r="N231" s="28" t="s">
        <v>55</v>
      </c>
    </row>
    <row r="232" spans="1:14">
      <c r="A232" s="40">
        <f t="shared" si="39"/>
        <v>11</v>
      </c>
      <c r="B232" s="25" t="s">
        <v>19</v>
      </c>
      <c r="C232" s="26">
        <v>1</v>
      </c>
      <c r="D232" s="37">
        <v>220.5</v>
      </c>
      <c r="E232" s="27">
        <v>220.5</v>
      </c>
      <c r="F232" s="26">
        <v>0</v>
      </c>
      <c r="G232" s="26">
        <v>0</v>
      </c>
      <c r="H232" s="26">
        <v>0</v>
      </c>
      <c r="I232" s="26">
        <v>0</v>
      </c>
      <c r="J232" s="27">
        <v>2100</v>
      </c>
      <c r="K232" s="27">
        <f t="shared" si="37"/>
        <v>2100</v>
      </c>
      <c r="L232" s="28">
        <f t="shared" si="40"/>
        <v>2320.5</v>
      </c>
      <c r="M232" s="28">
        <f t="shared" si="38"/>
        <v>1298320.5</v>
      </c>
      <c r="N232" s="28" t="s">
        <v>55</v>
      </c>
    </row>
    <row r="233" spans="1:14" hidden="1">
      <c r="A233" s="40">
        <f t="shared" si="39"/>
        <v>11</v>
      </c>
      <c r="B233" s="25" t="s">
        <v>20</v>
      </c>
      <c r="C233" s="26">
        <v>1</v>
      </c>
      <c r="D233" s="37">
        <v>226.79999999999998</v>
      </c>
      <c r="E233" s="27">
        <v>226.79999999999998</v>
      </c>
      <c r="F233" s="26">
        <v>0</v>
      </c>
      <c r="G233" s="26">
        <v>0</v>
      </c>
      <c r="H233" s="26">
        <v>0</v>
      </c>
      <c r="I233" s="26">
        <v>0</v>
      </c>
      <c r="J233" s="27">
        <v>2100</v>
      </c>
      <c r="K233" s="27">
        <f t="shared" si="37"/>
        <v>2100</v>
      </c>
      <c r="L233" s="28">
        <f t="shared" si="40"/>
        <v>2326.8000000000002</v>
      </c>
      <c r="M233" s="28">
        <f t="shared" si="38"/>
        <v>1298326.8</v>
      </c>
      <c r="N233" s="28" t="s">
        <v>55</v>
      </c>
    </row>
    <row r="234" spans="1:14" hidden="1">
      <c r="A234" s="40">
        <f t="shared" si="39"/>
        <v>7</v>
      </c>
      <c r="B234" s="25" t="s">
        <v>21</v>
      </c>
      <c r="C234" s="26">
        <v>1</v>
      </c>
      <c r="D234" s="37">
        <v>239.39999999999998</v>
      </c>
      <c r="E234" s="27">
        <v>239.39999999999998</v>
      </c>
      <c r="F234" s="26">
        <v>0</v>
      </c>
      <c r="G234" s="26">
        <v>0</v>
      </c>
      <c r="H234" s="26">
        <v>0</v>
      </c>
      <c r="I234" s="26">
        <v>0</v>
      </c>
      <c r="J234" s="27">
        <v>2100</v>
      </c>
      <c r="K234" s="27">
        <f t="shared" si="37"/>
        <v>2100</v>
      </c>
      <c r="L234" s="28">
        <f t="shared" si="40"/>
        <v>2339.4</v>
      </c>
      <c r="M234" s="28">
        <f t="shared" si="38"/>
        <v>1298339.3999999999</v>
      </c>
      <c r="N234" s="28" t="s">
        <v>55</v>
      </c>
    </row>
    <row r="235" spans="1:14" hidden="1">
      <c r="A235" s="40">
        <f t="shared" si="39"/>
        <v>7</v>
      </c>
      <c r="B235" s="25" t="s">
        <v>22</v>
      </c>
      <c r="C235" s="26">
        <v>1</v>
      </c>
      <c r="D235" s="37">
        <v>239.39999999999998</v>
      </c>
      <c r="E235" s="27">
        <v>239.39999999999998</v>
      </c>
      <c r="F235" s="26">
        <v>0</v>
      </c>
      <c r="G235" s="26">
        <v>0</v>
      </c>
      <c r="H235" s="26">
        <v>0</v>
      </c>
      <c r="I235" s="26">
        <v>0</v>
      </c>
      <c r="J235" s="27">
        <v>2100</v>
      </c>
      <c r="K235" s="27">
        <f t="shared" ref="K235:K237" si="41">J235*C235</f>
        <v>2100</v>
      </c>
      <c r="L235" s="28">
        <f t="shared" si="40"/>
        <v>2339.4</v>
      </c>
      <c r="M235" s="28">
        <f t="shared" ref="M235:M237" si="42">L235+(24*60*60*15)</f>
        <v>1298339.3999999999</v>
      </c>
      <c r="N235" s="28" t="s">
        <v>55</v>
      </c>
    </row>
    <row r="236" spans="1:14" hidden="1">
      <c r="A236" s="40">
        <f t="shared" si="39"/>
        <v>9</v>
      </c>
      <c r="B236" s="25" t="s">
        <v>23</v>
      </c>
      <c r="C236" s="26">
        <v>1</v>
      </c>
      <c r="D236" s="37">
        <v>239.39999999999998</v>
      </c>
      <c r="E236" s="27">
        <v>239.39999999999998</v>
      </c>
      <c r="F236" s="26">
        <v>0</v>
      </c>
      <c r="G236" s="26">
        <v>0</v>
      </c>
      <c r="H236" s="26">
        <v>0</v>
      </c>
      <c r="I236" s="26">
        <v>0</v>
      </c>
      <c r="J236" s="27">
        <v>2100</v>
      </c>
      <c r="K236" s="27">
        <f t="shared" si="41"/>
        <v>2100</v>
      </c>
      <c r="L236" s="28">
        <f t="shared" si="40"/>
        <v>2339.4</v>
      </c>
      <c r="M236" s="28">
        <f t="shared" si="42"/>
        <v>1298339.3999999999</v>
      </c>
      <c r="N236" s="28" t="s">
        <v>55</v>
      </c>
    </row>
    <row r="237" spans="1:14" hidden="1">
      <c r="A237" s="40">
        <f t="shared" si="39"/>
        <v>6</v>
      </c>
      <c r="B237" s="25" t="s">
        <v>16</v>
      </c>
      <c r="C237" s="26">
        <v>1</v>
      </c>
      <c r="D237" s="37">
        <v>226.79999999999998</v>
      </c>
      <c r="E237" s="27">
        <v>226.79999999999998</v>
      </c>
      <c r="F237" s="26">
        <v>0</v>
      </c>
      <c r="G237" s="26">
        <v>0</v>
      </c>
      <c r="H237" s="26">
        <v>0</v>
      </c>
      <c r="I237" s="26">
        <v>0</v>
      </c>
      <c r="J237" s="27">
        <v>2100</v>
      </c>
      <c r="K237" s="27">
        <f t="shared" si="41"/>
        <v>2100</v>
      </c>
      <c r="L237" s="28">
        <f t="shared" si="40"/>
        <v>2326.8000000000002</v>
      </c>
      <c r="M237" s="28">
        <f t="shared" si="42"/>
        <v>1298326.8</v>
      </c>
      <c r="N237" s="28" t="s">
        <v>55</v>
      </c>
    </row>
  </sheetData>
  <autoFilter ref="A1:N237">
    <filterColumn colId="1">
      <filters>
        <filter val="EBL 287"/>
      </filters>
    </filterColumn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69"/>
  <sheetViews>
    <sheetView workbookViewId="0">
      <pane ySplit="1" topLeftCell="A2" activePane="bottomLeft" state="frozen"/>
      <selection pane="bottomLeft"/>
    </sheetView>
  </sheetViews>
  <sheetFormatPr defaultColWidth="9.140625" defaultRowHeight="11.25"/>
  <cols>
    <col min="1" max="1" width="9.140625" style="24"/>
    <col min="2" max="2" width="7.42578125" style="24" bestFit="1" customWidth="1"/>
    <col min="3" max="3" width="8" style="32" bestFit="1" customWidth="1"/>
    <col min="4" max="4" width="12.7109375" style="32" bestFit="1" customWidth="1"/>
    <col min="5" max="5" width="17" style="33" bestFit="1" customWidth="1"/>
    <col min="6" max="6" width="20.28515625" style="33" bestFit="1" customWidth="1"/>
    <col min="7" max="7" width="24.5703125" style="32" bestFit="1" customWidth="1"/>
    <col min="8" max="8" width="20.28515625" style="32" bestFit="1" customWidth="1"/>
    <col min="9" max="9" width="24.5703125" style="32" bestFit="1" customWidth="1"/>
    <col min="10" max="10" width="20.28515625" style="32" bestFit="1" customWidth="1"/>
    <col min="11" max="11" width="24.5703125" style="32" bestFit="1" customWidth="1"/>
    <col min="12" max="12" width="9.28515625" style="32" bestFit="1" customWidth="1"/>
    <col min="13" max="13" width="7.5703125" style="33" bestFit="1" customWidth="1"/>
    <col min="14" max="14" width="10" style="24" bestFit="1" customWidth="1"/>
    <col min="15" max="16384" width="9.140625" style="24"/>
  </cols>
  <sheetData>
    <row r="1" spans="1:17" ht="12" customHeight="1">
      <c r="B1" s="20" t="s">
        <v>1</v>
      </c>
      <c r="C1" s="20" t="s">
        <v>43</v>
      </c>
      <c r="D1" s="20" t="s">
        <v>44</v>
      </c>
      <c r="E1" s="21" t="s">
        <v>45</v>
      </c>
      <c r="F1" s="22" t="s">
        <v>46</v>
      </c>
      <c r="G1" s="23" t="s">
        <v>47</v>
      </c>
      <c r="H1" s="20" t="s">
        <v>48</v>
      </c>
      <c r="I1" s="20" t="s">
        <v>49</v>
      </c>
      <c r="J1" s="22" t="s">
        <v>50</v>
      </c>
      <c r="K1" s="23" t="s">
        <v>51</v>
      </c>
      <c r="L1" s="20" t="s">
        <v>52</v>
      </c>
      <c r="M1" s="21" t="s">
        <v>53</v>
      </c>
      <c r="N1" s="21" t="s">
        <v>54</v>
      </c>
    </row>
    <row r="2" spans="1:17" s="29" customFormat="1" ht="12" customHeight="1">
      <c r="A2" s="40">
        <f>COUNTIFS($B$2:$B$169,B2)</f>
        <v>8</v>
      </c>
      <c r="B2" s="38" t="s">
        <v>28</v>
      </c>
      <c r="C2" s="26">
        <v>1</v>
      </c>
      <c r="D2" s="26">
        <f>0.3*H2</f>
        <v>226.79999999999998</v>
      </c>
      <c r="E2" s="27">
        <f>C2*D2</f>
        <v>226.79999999999998</v>
      </c>
      <c r="F2" s="27">
        <v>756</v>
      </c>
      <c r="G2" s="27">
        <f>F2*C2</f>
        <v>756</v>
      </c>
      <c r="H2" s="27">
        <f>F2</f>
        <v>756</v>
      </c>
      <c r="I2" s="27">
        <f>H2*C2</f>
        <v>756</v>
      </c>
      <c r="J2" s="27">
        <v>2100</v>
      </c>
      <c r="K2" s="27">
        <f>C2*J2</f>
        <v>2100</v>
      </c>
      <c r="L2" s="28">
        <f>(E2+K2+I2+G2)</f>
        <v>3838.8</v>
      </c>
      <c r="M2" s="28">
        <f>L2+(24*60*60*15)</f>
        <v>1299838.8</v>
      </c>
      <c r="N2" s="28" t="s">
        <v>56</v>
      </c>
      <c r="O2" s="24"/>
      <c r="P2" s="24"/>
      <c r="Q2" s="24"/>
    </row>
    <row r="3" spans="1:17" s="30" customFormat="1" ht="12" customHeight="1">
      <c r="A3" s="40">
        <f t="shared" ref="A3:A66" si="0">COUNTIFS($B$2:$B$169,B3)</f>
        <v>8</v>
      </c>
      <c r="B3" s="38" t="s">
        <v>29</v>
      </c>
      <c r="C3" s="26">
        <v>1</v>
      </c>
      <c r="D3" s="26">
        <f t="shared" ref="D3:D66" si="1">0.3*H3</f>
        <v>220.5</v>
      </c>
      <c r="E3" s="27">
        <f t="shared" ref="E3:E24" si="2">C3*D3</f>
        <v>220.5</v>
      </c>
      <c r="F3" s="27">
        <v>735</v>
      </c>
      <c r="G3" s="27">
        <f t="shared" ref="G3:G66" si="3">F3*C3</f>
        <v>735</v>
      </c>
      <c r="H3" s="27">
        <f t="shared" ref="H3:H66" si="4">F3</f>
        <v>735</v>
      </c>
      <c r="I3" s="27">
        <f t="shared" ref="I3:I66" si="5">H3*C3</f>
        <v>735</v>
      </c>
      <c r="J3" s="27">
        <v>2100</v>
      </c>
      <c r="K3" s="27">
        <f t="shared" ref="K3:K66" si="6">$C$2*J3</f>
        <v>2100</v>
      </c>
      <c r="L3" s="28">
        <f t="shared" ref="L3:L24" si="7">(E3+K3+I3+G3)</f>
        <v>3790.5</v>
      </c>
      <c r="M3" s="28">
        <f t="shared" ref="M3:M66" si="8">L3+(24*60*60*15)</f>
        <v>1299790.5</v>
      </c>
      <c r="N3" s="28" t="s">
        <v>56</v>
      </c>
      <c r="O3" s="24"/>
      <c r="P3" s="24"/>
      <c r="Q3" s="24"/>
    </row>
    <row r="4" spans="1:17" s="30" customFormat="1" ht="12" customHeight="1">
      <c r="A4" s="40">
        <f t="shared" si="0"/>
        <v>7</v>
      </c>
      <c r="B4" s="38" t="s">
        <v>30</v>
      </c>
      <c r="C4" s="26">
        <v>1</v>
      </c>
      <c r="D4" s="26">
        <f t="shared" si="1"/>
        <v>226.79999999999998</v>
      </c>
      <c r="E4" s="27">
        <f t="shared" si="2"/>
        <v>226.79999999999998</v>
      </c>
      <c r="F4" s="27">
        <v>756</v>
      </c>
      <c r="G4" s="27">
        <f t="shared" si="3"/>
        <v>756</v>
      </c>
      <c r="H4" s="27">
        <f t="shared" si="4"/>
        <v>756</v>
      </c>
      <c r="I4" s="27">
        <f t="shared" si="5"/>
        <v>756</v>
      </c>
      <c r="J4" s="27">
        <v>2100</v>
      </c>
      <c r="K4" s="27">
        <f t="shared" si="6"/>
        <v>2100</v>
      </c>
      <c r="L4" s="28">
        <f t="shared" si="7"/>
        <v>3838.8</v>
      </c>
      <c r="M4" s="28">
        <f t="shared" si="8"/>
        <v>1299838.8</v>
      </c>
      <c r="N4" s="28" t="s">
        <v>56</v>
      </c>
      <c r="O4" s="24"/>
      <c r="P4" s="24"/>
      <c r="Q4" s="24"/>
    </row>
    <row r="5" spans="1:17" s="30" customFormat="1" ht="12" customHeight="1">
      <c r="A5" s="40">
        <f t="shared" si="0"/>
        <v>5</v>
      </c>
      <c r="B5" s="38" t="s">
        <v>31</v>
      </c>
      <c r="C5" s="26">
        <v>1</v>
      </c>
      <c r="D5" s="26">
        <f t="shared" si="1"/>
        <v>220.5</v>
      </c>
      <c r="E5" s="27">
        <f t="shared" si="2"/>
        <v>220.5</v>
      </c>
      <c r="F5" s="27">
        <v>735</v>
      </c>
      <c r="G5" s="27">
        <f t="shared" si="3"/>
        <v>735</v>
      </c>
      <c r="H5" s="27">
        <f t="shared" si="4"/>
        <v>735</v>
      </c>
      <c r="I5" s="27">
        <f t="shared" si="5"/>
        <v>735</v>
      </c>
      <c r="J5" s="27">
        <v>2100</v>
      </c>
      <c r="K5" s="27">
        <f t="shared" si="6"/>
        <v>2100</v>
      </c>
      <c r="L5" s="28">
        <f t="shared" si="7"/>
        <v>3790.5</v>
      </c>
      <c r="M5" s="28">
        <f t="shared" si="8"/>
        <v>1299790.5</v>
      </c>
      <c r="N5" s="28" t="s">
        <v>56</v>
      </c>
      <c r="O5" s="24"/>
      <c r="P5" s="24"/>
      <c r="Q5" s="24"/>
    </row>
    <row r="6" spans="1:17" s="30" customFormat="1" ht="12" customHeight="1">
      <c r="A6" s="40">
        <f t="shared" si="0"/>
        <v>2</v>
      </c>
      <c r="B6" s="38" t="s">
        <v>32</v>
      </c>
      <c r="C6" s="26">
        <v>1</v>
      </c>
      <c r="D6" s="26">
        <f t="shared" si="1"/>
        <v>220.5</v>
      </c>
      <c r="E6" s="27">
        <f t="shared" si="2"/>
        <v>220.5</v>
      </c>
      <c r="F6" s="27">
        <v>735</v>
      </c>
      <c r="G6" s="27">
        <f t="shared" si="3"/>
        <v>735</v>
      </c>
      <c r="H6" s="27">
        <f t="shared" si="4"/>
        <v>735</v>
      </c>
      <c r="I6" s="27">
        <f t="shared" si="5"/>
        <v>735</v>
      </c>
      <c r="J6" s="34">
        <v>2160</v>
      </c>
      <c r="K6" s="34">
        <f t="shared" si="6"/>
        <v>2160</v>
      </c>
      <c r="L6" s="28">
        <f t="shared" si="7"/>
        <v>3850.5</v>
      </c>
      <c r="M6" s="28">
        <f t="shared" si="8"/>
        <v>1299850.5</v>
      </c>
      <c r="N6" s="28" t="s">
        <v>56</v>
      </c>
      <c r="O6" s="24"/>
      <c r="P6" s="24"/>
      <c r="Q6" s="24"/>
    </row>
    <row r="7" spans="1:17" s="30" customFormat="1" ht="12" customHeight="1">
      <c r="A7" s="40">
        <f t="shared" si="0"/>
        <v>2</v>
      </c>
      <c r="B7" s="38" t="s">
        <v>2</v>
      </c>
      <c r="C7" s="26">
        <v>1</v>
      </c>
      <c r="D7" s="26">
        <f t="shared" si="1"/>
        <v>245.7</v>
      </c>
      <c r="E7" s="27">
        <f t="shared" si="2"/>
        <v>245.7</v>
      </c>
      <c r="F7" s="27">
        <v>819</v>
      </c>
      <c r="G7" s="27">
        <f t="shared" si="3"/>
        <v>819</v>
      </c>
      <c r="H7" s="27">
        <f t="shared" si="4"/>
        <v>819</v>
      </c>
      <c r="I7" s="27">
        <f t="shared" si="5"/>
        <v>819</v>
      </c>
      <c r="J7" s="34">
        <v>2100</v>
      </c>
      <c r="K7" s="34">
        <f t="shared" si="6"/>
        <v>2100</v>
      </c>
      <c r="L7" s="28">
        <f t="shared" si="7"/>
        <v>3983.7</v>
      </c>
      <c r="M7" s="28">
        <f t="shared" si="8"/>
        <v>1299983.7</v>
      </c>
      <c r="N7" s="28" t="s">
        <v>56</v>
      </c>
      <c r="O7" s="24"/>
      <c r="P7" s="24"/>
      <c r="Q7" s="24"/>
    </row>
    <row r="8" spans="1:17" s="30" customFormat="1" ht="12" customHeight="1">
      <c r="A8" s="40">
        <f t="shared" si="0"/>
        <v>3</v>
      </c>
      <c r="B8" s="38" t="s">
        <v>3</v>
      </c>
      <c r="C8" s="26">
        <v>1</v>
      </c>
      <c r="D8" s="26">
        <f t="shared" si="1"/>
        <v>220.5</v>
      </c>
      <c r="E8" s="27">
        <f t="shared" si="2"/>
        <v>220.5</v>
      </c>
      <c r="F8" s="27">
        <v>735</v>
      </c>
      <c r="G8" s="27">
        <f t="shared" si="3"/>
        <v>735</v>
      </c>
      <c r="H8" s="27">
        <f t="shared" si="4"/>
        <v>735</v>
      </c>
      <c r="I8" s="27">
        <f t="shared" si="5"/>
        <v>735</v>
      </c>
      <c r="J8" s="34">
        <v>2160</v>
      </c>
      <c r="K8" s="34">
        <f t="shared" si="6"/>
        <v>2160</v>
      </c>
      <c r="L8" s="28">
        <f t="shared" si="7"/>
        <v>3850.5</v>
      </c>
      <c r="M8" s="28">
        <f t="shared" si="8"/>
        <v>1299850.5</v>
      </c>
      <c r="N8" s="28" t="s">
        <v>56</v>
      </c>
      <c r="O8" s="24"/>
      <c r="P8" s="24"/>
      <c r="Q8" s="24"/>
    </row>
    <row r="9" spans="1:17" s="30" customFormat="1" ht="12" customHeight="1">
      <c r="A9" s="40">
        <f t="shared" si="0"/>
        <v>8</v>
      </c>
      <c r="B9" s="38" t="s">
        <v>4</v>
      </c>
      <c r="C9" s="26">
        <v>1</v>
      </c>
      <c r="D9" s="26">
        <f t="shared" si="1"/>
        <v>220.5</v>
      </c>
      <c r="E9" s="27">
        <f t="shared" si="2"/>
        <v>220.5</v>
      </c>
      <c r="F9" s="27">
        <v>735</v>
      </c>
      <c r="G9" s="27">
        <f t="shared" si="3"/>
        <v>735</v>
      </c>
      <c r="H9" s="27">
        <f t="shared" si="4"/>
        <v>735</v>
      </c>
      <c r="I9" s="27">
        <f t="shared" si="5"/>
        <v>735</v>
      </c>
      <c r="J9" s="34">
        <v>2100</v>
      </c>
      <c r="K9" s="34">
        <f t="shared" si="6"/>
        <v>2100</v>
      </c>
      <c r="L9" s="28">
        <f t="shared" si="7"/>
        <v>3790.5</v>
      </c>
      <c r="M9" s="28">
        <f t="shared" si="8"/>
        <v>1299790.5</v>
      </c>
      <c r="N9" s="28" t="s">
        <v>56</v>
      </c>
      <c r="O9" s="24"/>
      <c r="P9" s="24"/>
      <c r="Q9" s="24"/>
    </row>
    <row r="10" spans="1:17" s="30" customFormat="1" ht="12" customHeight="1">
      <c r="A10" s="40">
        <f t="shared" si="0"/>
        <v>8</v>
      </c>
      <c r="B10" s="38" t="s">
        <v>5</v>
      </c>
      <c r="C10" s="26">
        <v>1</v>
      </c>
      <c r="D10" s="26">
        <f t="shared" si="1"/>
        <v>220.5</v>
      </c>
      <c r="E10" s="27">
        <f t="shared" si="2"/>
        <v>220.5</v>
      </c>
      <c r="F10" s="27">
        <v>735</v>
      </c>
      <c r="G10" s="27">
        <f t="shared" si="3"/>
        <v>735</v>
      </c>
      <c r="H10" s="27">
        <f t="shared" si="4"/>
        <v>735</v>
      </c>
      <c r="I10" s="27">
        <f t="shared" si="5"/>
        <v>735</v>
      </c>
      <c r="J10" s="34">
        <v>2160</v>
      </c>
      <c r="K10" s="34">
        <f t="shared" si="6"/>
        <v>2160</v>
      </c>
      <c r="L10" s="28">
        <f t="shared" si="7"/>
        <v>3850.5</v>
      </c>
      <c r="M10" s="28">
        <f t="shared" si="8"/>
        <v>1299850.5</v>
      </c>
      <c r="N10" s="28" t="s">
        <v>56</v>
      </c>
      <c r="O10" s="24"/>
      <c r="P10" s="24"/>
      <c r="Q10" s="24"/>
    </row>
    <row r="11" spans="1:17" s="29" customFormat="1" ht="12" customHeight="1">
      <c r="A11" s="40">
        <f t="shared" si="0"/>
        <v>8</v>
      </c>
      <c r="B11" s="38" t="s">
        <v>6</v>
      </c>
      <c r="C11" s="26">
        <v>1</v>
      </c>
      <c r="D11" s="26">
        <f t="shared" si="1"/>
        <v>239.39999999999998</v>
      </c>
      <c r="E11" s="27">
        <f t="shared" si="2"/>
        <v>239.39999999999998</v>
      </c>
      <c r="F11" s="27">
        <v>798</v>
      </c>
      <c r="G11" s="27">
        <f t="shared" si="3"/>
        <v>798</v>
      </c>
      <c r="H11" s="27">
        <f t="shared" si="4"/>
        <v>798</v>
      </c>
      <c r="I11" s="27">
        <f t="shared" si="5"/>
        <v>798</v>
      </c>
      <c r="J11" s="34">
        <v>2371</v>
      </c>
      <c r="K11" s="34">
        <f t="shared" si="6"/>
        <v>2371</v>
      </c>
      <c r="L11" s="28">
        <f t="shared" si="7"/>
        <v>4206.3999999999996</v>
      </c>
      <c r="M11" s="28">
        <f t="shared" si="8"/>
        <v>1300206.3999999999</v>
      </c>
      <c r="N11" s="28" t="s">
        <v>56</v>
      </c>
      <c r="O11" s="24"/>
      <c r="P11" s="24"/>
      <c r="Q11" s="24"/>
    </row>
    <row r="12" spans="1:17" s="30" customFormat="1" ht="12" customHeight="1">
      <c r="A12" s="40">
        <f t="shared" si="0"/>
        <v>8</v>
      </c>
      <c r="B12" s="38" t="s">
        <v>7</v>
      </c>
      <c r="C12" s="26">
        <v>1</v>
      </c>
      <c r="D12" s="26">
        <f t="shared" si="1"/>
        <v>239.39999999999998</v>
      </c>
      <c r="E12" s="27">
        <f t="shared" si="2"/>
        <v>239.39999999999998</v>
      </c>
      <c r="F12" s="27">
        <v>798</v>
      </c>
      <c r="G12" s="27">
        <f t="shared" si="3"/>
        <v>798</v>
      </c>
      <c r="H12" s="27">
        <f t="shared" si="4"/>
        <v>798</v>
      </c>
      <c r="I12" s="27">
        <f t="shared" si="5"/>
        <v>798</v>
      </c>
      <c r="J12" s="34">
        <v>2160</v>
      </c>
      <c r="K12" s="34">
        <f t="shared" si="6"/>
        <v>2160</v>
      </c>
      <c r="L12" s="28">
        <f t="shared" si="7"/>
        <v>3995.4</v>
      </c>
      <c r="M12" s="28">
        <f t="shared" si="8"/>
        <v>1299995.3999999999</v>
      </c>
      <c r="N12" s="28" t="s">
        <v>56</v>
      </c>
      <c r="O12" s="24"/>
      <c r="P12" s="24"/>
      <c r="Q12" s="24"/>
    </row>
    <row r="13" spans="1:17" s="29" customFormat="1" ht="12" customHeight="1">
      <c r="A13" s="40">
        <f t="shared" si="0"/>
        <v>9</v>
      </c>
      <c r="B13" s="38" t="s">
        <v>8</v>
      </c>
      <c r="C13" s="26">
        <v>1</v>
      </c>
      <c r="D13" s="26">
        <f t="shared" si="1"/>
        <v>226.79999999999998</v>
      </c>
      <c r="E13" s="27">
        <f t="shared" si="2"/>
        <v>226.79999999999998</v>
      </c>
      <c r="F13" s="27">
        <v>756</v>
      </c>
      <c r="G13" s="27">
        <f t="shared" si="3"/>
        <v>756</v>
      </c>
      <c r="H13" s="27">
        <f t="shared" si="4"/>
        <v>756</v>
      </c>
      <c r="I13" s="27">
        <f t="shared" si="5"/>
        <v>756</v>
      </c>
      <c r="J13" s="34">
        <v>2160</v>
      </c>
      <c r="K13" s="34">
        <f t="shared" si="6"/>
        <v>2160</v>
      </c>
      <c r="L13" s="28">
        <f t="shared" si="7"/>
        <v>3898.8</v>
      </c>
      <c r="M13" s="28">
        <f t="shared" si="8"/>
        <v>1299898.8</v>
      </c>
      <c r="N13" s="28" t="s">
        <v>56</v>
      </c>
      <c r="O13" s="24"/>
      <c r="P13" s="24"/>
      <c r="Q13" s="24"/>
    </row>
    <row r="14" spans="1:17" s="30" customFormat="1" ht="12" customHeight="1">
      <c r="A14" s="40">
        <f t="shared" si="0"/>
        <v>9</v>
      </c>
      <c r="B14" s="38" t="s">
        <v>9</v>
      </c>
      <c r="C14" s="26">
        <v>1</v>
      </c>
      <c r="D14" s="26">
        <f t="shared" si="1"/>
        <v>226.79999999999998</v>
      </c>
      <c r="E14" s="27">
        <f t="shared" si="2"/>
        <v>226.79999999999998</v>
      </c>
      <c r="F14" s="27">
        <v>756</v>
      </c>
      <c r="G14" s="27">
        <f t="shared" si="3"/>
        <v>756</v>
      </c>
      <c r="H14" s="27">
        <f t="shared" si="4"/>
        <v>756</v>
      </c>
      <c r="I14" s="27">
        <f t="shared" si="5"/>
        <v>756</v>
      </c>
      <c r="J14" s="34">
        <v>2100</v>
      </c>
      <c r="K14" s="34">
        <f t="shared" si="6"/>
        <v>2100</v>
      </c>
      <c r="L14" s="28">
        <f t="shared" si="7"/>
        <v>3838.8</v>
      </c>
      <c r="M14" s="28">
        <f t="shared" si="8"/>
        <v>1299838.8</v>
      </c>
      <c r="N14" s="28" t="s">
        <v>56</v>
      </c>
      <c r="O14" s="24"/>
      <c r="P14" s="24"/>
      <c r="Q14" s="24"/>
    </row>
    <row r="15" spans="1:17" s="30" customFormat="1" ht="12" customHeight="1">
      <c r="A15" s="40">
        <f t="shared" si="0"/>
        <v>9</v>
      </c>
      <c r="B15" s="38" t="s">
        <v>10</v>
      </c>
      <c r="C15" s="26">
        <v>1</v>
      </c>
      <c r="D15" s="26">
        <f t="shared" si="1"/>
        <v>226.79999999999998</v>
      </c>
      <c r="E15" s="27">
        <f t="shared" si="2"/>
        <v>226.79999999999998</v>
      </c>
      <c r="F15" s="27">
        <v>756</v>
      </c>
      <c r="G15" s="27">
        <f t="shared" si="3"/>
        <v>756</v>
      </c>
      <c r="H15" s="27">
        <f t="shared" si="4"/>
        <v>756</v>
      </c>
      <c r="I15" s="27">
        <f t="shared" si="5"/>
        <v>756</v>
      </c>
      <c r="J15" s="34">
        <v>2160</v>
      </c>
      <c r="K15" s="34">
        <f t="shared" si="6"/>
        <v>2160</v>
      </c>
      <c r="L15" s="28">
        <f t="shared" si="7"/>
        <v>3898.8</v>
      </c>
      <c r="M15" s="28">
        <f t="shared" si="8"/>
        <v>1299898.8</v>
      </c>
      <c r="N15" s="28" t="s">
        <v>56</v>
      </c>
      <c r="O15" s="24"/>
      <c r="P15" s="24"/>
      <c r="Q15" s="24"/>
    </row>
    <row r="16" spans="1:17" s="30" customFormat="1" ht="12" customHeight="1">
      <c r="A16" s="40">
        <f t="shared" si="0"/>
        <v>8</v>
      </c>
      <c r="B16" s="38" t="s">
        <v>11</v>
      </c>
      <c r="C16" s="26">
        <v>1</v>
      </c>
      <c r="D16" s="26">
        <f t="shared" si="1"/>
        <v>226.79999999999998</v>
      </c>
      <c r="E16" s="27">
        <f t="shared" si="2"/>
        <v>226.79999999999998</v>
      </c>
      <c r="F16" s="27">
        <v>756</v>
      </c>
      <c r="G16" s="27">
        <f t="shared" si="3"/>
        <v>756</v>
      </c>
      <c r="H16" s="27">
        <f t="shared" si="4"/>
        <v>756</v>
      </c>
      <c r="I16" s="27">
        <f t="shared" si="5"/>
        <v>756</v>
      </c>
      <c r="J16" s="34">
        <v>2100</v>
      </c>
      <c r="K16" s="34">
        <f t="shared" si="6"/>
        <v>2100</v>
      </c>
      <c r="L16" s="28">
        <f t="shared" si="7"/>
        <v>3838.8</v>
      </c>
      <c r="M16" s="28">
        <f t="shared" si="8"/>
        <v>1299838.8</v>
      </c>
      <c r="N16" s="28" t="s">
        <v>56</v>
      </c>
      <c r="O16" s="24"/>
      <c r="P16" s="24"/>
      <c r="Q16" s="24"/>
    </row>
    <row r="17" spans="1:17" s="30" customFormat="1" ht="12" customHeight="1">
      <c r="A17" s="40">
        <f t="shared" si="0"/>
        <v>8</v>
      </c>
      <c r="B17" s="38" t="s">
        <v>12</v>
      </c>
      <c r="C17" s="26">
        <v>1</v>
      </c>
      <c r="D17" s="26">
        <f t="shared" si="1"/>
        <v>220.5</v>
      </c>
      <c r="E17" s="27">
        <f t="shared" si="2"/>
        <v>220.5</v>
      </c>
      <c r="F17" s="27">
        <v>735</v>
      </c>
      <c r="G17" s="27">
        <f t="shared" si="3"/>
        <v>735</v>
      </c>
      <c r="H17" s="27">
        <f t="shared" si="4"/>
        <v>735</v>
      </c>
      <c r="I17" s="27">
        <f t="shared" si="5"/>
        <v>735</v>
      </c>
      <c r="J17" s="34">
        <v>2160</v>
      </c>
      <c r="K17" s="34">
        <f t="shared" si="6"/>
        <v>2160</v>
      </c>
      <c r="L17" s="28">
        <f t="shared" si="7"/>
        <v>3850.5</v>
      </c>
      <c r="M17" s="28">
        <f t="shared" si="8"/>
        <v>1299850.5</v>
      </c>
      <c r="N17" s="28" t="s">
        <v>56</v>
      </c>
      <c r="O17" s="24"/>
      <c r="P17" s="24"/>
      <c r="Q17" s="24"/>
    </row>
    <row r="18" spans="1:17" s="30" customFormat="1" ht="12" customHeight="1">
      <c r="A18" s="40">
        <f t="shared" si="0"/>
        <v>8</v>
      </c>
      <c r="B18" s="38" t="s">
        <v>13</v>
      </c>
      <c r="C18" s="26">
        <v>1</v>
      </c>
      <c r="D18" s="26">
        <f t="shared" si="1"/>
        <v>226.79999999999998</v>
      </c>
      <c r="E18" s="27">
        <f t="shared" si="2"/>
        <v>226.79999999999998</v>
      </c>
      <c r="F18" s="27">
        <v>756</v>
      </c>
      <c r="G18" s="27">
        <f t="shared" si="3"/>
        <v>756</v>
      </c>
      <c r="H18" s="27">
        <f t="shared" si="4"/>
        <v>756</v>
      </c>
      <c r="I18" s="27">
        <f t="shared" si="5"/>
        <v>756</v>
      </c>
      <c r="J18" s="34">
        <v>2371</v>
      </c>
      <c r="K18" s="34">
        <f t="shared" si="6"/>
        <v>2371</v>
      </c>
      <c r="L18" s="28">
        <f t="shared" si="7"/>
        <v>4109.8</v>
      </c>
      <c r="M18" s="28">
        <f t="shared" si="8"/>
        <v>1300109.8</v>
      </c>
      <c r="N18" s="28" t="s">
        <v>56</v>
      </c>
      <c r="O18" s="24"/>
      <c r="P18" s="24"/>
      <c r="Q18" s="24"/>
    </row>
    <row r="19" spans="1:17" s="30" customFormat="1" ht="12" customHeight="1">
      <c r="A19" s="40">
        <f t="shared" si="0"/>
        <v>8</v>
      </c>
      <c r="B19" s="38" t="s">
        <v>14</v>
      </c>
      <c r="C19" s="26">
        <v>1</v>
      </c>
      <c r="D19" s="26">
        <f t="shared" si="1"/>
        <v>239.39999999999998</v>
      </c>
      <c r="E19" s="27">
        <f t="shared" si="2"/>
        <v>239.39999999999998</v>
      </c>
      <c r="F19" s="27">
        <v>798</v>
      </c>
      <c r="G19" s="27">
        <f t="shared" si="3"/>
        <v>798</v>
      </c>
      <c r="H19" s="27">
        <f t="shared" si="4"/>
        <v>798</v>
      </c>
      <c r="I19" s="27">
        <f t="shared" si="5"/>
        <v>798</v>
      </c>
      <c r="J19" s="34">
        <v>2160</v>
      </c>
      <c r="K19" s="34">
        <f t="shared" si="6"/>
        <v>2160</v>
      </c>
      <c r="L19" s="28">
        <f t="shared" si="7"/>
        <v>3995.4</v>
      </c>
      <c r="M19" s="28">
        <f t="shared" si="8"/>
        <v>1299995.3999999999</v>
      </c>
      <c r="N19" s="28" t="s">
        <v>56</v>
      </c>
      <c r="O19" s="24"/>
      <c r="P19" s="24"/>
      <c r="Q19" s="24"/>
    </row>
    <row r="20" spans="1:17" s="29" customFormat="1">
      <c r="A20" s="40">
        <f t="shared" si="0"/>
        <v>8</v>
      </c>
      <c r="B20" s="39" t="s">
        <v>24</v>
      </c>
      <c r="C20" s="26">
        <v>1</v>
      </c>
      <c r="D20" s="26">
        <f t="shared" si="1"/>
        <v>239.39999999999998</v>
      </c>
      <c r="E20" s="27">
        <f t="shared" si="2"/>
        <v>239.39999999999998</v>
      </c>
      <c r="F20" s="27">
        <v>798</v>
      </c>
      <c r="G20" s="27">
        <f t="shared" si="3"/>
        <v>798</v>
      </c>
      <c r="H20" s="27">
        <f t="shared" si="4"/>
        <v>798</v>
      </c>
      <c r="I20" s="27">
        <f t="shared" si="5"/>
        <v>798</v>
      </c>
      <c r="J20" s="27">
        <v>2100</v>
      </c>
      <c r="K20" s="27">
        <f t="shared" si="6"/>
        <v>2100</v>
      </c>
      <c r="L20" s="28">
        <f t="shared" si="7"/>
        <v>3935.4</v>
      </c>
      <c r="M20" s="28">
        <f t="shared" si="8"/>
        <v>1299935.3999999999</v>
      </c>
      <c r="N20" s="28" t="s">
        <v>56</v>
      </c>
      <c r="O20" s="24"/>
      <c r="P20" s="24"/>
      <c r="Q20" s="24"/>
    </row>
    <row r="21" spans="1:17" s="30" customFormat="1">
      <c r="A21" s="40">
        <f t="shared" si="0"/>
        <v>9</v>
      </c>
      <c r="B21" s="39" t="s">
        <v>25</v>
      </c>
      <c r="C21" s="26">
        <v>1</v>
      </c>
      <c r="D21" s="26">
        <f t="shared" si="1"/>
        <v>239.39999999999998</v>
      </c>
      <c r="E21" s="27">
        <f t="shared" si="2"/>
        <v>239.39999999999998</v>
      </c>
      <c r="F21" s="27">
        <v>798</v>
      </c>
      <c r="G21" s="27">
        <f t="shared" si="3"/>
        <v>798</v>
      </c>
      <c r="H21" s="27">
        <f t="shared" si="4"/>
        <v>798</v>
      </c>
      <c r="I21" s="27">
        <f t="shared" si="5"/>
        <v>798</v>
      </c>
      <c r="J21" s="27">
        <v>2100</v>
      </c>
      <c r="K21" s="27">
        <f t="shared" si="6"/>
        <v>2100</v>
      </c>
      <c r="L21" s="28">
        <f t="shared" si="7"/>
        <v>3935.4</v>
      </c>
      <c r="M21" s="28">
        <f t="shared" si="8"/>
        <v>1299935.3999999999</v>
      </c>
      <c r="N21" s="28" t="s">
        <v>56</v>
      </c>
      <c r="P21" s="24"/>
    </row>
    <row r="22" spans="1:17" s="29" customFormat="1">
      <c r="A22" s="40">
        <f t="shared" si="0"/>
        <v>9</v>
      </c>
      <c r="B22" s="39" t="s">
        <v>26</v>
      </c>
      <c r="C22" s="26">
        <v>1</v>
      </c>
      <c r="D22" s="26">
        <f t="shared" si="1"/>
        <v>226.79999999999998</v>
      </c>
      <c r="E22" s="27">
        <f t="shared" si="2"/>
        <v>226.79999999999998</v>
      </c>
      <c r="F22" s="27">
        <v>756</v>
      </c>
      <c r="G22" s="27">
        <f t="shared" si="3"/>
        <v>756</v>
      </c>
      <c r="H22" s="27">
        <f t="shared" si="4"/>
        <v>756</v>
      </c>
      <c r="I22" s="27">
        <f t="shared" si="5"/>
        <v>756</v>
      </c>
      <c r="J22" s="27">
        <v>2100</v>
      </c>
      <c r="K22" s="27">
        <f t="shared" si="6"/>
        <v>2100</v>
      </c>
      <c r="L22" s="28">
        <f t="shared" si="7"/>
        <v>3838.8</v>
      </c>
      <c r="M22" s="28">
        <f t="shared" si="8"/>
        <v>1299838.8</v>
      </c>
      <c r="N22" s="28" t="s">
        <v>56</v>
      </c>
      <c r="P22" s="24"/>
    </row>
    <row r="23" spans="1:17" s="30" customFormat="1">
      <c r="A23" s="40">
        <f t="shared" si="0"/>
        <v>7</v>
      </c>
      <c r="B23" s="39" t="s">
        <v>27</v>
      </c>
      <c r="C23" s="26">
        <v>1</v>
      </c>
      <c r="D23" s="26">
        <f t="shared" si="1"/>
        <v>226.79999999999998</v>
      </c>
      <c r="E23" s="27">
        <f t="shared" si="2"/>
        <v>226.79999999999998</v>
      </c>
      <c r="F23" s="27">
        <v>756</v>
      </c>
      <c r="G23" s="27">
        <f t="shared" si="3"/>
        <v>756</v>
      </c>
      <c r="H23" s="27">
        <f t="shared" si="4"/>
        <v>756</v>
      </c>
      <c r="I23" s="27">
        <f t="shared" si="5"/>
        <v>756</v>
      </c>
      <c r="J23" s="27">
        <v>2100</v>
      </c>
      <c r="K23" s="27">
        <f t="shared" si="6"/>
        <v>2100</v>
      </c>
      <c r="L23" s="28">
        <f t="shared" si="7"/>
        <v>3838.8</v>
      </c>
      <c r="M23" s="28">
        <f t="shared" si="8"/>
        <v>1299838.8</v>
      </c>
      <c r="N23" s="28" t="s">
        <v>56</v>
      </c>
      <c r="P23" s="24"/>
    </row>
    <row r="24" spans="1:17" s="30" customFormat="1">
      <c r="A24" s="40">
        <f t="shared" si="0"/>
        <v>9</v>
      </c>
      <c r="B24" s="39" t="s">
        <v>15</v>
      </c>
      <c r="C24" s="26">
        <v>1</v>
      </c>
      <c r="D24" s="26">
        <f t="shared" si="1"/>
        <v>226.79999999999998</v>
      </c>
      <c r="E24" s="27">
        <f t="shared" si="2"/>
        <v>226.79999999999998</v>
      </c>
      <c r="F24" s="27">
        <v>756</v>
      </c>
      <c r="G24" s="27">
        <f t="shared" si="3"/>
        <v>756</v>
      </c>
      <c r="H24" s="27">
        <f t="shared" si="4"/>
        <v>756</v>
      </c>
      <c r="I24" s="27">
        <f t="shared" si="5"/>
        <v>756</v>
      </c>
      <c r="J24" s="27">
        <v>2100</v>
      </c>
      <c r="K24" s="27">
        <f t="shared" si="6"/>
        <v>2100</v>
      </c>
      <c r="L24" s="28">
        <f t="shared" si="7"/>
        <v>3838.8</v>
      </c>
      <c r="M24" s="28">
        <f t="shared" si="8"/>
        <v>1299838.8</v>
      </c>
      <c r="N24" s="28" t="s">
        <v>56</v>
      </c>
      <c r="P24" s="24"/>
    </row>
    <row r="25" spans="1:17" s="30" customFormat="1">
      <c r="A25" s="40">
        <f t="shared" si="0"/>
        <v>8</v>
      </c>
      <c r="B25" s="38" t="s">
        <v>28</v>
      </c>
      <c r="C25" s="26">
        <v>1</v>
      </c>
      <c r="D25" s="26">
        <f t="shared" si="1"/>
        <v>226.79999999999998</v>
      </c>
      <c r="E25" s="27">
        <f>C25*D25</f>
        <v>226.79999999999998</v>
      </c>
      <c r="F25" s="27">
        <v>756</v>
      </c>
      <c r="G25" s="27">
        <f t="shared" si="3"/>
        <v>756</v>
      </c>
      <c r="H25" s="27">
        <f t="shared" si="4"/>
        <v>756</v>
      </c>
      <c r="I25" s="27">
        <f t="shared" si="5"/>
        <v>756</v>
      </c>
      <c r="J25" s="27">
        <v>2100</v>
      </c>
      <c r="K25" s="27">
        <f t="shared" si="6"/>
        <v>2100</v>
      </c>
      <c r="L25" s="28">
        <f>(E25+K25+I25+G25)</f>
        <v>3838.8</v>
      </c>
      <c r="M25" s="28">
        <f t="shared" si="8"/>
        <v>1299838.8</v>
      </c>
      <c r="N25" s="28" t="s">
        <v>56</v>
      </c>
      <c r="P25" s="24"/>
    </row>
    <row r="26" spans="1:17" s="30" customFormat="1">
      <c r="A26" s="40">
        <f t="shared" si="0"/>
        <v>8</v>
      </c>
      <c r="B26" s="38" t="s">
        <v>29</v>
      </c>
      <c r="C26" s="26">
        <v>1</v>
      </c>
      <c r="D26" s="26">
        <f t="shared" si="1"/>
        <v>220.5</v>
      </c>
      <c r="E26" s="27">
        <f t="shared" ref="E26:E63" si="9">C26*D26</f>
        <v>220.5</v>
      </c>
      <c r="F26" s="27">
        <v>735</v>
      </c>
      <c r="G26" s="27">
        <f t="shared" si="3"/>
        <v>735</v>
      </c>
      <c r="H26" s="27">
        <f t="shared" si="4"/>
        <v>735</v>
      </c>
      <c r="I26" s="27">
        <f t="shared" si="5"/>
        <v>735</v>
      </c>
      <c r="J26" s="27">
        <v>2100</v>
      </c>
      <c r="K26" s="27">
        <f t="shared" si="6"/>
        <v>2100</v>
      </c>
      <c r="L26" s="28">
        <f t="shared" ref="L26:L63" si="10">(E26+K26+I26+G26)</f>
        <v>3790.5</v>
      </c>
      <c r="M26" s="28">
        <f t="shared" si="8"/>
        <v>1299790.5</v>
      </c>
      <c r="N26" s="28" t="s">
        <v>56</v>
      </c>
      <c r="P26" s="24"/>
    </row>
    <row r="27" spans="1:17" s="30" customFormat="1">
      <c r="A27" s="40">
        <f t="shared" si="0"/>
        <v>7</v>
      </c>
      <c r="B27" s="38" t="s">
        <v>30</v>
      </c>
      <c r="C27" s="26">
        <v>1</v>
      </c>
      <c r="D27" s="26">
        <f t="shared" si="1"/>
        <v>226.79999999999998</v>
      </c>
      <c r="E27" s="27">
        <f t="shared" si="9"/>
        <v>226.79999999999998</v>
      </c>
      <c r="F27" s="27">
        <v>756</v>
      </c>
      <c r="G27" s="27">
        <f t="shared" si="3"/>
        <v>756</v>
      </c>
      <c r="H27" s="27">
        <f t="shared" si="4"/>
        <v>756</v>
      </c>
      <c r="I27" s="27">
        <f t="shared" si="5"/>
        <v>756</v>
      </c>
      <c r="J27" s="27">
        <v>2100</v>
      </c>
      <c r="K27" s="27">
        <f t="shared" si="6"/>
        <v>2100</v>
      </c>
      <c r="L27" s="28">
        <f t="shared" si="10"/>
        <v>3838.8</v>
      </c>
      <c r="M27" s="28">
        <f t="shared" si="8"/>
        <v>1299838.8</v>
      </c>
      <c r="N27" s="28" t="s">
        <v>56</v>
      </c>
      <c r="P27" s="24"/>
    </row>
    <row r="28" spans="1:17" s="30" customFormat="1">
      <c r="A28" s="40">
        <f t="shared" si="0"/>
        <v>5</v>
      </c>
      <c r="B28" s="38" t="s">
        <v>31</v>
      </c>
      <c r="C28" s="26">
        <v>1</v>
      </c>
      <c r="D28" s="26">
        <f t="shared" si="1"/>
        <v>220.5</v>
      </c>
      <c r="E28" s="27">
        <f t="shared" si="9"/>
        <v>220.5</v>
      </c>
      <c r="F28" s="27">
        <v>735</v>
      </c>
      <c r="G28" s="27">
        <f t="shared" si="3"/>
        <v>735</v>
      </c>
      <c r="H28" s="27">
        <f t="shared" si="4"/>
        <v>735</v>
      </c>
      <c r="I28" s="27">
        <f t="shared" si="5"/>
        <v>735</v>
      </c>
      <c r="J28" s="27">
        <v>2100</v>
      </c>
      <c r="K28" s="27">
        <f t="shared" si="6"/>
        <v>2100</v>
      </c>
      <c r="L28" s="28">
        <f t="shared" si="10"/>
        <v>3790.5</v>
      </c>
      <c r="M28" s="28">
        <f t="shared" si="8"/>
        <v>1299790.5</v>
      </c>
      <c r="N28" s="28" t="s">
        <v>56</v>
      </c>
      <c r="P28" s="24"/>
    </row>
    <row r="29" spans="1:17" s="30" customFormat="1">
      <c r="A29" s="40">
        <f t="shared" si="0"/>
        <v>2</v>
      </c>
      <c r="B29" s="38" t="s">
        <v>32</v>
      </c>
      <c r="C29" s="26">
        <v>1</v>
      </c>
      <c r="D29" s="26">
        <f t="shared" si="1"/>
        <v>220.5</v>
      </c>
      <c r="E29" s="27">
        <f t="shared" si="9"/>
        <v>220.5</v>
      </c>
      <c r="F29" s="27">
        <v>735</v>
      </c>
      <c r="G29" s="27">
        <f t="shared" si="3"/>
        <v>735</v>
      </c>
      <c r="H29" s="27">
        <f t="shared" si="4"/>
        <v>735</v>
      </c>
      <c r="I29" s="27">
        <f t="shared" si="5"/>
        <v>735</v>
      </c>
      <c r="J29" s="34">
        <v>2160</v>
      </c>
      <c r="K29" s="34">
        <f t="shared" si="6"/>
        <v>2160</v>
      </c>
      <c r="L29" s="28">
        <f t="shared" si="10"/>
        <v>3850.5</v>
      </c>
      <c r="M29" s="28">
        <f t="shared" si="8"/>
        <v>1299850.5</v>
      </c>
      <c r="N29" s="28" t="s">
        <v>56</v>
      </c>
      <c r="P29" s="24"/>
    </row>
    <row r="30" spans="1:17" s="29" customFormat="1">
      <c r="A30" s="40">
        <f t="shared" si="0"/>
        <v>2</v>
      </c>
      <c r="B30" s="38" t="s">
        <v>2</v>
      </c>
      <c r="C30" s="26">
        <v>1</v>
      </c>
      <c r="D30" s="26">
        <f t="shared" si="1"/>
        <v>245.7</v>
      </c>
      <c r="E30" s="27">
        <f t="shared" si="9"/>
        <v>245.7</v>
      </c>
      <c r="F30" s="27">
        <v>819</v>
      </c>
      <c r="G30" s="27">
        <f t="shared" si="3"/>
        <v>819</v>
      </c>
      <c r="H30" s="27">
        <f t="shared" si="4"/>
        <v>819</v>
      </c>
      <c r="I30" s="27">
        <f t="shared" si="5"/>
        <v>819</v>
      </c>
      <c r="J30" s="34">
        <v>2100</v>
      </c>
      <c r="K30" s="34">
        <f t="shared" si="6"/>
        <v>2100</v>
      </c>
      <c r="L30" s="28">
        <f t="shared" si="10"/>
        <v>3983.7</v>
      </c>
      <c r="M30" s="28">
        <f t="shared" si="8"/>
        <v>1299983.7</v>
      </c>
      <c r="N30" s="28" t="s">
        <v>56</v>
      </c>
      <c r="P30" s="24"/>
    </row>
    <row r="31" spans="1:17" s="30" customFormat="1">
      <c r="A31" s="40">
        <f t="shared" si="0"/>
        <v>3</v>
      </c>
      <c r="B31" s="38" t="s">
        <v>3</v>
      </c>
      <c r="C31" s="26">
        <v>1</v>
      </c>
      <c r="D31" s="26">
        <f t="shared" si="1"/>
        <v>220.5</v>
      </c>
      <c r="E31" s="27">
        <f t="shared" si="9"/>
        <v>220.5</v>
      </c>
      <c r="F31" s="27">
        <v>735</v>
      </c>
      <c r="G31" s="27">
        <f t="shared" si="3"/>
        <v>735</v>
      </c>
      <c r="H31" s="27">
        <f t="shared" si="4"/>
        <v>735</v>
      </c>
      <c r="I31" s="27">
        <f t="shared" si="5"/>
        <v>735</v>
      </c>
      <c r="J31" s="34">
        <v>2160</v>
      </c>
      <c r="K31" s="34">
        <f t="shared" si="6"/>
        <v>2160</v>
      </c>
      <c r="L31" s="28">
        <f t="shared" si="10"/>
        <v>3850.5</v>
      </c>
      <c r="M31" s="28">
        <f t="shared" si="8"/>
        <v>1299850.5</v>
      </c>
      <c r="N31" s="28" t="s">
        <v>56</v>
      </c>
      <c r="P31" s="24"/>
    </row>
    <row r="32" spans="1:17" s="30" customFormat="1">
      <c r="A32" s="40">
        <f t="shared" si="0"/>
        <v>8</v>
      </c>
      <c r="B32" s="38" t="s">
        <v>4</v>
      </c>
      <c r="C32" s="26">
        <v>1</v>
      </c>
      <c r="D32" s="26">
        <f t="shared" si="1"/>
        <v>220.5</v>
      </c>
      <c r="E32" s="27">
        <f t="shared" si="9"/>
        <v>220.5</v>
      </c>
      <c r="F32" s="27">
        <v>735</v>
      </c>
      <c r="G32" s="27">
        <f t="shared" si="3"/>
        <v>735</v>
      </c>
      <c r="H32" s="27">
        <f t="shared" si="4"/>
        <v>735</v>
      </c>
      <c r="I32" s="27">
        <f t="shared" si="5"/>
        <v>735</v>
      </c>
      <c r="J32" s="34">
        <v>2100</v>
      </c>
      <c r="K32" s="34">
        <f t="shared" si="6"/>
        <v>2100</v>
      </c>
      <c r="L32" s="28">
        <f t="shared" si="10"/>
        <v>3790.5</v>
      </c>
      <c r="M32" s="28">
        <f t="shared" si="8"/>
        <v>1299790.5</v>
      </c>
      <c r="N32" s="28" t="s">
        <v>56</v>
      </c>
      <c r="P32" s="24"/>
    </row>
    <row r="33" spans="1:16" s="30" customFormat="1">
      <c r="A33" s="40">
        <f t="shared" si="0"/>
        <v>8</v>
      </c>
      <c r="B33" s="38" t="s">
        <v>5</v>
      </c>
      <c r="C33" s="26">
        <v>1</v>
      </c>
      <c r="D33" s="26">
        <f t="shared" si="1"/>
        <v>220.5</v>
      </c>
      <c r="E33" s="27">
        <f t="shared" si="9"/>
        <v>220.5</v>
      </c>
      <c r="F33" s="27">
        <v>735</v>
      </c>
      <c r="G33" s="27">
        <f t="shared" si="3"/>
        <v>735</v>
      </c>
      <c r="H33" s="27">
        <f t="shared" si="4"/>
        <v>735</v>
      </c>
      <c r="I33" s="27">
        <f t="shared" si="5"/>
        <v>735</v>
      </c>
      <c r="J33" s="34">
        <v>2160</v>
      </c>
      <c r="K33" s="34">
        <f t="shared" si="6"/>
        <v>2160</v>
      </c>
      <c r="L33" s="28">
        <f t="shared" si="10"/>
        <v>3850.5</v>
      </c>
      <c r="M33" s="28">
        <f t="shared" si="8"/>
        <v>1299850.5</v>
      </c>
      <c r="N33" s="28" t="s">
        <v>56</v>
      </c>
      <c r="P33" s="24"/>
    </row>
    <row r="34" spans="1:16" s="30" customFormat="1">
      <c r="A34" s="40">
        <f t="shared" si="0"/>
        <v>8</v>
      </c>
      <c r="B34" s="38" t="s">
        <v>6</v>
      </c>
      <c r="C34" s="26">
        <v>1</v>
      </c>
      <c r="D34" s="26">
        <f t="shared" si="1"/>
        <v>239.39999999999998</v>
      </c>
      <c r="E34" s="27">
        <f t="shared" si="9"/>
        <v>239.39999999999998</v>
      </c>
      <c r="F34" s="27">
        <v>798</v>
      </c>
      <c r="G34" s="27">
        <f t="shared" si="3"/>
        <v>798</v>
      </c>
      <c r="H34" s="27">
        <f t="shared" si="4"/>
        <v>798</v>
      </c>
      <c r="I34" s="27">
        <f t="shared" si="5"/>
        <v>798</v>
      </c>
      <c r="J34" s="34">
        <v>2371</v>
      </c>
      <c r="K34" s="34">
        <f t="shared" si="6"/>
        <v>2371</v>
      </c>
      <c r="L34" s="28">
        <f t="shared" si="10"/>
        <v>4206.3999999999996</v>
      </c>
      <c r="M34" s="28">
        <f t="shared" si="8"/>
        <v>1300206.3999999999</v>
      </c>
      <c r="N34" s="28" t="s">
        <v>56</v>
      </c>
      <c r="P34" s="24"/>
    </row>
    <row r="35" spans="1:16" s="30" customFormat="1">
      <c r="A35" s="40">
        <f t="shared" si="0"/>
        <v>8</v>
      </c>
      <c r="B35" s="38" t="s">
        <v>7</v>
      </c>
      <c r="C35" s="26">
        <v>1</v>
      </c>
      <c r="D35" s="26">
        <f t="shared" si="1"/>
        <v>239.39999999999998</v>
      </c>
      <c r="E35" s="27">
        <f t="shared" si="9"/>
        <v>239.39999999999998</v>
      </c>
      <c r="F35" s="27">
        <v>798</v>
      </c>
      <c r="G35" s="27">
        <f t="shared" si="3"/>
        <v>798</v>
      </c>
      <c r="H35" s="27">
        <f t="shared" si="4"/>
        <v>798</v>
      </c>
      <c r="I35" s="27">
        <f t="shared" si="5"/>
        <v>798</v>
      </c>
      <c r="J35" s="34">
        <v>2160</v>
      </c>
      <c r="K35" s="34">
        <f t="shared" si="6"/>
        <v>2160</v>
      </c>
      <c r="L35" s="28">
        <f t="shared" si="10"/>
        <v>3995.4</v>
      </c>
      <c r="M35" s="28">
        <f t="shared" si="8"/>
        <v>1299995.3999999999</v>
      </c>
      <c r="N35" s="28" t="s">
        <v>56</v>
      </c>
      <c r="P35" s="24"/>
    </row>
    <row r="36" spans="1:16" s="30" customFormat="1">
      <c r="A36" s="40">
        <f t="shared" si="0"/>
        <v>9</v>
      </c>
      <c r="B36" s="38" t="s">
        <v>8</v>
      </c>
      <c r="C36" s="26">
        <v>1</v>
      </c>
      <c r="D36" s="26">
        <f t="shared" si="1"/>
        <v>226.79999999999998</v>
      </c>
      <c r="E36" s="27">
        <f t="shared" si="9"/>
        <v>226.79999999999998</v>
      </c>
      <c r="F36" s="27">
        <v>756</v>
      </c>
      <c r="G36" s="27">
        <f t="shared" si="3"/>
        <v>756</v>
      </c>
      <c r="H36" s="27">
        <f t="shared" si="4"/>
        <v>756</v>
      </c>
      <c r="I36" s="27">
        <f t="shared" si="5"/>
        <v>756</v>
      </c>
      <c r="J36" s="34">
        <v>2160</v>
      </c>
      <c r="K36" s="34">
        <f t="shared" si="6"/>
        <v>2160</v>
      </c>
      <c r="L36" s="28">
        <f t="shared" si="10"/>
        <v>3898.8</v>
      </c>
      <c r="M36" s="28">
        <f t="shared" si="8"/>
        <v>1299898.8</v>
      </c>
      <c r="N36" s="28" t="s">
        <v>56</v>
      </c>
      <c r="P36" s="24"/>
    </row>
    <row r="37" spans="1:16" s="30" customFormat="1">
      <c r="A37" s="40">
        <f t="shared" si="0"/>
        <v>9</v>
      </c>
      <c r="B37" s="38" t="s">
        <v>9</v>
      </c>
      <c r="C37" s="26">
        <v>1</v>
      </c>
      <c r="D37" s="26">
        <f t="shared" si="1"/>
        <v>226.79999999999998</v>
      </c>
      <c r="E37" s="27">
        <f t="shared" si="9"/>
        <v>226.79999999999998</v>
      </c>
      <c r="F37" s="27">
        <v>756</v>
      </c>
      <c r="G37" s="27">
        <f t="shared" si="3"/>
        <v>756</v>
      </c>
      <c r="H37" s="27">
        <f t="shared" si="4"/>
        <v>756</v>
      </c>
      <c r="I37" s="27">
        <f t="shared" si="5"/>
        <v>756</v>
      </c>
      <c r="J37" s="34">
        <v>2100</v>
      </c>
      <c r="K37" s="34">
        <f t="shared" si="6"/>
        <v>2100</v>
      </c>
      <c r="L37" s="28">
        <f t="shared" si="10"/>
        <v>3838.8</v>
      </c>
      <c r="M37" s="28">
        <f t="shared" si="8"/>
        <v>1299838.8</v>
      </c>
      <c r="N37" s="28" t="s">
        <v>56</v>
      </c>
      <c r="P37" s="24"/>
    </row>
    <row r="38" spans="1:16" s="30" customFormat="1">
      <c r="A38" s="40">
        <f t="shared" si="0"/>
        <v>9</v>
      </c>
      <c r="B38" s="38" t="s">
        <v>10</v>
      </c>
      <c r="C38" s="26">
        <v>1</v>
      </c>
      <c r="D38" s="26">
        <f t="shared" si="1"/>
        <v>226.79999999999998</v>
      </c>
      <c r="E38" s="27">
        <f t="shared" si="9"/>
        <v>226.79999999999998</v>
      </c>
      <c r="F38" s="27">
        <v>756</v>
      </c>
      <c r="G38" s="27">
        <f t="shared" si="3"/>
        <v>756</v>
      </c>
      <c r="H38" s="27">
        <f t="shared" si="4"/>
        <v>756</v>
      </c>
      <c r="I38" s="27">
        <f t="shared" si="5"/>
        <v>756</v>
      </c>
      <c r="J38" s="34">
        <v>2160</v>
      </c>
      <c r="K38" s="34">
        <f t="shared" si="6"/>
        <v>2160</v>
      </c>
      <c r="L38" s="28">
        <f t="shared" si="10"/>
        <v>3898.8</v>
      </c>
      <c r="M38" s="28">
        <f t="shared" si="8"/>
        <v>1299898.8</v>
      </c>
      <c r="N38" s="28" t="s">
        <v>56</v>
      </c>
      <c r="P38" s="24"/>
    </row>
    <row r="39" spans="1:16" s="30" customFormat="1">
      <c r="A39" s="40">
        <f t="shared" si="0"/>
        <v>8</v>
      </c>
      <c r="B39" s="38" t="s">
        <v>11</v>
      </c>
      <c r="C39" s="26">
        <v>1</v>
      </c>
      <c r="D39" s="26">
        <f t="shared" si="1"/>
        <v>226.79999999999998</v>
      </c>
      <c r="E39" s="27">
        <f t="shared" si="9"/>
        <v>226.79999999999998</v>
      </c>
      <c r="F39" s="27">
        <v>756</v>
      </c>
      <c r="G39" s="27">
        <f t="shared" si="3"/>
        <v>756</v>
      </c>
      <c r="H39" s="27">
        <f t="shared" si="4"/>
        <v>756</v>
      </c>
      <c r="I39" s="27">
        <f t="shared" si="5"/>
        <v>756</v>
      </c>
      <c r="J39" s="34">
        <v>2100</v>
      </c>
      <c r="K39" s="34">
        <f t="shared" si="6"/>
        <v>2100</v>
      </c>
      <c r="L39" s="28">
        <f t="shared" si="10"/>
        <v>3838.8</v>
      </c>
      <c r="M39" s="28">
        <f t="shared" si="8"/>
        <v>1299838.8</v>
      </c>
      <c r="N39" s="28" t="s">
        <v>56</v>
      </c>
      <c r="P39" s="24"/>
    </row>
    <row r="40" spans="1:16" s="29" customFormat="1">
      <c r="A40" s="40">
        <f t="shared" si="0"/>
        <v>8</v>
      </c>
      <c r="B40" s="38" t="s">
        <v>12</v>
      </c>
      <c r="C40" s="26">
        <v>1</v>
      </c>
      <c r="D40" s="26">
        <f t="shared" si="1"/>
        <v>220.5</v>
      </c>
      <c r="E40" s="27">
        <f t="shared" si="9"/>
        <v>220.5</v>
      </c>
      <c r="F40" s="27">
        <v>735</v>
      </c>
      <c r="G40" s="27">
        <f t="shared" si="3"/>
        <v>735</v>
      </c>
      <c r="H40" s="27">
        <f t="shared" si="4"/>
        <v>735</v>
      </c>
      <c r="I40" s="27">
        <f t="shared" si="5"/>
        <v>735</v>
      </c>
      <c r="J40" s="34">
        <v>2160</v>
      </c>
      <c r="K40" s="34">
        <f t="shared" si="6"/>
        <v>2160</v>
      </c>
      <c r="L40" s="28">
        <f t="shared" si="10"/>
        <v>3850.5</v>
      </c>
      <c r="M40" s="28">
        <f t="shared" si="8"/>
        <v>1299850.5</v>
      </c>
      <c r="N40" s="28" t="s">
        <v>56</v>
      </c>
      <c r="P40" s="24"/>
    </row>
    <row r="41" spans="1:16" s="29" customFormat="1">
      <c r="A41" s="40">
        <f t="shared" si="0"/>
        <v>8</v>
      </c>
      <c r="B41" s="38" t="s">
        <v>13</v>
      </c>
      <c r="C41" s="26">
        <v>1</v>
      </c>
      <c r="D41" s="26">
        <f t="shared" si="1"/>
        <v>226.79999999999998</v>
      </c>
      <c r="E41" s="27">
        <f t="shared" si="9"/>
        <v>226.79999999999998</v>
      </c>
      <c r="F41" s="27">
        <v>756</v>
      </c>
      <c r="G41" s="27">
        <f t="shared" si="3"/>
        <v>756</v>
      </c>
      <c r="H41" s="27">
        <f t="shared" si="4"/>
        <v>756</v>
      </c>
      <c r="I41" s="27">
        <f t="shared" si="5"/>
        <v>756</v>
      </c>
      <c r="J41" s="34">
        <v>2371</v>
      </c>
      <c r="K41" s="34">
        <f t="shared" si="6"/>
        <v>2371</v>
      </c>
      <c r="L41" s="28">
        <f t="shared" si="10"/>
        <v>4109.8</v>
      </c>
      <c r="M41" s="28">
        <f t="shared" si="8"/>
        <v>1300109.8</v>
      </c>
      <c r="N41" s="28" t="s">
        <v>56</v>
      </c>
      <c r="P41" s="24"/>
    </row>
    <row r="42" spans="1:16" s="29" customFormat="1">
      <c r="A42" s="40">
        <f t="shared" si="0"/>
        <v>8</v>
      </c>
      <c r="B42" s="38" t="s">
        <v>14</v>
      </c>
      <c r="C42" s="26">
        <v>1</v>
      </c>
      <c r="D42" s="26">
        <f t="shared" si="1"/>
        <v>239.39999999999998</v>
      </c>
      <c r="E42" s="27">
        <f t="shared" si="9"/>
        <v>239.39999999999998</v>
      </c>
      <c r="F42" s="27">
        <v>798</v>
      </c>
      <c r="G42" s="27">
        <f t="shared" si="3"/>
        <v>798</v>
      </c>
      <c r="H42" s="27">
        <f t="shared" si="4"/>
        <v>798</v>
      </c>
      <c r="I42" s="27">
        <f t="shared" si="5"/>
        <v>798</v>
      </c>
      <c r="J42" s="34">
        <v>2160</v>
      </c>
      <c r="K42" s="34">
        <f t="shared" si="6"/>
        <v>2160</v>
      </c>
      <c r="L42" s="28">
        <f t="shared" si="10"/>
        <v>3995.4</v>
      </c>
      <c r="M42" s="28">
        <f t="shared" si="8"/>
        <v>1299995.3999999999</v>
      </c>
      <c r="N42" s="28" t="s">
        <v>56</v>
      </c>
      <c r="P42" s="24"/>
    </row>
    <row r="43" spans="1:16">
      <c r="A43" s="40">
        <f t="shared" si="0"/>
        <v>8</v>
      </c>
      <c r="B43" s="39" t="s">
        <v>24</v>
      </c>
      <c r="C43" s="26">
        <v>1</v>
      </c>
      <c r="D43" s="26">
        <f t="shared" si="1"/>
        <v>239.39999999999998</v>
      </c>
      <c r="E43" s="27">
        <f t="shared" si="9"/>
        <v>239.39999999999998</v>
      </c>
      <c r="F43" s="27">
        <v>798</v>
      </c>
      <c r="G43" s="27">
        <f t="shared" si="3"/>
        <v>798</v>
      </c>
      <c r="H43" s="27">
        <f t="shared" si="4"/>
        <v>798</v>
      </c>
      <c r="I43" s="27">
        <f t="shared" si="5"/>
        <v>798</v>
      </c>
      <c r="J43" s="27">
        <v>2100</v>
      </c>
      <c r="K43" s="27">
        <f t="shared" si="6"/>
        <v>2100</v>
      </c>
      <c r="L43" s="28">
        <f t="shared" si="10"/>
        <v>3935.4</v>
      </c>
      <c r="M43" s="28">
        <f t="shared" si="8"/>
        <v>1299935.3999999999</v>
      </c>
      <c r="N43" s="28" t="s">
        <v>56</v>
      </c>
    </row>
    <row r="44" spans="1:16">
      <c r="A44" s="40">
        <f t="shared" si="0"/>
        <v>9</v>
      </c>
      <c r="B44" s="39" t="s">
        <v>25</v>
      </c>
      <c r="C44" s="26">
        <v>1</v>
      </c>
      <c r="D44" s="26">
        <f t="shared" si="1"/>
        <v>239.39999999999998</v>
      </c>
      <c r="E44" s="27">
        <f t="shared" si="9"/>
        <v>239.39999999999998</v>
      </c>
      <c r="F44" s="27">
        <v>798</v>
      </c>
      <c r="G44" s="27">
        <f t="shared" si="3"/>
        <v>798</v>
      </c>
      <c r="H44" s="27">
        <f t="shared" si="4"/>
        <v>798</v>
      </c>
      <c r="I44" s="27">
        <f t="shared" si="5"/>
        <v>798</v>
      </c>
      <c r="J44" s="27">
        <v>2100</v>
      </c>
      <c r="K44" s="27">
        <f t="shared" si="6"/>
        <v>2100</v>
      </c>
      <c r="L44" s="28">
        <f t="shared" si="10"/>
        <v>3935.4</v>
      </c>
      <c r="M44" s="28">
        <f t="shared" si="8"/>
        <v>1299935.3999999999</v>
      </c>
      <c r="N44" s="28" t="s">
        <v>56</v>
      </c>
    </row>
    <row r="45" spans="1:16">
      <c r="A45" s="40">
        <f t="shared" si="0"/>
        <v>9</v>
      </c>
      <c r="B45" s="39" t="s">
        <v>26</v>
      </c>
      <c r="C45" s="26">
        <v>1</v>
      </c>
      <c r="D45" s="26">
        <f t="shared" si="1"/>
        <v>226.79999999999998</v>
      </c>
      <c r="E45" s="27">
        <f t="shared" si="9"/>
        <v>226.79999999999998</v>
      </c>
      <c r="F45" s="27">
        <v>756</v>
      </c>
      <c r="G45" s="27">
        <f t="shared" si="3"/>
        <v>756</v>
      </c>
      <c r="H45" s="27">
        <f t="shared" si="4"/>
        <v>756</v>
      </c>
      <c r="I45" s="27">
        <f t="shared" si="5"/>
        <v>756</v>
      </c>
      <c r="J45" s="27">
        <v>2100</v>
      </c>
      <c r="K45" s="27">
        <f t="shared" si="6"/>
        <v>2100</v>
      </c>
      <c r="L45" s="28">
        <f t="shared" si="10"/>
        <v>3838.8</v>
      </c>
      <c r="M45" s="28">
        <f t="shared" si="8"/>
        <v>1299838.8</v>
      </c>
      <c r="N45" s="28" t="s">
        <v>56</v>
      </c>
    </row>
    <row r="46" spans="1:16">
      <c r="A46" s="40">
        <f t="shared" si="0"/>
        <v>7</v>
      </c>
      <c r="B46" s="39" t="s">
        <v>27</v>
      </c>
      <c r="C46" s="26">
        <v>1</v>
      </c>
      <c r="D46" s="26">
        <f t="shared" si="1"/>
        <v>226.79999999999998</v>
      </c>
      <c r="E46" s="27">
        <f t="shared" si="9"/>
        <v>226.79999999999998</v>
      </c>
      <c r="F46" s="27">
        <v>756</v>
      </c>
      <c r="G46" s="27">
        <f t="shared" si="3"/>
        <v>756</v>
      </c>
      <c r="H46" s="27">
        <f t="shared" si="4"/>
        <v>756</v>
      </c>
      <c r="I46" s="27">
        <f t="shared" si="5"/>
        <v>756</v>
      </c>
      <c r="J46" s="27">
        <v>2100</v>
      </c>
      <c r="K46" s="27">
        <f t="shared" si="6"/>
        <v>2100</v>
      </c>
      <c r="L46" s="28">
        <f t="shared" si="10"/>
        <v>3838.8</v>
      </c>
      <c r="M46" s="28">
        <f t="shared" si="8"/>
        <v>1299838.8</v>
      </c>
      <c r="N46" s="28" t="s">
        <v>56</v>
      </c>
    </row>
    <row r="47" spans="1:16">
      <c r="A47" s="40">
        <f t="shared" si="0"/>
        <v>9</v>
      </c>
      <c r="B47" s="39" t="s">
        <v>15</v>
      </c>
      <c r="C47" s="26">
        <v>1</v>
      </c>
      <c r="D47" s="26">
        <f t="shared" si="1"/>
        <v>226.79999999999998</v>
      </c>
      <c r="E47" s="27">
        <f t="shared" si="9"/>
        <v>226.79999999999998</v>
      </c>
      <c r="F47" s="27">
        <v>756</v>
      </c>
      <c r="G47" s="27">
        <f t="shared" si="3"/>
        <v>756</v>
      </c>
      <c r="H47" s="27">
        <f t="shared" si="4"/>
        <v>756</v>
      </c>
      <c r="I47" s="27">
        <f t="shared" si="5"/>
        <v>756</v>
      </c>
      <c r="J47" s="27">
        <v>2100</v>
      </c>
      <c r="K47" s="27">
        <f t="shared" si="6"/>
        <v>2100</v>
      </c>
      <c r="L47" s="28">
        <f t="shared" si="10"/>
        <v>3838.8</v>
      </c>
      <c r="M47" s="28">
        <f t="shared" si="8"/>
        <v>1299838.8</v>
      </c>
      <c r="N47" s="28" t="s">
        <v>56</v>
      </c>
    </row>
    <row r="48" spans="1:16">
      <c r="A48" s="40">
        <f t="shared" si="0"/>
        <v>8</v>
      </c>
      <c r="B48" s="38" t="s">
        <v>4</v>
      </c>
      <c r="C48" s="26">
        <v>1</v>
      </c>
      <c r="D48" s="26">
        <f t="shared" si="1"/>
        <v>220.5</v>
      </c>
      <c r="E48" s="27">
        <f t="shared" si="9"/>
        <v>220.5</v>
      </c>
      <c r="F48" s="27">
        <v>735</v>
      </c>
      <c r="G48" s="27">
        <f t="shared" si="3"/>
        <v>735</v>
      </c>
      <c r="H48" s="27">
        <f t="shared" si="4"/>
        <v>735</v>
      </c>
      <c r="I48" s="27">
        <f t="shared" si="5"/>
        <v>735</v>
      </c>
      <c r="J48" s="34">
        <v>2100</v>
      </c>
      <c r="K48" s="34">
        <f t="shared" si="6"/>
        <v>2100</v>
      </c>
      <c r="L48" s="28">
        <f t="shared" si="10"/>
        <v>3790.5</v>
      </c>
      <c r="M48" s="28">
        <f t="shared" si="8"/>
        <v>1299790.5</v>
      </c>
      <c r="N48" s="28" t="s">
        <v>56</v>
      </c>
    </row>
    <row r="49" spans="1:14">
      <c r="A49" s="40">
        <f t="shared" si="0"/>
        <v>8</v>
      </c>
      <c r="B49" s="38" t="s">
        <v>5</v>
      </c>
      <c r="C49" s="26">
        <v>1</v>
      </c>
      <c r="D49" s="26">
        <f t="shared" si="1"/>
        <v>220.5</v>
      </c>
      <c r="E49" s="27">
        <f t="shared" si="9"/>
        <v>220.5</v>
      </c>
      <c r="F49" s="27">
        <v>735</v>
      </c>
      <c r="G49" s="27">
        <f t="shared" si="3"/>
        <v>735</v>
      </c>
      <c r="H49" s="27">
        <f t="shared" si="4"/>
        <v>735</v>
      </c>
      <c r="I49" s="27">
        <f t="shared" si="5"/>
        <v>735</v>
      </c>
      <c r="J49" s="34">
        <v>2160</v>
      </c>
      <c r="K49" s="34">
        <f t="shared" si="6"/>
        <v>2160</v>
      </c>
      <c r="L49" s="28">
        <f t="shared" si="10"/>
        <v>3850.5</v>
      </c>
      <c r="M49" s="28">
        <f t="shared" si="8"/>
        <v>1299850.5</v>
      </c>
      <c r="N49" s="28" t="s">
        <v>56</v>
      </c>
    </row>
    <row r="50" spans="1:14">
      <c r="A50" s="40">
        <f t="shared" si="0"/>
        <v>8</v>
      </c>
      <c r="B50" s="38" t="s">
        <v>6</v>
      </c>
      <c r="C50" s="26">
        <v>1</v>
      </c>
      <c r="D50" s="26">
        <f t="shared" si="1"/>
        <v>239.39999999999998</v>
      </c>
      <c r="E50" s="27">
        <f t="shared" si="9"/>
        <v>239.39999999999998</v>
      </c>
      <c r="F50" s="27">
        <v>798</v>
      </c>
      <c r="G50" s="27">
        <f t="shared" si="3"/>
        <v>798</v>
      </c>
      <c r="H50" s="27">
        <f t="shared" si="4"/>
        <v>798</v>
      </c>
      <c r="I50" s="27">
        <f t="shared" si="5"/>
        <v>798</v>
      </c>
      <c r="J50" s="34">
        <v>2371</v>
      </c>
      <c r="K50" s="34">
        <f t="shared" si="6"/>
        <v>2371</v>
      </c>
      <c r="L50" s="28">
        <f t="shared" si="10"/>
        <v>4206.3999999999996</v>
      </c>
      <c r="M50" s="28">
        <f t="shared" si="8"/>
        <v>1300206.3999999999</v>
      </c>
      <c r="N50" s="28" t="s">
        <v>56</v>
      </c>
    </row>
    <row r="51" spans="1:14">
      <c r="A51" s="40">
        <f t="shared" si="0"/>
        <v>8</v>
      </c>
      <c r="B51" s="38" t="s">
        <v>7</v>
      </c>
      <c r="C51" s="26">
        <v>1</v>
      </c>
      <c r="D51" s="26">
        <f t="shared" si="1"/>
        <v>239.39999999999998</v>
      </c>
      <c r="E51" s="27">
        <f t="shared" si="9"/>
        <v>239.39999999999998</v>
      </c>
      <c r="F51" s="27">
        <v>798</v>
      </c>
      <c r="G51" s="27">
        <f t="shared" si="3"/>
        <v>798</v>
      </c>
      <c r="H51" s="27">
        <f t="shared" si="4"/>
        <v>798</v>
      </c>
      <c r="I51" s="27">
        <f t="shared" si="5"/>
        <v>798</v>
      </c>
      <c r="J51" s="34">
        <v>2160</v>
      </c>
      <c r="K51" s="34">
        <f t="shared" si="6"/>
        <v>2160</v>
      </c>
      <c r="L51" s="28">
        <f t="shared" si="10"/>
        <v>3995.4</v>
      </c>
      <c r="M51" s="28">
        <f t="shared" si="8"/>
        <v>1299995.3999999999</v>
      </c>
      <c r="N51" s="28" t="s">
        <v>56</v>
      </c>
    </row>
    <row r="52" spans="1:14">
      <c r="A52" s="40">
        <f t="shared" si="0"/>
        <v>9</v>
      </c>
      <c r="B52" s="38" t="s">
        <v>8</v>
      </c>
      <c r="C52" s="26">
        <v>1</v>
      </c>
      <c r="D52" s="26">
        <f t="shared" si="1"/>
        <v>226.79999999999998</v>
      </c>
      <c r="E52" s="27">
        <f t="shared" si="9"/>
        <v>226.79999999999998</v>
      </c>
      <c r="F52" s="27">
        <v>756</v>
      </c>
      <c r="G52" s="27">
        <f t="shared" si="3"/>
        <v>756</v>
      </c>
      <c r="H52" s="27">
        <f t="shared" si="4"/>
        <v>756</v>
      </c>
      <c r="I52" s="27">
        <f t="shared" si="5"/>
        <v>756</v>
      </c>
      <c r="J52" s="34">
        <v>2160</v>
      </c>
      <c r="K52" s="34">
        <f t="shared" si="6"/>
        <v>2160</v>
      </c>
      <c r="L52" s="28">
        <f t="shared" si="10"/>
        <v>3898.8</v>
      </c>
      <c r="M52" s="28">
        <f t="shared" si="8"/>
        <v>1299898.8</v>
      </c>
      <c r="N52" s="28" t="s">
        <v>56</v>
      </c>
    </row>
    <row r="53" spans="1:14">
      <c r="A53" s="40">
        <f t="shared" si="0"/>
        <v>9</v>
      </c>
      <c r="B53" s="38" t="s">
        <v>9</v>
      </c>
      <c r="C53" s="26">
        <v>1</v>
      </c>
      <c r="D53" s="26">
        <f t="shared" si="1"/>
        <v>226.79999999999998</v>
      </c>
      <c r="E53" s="27">
        <f t="shared" si="9"/>
        <v>226.79999999999998</v>
      </c>
      <c r="F53" s="27">
        <v>756</v>
      </c>
      <c r="G53" s="27">
        <f t="shared" si="3"/>
        <v>756</v>
      </c>
      <c r="H53" s="27">
        <f t="shared" si="4"/>
        <v>756</v>
      </c>
      <c r="I53" s="27">
        <f t="shared" si="5"/>
        <v>756</v>
      </c>
      <c r="J53" s="34">
        <v>2100</v>
      </c>
      <c r="K53" s="34">
        <f t="shared" si="6"/>
        <v>2100</v>
      </c>
      <c r="L53" s="28">
        <f t="shared" si="10"/>
        <v>3838.8</v>
      </c>
      <c r="M53" s="28">
        <f t="shared" si="8"/>
        <v>1299838.8</v>
      </c>
      <c r="N53" s="28" t="s">
        <v>56</v>
      </c>
    </row>
    <row r="54" spans="1:14">
      <c r="A54" s="40">
        <f t="shared" si="0"/>
        <v>9</v>
      </c>
      <c r="B54" s="38" t="s">
        <v>10</v>
      </c>
      <c r="C54" s="26">
        <v>1</v>
      </c>
      <c r="D54" s="26">
        <f t="shared" si="1"/>
        <v>226.79999999999998</v>
      </c>
      <c r="E54" s="27">
        <f t="shared" si="9"/>
        <v>226.79999999999998</v>
      </c>
      <c r="F54" s="27">
        <v>756</v>
      </c>
      <c r="G54" s="27">
        <f t="shared" si="3"/>
        <v>756</v>
      </c>
      <c r="H54" s="27">
        <f t="shared" si="4"/>
        <v>756</v>
      </c>
      <c r="I54" s="27">
        <f t="shared" si="5"/>
        <v>756</v>
      </c>
      <c r="J54" s="34">
        <v>2160</v>
      </c>
      <c r="K54" s="34">
        <f t="shared" si="6"/>
        <v>2160</v>
      </c>
      <c r="L54" s="28">
        <f t="shared" si="10"/>
        <v>3898.8</v>
      </c>
      <c r="M54" s="28">
        <f t="shared" si="8"/>
        <v>1299898.8</v>
      </c>
      <c r="N54" s="28" t="s">
        <v>56</v>
      </c>
    </row>
    <row r="55" spans="1:14">
      <c r="A55" s="40">
        <f t="shared" si="0"/>
        <v>8</v>
      </c>
      <c r="B55" s="38" t="s">
        <v>11</v>
      </c>
      <c r="C55" s="26">
        <v>1</v>
      </c>
      <c r="D55" s="26">
        <f t="shared" si="1"/>
        <v>226.79999999999998</v>
      </c>
      <c r="E55" s="27">
        <f t="shared" si="9"/>
        <v>226.79999999999998</v>
      </c>
      <c r="F55" s="27">
        <v>756</v>
      </c>
      <c r="G55" s="27">
        <f t="shared" si="3"/>
        <v>756</v>
      </c>
      <c r="H55" s="27">
        <f t="shared" si="4"/>
        <v>756</v>
      </c>
      <c r="I55" s="27">
        <f t="shared" si="5"/>
        <v>756</v>
      </c>
      <c r="J55" s="34">
        <v>2100</v>
      </c>
      <c r="K55" s="34">
        <f t="shared" si="6"/>
        <v>2100</v>
      </c>
      <c r="L55" s="28">
        <f t="shared" si="10"/>
        <v>3838.8</v>
      </c>
      <c r="M55" s="28">
        <f t="shared" si="8"/>
        <v>1299838.8</v>
      </c>
      <c r="N55" s="28" t="s">
        <v>56</v>
      </c>
    </row>
    <row r="56" spans="1:14">
      <c r="A56" s="40">
        <f t="shared" si="0"/>
        <v>8</v>
      </c>
      <c r="B56" s="38" t="s">
        <v>12</v>
      </c>
      <c r="C56" s="26">
        <v>1</v>
      </c>
      <c r="D56" s="26">
        <f t="shared" si="1"/>
        <v>220.5</v>
      </c>
      <c r="E56" s="27">
        <f t="shared" si="9"/>
        <v>220.5</v>
      </c>
      <c r="F56" s="27">
        <v>735</v>
      </c>
      <c r="G56" s="27">
        <f t="shared" si="3"/>
        <v>735</v>
      </c>
      <c r="H56" s="27">
        <f t="shared" si="4"/>
        <v>735</v>
      </c>
      <c r="I56" s="27">
        <f t="shared" si="5"/>
        <v>735</v>
      </c>
      <c r="J56" s="34">
        <v>2160</v>
      </c>
      <c r="K56" s="34">
        <f t="shared" si="6"/>
        <v>2160</v>
      </c>
      <c r="L56" s="28">
        <f t="shared" si="10"/>
        <v>3850.5</v>
      </c>
      <c r="M56" s="28">
        <f t="shared" si="8"/>
        <v>1299850.5</v>
      </c>
      <c r="N56" s="28" t="s">
        <v>56</v>
      </c>
    </row>
    <row r="57" spans="1:14">
      <c r="A57" s="40">
        <f t="shared" si="0"/>
        <v>8</v>
      </c>
      <c r="B57" s="38" t="s">
        <v>13</v>
      </c>
      <c r="C57" s="26">
        <v>1</v>
      </c>
      <c r="D57" s="26">
        <f t="shared" si="1"/>
        <v>226.79999999999998</v>
      </c>
      <c r="E57" s="27">
        <f t="shared" si="9"/>
        <v>226.79999999999998</v>
      </c>
      <c r="F57" s="27">
        <v>756</v>
      </c>
      <c r="G57" s="27">
        <f t="shared" si="3"/>
        <v>756</v>
      </c>
      <c r="H57" s="27">
        <f t="shared" si="4"/>
        <v>756</v>
      </c>
      <c r="I57" s="27">
        <f t="shared" si="5"/>
        <v>756</v>
      </c>
      <c r="J57" s="34">
        <v>2371</v>
      </c>
      <c r="K57" s="34">
        <f t="shared" si="6"/>
        <v>2371</v>
      </c>
      <c r="L57" s="28">
        <f t="shared" si="10"/>
        <v>4109.8</v>
      </c>
      <c r="M57" s="28">
        <f t="shared" si="8"/>
        <v>1300109.8</v>
      </c>
      <c r="N57" s="28" t="s">
        <v>56</v>
      </c>
    </row>
    <row r="58" spans="1:14">
      <c r="A58" s="40">
        <f t="shared" si="0"/>
        <v>8</v>
      </c>
      <c r="B58" s="38" t="s">
        <v>14</v>
      </c>
      <c r="C58" s="26">
        <v>1</v>
      </c>
      <c r="D58" s="26">
        <f t="shared" si="1"/>
        <v>239.39999999999998</v>
      </c>
      <c r="E58" s="27">
        <f t="shared" si="9"/>
        <v>239.39999999999998</v>
      </c>
      <c r="F58" s="27">
        <v>798</v>
      </c>
      <c r="G58" s="27">
        <f t="shared" si="3"/>
        <v>798</v>
      </c>
      <c r="H58" s="27">
        <f t="shared" si="4"/>
        <v>798</v>
      </c>
      <c r="I58" s="27">
        <f t="shared" si="5"/>
        <v>798</v>
      </c>
      <c r="J58" s="34">
        <v>2160</v>
      </c>
      <c r="K58" s="34">
        <f t="shared" si="6"/>
        <v>2160</v>
      </c>
      <c r="L58" s="28">
        <f t="shared" si="10"/>
        <v>3995.4</v>
      </c>
      <c r="M58" s="28">
        <f t="shared" si="8"/>
        <v>1299995.3999999999</v>
      </c>
      <c r="N58" s="28" t="s">
        <v>56</v>
      </c>
    </row>
    <row r="59" spans="1:14">
      <c r="A59" s="40">
        <f t="shared" si="0"/>
        <v>8</v>
      </c>
      <c r="B59" s="39" t="s">
        <v>24</v>
      </c>
      <c r="C59" s="26">
        <v>1</v>
      </c>
      <c r="D59" s="26">
        <f t="shared" si="1"/>
        <v>239.39999999999998</v>
      </c>
      <c r="E59" s="27">
        <f t="shared" si="9"/>
        <v>239.39999999999998</v>
      </c>
      <c r="F59" s="27">
        <v>798</v>
      </c>
      <c r="G59" s="27">
        <f t="shared" si="3"/>
        <v>798</v>
      </c>
      <c r="H59" s="27">
        <f t="shared" si="4"/>
        <v>798</v>
      </c>
      <c r="I59" s="27">
        <f t="shared" si="5"/>
        <v>798</v>
      </c>
      <c r="J59" s="27">
        <v>2100</v>
      </c>
      <c r="K59" s="27">
        <f t="shared" si="6"/>
        <v>2100</v>
      </c>
      <c r="L59" s="28">
        <f t="shared" si="10"/>
        <v>3935.4</v>
      </c>
      <c r="M59" s="28">
        <f t="shared" si="8"/>
        <v>1299935.3999999999</v>
      </c>
      <c r="N59" s="28" t="s">
        <v>56</v>
      </c>
    </row>
    <row r="60" spans="1:14">
      <c r="A60" s="40">
        <f t="shared" si="0"/>
        <v>9</v>
      </c>
      <c r="B60" s="39" t="s">
        <v>25</v>
      </c>
      <c r="C60" s="26">
        <v>1</v>
      </c>
      <c r="D60" s="26">
        <f t="shared" si="1"/>
        <v>239.39999999999998</v>
      </c>
      <c r="E60" s="27">
        <f t="shared" si="9"/>
        <v>239.39999999999998</v>
      </c>
      <c r="F60" s="27">
        <v>798</v>
      </c>
      <c r="G60" s="27">
        <f t="shared" si="3"/>
        <v>798</v>
      </c>
      <c r="H60" s="27">
        <f t="shared" si="4"/>
        <v>798</v>
      </c>
      <c r="I60" s="27">
        <f t="shared" si="5"/>
        <v>798</v>
      </c>
      <c r="J60" s="27">
        <v>2100</v>
      </c>
      <c r="K60" s="27">
        <f t="shared" si="6"/>
        <v>2100</v>
      </c>
      <c r="L60" s="28">
        <f t="shared" si="10"/>
        <v>3935.4</v>
      </c>
      <c r="M60" s="28">
        <f t="shared" si="8"/>
        <v>1299935.3999999999</v>
      </c>
      <c r="N60" s="28" t="s">
        <v>56</v>
      </c>
    </row>
    <row r="61" spans="1:14">
      <c r="A61" s="40">
        <f t="shared" si="0"/>
        <v>9</v>
      </c>
      <c r="B61" s="39" t="s">
        <v>26</v>
      </c>
      <c r="C61" s="26">
        <v>1</v>
      </c>
      <c r="D61" s="26">
        <f t="shared" si="1"/>
        <v>226.79999999999998</v>
      </c>
      <c r="E61" s="27">
        <f t="shared" si="9"/>
        <v>226.79999999999998</v>
      </c>
      <c r="F61" s="27">
        <v>756</v>
      </c>
      <c r="G61" s="27">
        <f t="shared" si="3"/>
        <v>756</v>
      </c>
      <c r="H61" s="27">
        <f t="shared" si="4"/>
        <v>756</v>
      </c>
      <c r="I61" s="27">
        <f t="shared" si="5"/>
        <v>756</v>
      </c>
      <c r="J61" s="27">
        <v>2100</v>
      </c>
      <c r="K61" s="27">
        <f t="shared" si="6"/>
        <v>2100</v>
      </c>
      <c r="L61" s="28">
        <f t="shared" si="10"/>
        <v>3838.8</v>
      </c>
      <c r="M61" s="28">
        <f t="shared" si="8"/>
        <v>1299838.8</v>
      </c>
      <c r="N61" s="28" t="s">
        <v>56</v>
      </c>
    </row>
    <row r="62" spans="1:14">
      <c r="A62" s="40">
        <f t="shared" si="0"/>
        <v>7</v>
      </c>
      <c r="B62" s="39" t="s">
        <v>27</v>
      </c>
      <c r="C62" s="26">
        <v>1</v>
      </c>
      <c r="D62" s="26">
        <f t="shared" si="1"/>
        <v>226.79999999999998</v>
      </c>
      <c r="E62" s="27">
        <f t="shared" si="9"/>
        <v>226.79999999999998</v>
      </c>
      <c r="F62" s="27">
        <v>756</v>
      </c>
      <c r="G62" s="27">
        <f t="shared" si="3"/>
        <v>756</v>
      </c>
      <c r="H62" s="27">
        <f t="shared" si="4"/>
        <v>756</v>
      </c>
      <c r="I62" s="27">
        <f t="shared" si="5"/>
        <v>756</v>
      </c>
      <c r="J62" s="27">
        <v>2100</v>
      </c>
      <c r="K62" s="27">
        <f t="shared" si="6"/>
        <v>2100</v>
      </c>
      <c r="L62" s="28">
        <f t="shared" si="10"/>
        <v>3838.8</v>
      </c>
      <c r="M62" s="28">
        <f t="shared" si="8"/>
        <v>1299838.8</v>
      </c>
      <c r="N62" s="28" t="s">
        <v>56</v>
      </c>
    </row>
    <row r="63" spans="1:14">
      <c r="A63" s="40">
        <f t="shared" si="0"/>
        <v>9</v>
      </c>
      <c r="B63" s="39" t="s">
        <v>15</v>
      </c>
      <c r="C63" s="26">
        <v>1</v>
      </c>
      <c r="D63" s="26">
        <f t="shared" si="1"/>
        <v>226.79999999999998</v>
      </c>
      <c r="E63" s="27">
        <f t="shared" si="9"/>
        <v>226.79999999999998</v>
      </c>
      <c r="F63" s="27">
        <v>756</v>
      </c>
      <c r="G63" s="27">
        <f t="shared" si="3"/>
        <v>756</v>
      </c>
      <c r="H63" s="27">
        <f t="shared" si="4"/>
        <v>756</v>
      </c>
      <c r="I63" s="27">
        <f t="shared" si="5"/>
        <v>756</v>
      </c>
      <c r="J63" s="27">
        <v>2100</v>
      </c>
      <c r="K63" s="27">
        <f t="shared" si="6"/>
        <v>2100</v>
      </c>
      <c r="L63" s="28">
        <f t="shared" si="10"/>
        <v>3838.8</v>
      </c>
      <c r="M63" s="28">
        <f t="shared" si="8"/>
        <v>1299838.8</v>
      </c>
      <c r="N63" s="28" t="s">
        <v>56</v>
      </c>
    </row>
    <row r="64" spans="1:14">
      <c r="A64" s="40">
        <f t="shared" si="0"/>
        <v>8</v>
      </c>
      <c r="B64" s="38" t="s">
        <v>28</v>
      </c>
      <c r="C64" s="26">
        <v>1</v>
      </c>
      <c r="D64" s="26">
        <f t="shared" si="1"/>
        <v>226.79999999999998</v>
      </c>
      <c r="E64" s="27">
        <f>C64*D64</f>
        <v>226.79999999999998</v>
      </c>
      <c r="F64" s="27">
        <v>756</v>
      </c>
      <c r="G64" s="27">
        <f t="shared" si="3"/>
        <v>756</v>
      </c>
      <c r="H64" s="27">
        <f t="shared" si="4"/>
        <v>756</v>
      </c>
      <c r="I64" s="27">
        <f t="shared" si="5"/>
        <v>756</v>
      </c>
      <c r="J64" s="27">
        <v>2100</v>
      </c>
      <c r="K64" s="27">
        <f t="shared" si="6"/>
        <v>2100</v>
      </c>
      <c r="L64" s="28">
        <f>(E64+K64+I64+G64)</f>
        <v>3838.8</v>
      </c>
      <c r="M64" s="28">
        <f t="shared" si="8"/>
        <v>1299838.8</v>
      </c>
      <c r="N64" s="28" t="s">
        <v>56</v>
      </c>
    </row>
    <row r="65" spans="1:14">
      <c r="A65" s="40">
        <f t="shared" si="0"/>
        <v>8</v>
      </c>
      <c r="B65" s="38" t="s">
        <v>29</v>
      </c>
      <c r="C65" s="26">
        <v>1</v>
      </c>
      <c r="D65" s="26">
        <f t="shared" si="1"/>
        <v>220.5</v>
      </c>
      <c r="E65" s="27">
        <f t="shared" ref="E65:E84" si="11">C65*D65</f>
        <v>220.5</v>
      </c>
      <c r="F65" s="27">
        <v>735</v>
      </c>
      <c r="G65" s="27">
        <f t="shared" si="3"/>
        <v>735</v>
      </c>
      <c r="H65" s="27">
        <f t="shared" si="4"/>
        <v>735</v>
      </c>
      <c r="I65" s="27">
        <f t="shared" si="5"/>
        <v>735</v>
      </c>
      <c r="J65" s="27">
        <v>2100</v>
      </c>
      <c r="K65" s="27">
        <f t="shared" si="6"/>
        <v>2100</v>
      </c>
      <c r="L65" s="28">
        <f t="shared" ref="L65:L84" si="12">(E65+K65+I65+G65)</f>
        <v>3790.5</v>
      </c>
      <c r="M65" s="28">
        <f t="shared" si="8"/>
        <v>1299790.5</v>
      </c>
      <c r="N65" s="28" t="s">
        <v>56</v>
      </c>
    </row>
    <row r="66" spans="1:14">
      <c r="A66" s="40">
        <f t="shared" si="0"/>
        <v>7</v>
      </c>
      <c r="B66" s="38" t="s">
        <v>30</v>
      </c>
      <c r="C66" s="26">
        <v>1</v>
      </c>
      <c r="D66" s="26">
        <f t="shared" si="1"/>
        <v>226.79999999999998</v>
      </c>
      <c r="E66" s="27">
        <f t="shared" si="11"/>
        <v>226.79999999999998</v>
      </c>
      <c r="F66" s="27">
        <v>756</v>
      </c>
      <c r="G66" s="27">
        <f t="shared" si="3"/>
        <v>756</v>
      </c>
      <c r="H66" s="27">
        <f t="shared" si="4"/>
        <v>756</v>
      </c>
      <c r="I66" s="27">
        <f t="shared" si="5"/>
        <v>756</v>
      </c>
      <c r="J66" s="27">
        <v>2100</v>
      </c>
      <c r="K66" s="27">
        <f t="shared" si="6"/>
        <v>2100</v>
      </c>
      <c r="L66" s="28">
        <f t="shared" si="12"/>
        <v>3838.8</v>
      </c>
      <c r="M66" s="28">
        <f t="shared" si="8"/>
        <v>1299838.8</v>
      </c>
      <c r="N66" s="28" t="s">
        <v>56</v>
      </c>
    </row>
    <row r="67" spans="1:14">
      <c r="A67" s="40">
        <f t="shared" ref="A67:A130" si="13">COUNTIFS($B$2:$B$169,B67)</f>
        <v>5</v>
      </c>
      <c r="B67" s="38" t="s">
        <v>31</v>
      </c>
      <c r="C67" s="26">
        <v>1</v>
      </c>
      <c r="D67" s="26">
        <f t="shared" ref="D67:D130" si="14">0.3*H67</f>
        <v>220.5</v>
      </c>
      <c r="E67" s="27">
        <f t="shared" si="11"/>
        <v>220.5</v>
      </c>
      <c r="F67" s="27">
        <v>735</v>
      </c>
      <c r="G67" s="27">
        <f t="shared" ref="G67:G130" si="15">F67*C67</f>
        <v>735</v>
      </c>
      <c r="H67" s="27">
        <f t="shared" ref="H67:H130" si="16">F67</f>
        <v>735</v>
      </c>
      <c r="I67" s="27">
        <f t="shared" ref="I67:I130" si="17">H67*C67</f>
        <v>735</v>
      </c>
      <c r="J67" s="27">
        <v>2100</v>
      </c>
      <c r="K67" s="27">
        <f t="shared" ref="K67:K130" si="18">$C$2*J67</f>
        <v>2100</v>
      </c>
      <c r="L67" s="28">
        <f t="shared" si="12"/>
        <v>3790.5</v>
      </c>
      <c r="M67" s="28">
        <f t="shared" ref="M67:M130" si="19">L67+(24*60*60*15)</f>
        <v>1299790.5</v>
      </c>
      <c r="N67" s="28" t="s">
        <v>56</v>
      </c>
    </row>
    <row r="68" spans="1:14">
      <c r="A68" s="40">
        <f t="shared" si="13"/>
        <v>9</v>
      </c>
      <c r="B68" s="39" t="s">
        <v>15</v>
      </c>
      <c r="C68" s="26">
        <v>1</v>
      </c>
      <c r="D68" s="26">
        <f t="shared" si="14"/>
        <v>226.79999999999998</v>
      </c>
      <c r="E68" s="27">
        <f t="shared" si="11"/>
        <v>226.79999999999998</v>
      </c>
      <c r="F68" s="27">
        <v>756</v>
      </c>
      <c r="G68" s="27">
        <f t="shared" si="15"/>
        <v>756</v>
      </c>
      <c r="H68" s="27">
        <f t="shared" si="16"/>
        <v>756</v>
      </c>
      <c r="I68" s="27">
        <f t="shared" si="17"/>
        <v>756</v>
      </c>
      <c r="J68" s="27">
        <v>2100</v>
      </c>
      <c r="K68" s="27">
        <f t="shared" si="18"/>
        <v>2100</v>
      </c>
      <c r="L68" s="28">
        <f t="shared" si="12"/>
        <v>3838.8</v>
      </c>
      <c r="M68" s="28">
        <f t="shared" si="19"/>
        <v>1299838.8</v>
      </c>
      <c r="N68" s="28" t="s">
        <v>56</v>
      </c>
    </row>
    <row r="69" spans="1:14">
      <c r="A69" s="40">
        <f t="shared" si="13"/>
        <v>8</v>
      </c>
      <c r="B69" s="38" t="s">
        <v>4</v>
      </c>
      <c r="C69" s="26">
        <v>1</v>
      </c>
      <c r="D69" s="26">
        <f t="shared" si="14"/>
        <v>220.5</v>
      </c>
      <c r="E69" s="27">
        <f t="shared" si="11"/>
        <v>220.5</v>
      </c>
      <c r="F69" s="27">
        <v>735</v>
      </c>
      <c r="G69" s="27">
        <f t="shared" si="15"/>
        <v>735</v>
      </c>
      <c r="H69" s="27">
        <f t="shared" si="16"/>
        <v>735</v>
      </c>
      <c r="I69" s="27">
        <f t="shared" si="17"/>
        <v>735</v>
      </c>
      <c r="J69" s="34">
        <v>2100</v>
      </c>
      <c r="K69" s="34">
        <f t="shared" si="18"/>
        <v>2100</v>
      </c>
      <c r="L69" s="28">
        <f t="shared" si="12"/>
        <v>3790.5</v>
      </c>
      <c r="M69" s="28">
        <f t="shared" si="19"/>
        <v>1299790.5</v>
      </c>
      <c r="N69" s="28" t="s">
        <v>56</v>
      </c>
    </row>
    <row r="70" spans="1:14">
      <c r="A70" s="40">
        <f t="shared" si="13"/>
        <v>8</v>
      </c>
      <c r="B70" s="38" t="s">
        <v>5</v>
      </c>
      <c r="C70" s="26">
        <v>1</v>
      </c>
      <c r="D70" s="26">
        <f t="shared" si="14"/>
        <v>220.5</v>
      </c>
      <c r="E70" s="27">
        <f t="shared" si="11"/>
        <v>220.5</v>
      </c>
      <c r="F70" s="27">
        <v>735</v>
      </c>
      <c r="G70" s="27">
        <f t="shared" si="15"/>
        <v>735</v>
      </c>
      <c r="H70" s="27">
        <f t="shared" si="16"/>
        <v>735</v>
      </c>
      <c r="I70" s="27">
        <f t="shared" si="17"/>
        <v>735</v>
      </c>
      <c r="J70" s="34">
        <v>2160</v>
      </c>
      <c r="K70" s="34">
        <f t="shared" si="18"/>
        <v>2160</v>
      </c>
      <c r="L70" s="28">
        <f t="shared" si="12"/>
        <v>3850.5</v>
      </c>
      <c r="M70" s="28">
        <f t="shared" si="19"/>
        <v>1299850.5</v>
      </c>
      <c r="N70" s="28" t="s">
        <v>56</v>
      </c>
    </row>
    <row r="71" spans="1:14">
      <c r="A71" s="40">
        <f t="shared" si="13"/>
        <v>8</v>
      </c>
      <c r="B71" s="38" t="s">
        <v>6</v>
      </c>
      <c r="C71" s="26">
        <v>1</v>
      </c>
      <c r="D71" s="26">
        <f t="shared" si="14"/>
        <v>239.39999999999998</v>
      </c>
      <c r="E71" s="27">
        <f t="shared" si="11"/>
        <v>239.39999999999998</v>
      </c>
      <c r="F71" s="27">
        <v>798</v>
      </c>
      <c r="G71" s="27">
        <f t="shared" si="15"/>
        <v>798</v>
      </c>
      <c r="H71" s="27">
        <f t="shared" si="16"/>
        <v>798</v>
      </c>
      <c r="I71" s="27">
        <f t="shared" si="17"/>
        <v>798</v>
      </c>
      <c r="J71" s="34">
        <v>2371</v>
      </c>
      <c r="K71" s="34">
        <f t="shared" si="18"/>
        <v>2371</v>
      </c>
      <c r="L71" s="28">
        <f t="shared" si="12"/>
        <v>4206.3999999999996</v>
      </c>
      <c r="M71" s="28">
        <f t="shared" si="19"/>
        <v>1300206.3999999999</v>
      </c>
      <c r="N71" s="28" t="s">
        <v>56</v>
      </c>
    </row>
    <row r="72" spans="1:14">
      <c r="A72" s="40">
        <f t="shared" si="13"/>
        <v>8</v>
      </c>
      <c r="B72" s="38" t="s">
        <v>7</v>
      </c>
      <c r="C72" s="26">
        <v>1</v>
      </c>
      <c r="D72" s="26">
        <f t="shared" si="14"/>
        <v>239.39999999999998</v>
      </c>
      <c r="E72" s="27">
        <f t="shared" si="11"/>
        <v>239.39999999999998</v>
      </c>
      <c r="F72" s="27">
        <v>798</v>
      </c>
      <c r="G72" s="27">
        <f t="shared" si="15"/>
        <v>798</v>
      </c>
      <c r="H72" s="27">
        <f t="shared" si="16"/>
        <v>798</v>
      </c>
      <c r="I72" s="27">
        <f t="shared" si="17"/>
        <v>798</v>
      </c>
      <c r="J72" s="34">
        <v>2160</v>
      </c>
      <c r="K72" s="34">
        <f t="shared" si="18"/>
        <v>2160</v>
      </c>
      <c r="L72" s="28">
        <f t="shared" si="12"/>
        <v>3995.4</v>
      </c>
      <c r="M72" s="28">
        <f t="shared" si="19"/>
        <v>1299995.3999999999</v>
      </c>
      <c r="N72" s="28" t="s">
        <v>56</v>
      </c>
    </row>
    <row r="73" spans="1:14">
      <c r="A73" s="40">
        <f t="shared" si="13"/>
        <v>9</v>
      </c>
      <c r="B73" s="38" t="s">
        <v>8</v>
      </c>
      <c r="C73" s="26">
        <v>1</v>
      </c>
      <c r="D73" s="26">
        <f t="shared" si="14"/>
        <v>226.79999999999998</v>
      </c>
      <c r="E73" s="27">
        <f t="shared" si="11"/>
        <v>226.79999999999998</v>
      </c>
      <c r="F73" s="27">
        <v>756</v>
      </c>
      <c r="G73" s="27">
        <f t="shared" si="15"/>
        <v>756</v>
      </c>
      <c r="H73" s="27">
        <f t="shared" si="16"/>
        <v>756</v>
      </c>
      <c r="I73" s="27">
        <f t="shared" si="17"/>
        <v>756</v>
      </c>
      <c r="J73" s="34">
        <v>2160</v>
      </c>
      <c r="K73" s="34">
        <f t="shared" si="18"/>
        <v>2160</v>
      </c>
      <c r="L73" s="28">
        <f t="shared" si="12"/>
        <v>3898.8</v>
      </c>
      <c r="M73" s="28">
        <f t="shared" si="19"/>
        <v>1299898.8</v>
      </c>
      <c r="N73" s="28" t="s">
        <v>56</v>
      </c>
    </row>
    <row r="74" spans="1:14">
      <c r="A74" s="40">
        <f t="shared" si="13"/>
        <v>9</v>
      </c>
      <c r="B74" s="38" t="s">
        <v>9</v>
      </c>
      <c r="C74" s="26">
        <v>1</v>
      </c>
      <c r="D74" s="26">
        <f t="shared" si="14"/>
        <v>226.79999999999998</v>
      </c>
      <c r="E74" s="27">
        <f t="shared" si="11"/>
        <v>226.79999999999998</v>
      </c>
      <c r="F74" s="27">
        <v>756</v>
      </c>
      <c r="G74" s="27">
        <f t="shared" si="15"/>
        <v>756</v>
      </c>
      <c r="H74" s="27">
        <f t="shared" si="16"/>
        <v>756</v>
      </c>
      <c r="I74" s="27">
        <f t="shared" si="17"/>
        <v>756</v>
      </c>
      <c r="J74" s="34">
        <v>2100</v>
      </c>
      <c r="K74" s="34">
        <f t="shared" si="18"/>
        <v>2100</v>
      </c>
      <c r="L74" s="28">
        <f t="shared" si="12"/>
        <v>3838.8</v>
      </c>
      <c r="M74" s="28">
        <f t="shared" si="19"/>
        <v>1299838.8</v>
      </c>
      <c r="N74" s="28" t="s">
        <v>56</v>
      </c>
    </row>
    <row r="75" spans="1:14">
      <c r="A75" s="40">
        <f t="shared" si="13"/>
        <v>9</v>
      </c>
      <c r="B75" s="38" t="s">
        <v>10</v>
      </c>
      <c r="C75" s="26">
        <v>1</v>
      </c>
      <c r="D75" s="26">
        <f t="shared" si="14"/>
        <v>226.79999999999998</v>
      </c>
      <c r="E75" s="27">
        <f t="shared" si="11"/>
        <v>226.79999999999998</v>
      </c>
      <c r="F75" s="27">
        <v>756</v>
      </c>
      <c r="G75" s="27">
        <f t="shared" si="15"/>
        <v>756</v>
      </c>
      <c r="H75" s="27">
        <f t="shared" si="16"/>
        <v>756</v>
      </c>
      <c r="I75" s="27">
        <f t="shared" si="17"/>
        <v>756</v>
      </c>
      <c r="J75" s="34">
        <v>2160</v>
      </c>
      <c r="K75" s="34">
        <f t="shared" si="18"/>
        <v>2160</v>
      </c>
      <c r="L75" s="28">
        <f t="shared" si="12"/>
        <v>3898.8</v>
      </c>
      <c r="M75" s="28">
        <f t="shared" si="19"/>
        <v>1299898.8</v>
      </c>
      <c r="N75" s="28" t="s">
        <v>56</v>
      </c>
    </row>
    <row r="76" spans="1:14">
      <c r="A76" s="40">
        <f t="shared" si="13"/>
        <v>8</v>
      </c>
      <c r="B76" s="38" t="s">
        <v>11</v>
      </c>
      <c r="C76" s="26">
        <v>1</v>
      </c>
      <c r="D76" s="26">
        <f t="shared" si="14"/>
        <v>226.79999999999998</v>
      </c>
      <c r="E76" s="27">
        <f t="shared" si="11"/>
        <v>226.79999999999998</v>
      </c>
      <c r="F76" s="27">
        <v>756</v>
      </c>
      <c r="G76" s="27">
        <f t="shared" si="15"/>
        <v>756</v>
      </c>
      <c r="H76" s="27">
        <f t="shared" si="16"/>
        <v>756</v>
      </c>
      <c r="I76" s="27">
        <f t="shared" si="17"/>
        <v>756</v>
      </c>
      <c r="J76" s="34">
        <v>2100</v>
      </c>
      <c r="K76" s="34">
        <f t="shared" si="18"/>
        <v>2100</v>
      </c>
      <c r="L76" s="28">
        <f t="shared" si="12"/>
        <v>3838.8</v>
      </c>
      <c r="M76" s="28">
        <f t="shared" si="19"/>
        <v>1299838.8</v>
      </c>
      <c r="N76" s="28" t="s">
        <v>56</v>
      </c>
    </row>
    <row r="77" spans="1:14">
      <c r="A77" s="40">
        <f t="shared" si="13"/>
        <v>8</v>
      </c>
      <c r="B77" s="38" t="s">
        <v>12</v>
      </c>
      <c r="C77" s="26">
        <v>1</v>
      </c>
      <c r="D77" s="26">
        <f t="shared" si="14"/>
        <v>220.5</v>
      </c>
      <c r="E77" s="27">
        <f t="shared" si="11"/>
        <v>220.5</v>
      </c>
      <c r="F77" s="27">
        <v>735</v>
      </c>
      <c r="G77" s="27">
        <f t="shared" si="15"/>
        <v>735</v>
      </c>
      <c r="H77" s="27">
        <f t="shared" si="16"/>
        <v>735</v>
      </c>
      <c r="I77" s="27">
        <f t="shared" si="17"/>
        <v>735</v>
      </c>
      <c r="J77" s="34">
        <v>2160</v>
      </c>
      <c r="K77" s="34">
        <f t="shared" si="18"/>
        <v>2160</v>
      </c>
      <c r="L77" s="28">
        <f t="shared" si="12"/>
        <v>3850.5</v>
      </c>
      <c r="M77" s="28">
        <f t="shared" si="19"/>
        <v>1299850.5</v>
      </c>
      <c r="N77" s="28" t="s">
        <v>56</v>
      </c>
    </row>
    <row r="78" spans="1:14">
      <c r="A78" s="40">
        <f t="shared" si="13"/>
        <v>8</v>
      </c>
      <c r="B78" s="38" t="s">
        <v>13</v>
      </c>
      <c r="C78" s="26">
        <v>1</v>
      </c>
      <c r="D78" s="26">
        <f t="shared" si="14"/>
        <v>226.79999999999998</v>
      </c>
      <c r="E78" s="27">
        <f t="shared" si="11"/>
        <v>226.79999999999998</v>
      </c>
      <c r="F78" s="27">
        <v>756</v>
      </c>
      <c r="G78" s="27">
        <f t="shared" si="15"/>
        <v>756</v>
      </c>
      <c r="H78" s="27">
        <f t="shared" si="16"/>
        <v>756</v>
      </c>
      <c r="I78" s="27">
        <f t="shared" si="17"/>
        <v>756</v>
      </c>
      <c r="J78" s="34">
        <v>2371</v>
      </c>
      <c r="K78" s="34">
        <f t="shared" si="18"/>
        <v>2371</v>
      </c>
      <c r="L78" s="28">
        <f t="shared" si="12"/>
        <v>4109.8</v>
      </c>
      <c r="M78" s="28">
        <f t="shared" si="19"/>
        <v>1300109.8</v>
      </c>
      <c r="N78" s="28" t="s">
        <v>56</v>
      </c>
    </row>
    <row r="79" spans="1:14">
      <c r="A79" s="40">
        <f t="shared" si="13"/>
        <v>8</v>
      </c>
      <c r="B79" s="38" t="s">
        <v>14</v>
      </c>
      <c r="C79" s="26">
        <v>1</v>
      </c>
      <c r="D79" s="26">
        <f t="shared" si="14"/>
        <v>239.39999999999998</v>
      </c>
      <c r="E79" s="27">
        <f t="shared" si="11"/>
        <v>239.39999999999998</v>
      </c>
      <c r="F79" s="27">
        <v>798</v>
      </c>
      <c r="G79" s="27">
        <f t="shared" si="15"/>
        <v>798</v>
      </c>
      <c r="H79" s="27">
        <f t="shared" si="16"/>
        <v>798</v>
      </c>
      <c r="I79" s="27">
        <f t="shared" si="17"/>
        <v>798</v>
      </c>
      <c r="J79" s="34">
        <v>2160</v>
      </c>
      <c r="K79" s="34">
        <f t="shared" si="18"/>
        <v>2160</v>
      </c>
      <c r="L79" s="28">
        <f t="shared" si="12"/>
        <v>3995.4</v>
      </c>
      <c r="M79" s="28">
        <f t="shared" si="19"/>
        <v>1299995.3999999999</v>
      </c>
      <c r="N79" s="28" t="s">
        <v>56</v>
      </c>
    </row>
    <row r="80" spans="1:14">
      <c r="A80" s="40">
        <f t="shared" si="13"/>
        <v>8</v>
      </c>
      <c r="B80" s="39" t="s">
        <v>24</v>
      </c>
      <c r="C80" s="26">
        <v>1</v>
      </c>
      <c r="D80" s="26">
        <f t="shared" si="14"/>
        <v>239.39999999999998</v>
      </c>
      <c r="E80" s="27">
        <f t="shared" si="11"/>
        <v>239.39999999999998</v>
      </c>
      <c r="F80" s="27">
        <v>798</v>
      </c>
      <c r="G80" s="27">
        <f t="shared" si="15"/>
        <v>798</v>
      </c>
      <c r="H80" s="27">
        <f t="shared" si="16"/>
        <v>798</v>
      </c>
      <c r="I80" s="27">
        <f t="shared" si="17"/>
        <v>798</v>
      </c>
      <c r="J80" s="27">
        <v>2100</v>
      </c>
      <c r="K80" s="27">
        <f t="shared" si="18"/>
        <v>2100</v>
      </c>
      <c r="L80" s="28">
        <f t="shared" si="12"/>
        <v>3935.4</v>
      </c>
      <c r="M80" s="28">
        <f t="shared" si="19"/>
        <v>1299935.3999999999</v>
      </c>
      <c r="N80" s="28" t="s">
        <v>56</v>
      </c>
    </row>
    <row r="81" spans="1:14">
      <c r="A81" s="40">
        <f t="shared" si="13"/>
        <v>9</v>
      </c>
      <c r="B81" s="39" t="s">
        <v>25</v>
      </c>
      <c r="C81" s="26">
        <v>1</v>
      </c>
      <c r="D81" s="26">
        <f t="shared" si="14"/>
        <v>239.39999999999998</v>
      </c>
      <c r="E81" s="27">
        <f t="shared" si="11"/>
        <v>239.39999999999998</v>
      </c>
      <c r="F81" s="27">
        <v>798</v>
      </c>
      <c r="G81" s="27">
        <f t="shared" si="15"/>
        <v>798</v>
      </c>
      <c r="H81" s="27">
        <f t="shared" si="16"/>
        <v>798</v>
      </c>
      <c r="I81" s="27">
        <f t="shared" si="17"/>
        <v>798</v>
      </c>
      <c r="J81" s="27">
        <v>2100</v>
      </c>
      <c r="K81" s="27">
        <f t="shared" si="18"/>
        <v>2100</v>
      </c>
      <c r="L81" s="28">
        <f t="shared" si="12"/>
        <v>3935.4</v>
      </c>
      <c r="M81" s="28">
        <f t="shared" si="19"/>
        <v>1299935.3999999999</v>
      </c>
      <c r="N81" s="28" t="s">
        <v>56</v>
      </c>
    </row>
    <row r="82" spans="1:14">
      <c r="A82" s="40">
        <f t="shared" si="13"/>
        <v>9</v>
      </c>
      <c r="B82" s="39" t="s">
        <v>26</v>
      </c>
      <c r="C82" s="26">
        <v>1</v>
      </c>
      <c r="D82" s="26">
        <f t="shared" si="14"/>
        <v>226.79999999999998</v>
      </c>
      <c r="E82" s="27">
        <f t="shared" si="11"/>
        <v>226.79999999999998</v>
      </c>
      <c r="F82" s="27">
        <v>756</v>
      </c>
      <c r="G82" s="27">
        <f t="shared" si="15"/>
        <v>756</v>
      </c>
      <c r="H82" s="27">
        <f t="shared" si="16"/>
        <v>756</v>
      </c>
      <c r="I82" s="27">
        <f t="shared" si="17"/>
        <v>756</v>
      </c>
      <c r="J82" s="27">
        <v>2100</v>
      </c>
      <c r="K82" s="27">
        <f t="shared" si="18"/>
        <v>2100</v>
      </c>
      <c r="L82" s="28">
        <f t="shared" si="12"/>
        <v>3838.8</v>
      </c>
      <c r="M82" s="28">
        <f t="shared" si="19"/>
        <v>1299838.8</v>
      </c>
      <c r="N82" s="28" t="s">
        <v>56</v>
      </c>
    </row>
    <row r="83" spans="1:14">
      <c r="A83" s="40">
        <f t="shared" si="13"/>
        <v>7</v>
      </c>
      <c r="B83" s="39" t="s">
        <v>27</v>
      </c>
      <c r="C83" s="26">
        <v>1</v>
      </c>
      <c r="D83" s="26">
        <f t="shared" si="14"/>
        <v>226.79999999999998</v>
      </c>
      <c r="E83" s="27">
        <f t="shared" si="11"/>
        <v>226.79999999999998</v>
      </c>
      <c r="F83" s="27">
        <v>756</v>
      </c>
      <c r="G83" s="27">
        <f t="shared" si="15"/>
        <v>756</v>
      </c>
      <c r="H83" s="27">
        <f t="shared" si="16"/>
        <v>756</v>
      </c>
      <c r="I83" s="27">
        <f t="shared" si="17"/>
        <v>756</v>
      </c>
      <c r="J83" s="27">
        <v>2100</v>
      </c>
      <c r="K83" s="27">
        <f t="shared" si="18"/>
        <v>2100</v>
      </c>
      <c r="L83" s="28">
        <f t="shared" si="12"/>
        <v>3838.8</v>
      </c>
      <c r="M83" s="28">
        <f t="shared" si="19"/>
        <v>1299838.8</v>
      </c>
      <c r="N83" s="28" t="s">
        <v>56</v>
      </c>
    </row>
    <row r="84" spans="1:14">
      <c r="A84" s="40">
        <f t="shared" si="13"/>
        <v>9</v>
      </c>
      <c r="B84" s="39" t="s">
        <v>15</v>
      </c>
      <c r="C84" s="26">
        <v>1</v>
      </c>
      <c r="D84" s="26">
        <f t="shared" si="14"/>
        <v>226.79999999999998</v>
      </c>
      <c r="E84" s="27">
        <f t="shared" si="11"/>
        <v>226.79999999999998</v>
      </c>
      <c r="F84" s="27">
        <v>756</v>
      </c>
      <c r="G84" s="27">
        <f t="shared" si="15"/>
        <v>756</v>
      </c>
      <c r="H84" s="27">
        <f t="shared" si="16"/>
        <v>756</v>
      </c>
      <c r="I84" s="27">
        <f t="shared" si="17"/>
        <v>756</v>
      </c>
      <c r="J84" s="27">
        <v>2100</v>
      </c>
      <c r="K84" s="27">
        <f t="shared" si="18"/>
        <v>2100</v>
      </c>
      <c r="L84" s="28">
        <f t="shared" si="12"/>
        <v>3838.8</v>
      </c>
      <c r="M84" s="28">
        <f t="shared" si="19"/>
        <v>1299838.8</v>
      </c>
      <c r="N84" s="28" t="s">
        <v>56</v>
      </c>
    </row>
    <row r="85" spans="1:14">
      <c r="A85" s="40">
        <f t="shared" si="13"/>
        <v>8</v>
      </c>
      <c r="B85" s="38" t="s">
        <v>28</v>
      </c>
      <c r="C85" s="26">
        <v>1</v>
      </c>
      <c r="D85" s="26">
        <f t="shared" si="14"/>
        <v>226.79999999999998</v>
      </c>
      <c r="E85" s="27">
        <f>C85*D85</f>
        <v>226.79999999999998</v>
      </c>
      <c r="F85" s="27">
        <v>756</v>
      </c>
      <c r="G85" s="27">
        <f t="shared" si="15"/>
        <v>756</v>
      </c>
      <c r="H85" s="27">
        <f t="shared" si="16"/>
        <v>756</v>
      </c>
      <c r="I85" s="27">
        <f t="shared" si="17"/>
        <v>756</v>
      </c>
      <c r="J85" s="27">
        <v>2100</v>
      </c>
      <c r="K85" s="27">
        <f t="shared" si="18"/>
        <v>2100</v>
      </c>
      <c r="L85" s="28">
        <f>(E85+K85+I85+G85)</f>
        <v>3838.8</v>
      </c>
      <c r="M85" s="28">
        <f t="shared" si="19"/>
        <v>1299838.8</v>
      </c>
      <c r="N85" s="28" t="s">
        <v>56</v>
      </c>
    </row>
    <row r="86" spans="1:14">
      <c r="A86" s="40">
        <f t="shared" si="13"/>
        <v>8</v>
      </c>
      <c r="B86" s="38" t="s">
        <v>29</v>
      </c>
      <c r="C86" s="26">
        <v>1</v>
      </c>
      <c r="D86" s="26">
        <f t="shared" si="14"/>
        <v>220.5</v>
      </c>
      <c r="E86" s="27">
        <f t="shared" ref="E86:E103" si="20">C86*D86</f>
        <v>220.5</v>
      </c>
      <c r="F86" s="27">
        <v>735</v>
      </c>
      <c r="G86" s="27">
        <f t="shared" si="15"/>
        <v>735</v>
      </c>
      <c r="H86" s="27">
        <f t="shared" si="16"/>
        <v>735</v>
      </c>
      <c r="I86" s="27">
        <f t="shared" si="17"/>
        <v>735</v>
      </c>
      <c r="J86" s="27">
        <v>2100</v>
      </c>
      <c r="K86" s="27">
        <f t="shared" si="18"/>
        <v>2100</v>
      </c>
      <c r="L86" s="28">
        <f t="shared" ref="L86:L103" si="21">(E86+K86+I86+G86)</f>
        <v>3790.5</v>
      </c>
      <c r="M86" s="28">
        <f t="shared" si="19"/>
        <v>1299790.5</v>
      </c>
      <c r="N86" s="28" t="s">
        <v>56</v>
      </c>
    </row>
    <row r="87" spans="1:14">
      <c r="A87" s="40">
        <f t="shared" si="13"/>
        <v>7</v>
      </c>
      <c r="B87" s="38" t="s">
        <v>30</v>
      </c>
      <c r="C87" s="26">
        <v>1</v>
      </c>
      <c r="D87" s="26">
        <f t="shared" si="14"/>
        <v>226.79999999999998</v>
      </c>
      <c r="E87" s="27">
        <f t="shared" si="20"/>
        <v>226.79999999999998</v>
      </c>
      <c r="F87" s="27">
        <v>756</v>
      </c>
      <c r="G87" s="27">
        <f t="shared" si="15"/>
        <v>756</v>
      </c>
      <c r="H87" s="27">
        <f t="shared" si="16"/>
        <v>756</v>
      </c>
      <c r="I87" s="27">
        <f t="shared" si="17"/>
        <v>756</v>
      </c>
      <c r="J87" s="27">
        <v>2100</v>
      </c>
      <c r="K87" s="27">
        <f t="shared" si="18"/>
        <v>2100</v>
      </c>
      <c r="L87" s="28">
        <f t="shared" si="21"/>
        <v>3838.8</v>
      </c>
      <c r="M87" s="28">
        <f t="shared" si="19"/>
        <v>1299838.8</v>
      </c>
      <c r="N87" s="28" t="s">
        <v>56</v>
      </c>
    </row>
    <row r="88" spans="1:14">
      <c r="A88" s="40">
        <f t="shared" si="13"/>
        <v>8</v>
      </c>
      <c r="B88" s="38" t="s">
        <v>4</v>
      </c>
      <c r="C88" s="26">
        <v>1</v>
      </c>
      <c r="D88" s="26">
        <f t="shared" si="14"/>
        <v>220.5</v>
      </c>
      <c r="E88" s="27">
        <f t="shared" si="20"/>
        <v>220.5</v>
      </c>
      <c r="F88" s="27">
        <v>735</v>
      </c>
      <c r="G88" s="27">
        <f t="shared" si="15"/>
        <v>735</v>
      </c>
      <c r="H88" s="27">
        <f t="shared" si="16"/>
        <v>735</v>
      </c>
      <c r="I88" s="27">
        <f t="shared" si="17"/>
        <v>735</v>
      </c>
      <c r="J88" s="34">
        <v>2100</v>
      </c>
      <c r="K88" s="34">
        <f t="shared" si="18"/>
        <v>2100</v>
      </c>
      <c r="L88" s="28">
        <f t="shared" si="21"/>
        <v>3790.5</v>
      </c>
      <c r="M88" s="28">
        <f t="shared" si="19"/>
        <v>1299790.5</v>
      </c>
      <c r="N88" s="28" t="s">
        <v>56</v>
      </c>
    </row>
    <row r="89" spans="1:14">
      <c r="A89" s="40">
        <f t="shared" si="13"/>
        <v>8</v>
      </c>
      <c r="B89" s="38" t="s">
        <v>5</v>
      </c>
      <c r="C89" s="26">
        <v>1</v>
      </c>
      <c r="D89" s="26">
        <f t="shared" si="14"/>
        <v>220.5</v>
      </c>
      <c r="E89" s="27">
        <f t="shared" si="20"/>
        <v>220.5</v>
      </c>
      <c r="F89" s="27">
        <v>735</v>
      </c>
      <c r="G89" s="27">
        <f t="shared" si="15"/>
        <v>735</v>
      </c>
      <c r="H89" s="27">
        <f t="shared" si="16"/>
        <v>735</v>
      </c>
      <c r="I89" s="27">
        <f t="shared" si="17"/>
        <v>735</v>
      </c>
      <c r="J89" s="34">
        <v>2160</v>
      </c>
      <c r="K89" s="34">
        <f t="shared" si="18"/>
        <v>2160</v>
      </c>
      <c r="L89" s="28">
        <f t="shared" si="21"/>
        <v>3850.5</v>
      </c>
      <c r="M89" s="28">
        <f t="shared" si="19"/>
        <v>1299850.5</v>
      </c>
      <c r="N89" s="28" t="s">
        <v>56</v>
      </c>
    </row>
    <row r="90" spans="1:14">
      <c r="A90" s="40">
        <f t="shared" si="13"/>
        <v>8</v>
      </c>
      <c r="B90" s="38" t="s">
        <v>6</v>
      </c>
      <c r="C90" s="26">
        <v>1</v>
      </c>
      <c r="D90" s="26">
        <f t="shared" si="14"/>
        <v>239.39999999999998</v>
      </c>
      <c r="E90" s="27">
        <f t="shared" si="20"/>
        <v>239.39999999999998</v>
      </c>
      <c r="F90" s="27">
        <v>798</v>
      </c>
      <c r="G90" s="27">
        <f t="shared" si="15"/>
        <v>798</v>
      </c>
      <c r="H90" s="27">
        <f t="shared" si="16"/>
        <v>798</v>
      </c>
      <c r="I90" s="27">
        <f t="shared" si="17"/>
        <v>798</v>
      </c>
      <c r="J90" s="34">
        <v>2371</v>
      </c>
      <c r="K90" s="34">
        <f t="shared" si="18"/>
        <v>2371</v>
      </c>
      <c r="L90" s="28">
        <f t="shared" si="21"/>
        <v>4206.3999999999996</v>
      </c>
      <c r="M90" s="28">
        <f t="shared" si="19"/>
        <v>1300206.3999999999</v>
      </c>
      <c r="N90" s="28" t="s">
        <v>56</v>
      </c>
    </row>
    <row r="91" spans="1:14">
      <c r="A91" s="40">
        <f t="shared" si="13"/>
        <v>8</v>
      </c>
      <c r="B91" s="38" t="s">
        <v>7</v>
      </c>
      <c r="C91" s="26">
        <v>1</v>
      </c>
      <c r="D91" s="26">
        <f t="shared" si="14"/>
        <v>239.39999999999998</v>
      </c>
      <c r="E91" s="27">
        <f t="shared" si="20"/>
        <v>239.39999999999998</v>
      </c>
      <c r="F91" s="27">
        <v>798</v>
      </c>
      <c r="G91" s="27">
        <f t="shared" si="15"/>
        <v>798</v>
      </c>
      <c r="H91" s="27">
        <f t="shared" si="16"/>
        <v>798</v>
      </c>
      <c r="I91" s="27">
        <f t="shared" si="17"/>
        <v>798</v>
      </c>
      <c r="J91" s="34">
        <v>2160</v>
      </c>
      <c r="K91" s="34">
        <f t="shared" si="18"/>
        <v>2160</v>
      </c>
      <c r="L91" s="28">
        <f t="shared" si="21"/>
        <v>3995.4</v>
      </c>
      <c r="M91" s="28">
        <f t="shared" si="19"/>
        <v>1299995.3999999999</v>
      </c>
      <c r="N91" s="28" t="s">
        <v>56</v>
      </c>
    </row>
    <row r="92" spans="1:14">
      <c r="A92" s="40">
        <f t="shared" si="13"/>
        <v>9</v>
      </c>
      <c r="B92" s="38" t="s">
        <v>8</v>
      </c>
      <c r="C92" s="26">
        <v>1</v>
      </c>
      <c r="D92" s="26">
        <f t="shared" si="14"/>
        <v>226.79999999999998</v>
      </c>
      <c r="E92" s="27">
        <f t="shared" si="20"/>
        <v>226.79999999999998</v>
      </c>
      <c r="F92" s="27">
        <v>756</v>
      </c>
      <c r="G92" s="27">
        <f t="shared" si="15"/>
        <v>756</v>
      </c>
      <c r="H92" s="27">
        <f t="shared" si="16"/>
        <v>756</v>
      </c>
      <c r="I92" s="27">
        <f t="shared" si="17"/>
        <v>756</v>
      </c>
      <c r="J92" s="34">
        <v>2160</v>
      </c>
      <c r="K92" s="34">
        <f t="shared" si="18"/>
        <v>2160</v>
      </c>
      <c r="L92" s="28">
        <f t="shared" si="21"/>
        <v>3898.8</v>
      </c>
      <c r="M92" s="28">
        <f t="shared" si="19"/>
        <v>1299898.8</v>
      </c>
      <c r="N92" s="28" t="s">
        <v>56</v>
      </c>
    </row>
    <row r="93" spans="1:14">
      <c r="A93" s="40">
        <f t="shared" si="13"/>
        <v>9</v>
      </c>
      <c r="B93" s="38" t="s">
        <v>9</v>
      </c>
      <c r="C93" s="26">
        <v>1</v>
      </c>
      <c r="D93" s="26">
        <f t="shared" si="14"/>
        <v>226.79999999999998</v>
      </c>
      <c r="E93" s="27">
        <f t="shared" si="20"/>
        <v>226.79999999999998</v>
      </c>
      <c r="F93" s="27">
        <v>756</v>
      </c>
      <c r="G93" s="27">
        <f t="shared" si="15"/>
        <v>756</v>
      </c>
      <c r="H93" s="27">
        <f t="shared" si="16"/>
        <v>756</v>
      </c>
      <c r="I93" s="27">
        <f t="shared" si="17"/>
        <v>756</v>
      </c>
      <c r="J93" s="34">
        <v>2100</v>
      </c>
      <c r="K93" s="34">
        <f t="shared" si="18"/>
        <v>2100</v>
      </c>
      <c r="L93" s="28">
        <f t="shared" si="21"/>
        <v>3838.8</v>
      </c>
      <c r="M93" s="28">
        <f t="shared" si="19"/>
        <v>1299838.8</v>
      </c>
      <c r="N93" s="28" t="s">
        <v>56</v>
      </c>
    </row>
    <row r="94" spans="1:14">
      <c r="A94" s="40">
        <f t="shared" si="13"/>
        <v>9</v>
      </c>
      <c r="B94" s="38" t="s">
        <v>10</v>
      </c>
      <c r="C94" s="26">
        <v>1</v>
      </c>
      <c r="D94" s="26">
        <f t="shared" si="14"/>
        <v>226.79999999999998</v>
      </c>
      <c r="E94" s="27">
        <f t="shared" si="20"/>
        <v>226.79999999999998</v>
      </c>
      <c r="F94" s="27">
        <v>756</v>
      </c>
      <c r="G94" s="27">
        <f t="shared" si="15"/>
        <v>756</v>
      </c>
      <c r="H94" s="27">
        <f t="shared" si="16"/>
        <v>756</v>
      </c>
      <c r="I94" s="27">
        <f t="shared" si="17"/>
        <v>756</v>
      </c>
      <c r="J94" s="34">
        <v>2160</v>
      </c>
      <c r="K94" s="34">
        <f t="shared" si="18"/>
        <v>2160</v>
      </c>
      <c r="L94" s="28">
        <f t="shared" si="21"/>
        <v>3898.8</v>
      </c>
      <c r="M94" s="28">
        <f t="shared" si="19"/>
        <v>1299898.8</v>
      </c>
      <c r="N94" s="28" t="s">
        <v>56</v>
      </c>
    </row>
    <row r="95" spans="1:14">
      <c r="A95" s="40">
        <f t="shared" si="13"/>
        <v>8</v>
      </c>
      <c r="B95" s="38" t="s">
        <v>11</v>
      </c>
      <c r="C95" s="26">
        <v>1</v>
      </c>
      <c r="D95" s="26">
        <f t="shared" si="14"/>
        <v>226.79999999999998</v>
      </c>
      <c r="E95" s="27">
        <f t="shared" si="20"/>
        <v>226.79999999999998</v>
      </c>
      <c r="F95" s="27">
        <v>756</v>
      </c>
      <c r="G95" s="27">
        <f t="shared" si="15"/>
        <v>756</v>
      </c>
      <c r="H95" s="27">
        <f t="shared" si="16"/>
        <v>756</v>
      </c>
      <c r="I95" s="27">
        <f t="shared" si="17"/>
        <v>756</v>
      </c>
      <c r="J95" s="34">
        <v>2100</v>
      </c>
      <c r="K95" s="34">
        <f t="shared" si="18"/>
        <v>2100</v>
      </c>
      <c r="L95" s="28">
        <f t="shared" si="21"/>
        <v>3838.8</v>
      </c>
      <c r="M95" s="28">
        <f t="shared" si="19"/>
        <v>1299838.8</v>
      </c>
      <c r="N95" s="28" t="s">
        <v>56</v>
      </c>
    </row>
    <row r="96" spans="1:14">
      <c r="A96" s="40">
        <f t="shared" si="13"/>
        <v>8</v>
      </c>
      <c r="B96" s="38" t="s">
        <v>12</v>
      </c>
      <c r="C96" s="26">
        <v>1</v>
      </c>
      <c r="D96" s="26">
        <f t="shared" si="14"/>
        <v>220.5</v>
      </c>
      <c r="E96" s="27">
        <f t="shared" si="20"/>
        <v>220.5</v>
      </c>
      <c r="F96" s="27">
        <v>735</v>
      </c>
      <c r="G96" s="27">
        <f t="shared" si="15"/>
        <v>735</v>
      </c>
      <c r="H96" s="27">
        <f t="shared" si="16"/>
        <v>735</v>
      </c>
      <c r="I96" s="27">
        <f t="shared" si="17"/>
        <v>735</v>
      </c>
      <c r="J96" s="34">
        <v>2160</v>
      </c>
      <c r="K96" s="34">
        <f t="shared" si="18"/>
        <v>2160</v>
      </c>
      <c r="L96" s="28">
        <f t="shared" si="21"/>
        <v>3850.5</v>
      </c>
      <c r="M96" s="28">
        <f t="shared" si="19"/>
        <v>1299850.5</v>
      </c>
      <c r="N96" s="28" t="s">
        <v>56</v>
      </c>
    </row>
    <row r="97" spans="1:14">
      <c r="A97" s="40">
        <f t="shared" si="13"/>
        <v>8</v>
      </c>
      <c r="B97" s="38" t="s">
        <v>13</v>
      </c>
      <c r="C97" s="26">
        <v>1</v>
      </c>
      <c r="D97" s="26">
        <f t="shared" si="14"/>
        <v>226.79999999999998</v>
      </c>
      <c r="E97" s="27">
        <f t="shared" si="20"/>
        <v>226.79999999999998</v>
      </c>
      <c r="F97" s="27">
        <v>756</v>
      </c>
      <c r="G97" s="27">
        <f t="shared" si="15"/>
        <v>756</v>
      </c>
      <c r="H97" s="27">
        <f t="shared" si="16"/>
        <v>756</v>
      </c>
      <c r="I97" s="27">
        <f t="shared" si="17"/>
        <v>756</v>
      </c>
      <c r="J97" s="34">
        <v>2371</v>
      </c>
      <c r="K97" s="34">
        <f t="shared" si="18"/>
        <v>2371</v>
      </c>
      <c r="L97" s="28">
        <f t="shared" si="21"/>
        <v>4109.8</v>
      </c>
      <c r="M97" s="28">
        <f t="shared" si="19"/>
        <v>1300109.8</v>
      </c>
      <c r="N97" s="28" t="s">
        <v>56</v>
      </c>
    </row>
    <row r="98" spans="1:14">
      <c r="A98" s="40">
        <f t="shared" si="13"/>
        <v>8</v>
      </c>
      <c r="B98" s="38" t="s">
        <v>14</v>
      </c>
      <c r="C98" s="26">
        <v>1</v>
      </c>
      <c r="D98" s="26">
        <f t="shared" si="14"/>
        <v>239.39999999999998</v>
      </c>
      <c r="E98" s="27">
        <f t="shared" si="20"/>
        <v>239.39999999999998</v>
      </c>
      <c r="F98" s="27">
        <v>798</v>
      </c>
      <c r="G98" s="27">
        <f t="shared" si="15"/>
        <v>798</v>
      </c>
      <c r="H98" s="27">
        <f t="shared" si="16"/>
        <v>798</v>
      </c>
      <c r="I98" s="27">
        <f t="shared" si="17"/>
        <v>798</v>
      </c>
      <c r="J98" s="34">
        <v>2160</v>
      </c>
      <c r="K98" s="34">
        <f t="shared" si="18"/>
        <v>2160</v>
      </c>
      <c r="L98" s="28">
        <f t="shared" si="21"/>
        <v>3995.4</v>
      </c>
      <c r="M98" s="28">
        <f t="shared" si="19"/>
        <v>1299995.3999999999</v>
      </c>
      <c r="N98" s="28" t="s">
        <v>56</v>
      </c>
    </row>
    <row r="99" spans="1:14">
      <c r="A99" s="40">
        <f t="shared" si="13"/>
        <v>8</v>
      </c>
      <c r="B99" s="39" t="s">
        <v>24</v>
      </c>
      <c r="C99" s="26">
        <v>1</v>
      </c>
      <c r="D99" s="26">
        <f t="shared" si="14"/>
        <v>239.39999999999998</v>
      </c>
      <c r="E99" s="27">
        <f t="shared" si="20"/>
        <v>239.39999999999998</v>
      </c>
      <c r="F99" s="27">
        <v>798</v>
      </c>
      <c r="G99" s="27">
        <f t="shared" si="15"/>
        <v>798</v>
      </c>
      <c r="H99" s="27">
        <f t="shared" si="16"/>
        <v>798</v>
      </c>
      <c r="I99" s="27">
        <f t="shared" si="17"/>
        <v>798</v>
      </c>
      <c r="J99" s="27">
        <v>2100</v>
      </c>
      <c r="K99" s="27">
        <f t="shared" si="18"/>
        <v>2100</v>
      </c>
      <c r="L99" s="28">
        <f t="shared" si="21"/>
        <v>3935.4</v>
      </c>
      <c r="M99" s="28">
        <f t="shared" si="19"/>
        <v>1299935.3999999999</v>
      </c>
      <c r="N99" s="28" t="s">
        <v>56</v>
      </c>
    </row>
    <row r="100" spans="1:14">
      <c r="A100" s="40">
        <f t="shared" si="13"/>
        <v>9</v>
      </c>
      <c r="B100" s="39" t="s">
        <v>25</v>
      </c>
      <c r="C100" s="26">
        <v>1</v>
      </c>
      <c r="D100" s="26">
        <f t="shared" si="14"/>
        <v>239.39999999999998</v>
      </c>
      <c r="E100" s="27">
        <f t="shared" si="20"/>
        <v>239.39999999999998</v>
      </c>
      <c r="F100" s="27">
        <v>798</v>
      </c>
      <c r="G100" s="27">
        <f t="shared" si="15"/>
        <v>798</v>
      </c>
      <c r="H100" s="27">
        <f t="shared" si="16"/>
        <v>798</v>
      </c>
      <c r="I100" s="27">
        <f t="shared" si="17"/>
        <v>798</v>
      </c>
      <c r="J100" s="27">
        <v>2100</v>
      </c>
      <c r="K100" s="27">
        <f t="shared" si="18"/>
        <v>2100</v>
      </c>
      <c r="L100" s="28">
        <f t="shared" si="21"/>
        <v>3935.4</v>
      </c>
      <c r="M100" s="28">
        <f t="shared" si="19"/>
        <v>1299935.3999999999</v>
      </c>
      <c r="N100" s="28" t="s">
        <v>56</v>
      </c>
    </row>
    <row r="101" spans="1:14">
      <c r="A101" s="40">
        <f t="shared" si="13"/>
        <v>9</v>
      </c>
      <c r="B101" s="39" t="s">
        <v>26</v>
      </c>
      <c r="C101" s="26">
        <v>1</v>
      </c>
      <c r="D101" s="26">
        <f t="shared" si="14"/>
        <v>226.79999999999998</v>
      </c>
      <c r="E101" s="27">
        <f t="shared" si="20"/>
        <v>226.79999999999998</v>
      </c>
      <c r="F101" s="27">
        <v>756</v>
      </c>
      <c r="G101" s="27">
        <f t="shared" si="15"/>
        <v>756</v>
      </c>
      <c r="H101" s="27">
        <f t="shared" si="16"/>
        <v>756</v>
      </c>
      <c r="I101" s="27">
        <f t="shared" si="17"/>
        <v>756</v>
      </c>
      <c r="J101" s="27">
        <v>2100</v>
      </c>
      <c r="K101" s="27">
        <f t="shared" si="18"/>
        <v>2100</v>
      </c>
      <c r="L101" s="28">
        <f t="shared" si="21"/>
        <v>3838.8</v>
      </c>
      <c r="M101" s="28">
        <f t="shared" si="19"/>
        <v>1299838.8</v>
      </c>
      <c r="N101" s="28" t="s">
        <v>56</v>
      </c>
    </row>
    <row r="102" spans="1:14">
      <c r="A102" s="40">
        <f t="shared" si="13"/>
        <v>7</v>
      </c>
      <c r="B102" s="39" t="s">
        <v>27</v>
      </c>
      <c r="C102" s="26">
        <v>1</v>
      </c>
      <c r="D102" s="26">
        <f t="shared" si="14"/>
        <v>226.79999999999998</v>
      </c>
      <c r="E102" s="27">
        <f t="shared" si="20"/>
        <v>226.79999999999998</v>
      </c>
      <c r="F102" s="27">
        <v>756</v>
      </c>
      <c r="G102" s="27">
        <f t="shared" si="15"/>
        <v>756</v>
      </c>
      <c r="H102" s="27">
        <f t="shared" si="16"/>
        <v>756</v>
      </c>
      <c r="I102" s="27">
        <f t="shared" si="17"/>
        <v>756</v>
      </c>
      <c r="J102" s="27">
        <v>2100</v>
      </c>
      <c r="K102" s="27">
        <f t="shared" si="18"/>
        <v>2100</v>
      </c>
      <c r="L102" s="28">
        <f t="shared" si="21"/>
        <v>3838.8</v>
      </c>
      <c r="M102" s="28">
        <f t="shared" si="19"/>
        <v>1299838.8</v>
      </c>
      <c r="N102" s="28" t="s">
        <v>56</v>
      </c>
    </row>
    <row r="103" spans="1:14">
      <c r="A103" s="40">
        <f t="shared" si="13"/>
        <v>9</v>
      </c>
      <c r="B103" s="39" t="s">
        <v>15</v>
      </c>
      <c r="C103" s="26">
        <v>1</v>
      </c>
      <c r="D103" s="26">
        <f t="shared" si="14"/>
        <v>226.79999999999998</v>
      </c>
      <c r="E103" s="27">
        <f t="shared" si="20"/>
        <v>226.79999999999998</v>
      </c>
      <c r="F103" s="27">
        <v>756</v>
      </c>
      <c r="G103" s="27">
        <f t="shared" si="15"/>
        <v>756</v>
      </c>
      <c r="H103" s="27">
        <f t="shared" si="16"/>
        <v>756</v>
      </c>
      <c r="I103" s="27">
        <f t="shared" si="17"/>
        <v>756</v>
      </c>
      <c r="J103" s="27">
        <v>2100</v>
      </c>
      <c r="K103" s="27">
        <f t="shared" si="18"/>
        <v>2100</v>
      </c>
      <c r="L103" s="28">
        <f t="shared" si="21"/>
        <v>3838.8</v>
      </c>
      <c r="M103" s="28">
        <f t="shared" si="19"/>
        <v>1299838.8</v>
      </c>
      <c r="N103" s="28" t="s">
        <v>56</v>
      </c>
    </row>
    <row r="104" spans="1:14">
      <c r="A104" s="40">
        <f t="shared" si="13"/>
        <v>8</v>
      </c>
      <c r="B104" s="38" t="s">
        <v>28</v>
      </c>
      <c r="C104" s="26">
        <v>1</v>
      </c>
      <c r="D104" s="26">
        <f t="shared" si="14"/>
        <v>226.79999999999998</v>
      </c>
      <c r="E104" s="27">
        <f>C104*D104</f>
        <v>226.79999999999998</v>
      </c>
      <c r="F104" s="27">
        <v>756</v>
      </c>
      <c r="G104" s="27">
        <f t="shared" si="15"/>
        <v>756</v>
      </c>
      <c r="H104" s="27">
        <f t="shared" si="16"/>
        <v>756</v>
      </c>
      <c r="I104" s="27">
        <f t="shared" si="17"/>
        <v>756</v>
      </c>
      <c r="J104" s="27">
        <v>2100</v>
      </c>
      <c r="K104" s="27">
        <f t="shared" si="18"/>
        <v>2100</v>
      </c>
      <c r="L104" s="28">
        <f>(E104+K104+I104+G104)</f>
        <v>3838.8</v>
      </c>
      <c r="M104" s="28">
        <f t="shared" si="19"/>
        <v>1299838.8</v>
      </c>
      <c r="N104" s="28" t="s">
        <v>56</v>
      </c>
    </row>
    <row r="105" spans="1:14">
      <c r="A105" s="40">
        <f t="shared" si="13"/>
        <v>8</v>
      </c>
      <c r="B105" s="38" t="s">
        <v>29</v>
      </c>
      <c r="C105" s="26">
        <v>1</v>
      </c>
      <c r="D105" s="26">
        <f t="shared" si="14"/>
        <v>220.5</v>
      </c>
      <c r="E105" s="27">
        <f t="shared" ref="E105:E111" si="22">C105*D105</f>
        <v>220.5</v>
      </c>
      <c r="F105" s="27">
        <v>735</v>
      </c>
      <c r="G105" s="27">
        <f t="shared" si="15"/>
        <v>735</v>
      </c>
      <c r="H105" s="27">
        <f t="shared" si="16"/>
        <v>735</v>
      </c>
      <c r="I105" s="27">
        <f t="shared" si="17"/>
        <v>735</v>
      </c>
      <c r="J105" s="27">
        <v>2100</v>
      </c>
      <c r="K105" s="27">
        <f t="shared" si="18"/>
        <v>2100</v>
      </c>
      <c r="L105" s="28">
        <f t="shared" ref="L105:L111" si="23">(E105+K105+I105+G105)</f>
        <v>3790.5</v>
      </c>
      <c r="M105" s="28">
        <f t="shared" si="19"/>
        <v>1299790.5</v>
      </c>
      <c r="N105" s="28" t="s">
        <v>56</v>
      </c>
    </row>
    <row r="106" spans="1:14">
      <c r="A106" s="40">
        <f t="shared" si="13"/>
        <v>7</v>
      </c>
      <c r="B106" s="38" t="s">
        <v>30</v>
      </c>
      <c r="C106" s="26">
        <v>1</v>
      </c>
      <c r="D106" s="26">
        <f t="shared" si="14"/>
        <v>226.79999999999998</v>
      </c>
      <c r="E106" s="27">
        <f t="shared" si="22"/>
        <v>226.79999999999998</v>
      </c>
      <c r="F106" s="27">
        <v>756</v>
      </c>
      <c r="G106" s="27">
        <f t="shared" si="15"/>
        <v>756</v>
      </c>
      <c r="H106" s="27">
        <f t="shared" si="16"/>
        <v>756</v>
      </c>
      <c r="I106" s="27">
        <f t="shared" si="17"/>
        <v>756</v>
      </c>
      <c r="J106" s="27">
        <v>2100</v>
      </c>
      <c r="K106" s="27">
        <f t="shared" si="18"/>
        <v>2100</v>
      </c>
      <c r="L106" s="28">
        <f t="shared" si="23"/>
        <v>3838.8</v>
      </c>
      <c r="M106" s="28">
        <f t="shared" si="19"/>
        <v>1299838.8</v>
      </c>
      <c r="N106" s="28" t="s">
        <v>56</v>
      </c>
    </row>
    <row r="107" spans="1:14">
      <c r="A107" s="40">
        <f t="shared" si="13"/>
        <v>5</v>
      </c>
      <c r="B107" s="38" t="s">
        <v>31</v>
      </c>
      <c r="C107" s="26">
        <v>1</v>
      </c>
      <c r="D107" s="26">
        <f t="shared" si="14"/>
        <v>220.5</v>
      </c>
      <c r="E107" s="27">
        <f t="shared" si="22"/>
        <v>220.5</v>
      </c>
      <c r="F107" s="27">
        <v>735</v>
      </c>
      <c r="G107" s="27">
        <f t="shared" si="15"/>
        <v>735</v>
      </c>
      <c r="H107" s="27">
        <f t="shared" si="16"/>
        <v>735</v>
      </c>
      <c r="I107" s="27">
        <f t="shared" si="17"/>
        <v>735</v>
      </c>
      <c r="J107" s="27">
        <v>2100</v>
      </c>
      <c r="K107" s="27">
        <f t="shared" si="18"/>
        <v>2100</v>
      </c>
      <c r="L107" s="28">
        <f t="shared" si="23"/>
        <v>3790.5</v>
      </c>
      <c r="M107" s="28">
        <f t="shared" si="19"/>
        <v>1299790.5</v>
      </c>
      <c r="N107" s="28" t="s">
        <v>56</v>
      </c>
    </row>
    <row r="108" spans="1:14">
      <c r="A108" s="40">
        <f t="shared" si="13"/>
        <v>9</v>
      </c>
      <c r="B108" s="39" t="s">
        <v>25</v>
      </c>
      <c r="C108" s="26">
        <v>1</v>
      </c>
      <c r="D108" s="26">
        <f t="shared" si="14"/>
        <v>239.39999999999998</v>
      </c>
      <c r="E108" s="27">
        <f t="shared" si="22"/>
        <v>239.39999999999998</v>
      </c>
      <c r="F108" s="27">
        <v>798</v>
      </c>
      <c r="G108" s="27">
        <f t="shared" si="15"/>
        <v>798</v>
      </c>
      <c r="H108" s="27">
        <f t="shared" si="16"/>
        <v>798</v>
      </c>
      <c r="I108" s="27">
        <f t="shared" si="17"/>
        <v>798</v>
      </c>
      <c r="J108" s="27">
        <v>2100</v>
      </c>
      <c r="K108" s="27">
        <f t="shared" si="18"/>
        <v>2100</v>
      </c>
      <c r="L108" s="28">
        <f t="shared" si="23"/>
        <v>3935.4</v>
      </c>
      <c r="M108" s="28">
        <f t="shared" si="19"/>
        <v>1299935.3999999999</v>
      </c>
      <c r="N108" s="28" t="s">
        <v>56</v>
      </c>
    </row>
    <row r="109" spans="1:14">
      <c r="A109" s="40">
        <f t="shared" si="13"/>
        <v>9</v>
      </c>
      <c r="B109" s="39" t="s">
        <v>26</v>
      </c>
      <c r="C109" s="26">
        <v>1</v>
      </c>
      <c r="D109" s="26">
        <f t="shared" si="14"/>
        <v>226.79999999999998</v>
      </c>
      <c r="E109" s="27">
        <f t="shared" si="22"/>
        <v>226.79999999999998</v>
      </c>
      <c r="F109" s="27">
        <v>756</v>
      </c>
      <c r="G109" s="27">
        <f t="shared" si="15"/>
        <v>756</v>
      </c>
      <c r="H109" s="27">
        <f t="shared" si="16"/>
        <v>756</v>
      </c>
      <c r="I109" s="27">
        <f t="shared" si="17"/>
        <v>756</v>
      </c>
      <c r="J109" s="27">
        <v>2100</v>
      </c>
      <c r="K109" s="27">
        <f t="shared" si="18"/>
        <v>2100</v>
      </c>
      <c r="L109" s="28">
        <f t="shared" si="23"/>
        <v>3838.8</v>
      </c>
      <c r="M109" s="28">
        <f t="shared" si="19"/>
        <v>1299838.8</v>
      </c>
      <c r="N109" s="28" t="s">
        <v>56</v>
      </c>
    </row>
    <row r="110" spans="1:14">
      <c r="A110" s="40">
        <f t="shared" si="13"/>
        <v>7</v>
      </c>
      <c r="B110" s="39" t="s">
        <v>27</v>
      </c>
      <c r="C110" s="26">
        <v>1</v>
      </c>
      <c r="D110" s="26">
        <f t="shared" si="14"/>
        <v>226.79999999999998</v>
      </c>
      <c r="E110" s="27">
        <f t="shared" si="22"/>
        <v>226.79999999999998</v>
      </c>
      <c r="F110" s="27">
        <v>756</v>
      </c>
      <c r="G110" s="27">
        <f t="shared" si="15"/>
        <v>756</v>
      </c>
      <c r="H110" s="27">
        <f t="shared" si="16"/>
        <v>756</v>
      </c>
      <c r="I110" s="27">
        <f t="shared" si="17"/>
        <v>756</v>
      </c>
      <c r="J110" s="27">
        <v>2100</v>
      </c>
      <c r="K110" s="27">
        <f t="shared" si="18"/>
        <v>2100</v>
      </c>
      <c r="L110" s="28">
        <f t="shared" si="23"/>
        <v>3838.8</v>
      </c>
      <c r="M110" s="28">
        <f t="shared" si="19"/>
        <v>1299838.8</v>
      </c>
      <c r="N110" s="28" t="s">
        <v>56</v>
      </c>
    </row>
    <row r="111" spans="1:14">
      <c r="A111" s="40">
        <f t="shared" si="13"/>
        <v>9</v>
      </c>
      <c r="B111" s="39" t="s">
        <v>15</v>
      </c>
      <c r="C111" s="26">
        <v>1</v>
      </c>
      <c r="D111" s="26">
        <f t="shared" si="14"/>
        <v>226.79999999999998</v>
      </c>
      <c r="E111" s="27">
        <f t="shared" si="22"/>
        <v>226.79999999999998</v>
      </c>
      <c r="F111" s="27">
        <v>756</v>
      </c>
      <c r="G111" s="27">
        <f t="shared" si="15"/>
        <v>756</v>
      </c>
      <c r="H111" s="27">
        <f t="shared" si="16"/>
        <v>756</v>
      </c>
      <c r="I111" s="27">
        <f t="shared" si="17"/>
        <v>756</v>
      </c>
      <c r="J111" s="27">
        <v>2100</v>
      </c>
      <c r="K111" s="27">
        <f t="shared" si="18"/>
        <v>2100</v>
      </c>
      <c r="L111" s="28">
        <f t="shared" si="23"/>
        <v>3838.8</v>
      </c>
      <c r="M111" s="28">
        <f t="shared" si="19"/>
        <v>1299838.8</v>
      </c>
      <c r="N111" s="28" t="s">
        <v>56</v>
      </c>
    </row>
    <row r="112" spans="1:14">
      <c r="A112" s="40">
        <f t="shared" si="13"/>
        <v>8</v>
      </c>
      <c r="B112" s="38" t="s">
        <v>28</v>
      </c>
      <c r="C112" s="26">
        <v>1</v>
      </c>
      <c r="D112" s="26">
        <f t="shared" si="14"/>
        <v>226.79999999999998</v>
      </c>
      <c r="E112" s="27">
        <f>C112*D112</f>
        <v>226.79999999999998</v>
      </c>
      <c r="F112" s="27">
        <v>756</v>
      </c>
      <c r="G112" s="27">
        <f t="shared" si="15"/>
        <v>756</v>
      </c>
      <c r="H112" s="27">
        <f t="shared" si="16"/>
        <v>756</v>
      </c>
      <c r="I112" s="27">
        <f t="shared" si="17"/>
        <v>756</v>
      </c>
      <c r="J112" s="27">
        <v>2100</v>
      </c>
      <c r="K112" s="27">
        <f t="shared" si="18"/>
        <v>2100</v>
      </c>
      <c r="L112" s="28">
        <f>(E112+K112+I112+G112)</f>
        <v>3838.8</v>
      </c>
      <c r="M112" s="28">
        <f t="shared" si="19"/>
        <v>1299838.8</v>
      </c>
      <c r="N112" s="28" t="s">
        <v>56</v>
      </c>
    </row>
    <row r="113" spans="1:14">
      <c r="A113" s="40">
        <f t="shared" si="13"/>
        <v>8</v>
      </c>
      <c r="B113" s="38" t="s">
        <v>29</v>
      </c>
      <c r="C113" s="26">
        <v>1</v>
      </c>
      <c r="D113" s="26">
        <f t="shared" si="14"/>
        <v>220.5</v>
      </c>
      <c r="E113" s="27">
        <f t="shared" ref="E113:E115" si="24">C113*D113</f>
        <v>220.5</v>
      </c>
      <c r="F113" s="27">
        <v>735</v>
      </c>
      <c r="G113" s="27">
        <f t="shared" si="15"/>
        <v>735</v>
      </c>
      <c r="H113" s="27">
        <f t="shared" si="16"/>
        <v>735</v>
      </c>
      <c r="I113" s="27">
        <f t="shared" si="17"/>
        <v>735</v>
      </c>
      <c r="J113" s="27">
        <v>2100</v>
      </c>
      <c r="K113" s="27">
        <f t="shared" si="18"/>
        <v>2100</v>
      </c>
      <c r="L113" s="28">
        <f t="shared" ref="L113:L115" si="25">(E113+K113+I113+G113)</f>
        <v>3790.5</v>
      </c>
      <c r="M113" s="28">
        <f t="shared" si="19"/>
        <v>1299790.5</v>
      </c>
      <c r="N113" s="28" t="s">
        <v>56</v>
      </c>
    </row>
    <row r="114" spans="1:14">
      <c r="A114" s="40">
        <f t="shared" si="13"/>
        <v>7</v>
      </c>
      <c r="B114" s="38" t="s">
        <v>30</v>
      </c>
      <c r="C114" s="26">
        <v>1</v>
      </c>
      <c r="D114" s="26">
        <f t="shared" si="14"/>
        <v>226.79999999999998</v>
      </c>
      <c r="E114" s="27">
        <f t="shared" si="24"/>
        <v>226.79999999999998</v>
      </c>
      <c r="F114" s="27">
        <v>756</v>
      </c>
      <c r="G114" s="27">
        <f t="shared" si="15"/>
        <v>756</v>
      </c>
      <c r="H114" s="27">
        <f t="shared" si="16"/>
        <v>756</v>
      </c>
      <c r="I114" s="27">
        <f t="shared" si="17"/>
        <v>756</v>
      </c>
      <c r="J114" s="27">
        <v>2100</v>
      </c>
      <c r="K114" s="27">
        <f t="shared" si="18"/>
        <v>2100</v>
      </c>
      <c r="L114" s="28">
        <f t="shared" si="25"/>
        <v>3838.8</v>
      </c>
      <c r="M114" s="28">
        <f t="shared" si="19"/>
        <v>1299838.8</v>
      </c>
      <c r="N114" s="28" t="s">
        <v>56</v>
      </c>
    </row>
    <row r="115" spans="1:14">
      <c r="A115" s="40">
        <f t="shared" si="13"/>
        <v>9</v>
      </c>
      <c r="B115" s="39" t="s">
        <v>15</v>
      </c>
      <c r="C115" s="26">
        <v>1</v>
      </c>
      <c r="D115" s="26">
        <f t="shared" si="14"/>
        <v>226.79999999999998</v>
      </c>
      <c r="E115" s="27">
        <f t="shared" si="24"/>
        <v>226.79999999999998</v>
      </c>
      <c r="F115" s="27">
        <v>756</v>
      </c>
      <c r="G115" s="27">
        <f t="shared" si="15"/>
        <v>756</v>
      </c>
      <c r="H115" s="27">
        <f t="shared" si="16"/>
        <v>756</v>
      </c>
      <c r="I115" s="27">
        <f t="shared" si="17"/>
        <v>756</v>
      </c>
      <c r="J115" s="27">
        <v>2100</v>
      </c>
      <c r="K115" s="27">
        <f t="shared" si="18"/>
        <v>2100</v>
      </c>
      <c r="L115" s="28">
        <f t="shared" si="25"/>
        <v>3838.8</v>
      </c>
      <c r="M115" s="28">
        <f t="shared" si="19"/>
        <v>1299838.8</v>
      </c>
      <c r="N115" s="28" t="s">
        <v>56</v>
      </c>
    </row>
    <row r="116" spans="1:14">
      <c r="A116" s="40">
        <f t="shared" si="13"/>
        <v>8</v>
      </c>
      <c r="B116" s="38" t="s">
        <v>28</v>
      </c>
      <c r="C116" s="26">
        <v>1</v>
      </c>
      <c r="D116" s="26">
        <f t="shared" si="14"/>
        <v>226.79999999999998</v>
      </c>
      <c r="E116" s="27">
        <f>C116*D116</f>
        <v>226.79999999999998</v>
      </c>
      <c r="F116" s="27">
        <v>756</v>
      </c>
      <c r="G116" s="27">
        <f t="shared" si="15"/>
        <v>756</v>
      </c>
      <c r="H116" s="27">
        <f t="shared" si="16"/>
        <v>756</v>
      </c>
      <c r="I116" s="27">
        <f t="shared" si="17"/>
        <v>756</v>
      </c>
      <c r="J116" s="27">
        <v>2100</v>
      </c>
      <c r="K116" s="27">
        <f t="shared" si="18"/>
        <v>2100</v>
      </c>
      <c r="L116" s="28">
        <f>(E116+K116+I116+G116)</f>
        <v>3838.8</v>
      </c>
      <c r="M116" s="28">
        <f t="shared" si="19"/>
        <v>1299838.8</v>
      </c>
      <c r="N116" s="28" t="s">
        <v>56</v>
      </c>
    </row>
    <row r="117" spans="1:14">
      <c r="A117" s="40">
        <f t="shared" si="13"/>
        <v>8</v>
      </c>
      <c r="B117" s="38" t="s">
        <v>29</v>
      </c>
      <c r="C117" s="26">
        <v>1</v>
      </c>
      <c r="D117" s="26">
        <f t="shared" si="14"/>
        <v>220.5</v>
      </c>
      <c r="E117" s="27">
        <f t="shared" ref="E117:E136" si="26">C117*D117</f>
        <v>220.5</v>
      </c>
      <c r="F117" s="27">
        <v>735</v>
      </c>
      <c r="G117" s="27">
        <f t="shared" si="15"/>
        <v>735</v>
      </c>
      <c r="H117" s="27">
        <f t="shared" si="16"/>
        <v>735</v>
      </c>
      <c r="I117" s="27">
        <f t="shared" si="17"/>
        <v>735</v>
      </c>
      <c r="J117" s="27">
        <v>2100</v>
      </c>
      <c r="K117" s="27">
        <f t="shared" si="18"/>
        <v>2100</v>
      </c>
      <c r="L117" s="28">
        <f t="shared" ref="L117:L136" si="27">(E117+K117+I117+G117)</f>
        <v>3790.5</v>
      </c>
      <c r="M117" s="28">
        <f t="shared" si="19"/>
        <v>1299790.5</v>
      </c>
      <c r="N117" s="28" t="s">
        <v>56</v>
      </c>
    </row>
    <row r="118" spans="1:14">
      <c r="A118" s="40">
        <f t="shared" si="13"/>
        <v>9</v>
      </c>
      <c r="B118" s="38" t="s">
        <v>8</v>
      </c>
      <c r="C118" s="26">
        <v>1</v>
      </c>
      <c r="D118" s="26">
        <f t="shared" si="14"/>
        <v>226.79999999999998</v>
      </c>
      <c r="E118" s="27">
        <f t="shared" si="26"/>
        <v>226.79999999999998</v>
      </c>
      <c r="F118" s="27">
        <v>756</v>
      </c>
      <c r="G118" s="27">
        <f t="shared" si="15"/>
        <v>756</v>
      </c>
      <c r="H118" s="27">
        <f t="shared" si="16"/>
        <v>756</v>
      </c>
      <c r="I118" s="27">
        <f t="shared" si="17"/>
        <v>756</v>
      </c>
      <c r="J118" s="34">
        <v>2160</v>
      </c>
      <c r="K118" s="34">
        <f t="shared" si="18"/>
        <v>2160</v>
      </c>
      <c r="L118" s="28">
        <f t="shared" si="27"/>
        <v>3898.8</v>
      </c>
      <c r="M118" s="28">
        <f t="shared" si="19"/>
        <v>1299898.8</v>
      </c>
      <c r="N118" s="28" t="s">
        <v>56</v>
      </c>
    </row>
    <row r="119" spans="1:14">
      <c r="A119" s="40">
        <f t="shared" si="13"/>
        <v>9</v>
      </c>
      <c r="B119" s="38" t="s">
        <v>9</v>
      </c>
      <c r="C119" s="26">
        <v>1</v>
      </c>
      <c r="D119" s="26">
        <f t="shared" si="14"/>
        <v>226.79999999999998</v>
      </c>
      <c r="E119" s="27">
        <f t="shared" si="26"/>
        <v>226.79999999999998</v>
      </c>
      <c r="F119" s="27">
        <v>756</v>
      </c>
      <c r="G119" s="27">
        <f t="shared" si="15"/>
        <v>756</v>
      </c>
      <c r="H119" s="27">
        <f t="shared" si="16"/>
        <v>756</v>
      </c>
      <c r="I119" s="27">
        <f t="shared" si="17"/>
        <v>756</v>
      </c>
      <c r="J119" s="34">
        <v>2100</v>
      </c>
      <c r="K119" s="34">
        <f t="shared" si="18"/>
        <v>2100</v>
      </c>
      <c r="L119" s="28">
        <f t="shared" si="27"/>
        <v>3838.8</v>
      </c>
      <c r="M119" s="28">
        <f t="shared" si="19"/>
        <v>1299838.8</v>
      </c>
      <c r="N119" s="28" t="s">
        <v>56</v>
      </c>
    </row>
    <row r="120" spans="1:14">
      <c r="A120" s="40">
        <f t="shared" si="13"/>
        <v>9</v>
      </c>
      <c r="B120" s="38" t="s">
        <v>10</v>
      </c>
      <c r="C120" s="26">
        <v>1</v>
      </c>
      <c r="D120" s="26">
        <f t="shared" si="14"/>
        <v>226.79999999999998</v>
      </c>
      <c r="E120" s="27">
        <f t="shared" si="26"/>
        <v>226.79999999999998</v>
      </c>
      <c r="F120" s="27">
        <v>756</v>
      </c>
      <c r="G120" s="27">
        <f t="shared" si="15"/>
        <v>756</v>
      </c>
      <c r="H120" s="27">
        <f t="shared" si="16"/>
        <v>756</v>
      </c>
      <c r="I120" s="27">
        <f t="shared" si="17"/>
        <v>756</v>
      </c>
      <c r="J120" s="34">
        <v>2160</v>
      </c>
      <c r="K120" s="34">
        <f t="shared" si="18"/>
        <v>2160</v>
      </c>
      <c r="L120" s="28">
        <f t="shared" si="27"/>
        <v>3898.8</v>
      </c>
      <c r="M120" s="28">
        <f t="shared" si="19"/>
        <v>1299898.8</v>
      </c>
      <c r="N120" s="28" t="s">
        <v>56</v>
      </c>
    </row>
    <row r="121" spans="1:14">
      <c r="A121" s="40">
        <f t="shared" si="13"/>
        <v>8</v>
      </c>
      <c r="B121" s="38" t="s">
        <v>4</v>
      </c>
      <c r="C121" s="26">
        <v>1</v>
      </c>
      <c r="D121" s="26">
        <f t="shared" si="14"/>
        <v>220.5</v>
      </c>
      <c r="E121" s="27">
        <f t="shared" si="26"/>
        <v>220.5</v>
      </c>
      <c r="F121" s="27">
        <v>735</v>
      </c>
      <c r="G121" s="27">
        <f t="shared" si="15"/>
        <v>735</v>
      </c>
      <c r="H121" s="27">
        <f t="shared" si="16"/>
        <v>735</v>
      </c>
      <c r="I121" s="27">
        <f t="shared" si="17"/>
        <v>735</v>
      </c>
      <c r="J121" s="34">
        <v>2100</v>
      </c>
      <c r="K121" s="34">
        <f t="shared" si="18"/>
        <v>2100</v>
      </c>
      <c r="L121" s="28">
        <f t="shared" si="27"/>
        <v>3790.5</v>
      </c>
      <c r="M121" s="28">
        <f t="shared" si="19"/>
        <v>1299790.5</v>
      </c>
      <c r="N121" s="28" t="s">
        <v>56</v>
      </c>
    </row>
    <row r="122" spans="1:14">
      <c r="A122" s="40">
        <f t="shared" si="13"/>
        <v>8</v>
      </c>
      <c r="B122" s="38" t="s">
        <v>5</v>
      </c>
      <c r="C122" s="26">
        <v>1</v>
      </c>
      <c r="D122" s="26">
        <f t="shared" si="14"/>
        <v>220.5</v>
      </c>
      <c r="E122" s="27">
        <f t="shared" si="26"/>
        <v>220.5</v>
      </c>
      <c r="F122" s="27">
        <v>735</v>
      </c>
      <c r="G122" s="27">
        <f t="shared" si="15"/>
        <v>735</v>
      </c>
      <c r="H122" s="27">
        <f t="shared" si="16"/>
        <v>735</v>
      </c>
      <c r="I122" s="27">
        <f t="shared" si="17"/>
        <v>735</v>
      </c>
      <c r="J122" s="34">
        <v>2160</v>
      </c>
      <c r="K122" s="34">
        <f t="shared" si="18"/>
        <v>2160</v>
      </c>
      <c r="L122" s="28">
        <f t="shared" si="27"/>
        <v>3850.5</v>
      </c>
      <c r="M122" s="28">
        <f t="shared" si="19"/>
        <v>1299850.5</v>
      </c>
      <c r="N122" s="28" t="s">
        <v>56</v>
      </c>
    </row>
    <row r="123" spans="1:14">
      <c r="A123" s="40">
        <f t="shared" si="13"/>
        <v>8</v>
      </c>
      <c r="B123" s="38" t="s">
        <v>6</v>
      </c>
      <c r="C123" s="26">
        <v>1</v>
      </c>
      <c r="D123" s="26">
        <f t="shared" si="14"/>
        <v>239.39999999999998</v>
      </c>
      <c r="E123" s="27">
        <f t="shared" si="26"/>
        <v>239.39999999999998</v>
      </c>
      <c r="F123" s="27">
        <v>798</v>
      </c>
      <c r="G123" s="27">
        <f t="shared" si="15"/>
        <v>798</v>
      </c>
      <c r="H123" s="27">
        <f t="shared" si="16"/>
        <v>798</v>
      </c>
      <c r="I123" s="27">
        <f t="shared" si="17"/>
        <v>798</v>
      </c>
      <c r="J123" s="34">
        <v>2371</v>
      </c>
      <c r="K123" s="34">
        <f t="shared" si="18"/>
        <v>2371</v>
      </c>
      <c r="L123" s="28">
        <f t="shared" si="27"/>
        <v>4206.3999999999996</v>
      </c>
      <c r="M123" s="28">
        <f t="shared" si="19"/>
        <v>1300206.3999999999</v>
      </c>
      <c r="N123" s="28" t="s">
        <v>56</v>
      </c>
    </row>
    <row r="124" spans="1:14">
      <c r="A124" s="40">
        <f t="shared" si="13"/>
        <v>8</v>
      </c>
      <c r="B124" s="38" t="s">
        <v>7</v>
      </c>
      <c r="C124" s="26">
        <v>1</v>
      </c>
      <c r="D124" s="26">
        <f t="shared" si="14"/>
        <v>239.39999999999998</v>
      </c>
      <c r="E124" s="27">
        <f t="shared" si="26"/>
        <v>239.39999999999998</v>
      </c>
      <c r="F124" s="27">
        <v>798</v>
      </c>
      <c r="G124" s="27">
        <f t="shared" si="15"/>
        <v>798</v>
      </c>
      <c r="H124" s="27">
        <f t="shared" si="16"/>
        <v>798</v>
      </c>
      <c r="I124" s="27">
        <f t="shared" si="17"/>
        <v>798</v>
      </c>
      <c r="J124" s="34">
        <v>2160</v>
      </c>
      <c r="K124" s="34">
        <f t="shared" si="18"/>
        <v>2160</v>
      </c>
      <c r="L124" s="28">
        <f t="shared" si="27"/>
        <v>3995.4</v>
      </c>
      <c r="M124" s="28">
        <f t="shared" si="19"/>
        <v>1299995.3999999999</v>
      </c>
      <c r="N124" s="28" t="s">
        <v>56</v>
      </c>
    </row>
    <row r="125" spans="1:14">
      <c r="A125" s="40">
        <f t="shared" si="13"/>
        <v>9</v>
      </c>
      <c r="B125" s="38" t="s">
        <v>8</v>
      </c>
      <c r="C125" s="26">
        <v>1</v>
      </c>
      <c r="D125" s="26">
        <f t="shared" si="14"/>
        <v>226.79999999999998</v>
      </c>
      <c r="E125" s="27">
        <f t="shared" si="26"/>
        <v>226.79999999999998</v>
      </c>
      <c r="F125" s="27">
        <v>756</v>
      </c>
      <c r="G125" s="27">
        <f t="shared" si="15"/>
        <v>756</v>
      </c>
      <c r="H125" s="27">
        <f t="shared" si="16"/>
        <v>756</v>
      </c>
      <c r="I125" s="27">
        <f t="shared" si="17"/>
        <v>756</v>
      </c>
      <c r="J125" s="34">
        <v>2160</v>
      </c>
      <c r="K125" s="34">
        <f t="shared" si="18"/>
        <v>2160</v>
      </c>
      <c r="L125" s="28">
        <f t="shared" si="27"/>
        <v>3898.8</v>
      </c>
      <c r="M125" s="28">
        <f t="shared" si="19"/>
        <v>1299898.8</v>
      </c>
      <c r="N125" s="28" t="s">
        <v>56</v>
      </c>
    </row>
    <row r="126" spans="1:14">
      <c r="A126" s="40">
        <f t="shared" si="13"/>
        <v>9</v>
      </c>
      <c r="B126" s="38" t="s">
        <v>9</v>
      </c>
      <c r="C126" s="26">
        <v>1</v>
      </c>
      <c r="D126" s="26">
        <f t="shared" si="14"/>
        <v>226.79999999999998</v>
      </c>
      <c r="E126" s="27">
        <f t="shared" si="26"/>
        <v>226.79999999999998</v>
      </c>
      <c r="F126" s="27">
        <v>756</v>
      </c>
      <c r="G126" s="27">
        <f t="shared" si="15"/>
        <v>756</v>
      </c>
      <c r="H126" s="27">
        <f t="shared" si="16"/>
        <v>756</v>
      </c>
      <c r="I126" s="27">
        <f t="shared" si="17"/>
        <v>756</v>
      </c>
      <c r="J126" s="34">
        <v>2100</v>
      </c>
      <c r="K126" s="34">
        <f t="shared" si="18"/>
        <v>2100</v>
      </c>
      <c r="L126" s="28">
        <f t="shared" si="27"/>
        <v>3838.8</v>
      </c>
      <c r="M126" s="28">
        <f t="shared" si="19"/>
        <v>1299838.8</v>
      </c>
      <c r="N126" s="28" t="s">
        <v>56</v>
      </c>
    </row>
    <row r="127" spans="1:14">
      <c r="A127" s="40">
        <f t="shared" si="13"/>
        <v>9</v>
      </c>
      <c r="B127" s="38" t="s">
        <v>10</v>
      </c>
      <c r="C127" s="26">
        <v>1</v>
      </c>
      <c r="D127" s="26">
        <f t="shared" si="14"/>
        <v>226.79999999999998</v>
      </c>
      <c r="E127" s="27">
        <f t="shared" si="26"/>
        <v>226.79999999999998</v>
      </c>
      <c r="F127" s="27">
        <v>756</v>
      </c>
      <c r="G127" s="27">
        <f t="shared" si="15"/>
        <v>756</v>
      </c>
      <c r="H127" s="27">
        <f t="shared" si="16"/>
        <v>756</v>
      </c>
      <c r="I127" s="27">
        <f t="shared" si="17"/>
        <v>756</v>
      </c>
      <c r="J127" s="34">
        <v>2160</v>
      </c>
      <c r="K127" s="34">
        <f t="shared" si="18"/>
        <v>2160</v>
      </c>
      <c r="L127" s="28">
        <f t="shared" si="27"/>
        <v>3898.8</v>
      </c>
      <c r="M127" s="28">
        <f t="shared" si="19"/>
        <v>1299898.8</v>
      </c>
      <c r="N127" s="28" t="s">
        <v>56</v>
      </c>
    </row>
    <row r="128" spans="1:14">
      <c r="A128" s="40">
        <f t="shared" si="13"/>
        <v>8</v>
      </c>
      <c r="B128" s="38" t="s">
        <v>11</v>
      </c>
      <c r="C128" s="26">
        <v>1</v>
      </c>
      <c r="D128" s="26">
        <f t="shared" si="14"/>
        <v>226.79999999999998</v>
      </c>
      <c r="E128" s="27">
        <f t="shared" si="26"/>
        <v>226.79999999999998</v>
      </c>
      <c r="F128" s="27">
        <v>756</v>
      </c>
      <c r="G128" s="27">
        <f t="shared" si="15"/>
        <v>756</v>
      </c>
      <c r="H128" s="27">
        <f t="shared" si="16"/>
        <v>756</v>
      </c>
      <c r="I128" s="27">
        <f t="shared" si="17"/>
        <v>756</v>
      </c>
      <c r="J128" s="34">
        <v>2100</v>
      </c>
      <c r="K128" s="34">
        <f t="shared" si="18"/>
        <v>2100</v>
      </c>
      <c r="L128" s="28">
        <f t="shared" si="27"/>
        <v>3838.8</v>
      </c>
      <c r="M128" s="28">
        <f t="shared" si="19"/>
        <v>1299838.8</v>
      </c>
      <c r="N128" s="28" t="s">
        <v>56</v>
      </c>
    </row>
    <row r="129" spans="1:14">
      <c r="A129" s="40">
        <f t="shared" si="13"/>
        <v>8</v>
      </c>
      <c r="B129" s="38" t="s">
        <v>12</v>
      </c>
      <c r="C129" s="26">
        <v>1</v>
      </c>
      <c r="D129" s="26">
        <f t="shared" si="14"/>
        <v>220.5</v>
      </c>
      <c r="E129" s="27">
        <f t="shared" si="26"/>
        <v>220.5</v>
      </c>
      <c r="F129" s="27">
        <v>735</v>
      </c>
      <c r="G129" s="27">
        <f t="shared" si="15"/>
        <v>735</v>
      </c>
      <c r="H129" s="27">
        <f t="shared" si="16"/>
        <v>735</v>
      </c>
      <c r="I129" s="27">
        <f t="shared" si="17"/>
        <v>735</v>
      </c>
      <c r="J129" s="34">
        <v>2160</v>
      </c>
      <c r="K129" s="34">
        <f t="shared" si="18"/>
        <v>2160</v>
      </c>
      <c r="L129" s="28">
        <f t="shared" si="27"/>
        <v>3850.5</v>
      </c>
      <c r="M129" s="28">
        <f t="shared" si="19"/>
        <v>1299850.5</v>
      </c>
      <c r="N129" s="28" t="s">
        <v>56</v>
      </c>
    </row>
    <row r="130" spans="1:14">
      <c r="A130" s="40">
        <f t="shared" si="13"/>
        <v>8</v>
      </c>
      <c r="B130" s="38" t="s">
        <v>13</v>
      </c>
      <c r="C130" s="26">
        <v>1</v>
      </c>
      <c r="D130" s="26">
        <f t="shared" si="14"/>
        <v>226.79999999999998</v>
      </c>
      <c r="E130" s="27">
        <f t="shared" si="26"/>
        <v>226.79999999999998</v>
      </c>
      <c r="F130" s="27">
        <v>756</v>
      </c>
      <c r="G130" s="27">
        <f t="shared" si="15"/>
        <v>756</v>
      </c>
      <c r="H130" s="27">
        <f t="shared" si="16"/>
        <v>756</v>
      </c>
      <c r="I130" s="27">
        <f t="shared" si="17"/>
        <v>756</v>
      </c>
      <c r="J130" s="34">
        <v>2376</v>
      </c>
      <c r="K130" s="34">
        <f t="shared" si="18"/>
        <v>2376</v>
      </c>
      <c r="L130" s="28">
        <f t="shared" si="27"/>
        <v>4114.8</v>
      </c>
      <c r="M130" s="28">
        <f t="shared" si="19"/>
        <v>1300114.8</v>
      </c>
      <c r="N130" s="28" t="s">
        <v>56</v>
      </c>
    </row>
    <row r="131" spans="1:14">
      <c r="A131" s="40">
        <f t="shared" ref="A131:A169" si="28">COUNTIFS($B$2:$B$169,B131)</f>
        <v>8</v>
      </c>
      <c r="B131" s="38" t="s">
        <v>14</v>
      </c>
      <c r="C131" s="26">
        <v>1</v>
      </c>
      <c r="D131" s="26">
        <f t="shared" ref="D131:D169" si="29">0.3*H131</f>
        <v>239.39999999999998</v>
      </c>
      <c r="E131" s="27">
        <f t="shared" si="26"/>
        <v>239.39999999999998</v>
      </c>
      <c r="F131" s="27">
        <v>798</v>
      </c>
      <c r="G131" s="27">
        <f t="shared" ref="G131:G169" si="30">F131*C131</f>
        <v>798</v>
      </c>
      <c r="H131" s="27">
        <f t="shared" ref="H131:H169" si="31">F131</f>
        <v>798</v>
      </c>
      <c r="I131" s="27">
        <f t="shared" ref="I131:I169" si="32">H131*C131</f>
        <v>798</v>
      </c>
      <c r="J131" s="34">
        <v>2160</v>
      </c>
      <c r="K131" s="34">
        <f t="shared" ref="K131:K169" si="33">$C$2*J131</f>
        <v>2160</v>
      </c>
      <c r="L131" s="28">
        <f t="shared" si="27"/>
        <v>3995.4</v>
      </c>
      <c r="M131" s="28">
        <f t="shared" ref="M131:M169" si="34">L131+(24*60*60*15)</f>
        <v>1299995.3999999999</v>
      </c>
      <c r="N131" s="28" t="s">
        <v>56</v>
      </c>
    </row>
    <row r="132" spans="1:14">
      <c r="A132" s="40">
        <f t="shared" si="28"/>
        <v>8</v>
      </c>
      <c r="B132" s="39" t="s">
        <v>24</v>
      </c>
      <c r="C132" s="26">
        <v>1</v>
      </c>
      <c r="D132" s="26">
        <f t="shared" si="29"/>
        <v>239.39999999999998</v>
      </c>
      <c r="E132" s="27">
        <f t="shared" si="26"/>
        <v>239.39999999999998</v>
      </c>
      <c r="F132" s="27">
        <v>798</v>
      </c>
      <c r="G132" s="27">
        <f t="shared" si="30"/>
        <v>798</v>
      </c>
      <c r="H132" s="27">
        <f t="shared" si="31"/>
        <v>798</v>
      </c>
      <c r="I132" s="27">
        <f t="shared" si="32"/>
        <v>798</v>
      </c>
      <c r="J132" s="27">
        <v>2100</v>
      </c>
      <c r="K132" s="27">
        <f t="shared" si="33"/>
        <v>2100</v>
      </c>
      <c r="L132" s="28">
        <f t="shared" si="27"/>
        <v>3935.4</v>
      </c>
      <c r="M132" s="28">
        <f t="shared" si="34"/>
        <v>1299935.3999999999</v>
      </c>
      <c r="N132" s="28" t="s">
        <v>56</v>
      </c>
    </row>
    <row r="133" spans="1:14">
      <c r="A133" s="40">
        <f t="shared" si="28"/>
        <v>9</v>
      </c>
      <c r="B133" s="39" t="s">
        <v>25</v>
      </c>
      <c r="C133" s="26">
        <v>1</v>
      </c>
      <c r="D133" s="26">
        <f t="shared" si="29"/>
        <v>239.39999999999998</v>
      </c>
      <c r="E133" s="27">
        <f t="shared" si="26"/>
        <v>239.39999999999998</v>
      </c>
      <c r="F133" s="27">
        <v>798</v>
      </c>
      <c r="G133" s="27">
        <f t="shared" si="30"/>
        <v>798</v>
      </c>
      <c r="H133" s="27">
        <f t="shared" si="31"/>
        <v>798</v>
      </c>
      <c r="I133" s="27">
        <f t="shared" si="32"/>
        <v>798</v>
      </c>
      <c r="J133" s="27">
        <v>2100</v>
      </c>
      <c r="K133" s="27">
        <f t="shared" si="33"/>
        <v>2100</v>
      </c>
      <c r="L133" s="28">
        <f t="shared" si="27"/>
        <v>3935.4</v>
      </c>
      <c r="M133" s="28">
        <f t="shared" si="34"/>
        <v>1299935.3999999999</v>
      </c>
      <c r="N133" s="28" t="s">
        <v>56</v>
      </c>
    </row>
    <row r="134" spans="1:14">
      <c r="A134" s="40">
        <f t="shared" si="28"/>
        <v>9</v>
      </c>
      <c r="B134" s="39" t="s">
        <v>26</v>
      </c>
      <c r="C134" s="26">
        <v>1</v>
      </c>
      <c r="D134" s="26">
        <f t="shared" si="29"/>
        <v>226.79999999999998</v>
      </c>
      <c r="E134" s="27">
        <f t="shared" si="26"/>
        <v>226.79999999999998</v>
      </c>
      <c r="F134" s="27">
        <v>756</v>
      </c>
      <c r="G134" s="27">
        <f t="shared" si="30"/>
        <v>756</v>
      </c>
      <c r="H134" s="27">
        <f t="shared" si="31"/>
        <v>756</v>
      </c>
      <c r="I134" s="27">
        <f t="shared" si="32"/>
        <v>756</v>
      </c>
      <c r="J134" s="27">
        <v>2100</v>
      </c>
      <c r="K134" s="27">
        <f t="shared" si="33"/>
        <v>2100</v>
      </c>
      <c r="L134" s="28">
        <f t="shared" si="27"/>
        <v>3838.8</v>
      </c>
      <c r="M134" s="28">
        <f t="shared" si="34"/>
        <v>1299838.8</v>
      </c>
      <c r="N134" s="28" t="s">
        <v>56</v>
      </c>
    </row>
    <row r="135" spans="1:14">
      <c r="A135" s="40">
        <f t="shared" si="28"/>
        <v>7</v>
      </c>
      <c r="B135" s="39" t="s">
        <v>27</v>
      </c>
      <c r="C135" s="26">
        <v>1</v>
      </c>
      <c r="D135" s="26">
        <f t="shared" si="29"/>
        <v>226.79999999999998</v>
      </c>
      <c r="E135" s="27">
        <f t="shared" si="26"/>
        <v>226.79999999999998</v>
      </c>
      <c r="F135" s="27">
        <v>756</v>
      </c>
      <c r="G135" s="27">
        <f t="shared" si="30"/>
        <v>756</v>
      </c>
      <c r="H135" s="27">
        <f t="shared" si="31"/>
        <v>756</v>
      </c>
      <c r="I135" s="27">
        <f t="shared" si="32"/>
        <v>756</v>
      </c>
      <c r="J135" s="27">
        <v>2100</v>
      </c>
      <c r="K135" s="27">
        <f t="shared" si="33"/>
        <v>2100</v>
      </c>
      <c r="L135" s="28">
        <f t="shared" si="27"/>
        <v>3838.8</v>
      </c>
      <c r="M135" s="28">
        <f t="shared" si="34"/>
        <v>1299838.8</v>
      </c>
      <c r="N135" s="28" t="s">
        <v>56</v>
      </c>
    </row>
    <row r="136" spans="1:14">
      <c r="A136" s="40">
        <f t="shared" si="28"/>
        <v>9</v>
      </c>
      <c r="B136" s="39" t="s">
        <v>15</v>
      </c>
      <c r="C136" s="26">
        <v>1</v>
      </c>
      <c r="D136" s="26">
        <f t="shared" si="29"/>
        <v>226.79999999999998</v>
      </c>
      <c r="E136" s="27">
        <f t="shared" si="26"/>
        <v>226.79999999999998</v>
      </c>
      <c r="F136" s="27">
        <v>756</v>
      </c>
      <c r="G136" s="27">
        <f t="shared" si="30"/>
        <v>756</v>
      </c>
      <c r="H136" s="27">
        <f t="shared" si="31"/>
        <v>756</v>
      </c>
      <c r="I136" s="27">
        <f t="shared" si="32"/>
        <v>756</v>
      </c>
      <c r="J136" s="27">
        <v>2100</v>
      </c>
      <c r="K136" s="27">
        <f t="shared" si="33"/>
        <v>2100</v>
      </c>
      <c r="L136" s="28">
        <f t="shared" si="27"/>
        <v>3838.8</v>
      </c>
      <c r="M136" s="28">
        <f t="shared" si="34"/>
        <v>1299838.8</v>
      </c>
      <c r="N136" s="28" t="s">
        <v>56</v>
      </c>
    </row>
    <row r="137" spans="1:14">
      <c r="A137" s="40">
        <f t="shared" si="28"/>
        <v>8</v>
      </c>
      <c r="B137" s="38" t="s">
        <v>28</v>
      </c>
      <c r="C137" s="26">
        <v>1</v>
      </c>
      <c r="D137" s="26">
        <f t="shared" si="29"/>
        <v>226.79999999999998</v>
      </c>
      <c r="E137" s="27">
        <f>C137*D137</f>
        <v>226.79999999999998</v>
      </c>
      <c r="F137" s="27">
        <v>756</v>
      </c>
      <c r="G137" s="27">
        <f t="shared" si="30"/>
        <v>756</v>
      </c>
      <c r="H137" s="27">
        <f t="shared" si="31"/>
        <v>756</v>
      </c>
      <c r="I137" s="27">
        <f t="shared" si="32"/>
        <v>756</v>
      </c>
      <c r="J137" s="27">
        <v>2100</v>
      </c>
      <c r="K137" s="27">
        <f t="shared" si="33"/>
        <v>2100</v>
      </c>
      <c r="L137" s="28">
        <f>(E137+K137+I137+G137)</f>
        <v>3838.8</v>
      </c>
      <c r="M137" s="28">
        <f t="shared" si="34"/>
        <v>1299838.8</v>
      </c>
      <c r="N137" s="28" t="s">
        <v>56</v>
      </c>
    </row>
    <row r="138" spans="1:14">
      <c r="A138" s="40">
        <f t="shared" si="28"/>
        <v>8</v>
      </c>
      <c r="B138" s="38" t="s">
        <v>29</v>
      </c>
      <c r="C138" s="26">
        <v>1</v>
      </c>
      <c r="D138" s="26">
        <f t="shared" si="29"/>
        <v>220.5</v>
      </c>
      <c r="E138" s="27">
        <f t="shared" ref="E138:E169" si="35">C138*D138</f>
        <v>220.5</v>
      </c>
      <c r="F138" s="27">
        <v>735</v>
      </c>
      <c r="G138" s="27">
        <f t="shared" si="30"/>
        <v>735</v>
      </c>
      <c r="H138" s="27">
        <f t="shared" si="31"/>
        <v>735</v>
      </c>
      <c r="I138" s="27">
        <f t="shared" si="32"/>
        <v>735</v>
      </c>
      <c r="J138" s="27">
        <v>2100</v>
      </c>
      <c r="K138" s="27">
        <f t="shared" si="33"/>
        <v>2100</v>
      </c>
      <c r="L138" s="28">
        <f t="shared" ref="L138:L169" si="36">(E138+K138+I138+G138)</f>
        <v>3790.5</v>
      </c>
      <c r="M138" s="28">
        <f t="shared" si="34"/>
        <v>1299790.5</v>
      </c>
      <c r="N138" s="28" t="s">
        <v>56</v>
      </c>
    </row>
    <row r="139" spans="1:14">
      <c r="A139" s="40">
        <f t="shared" si="28"/>
        <v>7</v>
      </c>
      <c r="B139" s="38" t="s">
        <v>30</v>
      </c>
      <c r="C139" s="26">
        <v>1</v>
      </c>
      <c r="D139" s="26">
        <f t="shared" si="29"/>
        <v>226.79999999999998</v>
      </c>
      <c r="E139" s="27">
        <f t="shared" si="35"/>
        <v>226.79999999999998</v>
      </c>
      <c r="F139" s="27">
        <v>756</v>
      </c>
      <c r="G139" s="27">
        <f t="shared" si="30"/>
        <v>756</v>
      </c>
      <c r="H139" s="27">
        <f t="shared" si="31"/>
        <v>756</v>
      </c>
      <c r="I139" s="27">
        <f t="shared" si="32"/>
        <v>756</v>
      </c>
      <c r="J139" s="27">
        <v>2100</v>
      </c>
      <c r="K139" s="27">
        <f t="shared" si="33"/>
        <v>2100</v>
      </c>
      <c r="L139" s="28">
        <f t="shared" si="36"/>
        <v>3838.8</v>
      </c>
      <c r="M139" s="28">
        <f t="shared" si="34"/>
        <v>1299838.8</v>
      </c>
      <c r="N139" s="28" t="s">
        <v>56</v>
      </c>
    </row>
    <row r="140" spans="1:14">
      <c r="A140" s="40">
        <f t="shared" si="28"/>
        <v>5</v>
      </c>
      <c r="B140" s="38" t="s">
        <v>31</v>
      </c>
      <c r="C140" s="26">
        <v>1</v>
      </c>
      <c r="D140" s="26">
        <f t="shared" si="29"/>
        <v>220.5</v>
      </c>
      <c r="E140" s="27">
        <f t="shared" si="35"/>
        <v>220.5</v>
      </c>
      <c r="F140" s="27">
        <v>735</v>
      </c>
      <c r="G140" s="27">
        <f t="shared" si="30"/>
        <v>735</v>
      </c>
      <c r="H140" s="27">
        <f t="shared" si="31"/>
        <v>735</v>
      </c>
      <c r="I140" s="27">
        <f t="shared" si="32"/>
        <v>735</v>
      </c>
      <c r="J140" s="27">
        <v>2100</v>
      </c>
      <c r="K140" s="27">
        <f t="shared" si="33"/>
        <v>2100</v>
      </c>
      <c r="L140" s="28">
        <f t="shared" si="36"/>
        <v>3790.5</v>
      </c>
      <c r="M140" s="28">
        <f t="shared" si="34"/>
        <v>1299790.5</v>
      </c>
      <c r="N140" s="28" t="s">
        <v>56</v>
      </c>
    </row>
    <row r="141" spans="1:14">
      <c r="A141" s="40">
        <f t="shared" si="28"/>
        <v>8</v>
      </c>
      <c r="B141" s="38" t="s">
        <v>4</v>
      </c>
      <c r="C141" s="26">
        <v>1</v>
      </c>
      <c r="D141" s="26">
        <f t="shared" si="29"/>
        <v>220.5</v>
      </c>
      <c r="E141" s="27">
        <f t="shared" si="35"/>
        <v>220.5</v>
      </c>
      <c r="F141" s="27">
        <v>735</v>
      </c>
      <c r="G141" s="27">
        <f t="shared" si="30"/>
        <v>735</v>
      </c>
      <c r="H141" s="27">
        <f t="shared" si="31"/>
        <v>735</v>
      </c>
      <c r="I141" s="27">
        <f t="shared" si="32"/>
        <v>735</v>
      </c>
      <c r="J141" s="34">
        <v>2100</v>
      </c>
      <c r="K141" s="34">
        <f t="shared" si="33"/>
        <v>2100</v>
      </c>
      <c r="L141" s="28">
        <f t="shared" si="36"/>
        <v>3790.5</v>
      </c>
      <c r="M141" s="28">
        <f t="shared" si="34"/>
        <v>1299790.5</v>
      </c>
      <c r="N141" s="28" t="s">
        <v>56</v>
      </c>
    </row>
    <row r="142" spans="1:14">
      <c r="A142" s="40">
        <f t="shared" si="28"/>
        <v>8</v>
      </c>
      <c r="B142" s="38" t="s">
        <v>5</v>
      </c>
      <c r="C142" s="26">
        <v>1</v>
      </c>
      <c r="D142" s="26">
        <f t="shared" si="29"/>
        <v>220.5</v>
      </c>
      <c r="E142" s="27">
        <f t="shared" si="35"/>
        <v>220.5</v>
      </c>
      <c r="F142" s="27">
        <v>735</v>
      </c>
      <c r="G142" s="27">
        <f t="shared" si="30"/>
        <v>735</v>
      </c>
      <c r="H142" s="27">
        <f t="shared" si="31"/>
        <v>735</v>
      </c>
      <c r="I142" s="27">
        <f t="shared" si="32"/>
        <v>735</v>
      </c>
      <c r="J142" s="34">
        <v>2160</v>
      </c>
      <c r="K142" s="34">
        <f t="shared" si="33"/>
        <v>2160</v>
      </c>
      <c r="L142" s="28">
        <f t="shared" si="36"/>
        <v>3850.5</v>
      </c>
      <c r="M142" s="28">
        <f t="shared" si="34"/>
        <v>1299850.5</v>
      </c>
      <c r="N142" s="28" t="s">
        <v>56</v>
      </c>
    </row>
    <row r="143" spans="1:14">
      <c r="A143" s="40">
        <f t="shared" si="28"/>
        <v>8</v>
      </c>
      <c r="B143" s="38" t="s">
        <v>6</v>
      </c>
      <c r="C143" s="26">
        <v>1</v>
      </c>
      <c r="D143" s="26">
        <f t="shared" si="29"/>
        <v>239.39999999999998</v>
      </c>
      <c r="E143" s="27">
        <f t="shared" si="35"/>
        <v>239.39999999999998</v>
      </c>
      <c r="F143" s="27">
        <v>798</v>
      </c>
      <c r="G143" s="27">
        <f t="shared" si="30"/>
        <v>798</v>
      </c>
      <c r="H143" s="27">
        <f t="shared" si="31"/>
        <v>798</v>
      </c>
      <c r="I143" s="27">
        <f t="shared" si="32"/>
        <v>798</v>
      </c>
      <c r="J143" s="34">
        <v>2376</v>
      </c>
      <c r="K143" s="34">
        <f t="shared" si="33"/>
        <v>2376</v>
      </c>
      <c r="L143" s="28">
        <f t="shared" si="36"/>
        <v>4211.3999999999996</v>
      </c>
      <c r="M143" s="28">
        <f t="shared" si="34"/>
        <v>1300211.3999999999</v>
      </c>
      <c r="N143" s="28" t="s">
        <v>56</v>
      </c>
    </row>
    <row r="144" spans="1:14">
      <c r="A144" s="40">
        <f t="shared" si="28"/>
        <v>8</v>
      </c>
      <c r="B144" s="38" t="s">
        <v>7</v>
      </c>
      <c r="C144" s="26">
        <v>1</v>
      </c>
      <c r="D144" s="26">
        <f t="shared" si="29"/>
        <v>239.39999999999998</v>
      </c>
      <c r="E144" s="27">
        <f t="shared" si="35"/>
        <v>239.39999999999998</v>
      </c>
      <c r="F144" s="27">
        <v>798</v>
      </c>
      <c r="G144" s="27">
        <f t="shared" si="30"/>
        <v>798</v>
      </c>
      <c r="H144" s="27">
        <f t="shared" si="31"/>
        <v>798</v>
      </c>
      <c r="I144" s="27">
        <f t="shared" si="32"/>
        <v>798</v>
      </c>
      <c r="J144" s="34">
        <v>2160</v>
      </c>
      <c r="K144" s="34">
        <f t="shared" si="33"/>
        <v>2160</v>
      </c>
      <c r="L144" s="28">
        <f t="shared" si="36"/>
        <v>3995.4</v>
      </c>
      <c r="M144" s="28">
        <f t="shared" si="34"/>
        <v>1299995.3999999999</v>
      </c>
      <c r="N144" s="28" t="s">
        <v>56</v>
      </c>
    </row>
    <row r="145" spans="1:14">
      <c r="A145" s="40">
        <f t="shared" si="28"/>
        <v>9</v>
      </c>
      <c r="B145" s="38" t="s">
        <v>8</v>
      </c>
      <c r="C145" s="26">
        <v>1</v>
      </c>
      <c r="D145" s="26">
        <f t="shared" si="29"/>
        <v>226.79999999999998</v>
      </c>
      <c r="E145" s="27">
        <f t="shared" si="35"/>
        <v>226.79999999999998</v>
      </c>
      <c r="F145" s="27">
        <v>756</v>
      </c>
      <c r="G145" s="27">
        <f t="shared" si="30"/>
        <v>756</v>
      </c>
      <c r="H145" s="27">
        <f t="shared" si="31"/>
        <v>756</v>
      </c>
      <c r="I145" s="27">
        <f t="shared" si="32"/>
        <v>756</v>
      </c>
      <c r="J145" s="34">
        <v>2160</v>
      </c>
      <c r="K145" s="34">
        <f t="shared" si="33"/>
        <v>2160</v>
      </c>
      <c r="L145" s="28">
        <f t="shared" si="36"/>
        <v>3898.8</v>
      </c>
      <c r="M145" s="28">
        <f t="shared" si="34"/>
        <v>1299898.8</v>
      </c>
      <c r="N145" s="28" t="s">
        <v>56</v>
      </c>
    </row>
    <row r="146" spans="1:14">
      <c r="A146" s="40">
        <f t="shared" si="28"/>
        <v>9</v>
      </c>
      <c r="B146" s="38" t="s">
        <v>9</v>
      </c>
      <c r="C146" s="26">
        <v>1</v>
      </c>
      <c r="D146" s="26">
        <f t="shared" si="29"/>
        <v>226.79999999999998</v>
      </c>
      <c r="E146" s="27">
        <f t="shared" si="35"/>
        <v>226.79999999999998</v>
      </c>
      <c r="F146" s="27">
        <v>756</v>
      </c>
      <c r="G146" s="27">
        <f t="shared" si="30"/>
        <v>756</v>
      </c>
      <c r="H146" s="27">
        <f t="shared" si="31"/>
        <v>756</v>
      </c>
      <c r="I146" s="27">
        <f t="shared" si="32"/>
        <v>756</v>
      </c>
      <c r="J146" s="34">
        <v>2100</v>
      </c>
      <c r="K146" s="34">
        <f t="shared" si="33"/>
        <v>2100</v>
      </c>
      <c r="L146" s="28">
        <f t="shared" si="36"/>
        <v>3838.8</v>
      </c>
      <c r="M146" s="28">
        <f t="shared" si="34"/>
        <v>1299838.8</v>
      </c>
      <c r="N146" s="28" t="s">
        <v>56</v>
      </c>
    </row>
    <row r="147" spans="1:14">
      <c r="A147" s="40">
        <f t="shared" si="28"/>
        <v>9</v>
      </c>
      <c r="B147" s="38" t="s">
        <v>10</v>
      </c>
      <c r="C147" s="26">
        <v>1</v>
      </c>
      <c r="D147" s="26">
        <f t="shared" si="29"/>
        <v>226.79999999999998</v>
      </c>
      <c r="E147" s="27">
        <f t="shared" si="35"/>
        <v>226.79999999999998</v>
      </c>
      <c r="F147" s="27">
        <v>756</v>
      </c>
      <c r="G147" s="27">
        <f t="shared" si="30"/>
        <v>756</v>
      </c>
      <c r="H147" s="27">
        <f t="shared" si="31"/>
        <v>756</v>
      </c>
      <c r="I147" s="27">
        <f t="shared" si="32"/>
        <v>756</v>
      </c>
      <c r="J147" s="34">
        <v>2160</v>
      </c>
      <c r="K147" s="34">
        <f t="shared" si="33"/>
        <v>2160</v>
      </c>
      <c r="L147" s="28">
        <f t="shared" si="36"/>
        <v>3898.8</v>
      </c>
      <c r="M147" s="28">
        <f t="shared" si="34"/>
        <v>1299898.8</v>
      </c>
      <c r="N147" s="28" t="s">
        <v>56</v>
      </c>
    </row>
    <row r="148" spans="1:14">
      <c r="A148" s="40">
        <f t="shared" si="28"/>
        <v>8</v>
      </c>
      <c r="B148" s="38" t="s">
        <v>11</v>
      </c>
      <c r="C148" s="26">
        <v>1</v>
      </c>
      <c r="D148" s="26">
        <f t="shared" si="29"/>
        <v>226.79999999999998</v>
      </c>
      <c r="E148" s="27">
        <f t="shared" si="35"/>
        <v>226.79999999999998</v>
      </c>
      <c r="F148" s="27">
        <v>756</v>
      </c>
      <c r="G148" s="27">
        <f t="shared" si="30"/>
        <v>756</v>
      </c>
      <c r="H148" s="27">
        <f t="shared" si="31"/>
        <v>756</v>
      </c>
      <c r="I148" s="27">
        <f t="shared" si="32"/>
        <v>756</v>
      </c>
      <c r="J148" s="34">
        <v>2100</v>
      </c>
      <c r="K148" s="34">
        <f t="shared" si="33"/>
        <v>2100</v>
      </c>
      <c r="L148" s="28">
        <f t="shared" si="36"/>
        <v>3838.8</v>
      </c>
      <c r="M148" s="28">
        <f t="shared" si="34"/>
        <v>1299838.8</v>
      </c>
      <c r="N148" s="28" t="s">
        <v>56</v>
      </c>
    </row>
    <row r="149" spans="1:14">
      <c r="A149" s="40">
        <f t="shared" si="28"/>
        <v>8</v>
      </c>
      <c r="B149" s="38" t="s">
        <v>12</v>
      </c>
      <c r="C149" s="26">
        <v>1</v>
      </c>
      <c r="D149" s="26">
        <f t="shared" si="29"/>
        <v>220.5</v>
      </c>
      <c r="E149" s="27">
        <f t="shared" si="35"/>
        <v>220.5</v>
      </c>
      <c r="F149" s="27">
        <v>735</v>
      </c>
      <c r="G149" s="27">
        <f t="shared" si="30"/>
        <v>735</v>
      </c>
      <c r="H149" s="27">
        <f t="shared" si="31"/>
        <v>735</v>
      </c>
      <c r="I149" s="27">
        <f t="shared" si="32"/>
        <v>735</v>
      </c>
      <c r="J149" s="34">
        <v>2160</v>
      </c>
      <c r="K149" s="34">
        <f t="shared" si="33"/>
        <v>2160</v>
      </c>
      <c r="L149" s="28">
        <f t="shared" si="36"/>
        <v>3850.5</v>
      </c>
      <c r="M149" s="28">
        <f t="shared" si="34"/>
        <v>1299850.5</v>
      </c>
      <c r="N149" s="28" t="s">
        <v>56</v>
      </c>
    </row>
    <row r="150" spans="1:14">
      <c r="A150" s="40">
        <f t="shared" si="28"/>
        <v>8</v>
      </c>
      <c r="B150" s="38" t="s">
        <v>13</v>
      </c>
      <c r="C150" s="26">
        <v>1</v>
      </c>
      <c r="D150" s="26">
        <f t="shared" si="29"/>
        <v>226.79999999999998</v>
      </c>
      <c r="E150" s="27">
        <f t="shared" si="35"/>
        <v>226.79999999999998</v>
      </c>
      <c r="F150" s="27">
        <v>756</v>
      </c>
      <c r="G150" s="27">
        <f t="shared" si="30"/>
        <v>756</v>
      </c>
      <c r="H150" s="27">
        <f t="shared" si="31"/>
        <v>756</v>
      </c>
      <c r="I150" s="27">
        <f t="shared" si="32"/>
        <v>756</v>
      </c>
      <c r="J150" s="34">
        <v>2376</v>
      </c>
      <c r="K150" s="34">
        <f t="shared" si="33"/>
        <v>2376</v>
      </c>
      <c r="L150" s="28">
        <f t="shared" si="36"/>
        <v>4114.8</v>
      </c>
      <c r="M150" s="28">
        <f t="shared" si="34"/>
        <v>1300114.8</v>
      </c>
      <c r="N150" s="28" t="s">
        <v>56</v>
      </c>
    </row>
    <row r="151" spans="1:14">
      <c r="A151" s="40">
        <f t="shared" si="28"/>
        <v>8</v>
      </c>
      <c r="B151" s="38" t="s">
        <v>14</v>
      </c>
      <c r="C151" s="26">
        <v>1</v>
      </c>
      <c r="D151" s="26">
        <f t="shared" si="29"/>
        <v>239.39999999999998</v>
      </c>
      <c r="E151" s="27">
        <f t="shared" si="35"/>
        <v>239.39999999999998</v>
      </c>
      <c r="F151" s="27">
        <v>798</v>
      </c>
      <c r="G151" s="27">
        <f t="shared" si="30"/>
        <v>798</v>
      </c>
      <c r="H151" s="27">
        <f t="shared" si="31"/>
        <v>798</v>
      </c>
      <c r="I151" s="27">
        <f t="shared" si="32"/>
        <v>798</v>
      </c>
      <c r="J151" s="34">
        <v>2160</v>
      </c>
      <c r="K151" s="34">
        <f t="shared" si="33"/>
        <v>2160</v>
      </c>
      <c r="L151" s="28">
        <f t="shared" si="36"/>
        <v>3995.4</v>
      </c>
      <c r="M151" s="28">
        <f t="shared" si="34"/>
        <v>1299995.3999999999</v>
      </c>
      <c r="N151" s="28" t="s">
        <v>56</v>
      </c>
    </row>
    <row r="152" spans="1:14">
      <c r="A152" s="40">
        <f t="shared" si="28"/>
        <v>8</v>
      </c>
      <c r="B152" s="39" t="s">
        <v>24</v>
      </c>
      <c r="C152" s="26">
        <v>1</v>
      </c>
      <c r="D152" s="26">
        <f t="shared" si="29"/>
        <v>239.39999999999998</v>
      </c>
      <c r="E152" s="27">
        <f t="shared" si="35"/>
        <v>239.39999999999998</v>
      </c>
      <c r="F152" s="27">
        <v>798</v>
      </c>
      <c r="G152" s="27">
        <f t="shared" si="30"/>
        <v>798</v>
      </c>
      <c r="H152" s="27">
        <f t="shared" si="31"/>
        <v>798</v>
      </c>
      <c r="I152" s="27">
        <f t="shared" si="32"/>
        <v>798</v>
      </c>
      <c r="J152" s="27">
        <v>2100</v>
      </c>
      <c r="K152" s="27">
        <f t="shared" si="33"/>
        <v>2100</v>
      </c>
      <c r="L152" s="28">
        <f t="shared" si="36"/>
        <v>3935.4</v>
      </c>
      <c r="M152" s="28">
        <f t="shared" si="34"/>
        <v>1299935.3999999999</v>
      </c>
      <c r="N152" s="28" t="s">
        <v>56</v>
      </c>
    </row>
    <row r="153" spans="1:14">
      <c r="A153" s="40">
        <f t="shared" si="28"/>
        <v>9</v>
      </c>
      <c r="B153" s="39" t="s">
        <v>25</v>
      </c>
      <c r="C153" s="26">
        <v>1</v>
      </c>
      <c r="D153" s="26">
        <f t="shared" si="29"/>
        <v>239.39999999999998</v>
      </c>
      <c r="E153" s="27">
        <f t="shared" si="35"/>
        <v>239.39999999999998</v>
      </c>
      <c r="F153" s="27">
        <v>798</v>
      </c>
      <c r="G153" s="27">
        <f t="shared" si="30"/>
        <v>798</v>
      </c>
      <c r="H153" s="27">
        <f t="shared" si="31"/>
        <v>798</v>
      </c>
      <c r="I153" s="27">
        <f t="shared" si="32"/>
        <v>798</v>
      </c>
      <c r="J153" s="27">
        <v>2100</v>
      </c>
      <c r="K153" s="27">
        <f t="shared" si="33"/>
        <v>2100</v>
      </c>
      <c r="L153" s="28">
        <f t="shared" si="36"/>
        <v>3935.4</v>
      </c>
      <c r="M153" s="28">
        <f t="shared" si="34"/>
        <v>1299935.3999999999</v>
      </c>
      <c r="N153" s="28" t="s">
        <v>56</v>
      </c>
    </row>
    <row r="154" spans="1:14">
      <c r="A154" s="40">
        <f t="shared" si="28"/>
        <v>9</v>
      </c>
      <c r="B154" s="39" t="s">
        <v>26</v>
      </c>
      <c r="C154" s="26">
        <v>1</v>
      </c>
      <c r="D154" s="26">
        <f t="shared" si="29"/>
        <v>226.79999999999998</v>
      </c>
      <c r="E154" s="27">
        <f t="shared" si="35"/>
        <v>226.79999999999998</v>
      </c>
      <c r="F154" s="27">
        <v>756</v>
      </c>
      <c r="G154" s="27">
        <f t="shared" si="30"/>
        <v>756</v>
      </c>
      <c r="H154" s="27">
        <f t="shared" si="31"/>
        <v>756</v>
      </c>
      <c r="I154" s="27">
        <f t="shared" si="32"/>
        <v>756</v>
      </c>
      <c r="J154" s="27">
        <v>2100</v>
      </c>
      <c r="K154" s="27">
        <f t="shared" si="33"/>
        <v>2100</v>
      </c>
      <c r="L154" s="28">
        <f t="shared" si="36"/>
        <v>3838.8</v>
      </c>
      <c r="M154" s="28">
        <f t="shared" si="34"/>
        <v>1299838.8</v>
      </c>
      <c r="N154" s="28" t="s">
        <v>56</v>
      </c>
    </row>
    <row r="155" spans="1:14">
      <c r="A155" s="40">
        <f t="shared" si="28"/>
        <v>3</v>
      </c>
      <c r="B155" s="38" t="s">
        <v>3</v>
      </c>
      <c r="C155" s="26">
        <v>1</v>
      </c>
      <c r="D155" s="26">
        <f t="shared" si="29"/>
        <v>220.5</v>
      </c>
      <c r="E155" s="27">
        <f t="shared" si="35"/>
        <v>220.5</v>
      </c>
      <c r="F155" s="27">
        <v>735</v>
      </c>
      <c r="G155" s="27">
        <f t="shared" si="30"/>
        <v>735</v>
      </c>
      <c r="H155" s="27">
        <f t="shared" si="31"/>
        <v>735</v>
      </c>
      <c r="I155" s="27">
        <f t="shared" si="32"/>
        <v>735</v>
      </c>
      <c r="J155" s="34">
        <v>2160</v>
      </c>
      <c r="K155" s="34">
        <f t="shared" si="33"/>
        <v>2160</v>
      </c>
      <c r="L155" s="28">
        <f t="shared" si="36"/>
        <v>3850.5</v>
      </c>
      <c r="M155" s="28">
        <f t="shared" si="34"/>
        <v>1299850.5</v>
      </c>
      <c r="N155" s="28" t="s">
        <v>56</v>
      </c>
    </row>
    <row r="156" spans="1:14">
      <c r="A156" s="40">
        <f t="shared" si="28"/>
        <v>8</v>
      </c>
      <c r="B156" s="38" t="s">
        <v>4</v>
      </c>
      <c r="C156" s="26">
        <v>1</v>
      </c>
      <c r="D156" s="26">
        <f t="shared" si="29"/>
        <v>220.5</v>
      </c>
      <c r="E156" s="27">
        <f t="shared" si="35"/>
        <v>220.5</v>
      </c>
      <c r="F156" s="27">
        <v>735</v>
      </c>
      <c r="G156" s="27">
        <f t="shared" si="30"/>
        <v>735</v>
      </c>
      <c r="H156" s="27">
        <f t="shared" si="31"/>
        <v>735</v>
      </c>
      <c r="I156" s="27">
        <f t="shared" si="32"/>
        <v>735</v>
      </c>
      <c r="J156" s="34">
        <v>2100</v>
      </c>
      <c r="K156" s="34">
        <f t="shared" si="33"/>
        <v>2100</v>
      </c>
      <c r="L156" s="28">
        <f t="shared" si="36"/>
        <v>3790.5</v>
      </c>
      <c r="M156" s="28">
        <f t="shared" si="34"/>
        <v>1299790.5</v>
      </c>
      <c r="N156" s="28" t="s">
        <v>56</v>
      </c>
    </row>
    <row r="157" spans="1:14">
      <c r="A157" s="40">
        <f t="shared" si="28"/>
        <v>8</v>
      </c>
      <c r="B157" s="38" t="s">
        <v>5</v>
      </c>
      <c r="C157" s="26">
        <v>1</v>
      </c>
      <c r="D157" s="26">
        <f t="shared" si="29"/>
        <v>220.5</v>
      </c>
      <c r="E157" s="27">
        <f t="shared" si="35"/>
        <v>220.5</v>
      </c>
      <c r="F157" s="27">
        <v>735</v>
      </c>
      <c r="G157" s="27">
        <f t="shared" si="30"/>
        <v>735</v>
      </c>
      <c r="H157" s="27">
        <f t="shared" si="31"/>
        <v>735</v>
      </c>
      <c r="I157" s="27">
        <f t="shared" si="32"/>
        <v>735</v>
      </c>
      <c r="J157" s="34">
        <v>2160</v>
      </c>
      <c r="K157" s="34">
        <f t="shared" si="33"/>
        <v>2160</v>
      </c>
      <c r="L157" s="28">
        <f t="shared" si="36"/>
        <v>3850.5</v>
      </c>
      <c r="M157" s="28">
        <f t="shared" si="34"/>
        <v>1299850.5</v>
      </c>
      <c r="N157" s="28" t="s">
        <v>56</v>
      </c>
    </row>
    <row r="158" spans="1:14">
      <c r="A158" s="40">
        <f t="shared" si="28"/>
        <v>8</v>
      </c>
      <c r="B158" s="38" t="s">
        <v>6</v>
      </c>
      <c r="C158" s="26">
        <v>1</v>
      </c>
      <c r="D158" s="26">
        <f t="shared" si="29"/>
        <v>239.39999999999998</v>
      </c>
      <c r="E158" s="27">
        <f t="shared" si="35"/>
        <v>239.39999999999998</v>
      </c>
      <c r="F158" s="27">
        <v>798</v>
      </c>
      <c r="G158" s="27">
        <f t="shared" si="30"/>
        <v>798</v>
      </c>
      <c r="H158" s="27">
        <f t="shared" si="31"/>
        <v>798</v>
      </c>
      <c r="I158" s="27">
        <f t="shared" si="32"/>
        <v>798</v>
      </c>
      <c r="J158" s="34">
        <v>2371</v>
      </c>
      <c r="K158" s="34">
        <f t="shared" si="33"/>
        <v>2371</v>
      </c>
      <c r="L158" s="28">
        <f t="shared" si="36"/>
        <v>4206.3999999999996</v>
      </c>
      <c r="M158" s="28">
        <f t="shared" si="34"/>
        <v>1300206.3999999999</v>
      </c>
      <c r="N158" s="28" t="s">
        <v>56</v>
      </c>
    </row>
    <row r="159" spans="1:14">
      <c r="A159" s="40">
        <f t="shared" si="28"/>
        <v>8</v>
      </c>
      <c r="B159" s="38" t="s">
        <v>7</v>
      </c>
      <c r="C159" s="26">
        <v>1</v>
      </c>
      <c r="D159" s="26">
        <f t="shared" si="29"/>
        <v>239.39999999999998</v>
      </c>
      <c r="E159" s="27">
        <f t="shared" si="35"/>
        <v>239.39999999999998</v>
      </c>
      <c r="F159" s="27">
        <v>798</v>
      </c>
      <c r="G159" s="27">
        <f t="shared" si="30"/>
        <v>798</v>
      </c>
      <c r="H159" s="27">
        <f t="shared" si="31"/>
        <v>798</v>
      </c>
      <c r="I159" s="27">
        <f t="shared" si="32"/>
        <v>798</v>
      </c>
      <c r="J159" s="34">
        <v>2160</v>
      </c>
      <c r="K159" s="34">
        <f t="shared" si="33"/>
        <v>2160</v>
      </c>
      <c r="L159" s="28">
        <f t="shared" si="36"/>
        <v>3995.4</v>
      </c>
      <c r="M159" s="28">
        <f t="shared" si="34"/>
        <v>1299995.3999999999</v>
      </c>
      <c r="N159" s="28" t="s">
        <v>56</v>
      </c>
    </row>
    <row r="160" spans="1:14">
      <c r="A160" s="40">
        <f t="shared" si="28"/>
        <v>9</v>
      </c>
      <c r="B160" s="38" t="s">
        <v>8</v>
      </c>
      <c r="C160" s="26">
        <v>1</v>
      </c>
      <c r="D160" s="26">
        <f t="shared" si="29"/>
        <v>226.79999999999998</v>
      </c>
      <c r="E160" s="27">
        <f t="shared" si="35"/>
        <v>226.79999999999998</v>
      </c>
      <c r="F160" s="27">
        <v>756</v>
      </c>
      <c r="G160" s="27">
        <f t="shared" si="30"/>
        <v>756</v>
      </c>
      <c r="H160" s="27">
        <f t="shared" si="31"/>
        <v>756</v>
      </c>
      <c r="I160" s="27">
        <f t="shared" si="32"/>
        <v>756</v>
      </c>
      <c r="J160" s="34">
        <v>2160</v>
      </c>
      <c r="K160" s="34">
        <f t="shared" si="33"/>
        <v>2160</v>
      </c>
      <c r="L160" s="28">
        <f t="shared" si="36"/>
        <v>3898.8</v>
      </c>
      <c r="M160" s="28">
        <f t="shared" si="34"/>
        <v>1299898.8</v>
      </c>
      <c r="N160" s="28" t="s">
        <v>56</v>
      </c>
    </row>
    <row r="161" spans="1:14">
      <c r="A161" s="40">
        <f t="shared" si="28"/>
        <v>9</v>
      </c>
      <c r="B161" s="38" t="s">
        <v>9</v>
      </c>
      <c r="C161" s="26">
        <v>1</v>
      </c>
      <c r="D161" s="26">
        <f t="shared" si="29"/>
        <v>226.79999999999998</v>
      </c>
      <c r="E161" s="27">
        <f t="shared" si="35"/>
        <v>226.79999999999998</v>
      </c>
      <c r="F161" s="27">
        <v>756</v>
      </c>
      <c r="G161" s="27">
        <f t="shared" si="30"/>
        <v>756</v>
      </c>
      <c r="H161" s="27">
        <f t="shared" si="31"/>
        <v>756</v>
      </c>
      <c r="I161" s="27">
        <f t="shared" si="32"/>
        <v>756</v>
      </c>
      <c r="J161" s="34">
        <v>2100</v>
      </c>
      <c r="K161" s="34">
        <f t="shared" si="33"/>
        <v>2100</v>
      </c>
      <c r="L161" s="28">
        <f t="shared" si="36"/>
        <v>3838.8</v>
      </c>
      <c r="M161" s="28">
        <f t="shared" si="34"/>
        <v>1299838.8</v>
      </c>
      <c r="N161" s="28" t="s">
        <v>56</v>
      </c>
    </row>
    <row r="162" spans="1:14">
      <c r="A162" s="40">
        <f t="shared" si="28"/>
        <v>9</v>
      </c>
      <c r="B162" s="38" t="s">
        <v>10</v>
      </c>
      <c r="C162" s="26">
        <v>1</v>
      </c>
      <c r="D162" s="26">
        <f t="shared" si="29"/>
        <v>226.79999999999998</v>
      </c>
      <c r="E162" s="27">
        <f t="shared" si="35"/>
        <v>226.79999999999998</v>
      </c>
      <c r="F162" s="27">
        <v>756</v>
      </c>
      <c r="G162" s="27">
        <f t="shared" si="30"/>
        <v>756</v>
      </c>
      <c r="H162" s="27">
        <f t="shared" si="31"/>
        <v>756</v>
      </c>
      <c r="I162" s="27">
        <f t="shared" si="32"/>
        <v>756</v>
      </c>
      <c r="J162" s="34">
        <v>2160</v>
      </c>
      <c r="K162" s="34">
        <f t="shared" si="33"/>
        <v>2160</v>
      </c>
      <c r="L162" s="28">
        <f t="shared" si="36"/>
        <v>3898.8</v>
      </c>
      <c r="M162" s="28">
        <f t="shared" si="34"/>
        <v>1299898.8</v>
      </c>
      <c r="N162" s="28" t="s">
        <v>56</v>
      </c>
    </row>
    <row r="163" spans="1:14">
      <c r="A163" s="40">
        <f t="shared" si="28"/>
        <v>8</v>
      </c>
      <c r="B163" s="38" t="s">
        <v>11</v>
      </c>
      <c r="C163" s="26">
        <v>1</v>
      </c>
      <c r="D163" s="26">
        <f t="shared" si="29"/>
        <v>226.79999999999998</v>
      </c>
      <c r="E163" s="27">
        <f t="shared" si="35"/>
        <v>226.79999999999998</v>
      </c>
      <c r="F163" s="27">
        <v>756</v>
      </c>
      <c r="G163" s="27">
        <f t="shared" si="30"/>
        <v>756</v>
      </c>
      <c r="H163" s="27">
        <f t="shared" si="31"/>
        <v>756</v>
      </c>
      <c r="I163" s="27">
        <f t="shared" si="32"/>
        <v>756</v>
      </c>
      <c r="J163" s="34">
        <v>2100</v>
      </c>
      <c r="K163" s="34">
        <f t="shared" si="33"/>
        <v>2100</v>
      </c>
      <c r="L163" s="28">
        <f t="shared" si="36"/>
        <v>3838.8</v>
      </c>
      <c r="M163" s="28">
        <f t="shared" si="34"/>
        <v>1299838.8</v>
      </c>
      <c r="N163" s="28" t="s">
        <v>56</v>
      </c>
    </row>
    <row r="164" spans="1:14">
      <c r="A164" s="40">
        <f t="shared" si="28"/>
        <v>8</v>
      </c>
      <c r="B164" s="38" t="s">
        <v>12</v>
      </c>
      <c r="C164" s="26">
        <v>1</v>
      </c>
      <c r="D164" s="26">
        <f t="shared" si="29"/>
        <v>220.5</v>
      </c>
      <c r="E164" s="27">
        <f t="shared" si="35"/>
        <v>220.5</v>
      </c>
      <c r="F164" s="27">
        <v>735</v>
      </c>
      <c r="G164" s="27">
        <f t="shared" si="30"/>
        <v>735</v>
      </c>
      <c r="H164" s="27">
        <f t="shared" si="31"/>
        <v>735</v>
      </c>
      <c r="I164" s="27">
        <f t="shared" si="32"/>
        <v>735</v>
      </c>
      <c r="J164" s="34">
        <v>2160</v>
      </c>
      <c r="K164" s="34">
        <f t="shared" si="33"/>
        <v>2160</v>
      </c>
      <c r="L164" s="28">
        <f t="shared" si="36"/>
        <v>3850.5</v>
      </c>
      <c r="M164" s="28">
        <f t="shared" si="34"/>
        <v>1299850.5</v>
      </c>
      <c r="N164" s="28" t="s">
        <v>56</v>
      </c>
    </row>
    <row r="165" spans="1:14">
      <c r="A165" s="40">
        <f t="shared" si="28"/>
        <v>8</v>
      </c>
      <c r="B165" s="38" t="s">
        <v>13</v>
      </c>
      <c r="C165" s="26">
        <v>1</v>
      </c>
      <c r="D165" s="26">
        <f t="shared" si="29"/>
        <v>226.79999999999998</v>
      </c>
      <c r="E165" s="27">
        <f t="shared" si="35"/>
        <v>226.79999999999998</v>
      </c>
      <c r="F165" s="27">
        <v>756</v>
      </c>
      <c r="G165" s="27">
        <f t="shared" si="30"/>
        <v>756</v>
      </c>
      <c r="H165" s="27">
        <f t="shared" si="31"/>
        <v>756</v>
      </c>
      <c r="I165" s="27">
        <f t="shared" si="32"/>
        <v>756</v>
      </c>
      <c r="J165" s="34">
        <v>2371</v>
      </c>
      <c r="K165" s="34">
        <f t="shared" si="33"/>
        <v>2371</v>
      </c>
      <c r="L165" s="28">
        <f t="shared" si="36"/>
        <v>4109.8</v>
      </c>
      <c r="M165" s="28">
        <f t="shared" si="34"/>
        <v>1300109.8</v>
      </c>
      <c r="N165" s="28" t="s">
        <v>56</v>
      </c>
    </row>
    <row r="166" spans="1:14">
      <c r="A166" s="40">
        <f t="shared" si="28"/>
        <v>8</v>
      </c>
      <c r="B166" s="38" t="s">
        <v>14</v>
      </c>
      <c r="C166" s="26">
        <v>1</v>
      </c>
      <c r="D166" s="26">
        <f t="shared" si="29"/>
        <v>239.39999999999998</v>
      </c>
      <c r="E166" s="27">
        <f t="shared" si="35"/>
        <v>239.39999999999998</v>
      </c>
      <c r="F166" s="27">
        <v>798</v>
      </c>
      <c r="G166" s="27">
        <f t="shared" si="30"/>
        <v>798</v>
      </c>
      <c r="H166" s="27">
        <f t="shared" si="31"/>
        <v>798</v>
      </c>
      <c r="I166" s="27">
        <f t="shared" si="32"/>
        <v>798</v>
      </c>
      <c r="J166" s="34">
        <v>2160</v>
      </c>
      <c r="K166" s="34">
        <f t="shared" si="33"/>
        <v>2160</v>
      </c>
      <c r="L166" s="28">
        <f t="shared" si="36"/>
        <v>3995.4</v>
      </c>
      <c r="M166" s="28">
        <f t="shared" si="34"/>
        <v>1299995.3999999999</v>
      </c>
      <c r="N166" s="28" t="s">
        <v>56</v>
      </c>
    </row>
    <row r="167" spans="1:14">
      <c r="A167" s="40">
        <f t="shared" si="28"/>
        <v>8</v>
      </c>
      <c r="B167" s="39" t="s">
        <v>24</v>
      </c>
      <c r="C167" s="26">
        <v>1</v>
      </c>
      <c r="D167" s="26">
        <f t="shared" si="29"/>
        <v>239.39999999999998</v>
      </c>
      <c r="E167" s="27">
        <f t="shared" si="35"/>
        <v>239.39999999999998</v>
      </c>
      <c r="F167" s="27">
        <v>798</v>
      </c>
      <c r="G167" s="27">
        <f t="shared" si="30"/>
        <v>798</v>
      </c>
      <c r="H167" s="27">
        <f t="shared" si="31"/>
        <v>798</v>
      </c>
      <c r="I167" s="27">
        <f t="shared" si="32"/>
        <v>798</v>
      </c>
      <c r="J167" s="27">
        <v>2100</v>
      </c>
      <c r="K167" s="27">
        <f t="shared" si="33"/>
        <v>2100</v>
      </c>
      <c r="L167" s="28">
        <f t="shared" si="36"/>
        <v>3935.4</v>
      </c>
      <c r="M167" s="28">
        <f t="shared" si="34"/>
        <v>1299935.3999999999</v>
      </c>
      <c r="N167" s="28" t="s">
        <v>56</v>
      </c>
    </row>
    <row r="168" spans="1:14">
      <c r="A168" s="40">
        <f t="shared" si="28"/>
        <v>9</v>
      </c>
      <c r="B168" s="39" t="s">
        <v>25</v>
      </c>
      <c r="C168" s="26">
        <v>1</v>
      </c>
      <c r="D168" s="26">
        <f t="shared" si="29"/>
        <v>239.39999999999998</v>
      </c>
      <c r="E168" s="27">
        <f t="shared" si="35"/>
        <v>239.39999999999998</v>
      </c>
      <c r="F168" s="27">
        <v>798</v>
      </c>
      <c r="G168" s="27">
        <f t="shared" si="30"/>
        <v>798</v>
      </c>
      <c r="H168" s="27">
        <f t="shared" si="31"/>
        <v>798</v>
      </c>
      <c r="I168" s="27">
        <f t="shared" si="32"/>
        <v>798</v>
      </c>
      <c r="J168" s="27">
        <v>2100</v>
      </c>
      <c r="K168" s="27">
        <f t="shared" si="33"/>
        <v>2100</v>
      </c>
      <c r="L168" s="28">
        <f t="shared" si="36"/>
        <v>3935.4</v>
      </c>
      <c r="M168" s="28">
        <f t="shared" si="34"/>
        <v>1299935.3999999999</v>
      </c>
      <c r="N168" s="28" t="s">
        <v>56</v>
      </c>
    </row>
    <row r="169" spans="1:14">
      <c r="A169" s="40">
        <f t="shared" si="28"/>
        <v>9</v>
      </c>
      <c r="B169" s="39" t="s">
        <v>26</v>
      </c>
      <c r="C169" s="26">
        <v>1</v>
      </c>
      <c r="D169" s="26">
        <f t="shared" si="29"/>
        <v>226.79999999999998</v>
      </c>
      <c r="E169" s="27">
        <f t="shared" si="35"/>
        <v>226.79999999999998</v>
      </c>
      <c r="F169" s="27">
        <v>756</v>
      </c>
      <c r="G169" s="27">
        <f t="shared" si="30"/>
        <v>756</v>
      </c>
      <c r="H169" s="27">
        <f t="shared" si="31"/>
        <v>756</v>
      </c>
      <c r="I169" s="27">
        <f t="shared" si="32"/>
        <v>756</v>
      </c>
      <c r="J169" s="27">
        <v>2100</v>
      </c>
      <c r="K169" s="27">
        <f t="shared" si="33"/>
        <v>2100</v>
      </c>
      <c r="L169" s="28">
        <f t="shared" si="36"/>
        <v>3838.8</v>
      </c>
      <c r="M169" s="28">
        <f t="shared" si="34"/>
        <v>1299838.8</v>
      </c>
      <c r="N169" s="28" t="s">
        <v>56</v>
      </c>
    </row>
  </sheetData>
  <autoFilter ref="A1:N169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69"/>
  <sheetViews>
    <sheetView topLeftCell="J1" workbookViewId="0">
      <pane ySplit="1" topLeftCell="A39" activePane="bottomLeft" state="frozen"/>
      <selection pane="bottomLeft" activeCell="B2" sqref="B2:N69"/>
    </sheetView>
  </sheetViews>
  <sheetFormatPr defaultColWidth="9.140625" defaultRowHeight="11.25"/>
  <cols>
    <col min="1" max="1" width="9.140625" style="24"/>
    <col min="2" max="2" width="7.42578125" style="24" bestFit="1" customWidth="1"/>
    <col min="3" max="3" width="8" style="32" bestFit="1" customWidth="1"/>
    <col min="4" max="4" width="12.7109375" style="32" bestFit="1" customWidth="1"/>
    <col min="5" max="5" width="17" style="33" bestFit="1" customWidth="1"/>
    <col min="6" max="6" width="20.28515625" style="33" bestFit="1" customWidth="1"/>
    <col min="7" max="7" width="24.5703125" style="32" bestFit="1" customWidth="1"/>
    <col min="8" max="8" width="20.28515625" style="32" bestFit="1" customWidth="1"/>
    <col min="9" max="9" width="24.5703125" style="32" bestFit="1" customWidth="1"/>
    <col min="10" max="10" width="20.28515625" style="32" bestFit="1" customWidth="1"/>
    <col min="11" max="11" width="24.5703125" style="32" bestFit="1" customWidth="1"/>
    <col min="12" max="12" width="9.28515625" style="32" bestFit="1" customWidth="1"/>
    <col min="13" max="13" width="7.5703125" style="33" bestFit="1" customWidth="1"/>
    <col min="14" max="14" width="10" style="24" bestFit="1" customWidth="1"/>
    <col min="15" max="16384" width="9.140625" style="24"/>
  </cols>
  <sheetData>
    <row r="1" spans="1:17" ht="12" customHeight="1">
      <c r="B1" s="20" t="s">
        <v>1</v>
      </c>
      <c r="C1" s="20" t="s">
        <v>43</v>
      </c>
      <c r="D1" s="20" t="s">
        <v>44</v>
      </c>
      <c r="E1" s="21" t="s">
        <v>45</v>
      </c>
      <c r="F1" s="22" t="s">
        <v>46</v>
      </c>
      <c r="G1" s="23" t="s">
        <v>47</v>
      </c>
      <c r="H1" s="20" t="s">
        <v>48</v>
      </c>
      <c r="I1" s="20" t="s">
        <v>49</v>
      </c>
      <c r="J1" s="22" t="s">
        <v>50</v>
      </c>
      <c r="K1" s="23" t="s">
        <v>51</v>
      </c>
      <c r="L1" s="20" t="s">
        <v>52</v>
      </c>
      <c r="M1" s="21" t="s">
        <v>53</v>
      </c>
      <c r="N1" s="21" t="s">
        <v>54</v>
      </c>
    </row>
    <row r="2" spans="1:17" s="29" customFormat="1" ht="12.95" customHeight="1">
      <c r="A2" s="40">
        <f>COUNTIFS($B$2:$B$69,B2)</f>
        <v>6</v>
      </c>
      <c r="B2" s="25" t="s">
        <v>16</v>
      </c>
      <c r="C2" s="26">
        <v>1</v>
      </c>
      <c r="D2" s="37">
        <v>226.79999999999998</v>
      </c>
      <c r="E2" s="27">
        <v>226.79999999999998</v>
      </c>
      <c r="F2" s="26">
        <v>0</v>
      </c>
      <c r="G2" s="26">
        <v>0</v>
      </c>
      <c r="H2" s="26">
        <v>0</v>
      </c>
      <c r="I2" s="26">
        <v>0</v>
      </c>
      <c r="J2" s="27">
        <v>2100</v>
      </c>
      <c r="K2" s="27">
        <f>J2*C2</f>
        <v>2100</v>
      </c>
      <c r="L2" s="28">
        <f t="shared" ref="L2:L65" si="0">(E2+K2+I2+G2)</f>
        <v>2326.8000000000002</v>
      </c>
      <c r="M2" s="28">
        <f>L2+(24*60*60*15)</f>
        <v>1298326.8</v>
      </c>
      <c r="N2" s="28" t="s">
        <v>55</v>
      </c>
      <c r="O2" s="24"/>
      <c r="P2" s="24"/>
      <c r="Q2" s="24"/>
    </row>
    <row r="3" spans="1:17" s="29" customFormat="1" ht="12.95" customHeight="1">
      <c r="A3" s="40">
        <f t="shared" ref="A3:A66" si="1">COUNTIFS($B$2:$B$69,B3)</f>
        <v>8</v>
      </c>
      <c r="B3" s="25" t="s">
        <v>17</v>
      </c>
      <c r="C3" s="26">
        <v>1</v>
      </c>
      <c r="D3" s="37">
        <v>220.5</v>
      </c>
      <c r="E3" s="27">
        <v>220.5</v>
      </c>
      <c r="F3" s="26">
        <v>0</v>
      </c>
      <c r="G3" s="26">
        <v>0</v>
      </c>
      <c r="H3" s="26">
        <v>0</v>
      </c>
      <c r="I3" s="26">
        <v>0</v>
      </c>
      <c r="J3" s="27">
        <v>2100</v>
      </c>
      <c r="K3" s="27">
        <f t="shared" ref="K3:K66" si="2">J3*C3</f>
        <v>2100</v>
      </c>
      <c r="L3" s="28">
        <f t="shared" si="0"/>
        <v>2320.5</v>
      </c>
      <c r="M3" s="28">
        <f t="shared" ref="M3:M66" si="3">L3+(24*60*60*15)</f>
        <v>1298320.5</v>
      </c>
      <c r="N3" s="28" t="s">
        <v>55</v>
      </c>
      <c r="O3" s="24"/>
      <c r="P3" s="24"/>
      <c r="Q3" s="24"/>
    </row>
    <row r="4" spans="1:17" s="30" customFormat="1" ht="12.95" customHeight="1">
      <c r="A4" s="40">
        <f t="shared" si="1"/>
        <v>9</v>
      </c>
      <c r="B4" s="25" t="s">
        <v>18</v>
      </c>
      <c r="C4" s="26">
        <v>1</v>
      </c>
      <c r="D4" s="37">
        <v>226.79999999999998</v>
      </c>
      <c r="E4" s="27">
        <v>226.79999999999998</v>
      </c>
      <c r="F4" s="26">
        <v>0</v>
      </c>
      <c r="G4" s="26">
        <v>0</v>
      </c>
      <c r="H4" s="26">
        <v>0</v>
      </c>
      <c r="I4" s="26">
        <v>0</v>
      </c>
      <c r="J4" s="27">
        <v>2100</v>
      </c>
      <c r="K4" s="27">
        <f t="shared" si="2"/>
        <v>2100</v>
      </c>
      <c r="L4" s="28">
        <f t="shared" si="0"/>
        <v>2326.8000000000002</v>
      </c>
      <c r="M4" s="28">
        <f t="shared" si="3"/>
        <v>1298326.8</v>
      </c>
      <c r="N4" s="28" t="s">
        <v>55</v>
      </c>
      <c r="O4" s="24"/>
      <c r="P4" s="24"/>
      <c r="Q4" s="24"/>
    </row>
    <row r="5" spans="1:17" s="29" customFormat="1" ht="12.95" customHeight="1">
      <c r="A5" s="40">
        <f t="shared" si="1"/>
        <v>11</v>
      </c>
      <c r="B5" s="25" t="s">
        <v>19</v>
      </c>
      <c r="C5" s="26">
        <v>1</v>
      </c>
      <c r="D5" s="37">
        <v>220.5</v>
      </c>
      <c r="E5" s="27">
        <v>220.5</v>
      </c>
      <c r="F5" s="26">
        <v>0</v>
      </c>
      <c r="G5" s="26">
        <v>0</v>
      </c>
      <c r="H5" s="26">
        <v>0</v>
      </c>
      <c r="I5" s="26">
        <v>0</v>
      </c>
      <c r="J5" s="27">
        <v>2100</v>
      </c>
      <c r="K5" s="27">
        <f t="shared" si="2"/>
        <v>2100</v>
      </c>
      <c r="L5" s="28">
        <f t="shared" si="0"/>
        <v>2320.5</v>
      </c>
      <c r="M5" s="28">
        <f t="shared" si="3"/>
        <v>1298320.5</v>
      </c>
      <c r="N5" s="28" t="s">
        <v>55</v>
      </c>
      <c r="O5" s="24"/>
      <c r="P5" s="24"/>
      <c r="Q5" s="24"/>
    </row>
    <row r="6" spans="1:17" s="29" customFormat="1" ht="12.95" customHeight="1">
      <c r="A6" s="40">
        <f t="shared" si="1"/>
        <v>11</v>
      </c>
      <c r="B6" s="25" t="s">
        <v>20</v>
      </c>
      <c r="C6" s="26">
        <v>1</v>
      </c>
      <c r="D6" s="37">
        <v>220.5</v>
      </c>
      <c r="E6" s="27">
        <v>220.5</v>
      </c>
      <c r="F6" s="26">
        <v>0</v>
      </c>
      <c r="G6" s="26">
        <v>0</v>
      </c>
      <c r="H6" s="26">
        <v>0</v>
      </c>
      <c r="I6" s="26">
        <v>0</v>
      </c>
      <c r="J6" s="27">
        <v>2100</v>
      </c>
      <c r="K6" s="27">
        <f t="shared" si="2"/>
        <v>2100</v>
      </c>
      <c r="L6" s="28">
        <f t="shared" si="0"/>
        <v>2320.5</v>
      </c>
      <c r="M6" s="28">
        <f t="shared" si="3"/>
        <v>1298320.5</v>
      </c>
      <c r="N6" s="28" t="s">
        <v>55</v>
      </c>
      <c r="O6" s="24"/>
      <c r="P6" s="24"/>
      <c r="Q6" s="24"/>
    </row>
    <row r="7" spans="1:17" s="29" customFormat="1" ht="12.95" customHeight="1">
      <c r="A7" s="40">
        <f t="shared" si="1"/>
        <v>7</v>
      </c>
      <c r="B7" s="25" t="s">
        <v>21</v>
      </c>
      <c r="C7" s="26">
        <v>1</v>
      </c>
      <c r="D7" s="37">
        <v>245.7</v>
      </c>
      <c r="E7" s="27">
        <v>245.7</v>
      </c>
      <c r="F7" s="26">
        <v>0</v>
      </c>
      <c r="G7" s="26">
        <v>0</v>
      </c>
      <c r="H7" s="26">
        <v>0</v>
      </c>
      <c r="I7" s="26">
        <v>0</v>
      </c>
      <c r="J7" s="27">
        <v>2100</v>
      </c>
      <c r="K7" s="27">
        <f t="shared" si="2"/>
        <v>2100</v>
      </c>
      <c r="L7" s="28">
        <f t="shared" si="0"/>
        <v>2345.6999999999998</v>
      </c>
      <c r="M7" s="28">
        <f t="shared" si="3"/>
        <v>1298345.7</v>
      </c>
      <c r="N7" s="28" t="s">
        <v>55</v>
      </c>
      <c r="O7" s="24"/>
      <c r="P7" s="24"/>
      <c r="Q7" s="24"/>
    </row>
    <row r="8" spans="1:17" s="29" customFormat="1" ht="12.95" customHeight="1">
      <c r="A8" s="40">
        <f t="shared" si="1"/>
        <v>7</v>
      </c>
      <c r="B8" s="25" t="s">
        <v>22</v>
      </c>
      <c r="C8" s="26">
        <v>1</v>
      </c>
      <c r="D8" s="37">
        <v>220.5</v>
      </c>
      <c r="E8" s="27">
        <v>220.5</v>
      </c>
      <c r="F8" s="26">
        <v>0</v>
      </c>
      <c r="G8" s="26">
        <v>0</v>
      </c>
      <c r="H8" s="26">
        <v>0</v>
      </c>
      <c r="I8" s="26">
        <v>0</v>
      </c>
      <c r="J8" s="27">
        <v>2100</v>
      </c>
      <c r="K8" s="27">
        <f t="shared" si="2"/>
        <v>2100</v>
      </c>
      <c r="L8" s="28">
        <f t="shared" si="0"/>
        <v>2320.5</v>
      </c>
      <c r="M8" s="28">
        <f t="shared" si="3"/>
        <v>1298320.5</v>
      </c>
      <c r="N8" s="28" t="s">
        <v>55</v>
      </c>
      <c r="O8" s="24"/>
      <c r="P8" s="24"/>
      <c r="Q8" s="24"/>
    </row>
    <row r="9" spans="1:17" s="29" customFormat="1" ht="12.95" customHeight="1">
      <c r="A9" s="40">
        <f t="shared" si="1"/>
        <v>9</v>
      </c>
      <c r="B9" s="25" t="s">
        <v>23</v>
      </c>
      <c r="C9" s="26">
        <v>1</v>
      </c>
      <c r="D9" s="37">
        <v>220.5</v>
      </c>
      <c r="E9" s="27">
        <v>220.5</v>
      </c>
      <c r="F9" s="26">
        <v>0</v>
      </c>
      <c r="G9" s="26">
        <v>0</v>
      </c>
      <c r="H9" s="26">
        <v>0</v>
      </c>
      <c r="I9" s="26">
        <v>0</v>
      </c>
      <c r="J9" s="27">
        <v>2100</v>
      </c>
      <c r="K9" s="27">
        <f t="shared" si="2"/>
        <v>2100</v>
      </c>
      <c r="L9" s="28">
        <f t="shared" si="0"/>
        <v>2320.5</v>
      </c>
      <c r="M9" s="28">
        <f t="shared" si="3"/>
        <v>1298320.5</v>
      </c>
      <c r="N9" s="28" t="s">
        <v>55</v>
      </c>
      <c r="O9" s="24"/>
      <c r="P9" s="24"/>
      <c r="Q9" s="24"/>
    </row>
    <row r="10" spans="1:17" s="29" customFormat="1">
      <c r="A10" s="40">
        <f t="shared" si="1"/>
        <v>6</v>
      </c>
      <c r="B10" s="25" t="s">
        <v>16</v>
      </c>
      <c r="C10" s="26">
        <v>1</v>
      </c>
      <c r="D10" s="37">
        <v>220.5</v>
      </c>
      <c r="E10" s="27">
        <v>220.5</v>
      </c>
      <c r="F10" s="26">
        <v>0</v>
      </c>
      <c r="G10" s="26">
        <v>0</v>
      </c>
      <c r="H10" s="26">
        <v>0</v>
      </c>
      <c r="I10" s="26">
        <v>0</v>
      </c>
      <c r="J10" s="27">
        <v>2100</v>
      </c>
      <c r="K10" s="27">
        <f t="shared" si="2"/>
        <v>2100</v>
      </c>
      <c r="L10" s="28">
        <f t="shared" si="0"/>
        <v>2320.5</v>
      </c>
      <c r="M10" s="28">
        <f t="shared" si="3"/>
        <v>1298320.5</v>
      </c>
      <c r="N10" s="28" t="s">
        <v>55</v>
      </c>
      <c r="P10" s="24"/>
    </row>
    <row r="11" spans="1:17" s="29" customFormat="1">
      <c r="A11" s="40">
        <f t="shared" si="1"/>
        <v>8</v>
      </c>
      <c r="B11" s="25" t="s">
        <v>17</v>
      </c>
      <c r="C11" s="26">
        <v>1</v>
      </c>
      <c r="D11" s="37">
        <v>239.39999999999998</v>
      </c>
      <c r="E11" s="27">
        <v>239.39999999999998</v>
      </c>
      <c r="F11" s="26">
        <v>0</v>
      </c>
      <c r="G11" s="26">
        <v>0</v>
      </c>
      <c r="H11" s="26">
        <v>0</v>
      </c>
      <c r="I11" s="26">
        <v>0</v>
      </c>
      <c r="J11" s="27">
        <v>2100</v>
      </c>
      <c r="K11" s="27">
        <f t="shared" si="2"/>
        <v>2100</v>
      </c>
      <c r="L11" s="28">
        <f t="shared" si="0"/>
        <v>2339.4</v>
      </c>
      <c r="M11" s="28">
        <f t="shared" si="3"/>
        <v>1298339.3999999999</v>
      </c>
      <c r="N11" s="28" t="s">
        <v>55</v>
      </c>
      <c r="P11" s="24"/>
    </row>
    <row r="12" spans="1:17" s="29" customFormat="1">
      <c r="A12" s="40">
        <f t="shared" si="1"/>
        <v>9</v>
      </c>
      <c r="B12" s="25" t="s">
        <v>18</v>
      </c>
      <c r="C12" s="26">
        <v>1</v>
      </c>
      <c r="D12" s="37">
        <v>239.39999999999998</v>
      </c>
      <c r="E12" s="27">
        <v>239.39999999999998</v>
      </c>
      <c r="F12" s="26">
        <v>0</v>
      </c>
      <c r="G12" s="26">
        <v>0</v>
      </c>
      <c r="H12" s="26">
        <v>0</v>
      </c>
      <c r="I12" s="26">
        <v>0</v>
      </c>
      <c r="J12" s="27">
        <v>2100</v>
      </c>
      <c r="K12" s="27">
        <f t="shared" si="2"/>
        <v>2100</v>
      </c>
      <c r="L12" s="28">
        <f t="shared" si="0"/>
        <v>2339.4</v>
      </c>
      <c r="M12" s="28">
        <f t="shared" si="3"/>
        <v>1298339.3999999999</v>
      </c>
      <c r="N12" s="28" t="s">
        <v>55</v>
      </c>
      <c r="P12" s="24"/>
    </row>
    <row r="13" spans="1:17" s="29" customFormat="1">
      <c r="A13" s="40">
        <f t="shared" si="1"/>
        <v>11</v>
      </c>
      <c r="B13" s="25" t="s">
        <v>19</v>
      </c>
      <c r="C13" s="26">
        <v>1</v>
      </c>
      <c r="D13" s="37">
        <v>226.79999999999998</v>
      </c>
      <c r="E13" s="27">
        <v>226.79999999999998</v>
      </c>
      <c r="F13" s="26">
        <v>0</v>
      </c>
      <c r="G13" s="26">
        <v>0</v>
      </c>
      <c r="H13" s="26">
        <v>0</v>
      </c>
      <c r="I13" s="26">
        <v>0</v>
      </c>
      <c r="J13" s="27">
        <v>2100</v>
      </c>
      <c r="K13" s="27">
        <f t="shared" si="2"/>
        <v>2100</v>
      </c>
      <c r="L13" s="28">
        <f t="shared" si="0"/>
        <v>2326.8000000000002</v>
      </c>
      <c r="M13" s="28">
        <f t="shared" si="3"/>
        <v>1298326.8</v>
      </c>
      <c r="N13" s="28" t="s">
        <v>55</v>
      </c>
      <c r="P13" s="24"/>
    </row>
    <row r="14" spans="1:17" s="29" customFormat="1">
      <c r="A14" s="40">
        <f t="shared" si="1"/>
        <v>11</v>
      </c>
      <c r="B14" s="25" t="s">
        <v>20</v>
      </c>
      <c r="C14" s="26">
        <v>1</v>
      </c>
      <c r="D14" s="37">
        <v>226.79999999999998</v>
      </c>
      <c r="E14" s="27">
        <v>226.79999999999998</v>
      </c>
      <c r="F14" s="26">
        <v>0</v>
      </c>
      <c r="G14" s="26">
        <v>0</v>
      </c>
      <c r="H14" s="26">
        <v>0</v>
      </c>
      <c r="I14" s="26">
        <v>0</v>
      </c>
      <c r="J14" s="27">
        <v>2100</v>
      </c>
      <c r="K14" s="27">
        <f t="shared" si="2"/>
        <v>2100</v>
      </c>
      <c r="L14" s="28">
        <f t="shared" si="0"/>
        <v>2326.8000000000002</v>
      </c>
      <c r="M14" s="28">
        <f t="shared" si="3"/>
        <v>1298326.8</v>
      </c>
      <c r="N14" s="28" t="s">
        <v>55</v>
      </c>
      <c r="P14" s="24"/>
    </row>
    <row r="15" spans="1:17" s="31" customFormat="1">
      <c r="A15" s="40">
        <f t="shared" si="1"/>
        <v>7</v>
      </c>
      <c r="B15" s="25" t="s">
        <v>21</v>
      </c>
      <c r="C15" s="26">
        <v>1</v>
      </c>
      <c r="D15" s="37">
        <v>226.79999999999998</v>
      </c>
      <c r="E15" s="27">
        <v>226.79999999999998</v>
      </c>
      <c r="F15" s="26">
        <v>0</v>
      </c>
      <c r="G15" s="26">
        <v>0</v>
      </c>
      <c r="H15" s="26">
        <v>0</v>
      </c>
      <c r="I15" s="26">
        <v>0</v>
      </c>
      <c r="J15" s="27">
        <v>2100</v>
      </c>
      <c r="K15" s="27">
        <f t="shared" si="2"/>
        <v>2100</v>
      </c>
      <c r="L15" s="28">
        <f t="shared" si="0"/>
        <v>2326.8000000000002</v>
      </c>
      <c r="M15" s="28">
        <f t="shared" si="3"/>
        <v>1298326.8</v>
      </c>
      <c r="N15" s="28" t="s">
        <v>55</v>
      </c>
      <c r="P15" s="24"/>
    </row>
    <row r="16" spans="1:17">
      <c r="A16" s="40">
        <f t="shared" si="1"/>
        <v>7</v>
      </c>
      <c r="B16" s="25" t="s">
        <v>22</v>
      </c>
      <c r="C16" s="26">
        <v>1</v>
      </c>
      <c r="D16" s="37">
        <v>226.79999999999998</v>
      </c>
      <c r="E16" s="27">
        <v>226.79999999999998</v>
      </c>
      <c r="F16" s="26">
        <v>0</v>
      </c>
      <c r="G16" s="26">
        <v>0</v>
      </c>
      <c r="H16" s="26">
        <v>0</v>
      </c>
      <c r="I16" s="26">
        <v>0</v>
      </c>
      <c r="J16" s="27">
        <v>2100</v>
      </c>
      <c r="K16" s="27">
        <f t="shared" si="2"/>
        <v>2100</v>
      </c>
      <c r="L16" s="28">
        <f t="shared" si="0"/>
        <v>2326.8000000000002</v>
      </c>
      <c r="M16" s="28">
        <f t="shared" si="3"/>
        <v>1298326.8</v>
      </c>
      <c r="N16" s="28" t="s">
        <v>55</v>
      </c>
    </row>
    <row r="17" spans="1:14">
      <c r="A17" s="40">
        <f t="shared" si="1"/>
        <v>9</v>
      </c>
      <c r="B17" s="25" t="s">
        <v>23</v>
      </c>
      <c r="C17" s="26">
        <v>1</v>
      </c>
      <c r="D17" s="37">
        <v>220.5</v>
      </c>
      <c r="E17" s="27">
        <v>220.5</v>
      </c>
      <c r="F17" s="26">
        <v>0</v>
      </c>
      <c r="G17" s="26">
        <v>0</v>
      </c>
      <c r="H17" s="26">
        <v>0</v>
      </c>
      <c r="I17" s="26">
        <v>0</v>
      </c>
      <c r="J17" s="27">
        <v>2100</v>
      </c>
      <c r="K17" s="27">
        <f t="shared" si="2"/>
        <v>2100</v>
      </c>
      <c r="L17" s="28">
        <f t="shared" si="0"/>
        <v>2320.5</v>
      </c>
      <c r="M17" s="28">
        <f t="shared" si="3"/>
        <v>1298320.5</v>
      </c>
      <c r="N17" s="28" t="s">
        <v>55</v>
      </c>
    </row>
    <row r="18" spans="1:14">
      <c r="A18" s="40">
        <f t="shared" si="1"/>
        <v>9</v>
      </c>
      <c r="B18" s="25" t="s">
        <v>18</v>
      </c>
      <c r="C18" s="26">
        <v>1</v>
      </c>
      <c r="D18" s="37">
        <v>226.79999999999998</v>
      </c>
      <c r="E18" s="27">
        <v>226.79999999999998</v>
      </c>
      <c r="F18" s="26">
        <v>0</v>
      </c>
      <c r="G18" s="26">
        <v>0</v>
      </c>
      <c r="H18" s="26">
        <v>0</v>
      </c>
      <c r="I18" s="26">
        <v>0</v>
      </c>
      <c r="J18" s="27">
        <v>2100</v>
      </c>
      <c r="K18" s="27">
        <f t="shared" si="2"/>
        <v>2100</v>
      </c>
      <c r="L18" s="28">
        <f t="shared" si="0"/>
        <v>2326.8000000000002</v>
      </c>
      <c r="M18" s="28">
        <f t="shared" si="3"/>
        <v>1298326.8</v>
      </c>
      <c r="N18" s="28" t="s">
        <v>55</v>
      </c>
    </row>
    <row r="19" spans="1:14">
      <c r="A19" s="40">
        <f t="shared" si="1"/>
        <v>11</v>
      </c>
      <c r="B19" s="25" t="s">
        <v>19</v>
      </c>
      <c r="C19" s="26">
        <v>1</v>
      </c>
      <c r="D19" s="37">
        <v>239.39999999999998</v>
      </c>
      <c r="E19" s="27">
        <v>239.39999999999998</v>
      </c>
      <c r="F19" s="26">
        <v>0</v>
      </c>
      <c r="G19" s="26">
        <v>0</v>
      </c>
      <c r="H19" s="26">
        <v>0</v>
      </c>
      <c r="I19" s="26">
        <v>0</v>
      </c>
      <c r="J19" s="27">
        <v>2100</v>
      </c>
      <c r="K19" s="27">
        <f t="shared" si="2"/>
        <v>2100</v>
      </c>
      <c r="L19" s="28">
        <f t="shared" si="0"/>
        <v>2339.4</v>
      </c>
      <c r="M19" s="28">
        <f t="shared" si="3"/>
        <v>1298339.3999999999</v>
      </c>
      <c r="N19" s="28" t="s">
        <v>55</v>
      </c>
    </row>
    <row r="20" spans="1:14">
      <c r="A20" s="40">
        <f t="shared" si="1"/>
        <v>11</v>
      </c>
      <c r="B20" s="25" t="s">
        <v>20</v>
      </c>
      <c r="C20" s="26">
        <v>1</v>
      </c>
      <c r="D20" s="37">
        <v>239.39999999999998</v>
      </c>
      <c r="E20" s="27">
        <v>239.39999999999998</v>
      </c>
      <c r="F20" s="26">
        <v>0</v>
      </c>
      <c r="G20" s="26">
        <v>0</v>
      </c>
      <c r="H20" s="26">
        <v>0</v>
      </c>
      <c r="I20" s="26">
        <v>0</v>
      </c>
      <c r="J20" s="27">
        <v>2100</v>
      </c>
      <c r="K20" s="27">
        <f t="shared" si="2"/>
        <v>2100</v>
      </c>
      <c r="L20" s="28">
        <f t="shared" si="0"/>
        <v>2339.4</v>
      </c>
      <c r="M20" s="28">
        <f t="shared" si="3"/>
        <v>1298339.3999999999</v>
      </c>
      <c r="N20" s="28" t="s">
        <v>55</v>
      </c>
    </row>
    <row r="21" spans="1:14">
      <c r="A21" s="40">
        <f t="shared" si="1"/>
        <v>7</v>
      </c>
      <c r="B21" s="25" t="s">
        <v>21</v>
      </c>
      <c r="C21" s="26">
        <v>1</v>
      </c>
      <c r="D21" s="37">
        <v>239.39999999999998</v>
      </c>
      <c r="E21" s="27">
        <v>239.39999999999998</v>
      </c>
      <c r="F21" s="26">
        <v>0</v>
      </c>
      <c r="G21" s="26">
        <v>0</v>
      </c>
      <c r="H21" s="26">
        <v>0</v>
      </c>
      <c r="I21" s="26">
        <v>0</v>
      </c>
      <c r="J21" s="27">
        <v>2100</v>
      </c>
      <c r="K21" s="27">
        <f t="shared" si="2"/>
        <v>2100</v>
      </c>
      <c r="L21" s="28">
        <f t="shared" si="0"/>
        <v>2339.4</v>
      </c>
      <c r="M21" s="28">
        <f t="shared" si="3"/>
        <v>1298339.3999999999</v>
      </c>
      <c r="N21" s="28" t="s">
        <v>55</v>
      </c>
    </row>
    <row r="22" spans="1:14">
      <c r="A22" s="40">
        <f t="shared" si="1"/>
        <v>11</v>
      </c>
      <c r="B22" s="25" t="s">
        <v>19</v>
      </c>
      <c r="C22" s="26">
        <v>1</v>
      </c>
      <c r="D22" s="37">
        <v>226.79999999999998</v>
      </c>
      <c r="E22" s="27">
        <v>226.79999999999998</v>
      </c>
      <c r="F22" s="26">
        <v>0</v>
      </c>
      <c r="G22" s="26">
        <v>0</v>
      </c>
      <c r="H22" s="26">
        <v>0</v>
      </c>
      <c r="I22" s="26">
        <v>0</v>
      </c>
      <c r="J22" s="27">
        <v>2100</v>
      </c>
      <c r="K22" s="27">
        <f t="shared" si="2"/>
        <v>2100</v>
      </c>
      <c r="L22" s="28">
        <f t="shared" si="0"/>
        <v>2326.8000000000002</v>
      </c>
      <c r="M22" s="28">
        <f t="shared" si="3"/>
        <v>1298326.8</v>
      </c>
      <c r="N22" s="28" t="s">
        <v>55</v>
      </c>
    </row>
    <row r="23" spans="1:14">
      <c r="A23" s="40">
        <f t="shared" si="1"/>
        <v>8</v>
      </c>
      <c r="B23" s="25" t="s">
        <v>17</v>
      </c>
      <c r="C23" s="26">
        <v>1</v>
      </c>
      <c r="D23" s="37">
        <v>226.79999999999998</v>
      </c>
      <c r="E23" s="27">
        <v>226.79999999999998</v>
      </c>
      <c r="F23" s="26">
        <v>0</v>
      </c>
      <c r="G23" s="26">
        <v>0</v>
      </c>
      <c r="H23" s="26">
        <v>0</v>
      </c>
      <c r="I23" s="26">
        <v>0</v>
      </c>
      <c r="J23" s="27">
        <v>2100</v>
      </c>
      <c r="K23" s="27">
        <f t="shared" si="2"/>
        <v>2100</v>
      </c>
      <c r="L23" s="28">
        <f t="shared" si="0"/>
        <v>2326.8000000000002</v>
      </c>
      <c r="M23" s="28">
        <f t="shared" si="3"/>
        <v>1298326.8</v>
      </c>
      <c r="N23" s="28" t="s">
        <v>55</v>
      </c>
    </row>
    <row r="24" spans="1:14">
      <c r="A24" s="40">
        <f t="shared" si="1"/>
        <v>9</v>
      </c>
      <c r="B24" s="25" t="s">
        <v>18</v>
      </c>
      <c r="C24" s="26">
        <v>1</v>
      </c>
      <c r="D24" s="37">
        <v>226.79999999999998</v>
      </c>
      <c r="E24" s="27">
        <v>226.79999999999998</v>
      </c>
      <c r="F24" s="26">
        <v>0</v>
      </c>
      <c r="G24" s="26">
        <v>0</v>
      </c>
      <c r="H24" s="26">
        <v>0</v>
      </c>
      <c r="I24" s="26">
        <v>0</v>
      </c>
      <c r="J24" s="27">
        <v>2100</v>
      </c>
      <c r="K24" s="27">
        <f t="shared" si="2"/>
        <v>2100</v>
      </c>
      <c r="L24" s="28">
        <f t="shared" si="0"/>
        <v>2326.8000000000002</v>
      </c>
      <c r="M24" s="28">
        <f t="shared" si="3"/>
        <v>1298326.8</v>
      </c>
      <c r="N24" s="28" t="s">
        <v>55</v>
      </c>
    </row>
    <row r="25" spans="1:14">
      <c r="A25" s="40">
        <f t="shared" si="1"/>
        <v>11</v>
      </c>
      <c r="B25" s="25" t="s">
        <v>19</v>
      </c>
      <c r="C25" s="26">
        <v>1</v>
      </c>
      <c r="D25" s="37">
        <v>226.79999999999998</v>
      </c>
      <c r="E25" s="27">
        <v>226.79999999999998</v>
      </c>
      <c r="F25" s="26">
        <v>0</v>
      </c>
      <c r="G25" s="26">
        <v>0</v>
      </c>
      <c r="H25" s="26">
        <v>0</v>
      </c>
      <c r="I25" s="26">
        <v>0</v>
      </c>
      <c r="J25" s="27">
        <v>2100</v>
      </c>
      <c r="K25" s="27">
        <f t="shared" si="2"/>
        <v>2100</v>
      </c>
      <c r="L25" s="28">
        <f t="shared" si="0"/>
        <v>2326.8000000000002</v>
      </c>
      <c r="M25" s="28">
        <f t="shared" si="3"/>
        <v>1298326.8</v>
      </c>
      <c r="N25" s="28" t="s">
        <v>55</v>
      </c>
    </row>
    <row r="26" spans="1:14">
      <c r="A26" s="40">
        <f t="shared" si="1"/>
        <v>11</v>
      </c>
      <c r="B26" s="25" t="s">
        <v>20</v>
      </c>
      <c r="C26" s="26">
        <v>1</v>
      </c>
      <c r="D26" s="37">
        <v>220.5</v>
      </c>
      <c r="E26" s="27">
        <v>220.5</v>
      </c>
      <c r="F26" s="26">
        <v>0</v>
      </c>
      <c r="G26" s="26">
        <v>0</v>
      </c>
      <c r="H26" s="26">
        <v>0</v>
      </c>
      <c r="I26" s="26">
        <v>0</v>
      </c>
      <c r="J26" s="27">
        <v>2100</v>
      </c>
      <c r="K26" s="27">
        <f t="shared" si="2"/>
        <v>2100</v>
      </c>
      <c r="L26" s="28">
        <f t="shared" si="0"/>
        <v>2320.5</v>
      </c>
      <c r="M26" s="28">
        <f t="shared" si="3"/>
        <v>1298320.5</v>
      </c>
      <c r="N26" s="28" t="s">
        <v>55</v>
      </c>
    </row>
    <row r="27" spans="1:14">
      <c r="A27" s="40">
        <f t="shared" si="1"/>
        <v>11</v>
      </c>
      <c r="B27" s="25" t="s">
        <v>19</v>
      </c>
      <c r="C27" s="26">
        <v>1</v>
      </c>
      <c r="D27" s="37">
        <v>226.79999999999998</v>
      </c>
      <c r="E27" s="27">
        <v>226.79999999999998</v>
      </c>
      <c r="F27" s="26">
        <v>0</v>
      </c>
      <c r="G27" s="26">
        <v>0</v>
      </c>
      <c r="H27" s="26">
        <v>0</v>
      </c>
      <c r="I27" s="26">
        <v>0</v>
      </c>
      <c r="J27" s="27">
        <v>2100</v>
      </c>
      <c r="K27" s="27">
        <f t="shared" si="2"/>
        <v>2100</v>
      </c>
      <c r="L27" s="28">
        <f t="shared" si="0"/>
        <v>2326.8000000000002</v>
      </c>
      <c r="M27" s="28">
        <f t="shared" si="3"/>
        <v>1298326.8</v>
      </c>
      <c r="N27" s="28" t="s">
        <v>55</v>
      </c>
    </row>
    <row r="28" spans="1:14">
      <c r="A28" s="40">
        <f t="shared" si="1"/>
        <v>11</v>
      </c>
      <c r="B28" s="25" t="s">
        <v>20</v>
      </c>
      <c r="C28" s="26">
        <v>1</v>
      </c>
      <c r="D28" s="37">
        <v>220.5</v>
      </c>
      <c r="E28" s="27">
        <v>220.5</v>
      </c>
      <c r="F28" s="26">
        <v>0</v>
      </c>
      <c r="G28" s="26">
        <v>0</v>
      </c>
      <c r="H28" s="26">
        <v>0</v>
      </c>
      <c r="I28" s="26">
        <v>0</v>
      </c>
      <c r="J28" s="27">
        <v>2100</v>
      </c>
      <c r="K28" s="27">
        <f t="shared" si="2"/>
        <v>2100</v>
      </c>
      <c r="L28" s="28">
        <f t="shared" si="0"/>
        <v>2320.5</v>
      </c>
      <c r="M28" s="28">
        <f t="shared" si="3"/>
        <v>1298320.5</v>
      </c>
      <c r="N28" s="28" t="s">
        <v>55</v>
      </c>
    </row>
    <row r="29" spans="1:14">
      <c r="A29" s="40">
        <f t="shared" si="1"/>
        <v>7</v>
      </c>
      <c r="B29" s="25" t="s">
        <v>21</v>
      </c>
      <c r="C29" s="26">
        <v>1</v>
      </c>
      <c r="D29" s="37">
        <v>220.5</v>
      </c>
      <c r="E29" s="27">
        <v>220.5</v>
      </c>
      <c r="F29" s="26">
        <v>0</v>
      </c>
      <c r="G29" s="26">
        <v>0</v>
      </c>
      <c r="H29" s="26">
        <v>0</v>
      </c>
      <c r="I29" s="26">
        <v>0</v>
      </c>
      <c r="J29" s="27">
        <v>2100</v>
      </c>
      <c r="K29" s="27">
        <f t="shared" si="2"/>
        <v>2100</v>
      </c>
      <c r="L29" s="28">
        <f t="shared" si="0"/>
        <v>2320.5</v>
      </c>
      <c r="M29" s="28">
        <f t="shared" si="3"/>
        <v>1298320.5</v>
      </c>
      <c r="N29" s="28" t="s">
        <v>55</v>
      </c>
    </row>
    <row r="30" spans="1:14">
      <c r="A30" s="40">
        <f t="shared" si="1"/>
        <v>7</v>
      </c>
      <c r="B30" s="25" t="s">
        <v>22</v>
      </c>
      <c r="C30" s="26">
        <v>1</v>
      </c>
      <c r="D30" s="37">
        <v>245.7</v>
      </c>
      <c r="E30" s="27">
        <v>245.7</v>
      </c>
      <c r="F30" s="26">
        <v>0</v>
      </c>
      <c r="G30" s="26">
        <v>0</v>
      </c>
      <c r="H30" s="26">
        <v>0</v>
      </c>
      <c r="I30" s="26">
        <v>0</v>
      </c>
      <c r="J30" s="27">
        <v>2100</v>
      </c>
      <c r="K30" s="27">
        <f t="shared" si="2"/>
        <v>2100</v>
      </c>
      <c r="L30" s="28">
        <f t="shared" si="0"/>
        <v>2345.6999999999998</v>
      </c>
      <c r="M30" s="28">
        <f t="shared" si="3"/>
        <v>1298345.7</v>
      </c>
      <c r="N30" s="28" t="s">
        <v>55</v>
      </c>
    </row>
    <row r="31" spans="1:14">
      <c r="A31" s="40">
        <f t="shared" si="1"/>
        <v>9</v>
      </c>
      <c r="B31" s="25" t="s">
        <v>23</v>
      </c>
      <c r="C31" s="26">
        <v>1</v>
      </c>
      <c r="D31" s="37">
        <v>220.5</v>
      </c>
      <c r="E31" s="27">
        <v>220.5</v>
      </c>
      <c r="F31" s="26">
        <v>0</v>
      </c>
      <c r="G31" s="26">
        <v>0</v>
      </c>
      <c r="H31" s="26">
        <v>0</v>
      </c>
      <c r="I31" s="26">
        <v>0</v>
      </c>
      <c r="J31" s="27">
        <v>2100</v>
      </c>
      <c r="K31" s="27">
        <f t="shared" si="2"/>
        <v>2100</v>
      </c>
      <c r="L31" s="28">
        <f t="shared" si="0"/>
        <v>2320.5</v>
      </c>
      <c r="M31" s="28">
        <f t="shared" si="3"/>
        <v>1298320.5</v>
      </c>
      <c r="N31" s="28" t="s">
        <v>55</v>
      </c>
    </row>
    <row r="32" spans="1:14">
      <c r="A32" s="40">
        <f t="shared" si="1"/>
        <v>6</v>
      </c>
      <c r="B32" s="25" t="s">
        <v>16</v>
      </c>
      <c r="C32" s="26">
        <v>1</v>
      </c>
      <c r="D32" s="37">
        <v>220.5</v>
      </c>
      <c r="E32" s="27">
        <v>220.5</v>
      </c>
      <c r="F32" s="26">
        <v>0</v>
      </c>
      <c r="G32" s="26">
        <v>0</v>
      </c>
      <c r="H32" s="26">
        <v>0</v>
      </c>
      <c r="I32" s="26">
        <v>0</v>
      </c>
      <c r="J32" s="27">
        <v>2100</v>
      </c>
      <c r="K32" s="27">
        <f t="shared" si="2"/>
        <v>2100</v>
      </c>
      <c r="L32" s="28">
        <f t="shared" si="0"/>
        <v>2320.5</v>
      </c>
      <c r="M32" s="28">
        <f t="shared" si="3"/>
        <v>1298320.5</v>
      </c>
      <c r="N32" s="28" t="s">
        <v>55</v>
      </c>
    </row>
    <row r="33" spans="1:14">
      <c r="A33" s="40">
        <f t="shared" si="1"/>
        <v>8</v>
      </c>
      <c r="B33" s="25" t="s">
        <v>17</v>
      </c>
      <c r="C33" s="26">
        <v>1</v>
      </c>
      <c r="D33" s="37">
        <v>220.5</v>
      </c>
      <c r="E33" s="27">
        <v>220.5</v>
      </c>
      <c r="F33" s="26">
        <v>0</v>
      </c>
      <c r="G33" s="26">
        <v>0</v>
      </c>
      <c r="H33" s="26">
        <v>0</v>
      </c>
      <c r="I33" s="26">
        <v>0</v>
      </c>
      <c r="J33" s="27">
        <v>2100</v>
      </c>
      <c r="K33" s="27">
        <f t="shared" si="2"/>
        <v>2100</v>
      </c>
      <c r="L33" s="28">
        <f t="shared" si="0"/>
        <v>2320.5</v>
      </c>
      <c r="M33" s="28">
        <f t="shared" si="3"/>
        <v>1298320.5</v>
      </c>
      <c r="N33" s="28" t="s">
        <v>55</v>
      </c>
    </row>
    <row r="34" spans="1:14">
      <c r="A34" s="40">
        <f t="shared" si="1"/>
        <v>9</v>
      </c>
      <c r="B34" s="25" t="s">
        <v>18</v>
      </c>
      <c r="C34" s="26">
        <v>1</v>
      </c>
      <c r="D34" s="37">
        <v>239.39999999999998</v>
      </c>
      <c r="E34" s="27">
        <v>239.39999999999998</v>
      </c>
      <c r="F34" s="26">
        <v>0</v>
      </c>
      <c r="G34" s="26">
        <v>0</v>
      </c>
      <c r="H34" s="26">
        <v>0</v>
      </c>
      <c r="I34" s="26">
        <v>0</v>
      </c>
      <c r="J34" s="27">
        <v>2100</v>
      </c>
      <c r="K34" s="27">
        <f t="shared" si="2"/>
        <v>2100</v>
      </c>
      <c r="L34" s="28">
        <f t="shared" si="0"/>
        <v>2339.4</v>
      </c>
      <c r="M34" s="28">
        <f t="shared" si="3"/>
        <v>1298339.3999999999</v>
      </c>
      <c r="N34" s="28" t="s">
        <v>55</v>
      </c>
    </row>
    <row r="35" spans="1:14">
      <c r="A35" s="40">
        <f t="shared" si="1"/>
        <v>9</v>
      </c>
      <c r="B35" s="25" t="s">
        <v>23</v>
      </c>
      <c r="C35" s="26">
        <v>1</v>
      </c>
      <c r="D35" s="37">
        <v>239.39999999999998</v>
      </c>
      <c r="E35" s="27">
        <v>239.39999999999998</v>
      </c>
      <c r="F35" s="26">
        <v>0</v>
      </c>
      <c r="G35" s="26">
        <v>0</v>
      </c>
      <c r="H35" s="26">
        <v>0</v>
      </c>
      <c r="I35" s="26">
        <v>0</v>
      </c>
      <c r="J35" s="27">
        <v>2100</v>
      </c>
      <c r="K35" s="27">
        <f t="shared" si="2"/>
        <v>2100</v>
      </c>
      <c r="L35" s="28">
        <f t="shared" si="0"/>
        <v>2339.4</v>
      </c>
      <c r="M35" s="28">
        <f t="shared" si="3"/>
        <v>1298339.3999999999</v>
      </c>
      <c r="N35" s="28" t="s">
        <v>55</v>
      </c>
    </row>
    <row r="36" spans="1:14">
      <c r="A36" s="40">
        <f t="shared" si="1"/>
        <v>8</v>
      </c>
      <c r="B36" s="25" t="s">
        <v>17</v>
      </c>
      <c r="C36" s="26">
        <v>1</v>
      </c>
      <c r="D36" s="37">
        <v>226.79999999999998</v>
      </c>
      <c r="E36" s="27">
        <v>226.79999999999998</v>
      </c>
      <c r="F36" s="26">
        <v>0</v>
      </c>
      <c r="G36" s="26">
        <v>0</v>
      </c>
      <c r="H36" s="26">
        <v>0</v>
      </c>
      <c r="I36" s="26">
        <v>0</v>
      </c>
      <c r="J36" s="27">
        <v>2100</v>
      </c>
      <c r="K36" s="27">
        <f t="shared" si="2"/>
        <v>2100</v>
      </c>
      <c r="L36" s="28">
        <f t="shared" si="0"/>
        <v>2326.8000000000002</v>
      </c>
      <c r="M36" s="28">
        <f t="shared" si="3"/>
        <v>1298326.8</v>
      </c>
      <c r="N36" s="28" t="s">
        <v>55</v>
      </c>
    </row>
    <row r="37" spans="1:14">
      <c r="A37" s="40">
        <f t="shared" si="1"/>
        <v>9</v>
      </c>
      <c r="B37" s="25" t="s">
        <v>18</v>
      </c>
      <c r="C37" s="26">
        <v>1</v>
      </c>
      <c r="D37" s="37">
        <v>226.79999999999998</v>
      </c>
      <c r="E37" s="27">
        <v>226.79999999999998</v>
      </c>
      <c r="F37" s="26">
        <v>0</v>
      </c>
      <c r="G37" s="26">
        <v>0</v>
      </c>
      <c r="H37" s="26">
        <v>0</v>
      </c>
      <c r="I37" s="26">
        <v>0</v>
      </c>
      <c r="J37" s="27">
        <v>2100</v>
      </c>
      <c r="K37" s="27">
        <f t="shared" si="2"/>
        <v>2100</v>
      </c>
      <c r="L37" s="28">
        <f t="shared" si="0"/>
        <v>2326.8000000000002</v>
      </c>
      <c r="M37" s="28">
        <f t="shared" si="3"/>
        <v>1298326.8</v>
      </c>
      <c r="N37" s="28" t="s">
        <v>55</v>
      </c>
    </row>
    <row r="38" spans="1:14">
      <c r="A38" s="40">
        <f t="shared" si="1"/>
        <v>11</v>
      </c>
      <c r="B38" s="25" t="s">
        <v>19</v>
      </c>
      <c r="C38" s="26">
        <v>1</v>
      </c>
      <c r="D38" s="37">
        <v>226.79999999999998</v>
      </c>
      <c r="E38" s="27">
        <v>226.79999999999998</v>
      </c>
      <c r="F38" s="26">
        <v>0</v>
      </c>
      <c r="G38" s="26">
        <v>0</v>
      </c>
      <c r="H38" s="26">
        <v>0</v>
      </c>
      <c r="I38" s="26">
        <v>0</v>
      </c>
      <c r="J38" s="27">
        <v>2100</v>
      </c>
      <c r="K38" s="27">
        <f t="shared" si="2"/>
        <v>2100</v>
      </c>
      <c r="L38" s="28">
        <f t="shared" si="0"/>
        <v>2326.8000000000002</v>
      </c>
      <c r="M38" s="28">
        <f t="shared" si="3"/>
        <v>1298326.8</v>
      </c>
      <c r="N38" s="28" t="s">
        <v>55</v>
      </c>
    </row>
    <row r="39" spans="1:14">
      <c r="A39" s="40">
        <f t="shared" si="1"/>
        <v>11</v>
      </c>
      <c r="B39" s="25" t="s">
        <v>20</v>
      </c>
      <c r="C39" s="26">
        <v>1</v>
      </c>
      <c r="D39" s="37">
        <v>226.79999999999998</v>
      </c>
      <c r="E39" s="27">
        <v>226.79999999999998</v>
      </c>
      <c r="F39" s="26">
        <v>0</v>
      </c>
      <c r="G39" s="26">
        <v>0</v>
      </c>
      <c r="H39" s="26">
        <v>0</v>
      </c>
      <c r="I39" s="26">
        <v>0</v>
      </c>
      <c r="J39" s="27">
        <v>2100</v>
      </c>
      <c r="K39" s="27">
        <f t="shared" si="2"/>
        <v>2100</v>
      </c>
      <c r="L39" s="28">
        <f t="shared" si="0"/>
        <v>2326.8000000000002</v>
      </c>
      <c r="M39" s="28">
        <f t="shared" si="3"/>
        <v>1298326.8</v>
      </c>
      <c r="N39" s="28" t="s">
        <v>55</v>
      </c>
    </row>
    <row r="40" spans="1:14">
      <c r="A40" s="40">
        <f t="shared" si="1"/>
        <v>11</v>
      </c>
      <c r="B40" s="25" t="s">
        <v>19</v>
      </c>
      <c r="C40" s="26">
        <v>1</v>
      </c>
      <c r="D40" s="37">
        <v>220.5</v>
      </c>
      <c r="E40" s="27">
        <v>220.5</v>
      </c>
      <c r="F40" s="26">
        <v>0</v>
      </c>
      <c r="G40" s="26">
        <v>0</v>
      </c>
      <c r="H40" s="26">
        <v>0</v>
      </c>
      <c r="I40" s="26">
        <v>0</v>
      </c>
      <c r="J40" s="27">
        <v>2100</v>
      </c>
      <c r="K40" s="27">
        <f t="shared" si="2"/>
        <v>2100</v>
      </c>
      <c r="L40" s="28">
        <f t="shared" si="0"/>
        <v>2320.5</v>
      </c>
      <c r="M40" s="28">
        <f t="shared" si="3"/>
        <v>1298320.5</v>
      </c>
      <c r="N40" s="28" t="s">
        <v>55</v>
      </c>
    </row>
    <row r="41" spans="1:14">
      <c r="A41" s="40">
        <f t="shared" si="1"/>
        <v>11</v>
      </c>
      <c r="B41" s="25" t="s">
        <v>20</v>
      </c>
      <c r="C41" s="26">
        <v>1</v>
      </c>
      <c r="D41" s="37">
        <v>226.79999999999998</v>
      </c>
      <c r="E41" s="27">
        <v>226.79999999999998</v>
      </c>
      <c r="F41" s="26">
        <v>0</v>
      </c>
      <c r="G41" s="26">
        <v>0</v>
      </c>
      <c r="H41" s="26">
        <v>0</v>
      </c>
      <c r="I41" s="26">
        <v>0</v>
      </c>
      <c r="J41" s="27">
        <v>2100</v>
      </c>
      <c r="K41" s="27">
        <f t="shared" si="2"/>
        <v>2100</v>
      </c>
      <c r="L41" s="28">
        <f t="shared" si="0"/>
        <v>2326.8000000000002</v>
      </c>
      <c r="M41" s="28">
        <f t="shared" si="3"/>
        <v>1298326.8</v>
      </c>
      <c r="N41" s="28" t="s">
        <v>55</v>
      </c>
    </row>
    <row r="42" spans="1:14">
      <c r="A42" s="40">
        <f t="shared" si="1"/>
        <v>7</v>
      </c>
      <c r="B42" s="25" t="s">
        <v>21</v>
      </c>
      <c r="C42" s="26">
        <v>1</v>
      </c>
      <c r="D42" s="37">
        <v>239.39999999999998</v>
      </c>
      <c r="E42" s="27">
        <v>239.39999999999998</v>
      </c>
      <c r="F42" s="26">
        <v>0</v>
      </c>
      <c r="G42" s="26">
        <v>0</v>
      </c>
      <c r="H42" s="26">
        <v>0</v>
      </c>
      <c r="I42" s="26">
        <v>0</v>
      </c>
      <c r="J42" s="27">
        <v>2100</v>
      </c>
      <c r="K42" s="27">
        <f t="shared" si="2"/>
        <v>2100</v>
      </c>
      <c r="L42" s="28">
        <f t="shared" si="0"/>
        <v>2339.4</v>
      </c>
      <c r="M42" s="28">
        <f t="shared" si="3"/>
        <v>1298339.3999999999</v>
      </c>
      <c r="N42" s="28" t="s">
        <v>55</v>
      </c>
    </row>
    <row r="43" spans="1:14">
      <c r="A43" s="40">
        <f t="shared" si="1"/>
        <v>7</v>
      </c>
      <c r="B43" s="25" t="s">
        <v>22</v>
      </c>
      <c r="C43" s="26">
        <v>1</v>
      </c>
      <c r="D43" s="37">
        <v>239.39999999999998</v>
      </c>
      <c r="E43" s="27">
        <v>239.39999999999998</v>
      </c>
      <c r="F43" s="26">
        <v>0</v>
      </c>
      <c r="G43" s="26">
        <v>0</v>
      </c>
      <c r="H43" s="26">
        <v>0</v>
      </c>
      <c r="I43" s="26">
        <v>0</v>
      </c>
      <c r="J43" s="27">
        <v>2100</v>
      </c>
      <c r="K43" s="27">
        <f t="shared" si="2"/>
        <v>2100</v>
      </c>
      <c r="L43" s="28">
        <f t="shared" si="0"/>
        <v>2339.4</v>
      </c>
      <c r="M43" s="28">
        <f t="shared" si="3"/>
        <v>1298339.3999999999</v>
      </c>
      <c r="N43" s="28" t="s">
        <v>55</v>
      </c>
    </row>
    <row r="44" spans="1:14">
      <c r="A44" s="40">
        <f t="shared" si="1"/>
        <v>9</v>
      </c>
      <c r="B44" s="25" t="s">
        <v>23</v>
      </c>
      <c r="C44" s="26">
        <v>1</v>
      </c>
      <c r="D44" s="37">
        <v>239.39999999999998</v>
      </c>
      <c r="E44" s="27">
        <v>239.39999999999998</v>
      </c>
      <c r="F44" s="26">
        <v>0</v>
      </c>
      <c r="G44" s="26">
        <v>0</v>
      </c>
      <c r="H44" s="26">
        <v>0</v>
      </c>
      <c r="I44" s="26">
        <v>0</v>
      </c>
      <c r="J44" s="27">
        <v>2100</v>
      </c>
      <c r="K44" s="27">
        <f t="shared" si="2"/>
        <v>2100</v>
      </c>
      <c r="L44" s="28">
        <f t="shared" si="0"/>
        <v>2339.4</v>
      </c>
      <c r="M44" s="28">
        <f t="shared" si="3"/>
        <v>1298339.3999999999</v>
      </c>
      <c r="N44" s="28" t="s">
        <v>55</v>
      </c>
    </row>
    <row r="45" spans="1:14">
      <c r="A45" s="40">
        <f t="shared" si="1"/>
        <v>6</v>
      </c>
      <c r="B45" s="25" t="s">
        <v>16</v>
      </c>
      <c r="C45" s="26">
        <v>1</v>
      </c>
      <c r="D45" s="37">
        <v>226.79999999999998</v>
      </c>
      <c r="E45" s="27">
        <v>226.79999999999998</v>
      </c>
      <c r="F45" s="26">
        <v>0</v>
      </c>
      <c r="G45" s="26">
        <v>0</v>
      </c>
      <c r="H45" s="26">
        <v>0</v>
      </c>
      <c r="I45" s="26">
        <v>0</v>
      </c>
      <c r="J45" s="27">
        <v>2100</v>
      </c>
      <c r="K45" s="27">
        <f t="shared" si="2"/>
        <v>2100</v>
      </c>
      <c r="L45" s="28">
        <f t="shared" si="0"/>
        <v>2326.8000000000002</v>
      </c>
      <c r="M45" s="28">
        <f t="shared" si="3"/>
        <v>1298326.8</v>
      </c>
      <c r="N45" s="28" t="s">
        <v>55</v>
      </c>
    </row>
    <row r="46" spans="1:14">
      <c r="A46" s="40">
        <f t="shared" si="1"/>
        <v>8</v>
      </c>
      <c r="B46" s="25" t="s">
        <v>17</v>
      </c>
      <c r="C46" s="26">
        <v>1</v>
      </c>
      <c r="D46" s="37">
        <v>226.79999999999998</v>
      </c>
      <c r="E46" s="27">
        <v>226.79999999999998</v>
      </c>
      <c r="F46" s="26">
        <v>0</v>
      </c>
      <c r="G46" s="26">
        <v>0</v>
      </c>
      <c r="H46" s="26">
        <v>0</v>
      </c>
      <c r="I46" s="26">
        <v>0</v>
      </c>
      <c r="J46" s="27">
        <v>2100</v>
      </c>
      <c r="K46" s="27">
        <f t="shared" si="2"/>
        <v>2100</v>
      </c>
      <c r="L46" s="28">
        <f t="shared" si="0"/>
        <v>2326.8000000000002</v>
      </c>
      <c r="M46" s="28">
        <f t="shared" si="3"/>
        <v>1298326.8</v>
      </c>
      <c r="N46" s="28" t="s">
        <v>55</v>
      </c>
    </row>
    <row r="47" spans="1:14">
      <c r="A47" s="40">
        <f t="shared" si="1"/>
        <v>9</v>
      </c>
      <c r="B47" s="25" t="s">
        <v>18</v>
      </c>
      <c r="C47" s="26">
        <v>1</v>
      </c>
      <c r="D47" s="37">
        <v>226.79999999999998</v>
      </c>
      <c r="E47" s="27">
        <v>226.79999999999998</v>
      </c>
      <c r="F47" s="26">
        <v>0</v>
      </c>
      <c r="G47" s="26">
        <v>0</v>
      </c>
      <c r="H47" s="26">
        <v>0</v>
      </c>
      <c r="I47" s="26">
        <v>0</v>
      </c>
      <c r="J47" s="27">
        <v>2100</v>
      </c>
      <c r="K47" s="27">
        <f t="shared" si="2"/>
        <v>2100</v>
      </c>
      <c r="L47" s="28">
        <f t="shared" si="0"/>
        <v>2326.8000000000002</v>
      </c>
      <c r="M47" s="28">
        <f t="shared" si="3"/>
        <v>1298326.8</v>
      </c>
      <c r="N47" s="28" t="s">
        <v>55</v>
      </c>
    </row>
    <row r="48" spans="1:14">
      <c r="A48" s="40">
        <f t="shared" si="1"/>
        <v>11</v>
      </c>
      <c r="B48" s="25" t="s">
        <v>19</v>
      </c>
      <c r="C48" s="26">
        <v>1</v>
      </c>
      <c r="D48" s="37">
        <v>220.5</v>
      </c>
      <c r="E48" s="27">
        <v>220.5</v>
      </c>
      <c r="F48" s="26">
        <v>0</v>
      </c>
      <c r="G48" s="26">
        <v>0</v>
      </c>
      <c r="H48" s="26">
        <v>0</v>
      </c>
      <c r="I48" s="26">
        <v>0</v>
      </c>
      <c r="J48" s="27">
        <v>2100</v>
      </c>
      <c r="K48" s="27">
        <f t="shared" si="2"/>
        <v>2100</v>
      </c>
      <c r="L48" s="28">
        <f t="shared" si="0"/>
        <v>2320.5</v>
      </c>
      <c r="M48" s="28">
        <f t="shared" si="3"/>
        <v>1298320.5</v>
      </c>
      <c r="N48" s="28" t="s">
        <v>55</v>
      </c>
    </row>
    <row r="49" spans="1:14">
      <c r="A49" s="40">
        <f t="shared" si="1"/>
        <v>11</v>
      </c>
      <c r="B49" s="25" t="s">
        <v>20</v>
      </c>
      <c r="C49" s="26">
        <v>1</v>
      </c>
      <c r="D49" s="37">
        <v>220.5</v>
      </c>
      <c r="E49" s="27">
        <v>220.5</v>
      </c>
      <c r="F49" s="26">
        <v>0</v>
      </c>
      <c r="G49" s="26">
        <v>0</v>
      </c>
      <c r="H49" s="26">
        <v>0</v>
      </c>
      <c r="I49" s="26">
        <v>0</v>
      </c>
      <c r="J49" s="27">
        <v>2100</v>
      </c>
      <c r="K49" s="27">
        <f t="shared" si="2"/>
        <v>2100</v>
      </c>
      <c r="L49" s="28">
        <f t="shared" si="0"/>
        <v>2320.5</v>
      </c>
      <c r="M49" s="28">
        <f t="shared" si="3"/>
        <v>1298320.5</v>
      </c>
      <c r="N49" s="28" t="s">
        <v>55</v>
      </c>
    </row>
    <row r="50" spans="1:14">
      <c r="A50" s="40">
        <f t="shared" si="1"/>
        <v>11</v>
      </c>
      <c r="B50" s="25" t="s">
        <v>20</v>
      </c>
      <c r="C50" s="26">
        <v>1</v>
      </c>
      <c r="D50" s="37">
        <v>239.39999999999998</v>
      </c>
      <c r="E50" s="27">
        <v>239.39999999999998</v>
      </c>
      <c r="F50" s="26">
        <v>0</v>
      </c>
      <c r="G50" s="26">
        <v>0</v>
      </c>
      <c r="H50" s="26">
        <v>0</v>
      </c>
      <c r="I50" s="26">
        <v>0</v>
      </c>
      <c r="J50" s="27">
        <v>2100</v>
      </c>
      <c r="K50" s="27">
        <f t="shared" si="2"/>
        <v>2100</v>
      </c>
      <c r="L50" s="28">
        <f t="shared" si="0"/>
        <v>2339.4</v>
      </c>
      <c r="M50" s="28">
        <f t="shared" si="3"/>
        <v>1298339.3999999999</v>
      </c>
      <c r="N50" s="28" t="s">
        <v>55</v>
      </c>
    </row>
    <row r="51" spans="1:14">
      <c r="A51" s="40">
        <f t="shared" si="1"/>
        <v>7</v>
      </c>
      <c r="B51" s="25" t="s">
        <v>21</v>
      </c>
      <c r="C51" s="26">
        <v>1</v>
      </c>
      <c r="D51" s="37">
        <v>239.39999999999998</v>
      </c>
      <c r="E51" s="27">
        <v>239.39999999999998</v>
      </c>
      <c r="F51" s="26">
        <v>0</v>
      </c>
      <c r="G51" s="26">
        <v>0</v>
      </c>
      <c r="H51" s="26">
        <v>0</v>
      </c>
      <c r="I51" s="26">
        <v>0</v>
      </c>
      <c r="J51" s="27">
        <v>2100</v>
      </c>
      <c r="K51" s="27">
        <f t="shared" si="2"/>
        <v>2100</v>
      </c>
      <c r="L51" s="28">
        <f t="shared" si="0"/>
        <v>2339.4</v>
      </c>
      <c r="M51" s="28">
        <f t="shared" si="3"/>
        <v>1298339.3999999999</v>
      </c>
      <c r="N51" s="28" t="s">
        <v>55</v>
      </c>
    </row>
    <row r="52" spans="1:14">
      <c r="A52" s="40">
        <f t="shared" si="1"/>
        <v>7</v>
      </c>
      <c r="B52" s="25" t="s">
        <v>22</v>
      </c>
      <c r="C52" s="26">
        <v>1</v>
      </c>
      <c r="D52" s="37">
        <v>226.79999999999998</v>
      </c>
      <c r="E52" s="27">
        <v>226.79999999999998</v>
      </c>
      <c r="F52" s="26">
        <v>0</v>
      </c>
      <c r="G52" s="26">
        <v>0</v>
      </c>
      <c r="H52" s="26">
        <v>0</v>
      </c>
      <c r="I52" s="26">
        <v>0</v>
      </c>
      <c r="J52" s="27">
        <v>2100</v>
      </c>
      <c r="K52" s="27">
        <f t="shared" si="2"/>
        <v>2100</v>
      </c>
      <c r="L52" s="28">
        <f t="shared" si="0"/>
        <v>2326.8000000000002</v>
      </c>
      <c r="M52" s="28">
        <f t="shared" si="3"/>
        <v>1298326.8</v>
      </c>
      <c r="N52" s="28" t="s">
        <v>55</v>
      </c>
    </row>
    <row r="53" spans="1:14">
      <c r="A53" s="40">
        <f t="shared" si="1"/>
        <v>9</v>
      </c>
      <c r="B53" s="25" t="s">
        <v>23</v>
      </c>
      <c r="C53" s="26">
        <v>1</v>
      </c>
      <c r="D53" s="37">
        <v>226.79999999999998</v>
      </c>
      <c r="E53" s="27">
        <v>226.79999999999998</v>
      </c>
      <c r="F53" s="26">
        <v>0</v>
      </c>
      <c r="G53" s="26">
        <v>0</v>
      </c>
      <c r="H53" s="26">
        <v>0</v>
      </c>
      <c r="I53" s="26">
        <v>0</v>
      </c>
      <c r="J53" s="27">
        <v>2100</v>
      </c>
      <c r="K53" s="27">
        <f t="shared" si="2"/>
        <v>2100</v>
      </c>
      <c r="L53" s="28">
        <f t="shared" si="0"/>
        <v>2326.8000000000002</v>
      </c>
      <c r="M53" s="28">
        <f t="shared" si="3"/>
        <v>1298326.8</v>
      </c>
      <c r="N53" s="28" t="s">
        <v>55</v>
      </c>
    </row>
    <row r="54" spans="1:14">
      <c r="A54" s="40">
        <f t="shared" si="1"/>
        <v>7</v>
      </c>
      <c r="B54" s="25" t="s">
        <v>22</v>
      </c>
      <c r="C54" s="26">
        <v>1</v>
      </c>
      <c r="D54" s="37">
        <v>239.39999999999998</v>
      </c>
      <c r="E54" s="27">
        <v>239.39999999999998</v>
      </c>
      <c r="F54" s="26">
        <v>0</v>
      </c>
      <c r="G54" s="26">
        <v>0</v>
      </c>
      <c r="H54" s="26">
        <v>0</v>
      </c>
      <c r="I54" s="26">
        <v>0</v>
      </c>
      <c r="J54" s="27">
        <v>2100</v>
      </c>
      <c r="K54" s="27">
        <f t="shared" si="2"/>
        <v>2100</v>
      </c>
      <c r="L54" s="28">
        <f t="shared" si="0"/>
        <v>2339.4</v>
      </c>
      <c r="M54" s="28">
        <f t="shared" si="3"/>
        <v>1298339.3999999999</v>
      </c>
      <c r="N54" s="28" t="s">
        <v>55</v>
      </c>
    </row>
    <row r="55" spans="1:14">
      <c r="A55" s="40">
        <f t="shared" si="1"/>
        <v>9</v>
      </c>
      <c r="B55" s="25" t="s">
        <v>23</v>
      </c>
      <c r="C55" s="26">
        <v>1</v>
      </c>
      <c r="D55" s="37">
        <v>220.5</v>
      </c>
      <c r="E55" s="27">
        <v>220.5</v>
      </c>
      <c r="F55" s="26">
        <v>0</v>
      </c>
      <c r="G55" s="26">
        <v>0</v>
      </c>
      <c r="H55" s="26">
        <v>0</v>
      </c>
      <c r="I55" s="26">
        <v>0</v>
      </c>
      <c r="J55" s="27">
        <v>2100</v>
      </c>
      <c r="K55" s="27">
        <f t="shared" si="2"/>
        <v>2100</v>
      </c>
      <c r="L55" s="28">
        <f t="shared" si="0"/>
        <v>2320.5</v>
      </c>
      <c r="M55" s="28">
        <f t="shared" si="3"/>
        <v>1298320.5</v>
      </c>
      <c r="N55" s="28" t="s">
        <v>55</v>
      </c>
    </row>
    <row r="56" spans="1:14">
      <c r="A56" s="40">
        <f t="shared" si="1"/>
        <v>6</v>
      </c>
      <c r="B56" s="25" t="s">
        <v>16</v>
      </c>
      <c r="C56" s="26">
        <v>1</v>
      </c>
      <c r="D56" s="37">
        <v>220.5</v>
      </c>
      <c r="E56" s="27">
        <v>220.5</v>
      </c>
      <c r="F56" s="26">
        <v>0</v>
      </c>
      <c r="G56" s="26">
        <v>0</v>
      </c>
      <c r="H56" s="26">
        <v>0</v>
      </c>
      <c r="I56" s="26">
        <v>0</v>
      </c>
      <c r="J56" s="27">
        <v>2100</v>
      </c>
      <c r="K56" s="27">
        <f t="shared" si="2"/>
        <v>2100</v>
      </c>
      <c r="L56" s="28">
        <f t="shared" si="0"/>
        <v>2320.5</v>
      </c>
      <c r="M56" s="28">
        <f t="shared" si="3"/>
        <v>1298320.5</v>
      </c>
      <c r="N56" s="28" t="s">
        <v>55</v>
      </c>
    </row>
    <row r="57" spans="1:14">
      <c r="A57" s="40">
        <f t="shared" si="1"/>
        <v>8</v>
      </c>
      <c r="B57" s="25" t="s">
        <v>17</v>
      </c>
      <c r="C57" s="26">
        <v>1</v>
      </c>
      <c r="D57" s="37">
        <v>220.5</v>
      </c>
      <c r="E57" s="27">
        <v>220.5</v>
      </c>
      <c r="F57" s="26">
        <v>0</v>
      </c>
      <c r="G57" s="26">
        <v>0</v>
      </c>
      <c r="H57" s="26">
        <v>0</v>
      </c>
      <c r="I57" s="26">
        <v>0</v>
      </c>
      <c r="J57" s="27">
        <v>2100</v>
      </c>
      <c r="K57" s="27">
        <f t="shared" si="2"/>
        <v>2100</v>
      </c>
      <c r="L57" s="28">
        <f t="shared" si="0"/>
        <v>2320.5</v>
      </c>
      <c r="M57" s="28">
        <f t="shared" si="3"/>
        <v>1298320.5</v>
      </c>
      <c r="N57" s="28" t="s">
        <v>55</v>
      </c>
    </row>
    <row r="58" spans="1:14">
      <c r="A58" s="40">
        <f t="shared" si="1"/>
        <v>9</v>
      </c>
      <c r="B58" s="25" t="s">
        <v>18</v>
      </c>
      <c r="C58" s="26">
        <v>1</v>
      </c>
      <c r="D58" s="37">
        <v>239.39999999999998</v>
      </c>
      <c r="E58" s="27">
        <v>239.39999999999998</v>
      </c>
      <c r="F58" s="26">
        <v>0</v>
      </c>
      <c r="G58" s="26">
        <v>0</v>
      </c>
      <c r="H58" s="26">
        <v>0</v>
      </c>
      <c r="I58" s="26">
        <v>0</v>
      </c>
      <c r="J58" s="27">
        <v>2100</v>
      </c>
      <c r="K58" s="27">
        <f t="shared" si="2"/>
        <v>2100</v>
      </c>
      <c r="L58" s="28">
        <f t="shared" si="0"/>
        <v>2339.4</v>
      </c>
      <c r="M58" s="28">
        <f t="shared" si="3"/>
        <v>1298339.3999999999</v>
      </c>
      <c r="N58" s="28" t="s">
        <v>55</v>
      </c>
    </row>
    <row r="59" spans="1:14">
      <c r="A59" s="40">
        <f t="shared" si="1"/>
        <v>9</v>
      </c>
      <c r="B59" s="25" t="s">
        <v>23</v>
      </c>
      <c r="C59" s="26">
        <v>1</v>
      </c>
      <c r="D59" s="37">
        <v>239.39999999999998</v>
      </c>
      <c r="E59" s="27">
        <v>239.39999999999998</v>
      </c>
      <c r="F59" s="26">
        <v>0</v>
      </c>
      <c r="G59" s="26">
        <v>0</v>
      </c>
      <c r="H59" s="26">
        <v>0</v>
      </c>
      <c r="I59" s="26">
        <v>0</v>
      </c>
      <c r="J59" s="27">
        <v>2100</v>
      </c>
      <c r="K59" s="27">
        <f t="shared" si="2"/>
        <v>2100</v>
      </c>
      <c r="L59" s="28">
        <f t="shared" si="0"/>
        <v>2339.4</v>
      </c>
      <c r="M59" s="28">
        <f t="shared" si="3"/>
        <v>1298339.3999999999</v>
      </c>
      <c r="N59" s="28" t="s">
        <v>55</v>
      </c>
    </row>
    <row r="60" spans="1:14">
      <c r="A60" s="40">
        <f t="shared" si="1"/>
        <v>8</v>
      </c>
      <c r="B60" s="25" t="s">
        <v>17</v>
      </c>
      <c r="C60" s="26">
        <v>1</v>
      </c>
      <c r="D60" s="37">
        <v>226.79999999999998</v>
      </c>
      <c r="E60" s="27">
        <v>226.79999999999998</v>
      </c>
      <c r="F60" s="26">
        <v>0</v>
      </c>
      <c r="G60" s="26">
        <v>0</v>
      </c>
      <c r="H60" s="26">
        <v>0</v>
      </c>
      <c r="I60" s="26">
        <v>0</v>
      </c>
      <c r="J60" s="27">
        <v>2100</v>
      </c>
      <c r="K60" s="27">
        <f t="shared" si="2"/>
        <v>2100</v>
      </c>
      <c r="L60" s="28">
        <f t="shared" si="0"/>
        <v>2326.8000000000002</v>
      </c>
      <c r="M60" s="28">
        <f t="shared" si="3"/>
        <v>1298326.8</v>
      </c>
      <c r="N60" s="28" t="s">
        <v>55</v>
      </c>
    </row>
    <row r="61" spans="1:14">
      <c r="A61" s="40">
        <f t="shared" si="1"/>
        <v>9</v>
      </c>
      <c r="B61" s="25" t="s">
        <v>18</v>
      </c>
      <c r="C61" s="26">
        <v>1</v>
      </c>
      <c r="D61" s="37">
        <v>226.79999999999998</v>
      </c>
      <c r="E61" s="27">
        <v>226.79999999999998</v>
      </c>
      <c r="F61" s="26">
        <v>0</v>
      </c>
      <c r="G61" s="26">
        <v>0</v>
      </c>
      <c r="H61" s="26">
        <v>0</v>
      </c>
      <c r="I61" s="26">
        <v>0</v>
      </c>
      <c r="J61" s="27">
        <v>2100</v>
      </c>
      <c r="K61" s="27">
        <f t="shared" si="2"/>
        <v>2100</v>
      </c>
      <c r="L61" s="28">
        <f t="shared" si="0"/>
        <v>2326.8000000000002</v>
      </c>
      <c r="M61" s="28">
        <f t="shared" si="3"/>
        <v>1298326.8</v>
      </c>
      <c r="N61" s="28" t="s">
        <v>55</v>
      </c>
    </row>
    <row r="62" spans="1:14">
      <c r="A62" s="40">
        <f t="shared" si="1"/>
        <v>11</v>
      </c>
      <c r="B62" s="25" t="s">
        <v>19</v>
      </c>
      <c r="C62" s="26">
        <v>1</v>
      </c>
      <c r="D62" s="37">
        <v>226.79999999999998</v>
      </c>
      <c r="E62" s="27">
        <v>226.79999999999998</v>
      </c>
      <c r="F62" s="26">
        <v>0</v>
      </c>
      <c r="G62" s="26">
        <v>0</v>
      </c>
      <c r="H62" s="26">
        <v>0</v>
      </c>
      <c r="I62" s="26">
        <v>0</v>
      </c>
      <c r="J62" s="27">
        <v>2100</v>
      </c>
      <c r="K62" s="27">
        <f t="shared" si="2"/>
        <v>2100</v>
      </c>
      <c r="L62" s="28">
        <f t="shared" si="0"/>
        <v>2326.8000000000002</v>
      </c>
      <c r="M62" s="28">
        <f t="shared" si="3"/>
        <v>1298326.8</v>
      </c>
      <c r="N62" s="28" t="s">
        <v>55</v>
      </c>
    </row>
    <row r="63" spans="1:14">
      <c r="A63" s="40">
        <f t="shared" si="1"/>
        <v>11</v>
      </c>
      <c r="B63" s="25" t="s">
        <v>20</v>
      </c>
      <c r="C63" s="26">
        <v>1</v>
      </c>
      <c r="D63" s="37">
        <v>226.79999999999998</v>
      </c>
      <c r="E63" s="27">
        <v>226.79999999999998</v>
      </c>
      <c r="F63" s="26">
        <v>0</v>
      </c>
      <c r="G63" s="26">
        <v>0</v>
      </c>
      <c r="H63" s="26">
        <v>0</v>
      </c>
      <c r="I63" s="26">
        <v>0</v>
      </c>
      <c r="J63" s="27">
        <v>2100</v>
      </c>
      <c r="K63" s="27">
        <f t="shared" si="2"/>
        <v>2100</v>
      </c>
      <c r="L63" s="28">
        <f t="shared" si="0"/>
        <v>2326.8000000000002</v>
      </c>
      <c r="M63" s="28">
        <f t="shared" si="3"/>
        <v>1298326.8</v>
      </c>
      <c r="N63" s="28" t="s">
        <v>55</v>
      </c>
    </row>
    <row r="64" spans="1:14">
      <c r="A64" s="40">
        <f t="shared" si="1"/>
        <v>11</v>
      </c>
      <c r="B64" s="25" t="s">
        <v>19</v>
      </c>
      <c r="C64" s="26">
        <v>1</v>
      </c>
      <c r="D64" s="37">
        <v>220.5</v>
      </c>
      <c r="E64" s="27">
        <v>220.5</v>
      </c>
      <c r="F64" s="26">
        <v>0</v>
      </c>
      <c r="G64" s="26">
        <v>0</v>
      </c>
      <c r="H64" s="26">
        <v>0</v>
      </c>
      <c r="I64" s="26">
        <v>0</v>
      </c>
      <c r="J64" s="27">
        <v>2100</v>
      </c>
      <c r="K64" s="27">
        <f t="shared" si="2"/>
        <v>2100</v>
      </c>
      <c r="L64" s="28">
        <f t="shared" si="0"/>
        <v>2320.5</v>
      </c>
      <c r="M64" s="28">
        <f t="shared" si="3"/>
        <v>1298320.5</v>
      </c>
      <c r="N64" s="28" t="s">
        <v>55</v>
      </c>
    </row>
    <row r="65" spans="1:14">
      <c r="A65" s="40">
        <f t="shared" si="1"/>
        <v>11</v>
      </c>
      <c r="B65" s="25" t="s">
        <v>20</v>
      </c>
      <c r="C65" s="26">
        <v>1</v>
      </c>
      <c r="D65" s="37">
        <v>226.79999999999998</v>
      </c>
      <c r="E65" s="27">
        <v>226.79999999999998</v>
      </c>
      <c r="F65" s="26">
        <v>0</v>
      </c>
      <c r="G65" s="26">
        <v>0</v>
      </c>
      <c r="H65" s="26">
        <v>0</v>
      </c>
      <c r="I65" s="26">
        <v>0</v>
      </c>
      <c r="J65" s="27">
        <v>2100</v>
      </c>
      <c r="K65" s="27">
        <f t="shared" si="2"/>
        <v>2100</v>
      </c>
      <c r="L65" s="28">
        <f t="shared" si="0"/>
        <v>2326.8000000000002</v>
      </c>
      <c r="M65" s="28">
        <f t="shared" si="3"/>
        <v>1298326.8</v>
      </c>
      <c r="N65" s="28" t="s">
        <v>55</v>
      </c>
    </row>
    <row r="66" spans="1:14">
      <c r="A66" s="40">
        <f t="shared" si="1"/>
        <v>7</v>
      </c>
      <c r="B66" s="25" t="s">
        <v>21</v>
      </c>
      <c r="C66" s="26">
        <v>1</v>
      </c>
      <c r="D66" s="37">
        <v>239.39999999999998</v>
      </c>
      <c r="E66" s="27">
        <v>239.39999999999998</v>
      </c>
      <c r="F66" s="26">
        <v>0</v>
      </c>
      <c r="G66" s="26">
        <v>0</v>
      </c>
      <c r="H66" s="26">
        <v>0</v>
      </c>
      <c r="I66" s="26">
        <v>0</v>
      </c>
      <c r="J66" s="27">
        <v>2100</v>
      </c>
      <c r="K66" s="27">
        <f t="shared" si="2"/>
        <v>2100</v>
      </c>
      <c r="L66" s="28">
        <f t="shared" ref="L66:L69" si="4">(E66+K66+I66+G66)</f>
        <v>2339.4</v>
      </c>
      <c r="M66" s="28">
        <f t="shared" si="3"/>
        <v>1298339.3999999999</v>
      </c>
      <c r="N66" s="28" t="s">
        <v>55</v>
      </c>
    </row>
    <row r="67" spans="1:14">
      <c r="A67" s="40">
        <f t="shared" ref="A67:A69" si="5">COUNTIFS($B$2:$B$69,B67)</f>
        <v>7</v>
      </c>
      <c r="B67" s="25" t="s">
        <v>22</v>
      </c>
      <c r="C67" s="26">
        <v>1</v>
      </c>
      <c r="D67" s="37">
        <v>239.39999999999998</v>
      </c>
      <c r="E67" s="27">
        <v>239.39999999999998</v>
      </c>
      <c r="F67" s="26">
        <v>0</v>
      </c>
      <c r="G67" s="26">
        <v>0</v>
      </c>
      <c r="H67" s="26">
        <v>0</v>
      </c>
      <c r="I67" s="26">
        <v>0</v>
      </c>
      <c r="J67" s="27">
        <v>2100</v>
      </c>
      <c r="K67" s="27">
        <f t="shared" ref="K67:K69" si="6">J67*C67</f>
        <v>2100</v>
      </c>
      <c r="L67" s="28">
        <f t="shared" si="4"/>
        <v>2339.4</v>
      </c>
      <c r="M67" s="28">
        <f t="shared" ref="M67:M69" si="7">L67+(24*60*60*15)</f>
        <v>1298339.3999999999</v>
      </c>
      <c r="N67" s="28" t="s">
        <v>55</v>
      </c>
    </row>
    <row r="68" spans="1:14">
      <c r="A68" s="40">
        <f t="shared" si="5"/>
        <v>9</v>
      </c>
      <c r="B68" s="25" t="s">
        <v>23</v>
      </c>
      <c r="C68" s="26">
        <v>1</v>
      </c>
      <c r="D68" s="37">
        <v>239.39999999999998</v>
      </c>
      <c r="E68" s="27">
        <v>239.39999999999998</v>
      </c>
      <c r="F68" s="26">
        <v>0</v>
      </c>
      <c r="G68" s="26">
        <v>0</v>
      </c>
      <c r="H68" s="26">
        <v>0</v>
      </c>
      <c r="I68" s="26">
        <v>0</v>
      </c>
      <c r="J68" s="27">
        <v>2100</v>
      </c>
      <c r="K68" s="27">
        <f t="shared" si="6"/>
        <v>2100</v>
      </c>
      <c r="L68" s="28">
        <f t="shared" si="4"/>
        <v>2339.4</v>
      </c>
      <c r="M68" s="28">
        <f t="shared" si="7"/>
        <v>1298339.3999999999</v>
      </c>
      <c r="N68" s="28" t="s">
        <v>55</v>
      </c>
    </row>
    <row r="69" spans="1:14">
      <c r="A69" s="40">
        <f t="shared" si="5"/>
        <v>6</v>
      </c>
      <c r="B69" s="25" t="s">
        <v>16</v>
      </c>
      <c r="C69" s="26">
        <v>1</v>
      </c>
      <c r="D69" s="37">
        <v>226.79999999999998</v>
      </c>
      <c r="E69" s="27">
        <v>226.79999999999998</v>
      </c>
      <c r="F69" s="26">
        <v>0</v>
      </c>
      <c r="G69" s="26">
        <v>0</v>
      </c>
      <c r="H69" s="26">
        <v>0</v>
      </c>
      <c r="I69" s="26">
        <v>0</v>
      </c>
      <c r="J69" s="27">
        <v>2100</v>
      </c>
      <c r="K69" s="27">
        <f t="shared" si="6"/>
        <v>2100</v>
      </c>
      <c r="L69" s="28">
        <f t="shared" si="4"/>
        <v>2326.8000000000002</v>
      </c>
      <c r="M69" s="28">
        <f t="shared" si="7"/>
        <v>1298326.8</v>
      </c>
      <c r="N69" s="28" t="s">
        <v>55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BS241"/>
  <sheetViews>
    <sheetView showGridLines="0" tabSelected="1" topLeftCell="A220" workbookViewId="0">
      <selection activeCell="Q241" sqref="Q241"/>
    </sheetView>
  </sheetViews>
  <sheetFormatPr defaultRowHeight="15"/>
  <cols>
    <col min="2" max="2" width="11.7109375" style="8" customWidth="1"/>
    <col min="3" max="5" width="14.85546875" style="8" customWidth="1"/>
    <col min="6" max="6" width="5.5703125" style="8" customWidth="1"/>
    <col min="7" max="7" width="9.140625" style="12" bestFit="1" customWidth="1"/>
    <col min="8" max="9" width="9.140625" style="8"/>
    <col min="10" max="10" width="12.7109375" style="8" bestFit="1" customWidth="1"/>
    <col min="11" max="11" width="10.140625" style="8" bestFit="1" customWidth="1"/>
    <col min="12" max="71" width="9.140625" style="8"/>
  </cols>
  <sheetData>
    <row r="2" spans="1:17">
      <c r="D2" s="41" t="s">
        <v>45</v>
      </c>
      <c r="E2" s="41"/>
      <c r="F2" s="35"/>
    </row>
    <row r="3" spans="1:17">
      <c r="B3" s="10" t="s">
        <v>57</v>
      </c>
      <c r="C3" s="10" t="s">
        <v>58</v>
      </c>
      <c r="D3" s="36" t="s">
        <v>57</v>
      </c>
      <c r="E3" s="36" t="s">
        <v>58</v>
      </c>
      <c r="F3" s="35"/>
      <c r="H3" s="10" t="s">
        <v>40</v>
      </c>
      <c r="I3" s="10" t="s">
        <v>41</v>
      </c>
      <c r="J3" s="10" t="s">
        <v>42</v>
      </c>
    </row>
    <row r="4" spans="1:17">
      <c r="A4" s="42">
        <f>LOOKUP(G4,pedidos!B2:B237,pedidos!E2:E237)</f>
        <v>220.5</v>
      </c>
      <c r="B4" s="9">
        <f>IFERROR(MATCH(G4,pedidos_Lamin!$B$2:$B$169,0),0)</f>
        <v>0</v>
      </c>
      <c r="C4" s="9">
        <f>IFERROR(MATCH(G4,pedidos_conv!$B$2:$B$69,0),0)</f>
        <v>4</v>
      </c>
      <c r="D4" s="9">
        <f>IF(B4=0,0,VLOOKUP(G4,pedidos!$B$2:$N$237,4))</f>
        <v>0</v>
      </c>
      <c r="E4" s="9">
        <f>IF(C4=0,0,VLOOKUP(G4,pedidos_conv!$B$2:$N$69,4))</f>
        <v>226.79999999999998</v>
      </c>
      <c r="F4" s="9">
        <v>1</v>
      </c>
      <c r="G4" s="14" t="s">
        <v>19</v>
      </c>
      <c r="H4" s="9">
        <f>MATCH(G4,Plant_Matriz_Setup!$A$1:$A$33)</f>
        <v>20</v>
      </c>
      <c r="I4" s="9">
        <f>MATCH(G5,Plant_Matriz_Setup!$A$1:$AG$1)</f>
        <v>23</v>
      </c>
      <c r="J4" s="9" t="str">
        <f>VLOOKUP(G4,Plant_Matriz_Setup!$A$1:$AG$33,I4)</f>
        <v>1:00.0000</v>
      </c>
      <c r="K4" s="16" t="str">
        <f>J4</f>
        <v>1:00.0000</v>
      </c>
      <c r="L4" s="17" t="str">
        <f>RIGHT(K4,8)</f>
        <v>:00.0000</v>
      </c>
      <c r="M4" s="18">
        <f>LEN(K4)</f>
        <v>9</v>
      </c>
      <c r="N4" s="18">
        <f>LEN(L4)</f>
        <v>8</v>
      </c>
      <c r="O4" s="18">
        <f>M4-N4</f>
        <v>1</v>
      </c>
      <c r="P4" s="15" t="str">
        <f>LEFT(K4,O4)</f>
        <v>1</v>
      </c>
      <c r="Q4" s="15">
        <f t="shared" ref="Q4:Q8" si="0">IF(O4=0,0,VALUE(P4))</f>
        <v>1</v>
      </c>
    </row>
    <row r="5" spans="1:17">
      <c r="B5" s="9">
        <f>IFERROR(MATCH(G5,pedidos_Lamin!$B$2:$B$169,0),0)</f>
        <v>0</v>
      </c>
      <c r="C5" s="9">
        <f>IFERROR(MATCH(G5,pedidos_conv!$B$2:$B$69,0),0)</f>
        <v>7</v>
      </c>
      <c r="D5" s="9">
        <f>IF(B5=0,0,VLOOKUP(G5,pedidos!$B$2:$N$237,4))</f>
        <v>0</v>
      </c>
      <c r="E5" s="9">
        <f>IF(C5=0,0,VLOOKUP(G5,pedidos_conv!$B$2:$N$69,4))</f>
        <v>245.7</v>
      </c>
      <c r="F5" s="9">
        <f>F4+1</f>
        <v>2</v>
      </c>
      <c r="G5" s="14" t="s">
        <v>22</v>
      </c>
      <c r="H5" s="9">
        <f>MATCH(G5,Plant_Matriz_Setup!$A$1:$A$33)</f>
        <v>23</v>
      </c>
      <c r="I5" s="9">
        <f>MATCH(G6,Plant_Matriz_Setup!$A$1:$AG$1)</f>
        <v>24</v>
      </c>
      <c r="J5" s="9" t="str">
        <f>VLOOKUP(G5,Plant_Matriz_Setup!$A$1:$AG$33,I5)</f>
        <v>10:00.0000</v>
      </c>
      <c r="K5" s="16" t="str">
        <f t="shared" ref="K5:K68" si="1">J5</f>
        <v>10:00.0000</v>
      </c>
      <c r="L5" s="17" t="str">
        <f t="shared" ref="L5:L68" si="2">RIGHT(K5,8)</f>
        <v>:00.0000</v>
      </c>
      <c r="M5" s="18">
        <f t="shared" ref="M5:M68" si="3">LEN(K5)</f>
        <v>10</v>
      </c>
      <c r="N5" s="18">
        <f t="shared" ref="N5:N68" si="4">LEN(L5)</f>
        <v>8</v>
      </c>
      <c r="O5" s="18">
        <f t="shared" ref="O5:O68" si="5">M5-N5</f>
        <v>2</v>
      </c>
      <c r="P5" s="15" t="str">
        <f t="shared" ref="P5:P68" si="6">LEFT(K5,O5)</f>
        <v>10</v>
      </c>
      <c r="Q5" s="15">
        <f t="shared" si="0"/>
        <v>10</v>
      </c>
    </row>
    <row r="6" spans="1:17">
      <c r="B6" s="9">
        <f>IFERROR(MATCH(G6,pedidos_Lamin!$B$2:$B$169,0),0)</f>
        <v>0</v>
      </c>
      <c r="C6" s="9">
        <f>IFERROR(MATCH(G6,pedidos_conv!$B$2:$B$69,0),0)</f>
        <v>8</v>
      </c>
      <c r="D6" s="9">
        <f>IF(B6=0,0,VLOOKUP(G6,pedidos!$B$2:$N$237,4))</f>
        <v>0</v>
      </c>
      <c r="E6" s="9">
        <f>IF(C6=0,0,VLOOKUP(G6,pedidos_conv!$B$2:$N$69,4))</f>
        <v>239.39999999999998</v>
      </c>
      <c r="F6" s="9">
        <f t="shared" ref="F6:F69" si="7">F5+1</f>
        <v>3</v>
      </c>
      <c r="G6" s="14" t="s">
        <v>23</v>
      </c>
      <c r="H6" s="9">
        <f>MATCH(G6,Plant_Matriz_Setup!$A$1:$A$33)</f>
        <v>24</v>
      </c>
      <c r="I6" s="9">
        <f>MATCH(G7,Plant_Matriz_Setup!$A$1:$AG$1)</f>
        <v>17</v>
      </c>
      <c r="J6" s="9" t="str">
        <f>VLOOKUP(G6,Plant_Matriz_Setup!$A$1:$AG$33,I6)</f>
        <v>2:00.0000</v>
      </c>
      <c r="K6" s="16" t="str">
        <f t="shared" si="1"/>
        <v>2:00.0000</v>
      </c>
      <c r="L6" s="17" t="str">
        <f t="shared" si="2"/>
        <v>:00.0000</v>
      </c>
      <c r="M6" s="18">
        <f t="shared" si="3"/>
        <v>9</v>
      </c>
      <c r="N6" s="18">
        <f t="shared" si="4"/>
        <v>8</v>
      </c>
      <c r="O6" s="18">
        <f t="shared" si="5"/>
        <v>1</v>
      </c>
      <c r="P6" s="15" t="str">
        <f t="shared" si="6"/>
        <v>2</v>
      </c>
      <c r="Q6" s="15">
        <f t="shared" si="0"/>
        <v>2</v>
      </c>
    </row>
    <row r="7" spans="1:17">
      <c r="B7" s="9">
        <f>IFERROR(MATCH(G7,pedidos_Lamin!$B$2:$B$169,0),0)</f>
        <v>0</v>
      </c>
      <c r="C7" s="9">
        <f>IFERROR(MATCH(G7,pedidos_conv!$B$2:$B$69,0),0)</f>
        <v>1</v>
      </c>
      <c r="D7" s="9">
        <f>IF(B7=0,0,VLOOKUP(G7,pedidos!$B$2:$N$237,4))</f>
        <v>0</v>
      </c>
      <c r="E7" s="9">
        <f>IF(C7=0,0,VLOOKUP(G7,pedidos_conv!$B$2:$N$69,4))</f>
        <v>226.79999999999998</v>
      </c>
      <c r="F7" s="9">
        <f t="shared" si="7"/>
        <v>4</v>
      </c>
      <c r="G7" s="14" t="s">
        <v>16</v>
      </c>
      <c r="H7" s="9">
        <f>MATCH(G7,Plant_Matriz_Setup!$A$1:$A$33)</f>
        <v>17</v>
      </c>
      <c r="I7" s="9">
        <f>MATCH(G8,Plant_Matriz_Setup!$A$1:$AG$1)</f>
        <v>24</v>
      </c>
      <c r="J7" s="9" t="str">
        <f>VLOOKUP(G7,Plant_Matriz_Setup!$A$1:$AG$33,I7)</f>
        <v>5:00.0000</v>
      </c>
      <c r="K7" s="16" t="str">
        <f t="shared" si="1"/>
        <v>5:00.0000</v>
      </c>
      <c r="L7" s="17" t="str">
        <f t="shared" si="2"/>
        <v>:00.0000</v>
      </c>
      <c r="M7" s="18">
        <f t="shared" si="3"/>
        <v>9</v>
      </c>
      <c r="N7" s="18">
        <f t="shared" si="4"/>
        <v>8</v>
      </c>
      <c r="O7" s="18">
        <f t="shared" si="5"/>
        <v>1</v>
      </c>
      <c r="P7" s="15" t="str">
        <f t="shared" si="6"/>
        <v>5</v>
      </c>
      <c r="Q7" s="15">
        <f t="shared" si="0"/>
        <v>5</v>
      </c>
    </row>
    <row r="8" spans="1:17">
      <c r="B8" s="9">
        <f>IFERROR(MATCH(G8,pedidos_Lamin!$B$2:$B$169,0),0)</f>
        <v>0</v>
      </c>
      <c r="C8" s="9">
        <f>IFERROR(MATCH(G8,pedidos_conv!$B$2:$B$69,0),0)</f>
        <v>8</v>
      </c>
      <c r="D8" s="9">
        <f>IF(B8=0,0,VLOOKUP(G8,pedidos!$B$2:$N$237,4))</f>
        <v>0</v>
      </c>
      <c r="E8" s="9">
        <f>IF(C8=0,0,VLOOKUP(G8,pedidos_conv!$B$2:$N$69,4))</f>
        <v>239.39999999999998</v>
      </c>
      <c r="F8" s="9">
        <f t="shared" si="7"/>
        <v>5</v>
      </c>
      <c r="G8" s="14" t="s">
        <v>23</v>
      </c>
      <c r="H8" s="9">
        <f>MATCH(G8,Plant_Matriz_Setup!$A$1:$A$33)</f>
        <v>24</v>
      </c>
      <c r="I8" s="9">
        <f>MATCH(G9,Plant_Matriz_Setup!$A$1:$AG$1)</f>
        <v>21</v>
      </c>
      <c r="J8" s="9" t="str">
        <f>VLOOKUP(G8,Plant_Matriz_Setup!$A$1:$AG$33,I8)</f>
        <v>5:00.0000</v>
      </c>
      <c r="K8" s="16" t="str">
        <f t="shared" si="1"/>
        <v>5:00.0000</v>
      </c>
      <c r="L8" s="17" t="str">
        <f t="shared" si="2"/>
        <v>:00.0000</v>
      </c>
      <c r="M8" s="18">
        <f t="shared" si="3"/>
        <v>9</v>
      </c>
      <c r="N8" s="18">
        <f t="shared" si="4"/>
        <v>8</v>
      </c>
      <c r="O8" s="18">
        <f t="shared" si="5"/>
        <v>1</v>
      </c>
      <c r="P8" s="15" t="str">
        <f t="shared" si="6"/>
        <v>5</v>
      </c>
      <c r="Q8" s="15">
        <f t="shared" si="0"/>
        <v>5</v>
      </c>
    </row>
    <row r="9" spans="1:17">
      <c r="B9" s="9">
        <f>IFERROR(MATCH(G9,pedidos_Lamin!$B$2:$B$169,0),0)</f>
        <v>0</v>
      </c>
      <c r="C9" s="9">
        <f>IFERROR(MATCH(G9,pedidos_conv!$B$2:$B$69,0),0)</f>
        <v>5</v>
      </c>
      <c r="D9" s="9">
        <f>IF(B9=0,0,VLOOKUP(G9,pedidos!$B$2:$N$237,4))</f>
        <v>0</v>
      </c>
      <c r="E9" s="9">
        <f>IF(C9=0,0,VLOOKUP(G9,pedidos_conv!$B$2:$N$69,4))</f>
        <v>220.5</v>
      </c>
      <c r="F9" s="9">
        <f t="shared" si="7"/>
        <v>6</v>
      </c>
      <c r="G9" s="14" t="s">
        <v>20</v>
      </c>
      <c r="H9" s="9">
        <f>MATCH(G9,Plant_Matriz_Setup!$A$1:$A$33)</f>
        <v>21</v>
      </c>
      <c r="I9" s="9">
        <f>MATCH(G10,Plant_Matriz_Setup!$A$1:$AG$1)</f>
        <v>21</v>
      </c>
      <c r="J9" s="9" t="str">
        <f>VLOOKUP(G9,Plant_Matriz_Setup!$A$1:$AG$33,I9)</f>
        <v>0.0000</v>
      </c>
      <c r="K9" s="16" t="str">
        <f t="shared" si="1"/>
        <v>0.0000</v>
      </c>
      <c r="L9" s="17" t="str">
        <f t="shared" si="2"/>
        <v>0.0000</v>
      </c>
      <c r="M9" s="18">
        <f t="shared" si="3"/>
        <v>6</v>
      </c>
      <c r="N9" s="18">
        <f t="shared" si="4"/>
        <v>6</v>
      </c>
      <c r="O9" s="18">
        <f t="shared" si="5"/>
        <v>0</v>
      </c>
      <c r="P9" s="19" t="str">
        <f t="shared" si="6"/>
        <v/>
      </c>
      <c r="Q9" s="15">
        <f>IF(O9=0,0,VALUE(P9))</f>
        <v>0</v>
      </c>
    </row>
    <row r="10" spans="1:17">
      <c r="B10" s="9">
        <f>IFERROR(MATCH(G10,pedidos_Lamin!$B$2:$B$169,0),0)</f>
        <v>0</v>
      </c>
      <c r="C10" s="9">
        <f>IFERROR(MATCH(G10,pedidos_conv!$B$2:$B$69,0),0)</f>
        <v>5</v>
      </c>
      <c r="D10" s="9">
        <f>IF(B10=0,0,VLOOKUP(G10,pedidos!$B$2:$N$237,4))</f>
        <v>0</v>
      </c>
      <c r="E10" s="9">
        <f>IF(C10=0,0,VLOOKUP(G10,pedidos_conv!$B$2:$N$69,4))</f>
        <v>220.5</v>
      </c>
      <c r="F10" s="9">
        <f t="shared" si="7"/>
        <v>7</v>
      </c>
      <c r="G10" s="14" t="s">
        <v>20</v>
      </c>
      <c r="H10" s="9">
        <f>MATCH(G10,Plant_Matriz_Setup!$A$1:$A$33)</f>
        <v>21</v>
      </c>
      <c r="I10" s="9">
        <f>MATCH(G11,Plant_Matriz_Setup!$A$1:$AG$1)</f>
        <v>21</v>
      </c>
      <c r="J10" s="9" t="str">
        <f>VLOOKUP(G10,Plant_Matriz_Setup!$A$1:$AG$33,I10)</f>
        <v>0.0000</v>
      </c>
      <c r="K10" s="16" t="str">
        <f t="shared" si="1"/>
        <v>0.0000</v>
      </c>
      <c r="L10" s="17" t="str">
        <f t="shared" si="2"/>
        <v>0.0000</v>
      </c>
      <c r="M10" s="18">
        <f t="shared" si="3"/>
        <v>6</v>
      </c>
      <c r="N10" s="18">
        <f t="shared" si="4"/>
        <v>6</v>
      </c>
      <c r="O10" s="18">
        <f t="shared" si="5"/>
        <v>0</v>
      </c>
      <c r="P10" s="19" t="str">
        <f t="shared" si="6"/>
        <v/>
      </c>
      <c r="Q10" s="15">
        <f t="shared" ref="Q10:Q73" si="8">IF(O10=0,0,VALUE(P10))</f>
        <v>0</v>
      </c>
    </row>
    <row r="11" spans="1:17">
      <c r="B11" s="9">
        <f>IFERROR(MATCH(G11,pedidos_Lamin!$B$2:$B$169,0),0)</f>
        <v>0</v>
      </c>
      <c r="C11" s="9">
        <f>IFERROR(MATCH(G11,pedidos_conv!$B$2:$B$69,0),0)</f>
        <v>5</v>
      </c>
      <c r="D11" s="9">
        <f>IF(B11=0,0,VLOOKUP(G11,pedidos!$B$2:$N$237,4))</f>
        <v>0</v>
      </c>
      <c r="E11" s="9">
        <f>IF(C11=0,0,VLOOKUP(G11,pedidos_conv!$B$2:$N$69,4))</f>
        <v>220.5</v>
      </c>
      <c r="F11" s="9">
        <f t="shared" si="7"/>
        <v>8</v>
      </c>
      <c r="G11" s="14" t="s">
        <v>20</v>
      </c>
      <c r="H11" s="9">
        <f>MATCH(G11,Plant_Matriz_Setup!$A$1:$A$33)</f>
        <v>21</v>
      </c>
      <c r="I11" s="9">
        <f>MATCH(G12,Plant_Matriz_Setup!$A$1:$AG$1)</f>
        <v>22</v>
      </c>
      <c r="J11" s="9" t="str">
        <f>VLOOKUP(G11,Plant_Matriz_Setup!$A$1:$AG$33,I11)</f>
        <v>1:00.0000</v>
      </c>
      <c r="K11" s="16" t="str">
        <f t="shared" si="1"/>
        <v>1:00.0000</v>
      </c>
      <c r="L11" s="17" t="str">
        <f t="shared" si="2"/>
        <v>:00.0000</v>
      </c>
      <c r="M11" s="18">
        <f t="shared" si="3"/>
        <v>9</v>
      </c>
      <c r="N11" s="18">
        <f t="shared" si="4"/>
        <v>8</v>
      </c>
      <c r="O11" s="18">
        <f t="shared" si="5"/>
        <v>1</v>
      </c>
      <c r="P11" s="19" t="str">
        <f t="shared" si="6"/>
        <v>1</v>
      </c>
      <c r="Q11" s="15">
        <f t="shared" si="8"/>
        <v>1</v>
      </c>
    </row>
    <row r="12" spans="1:17">
      <c r="B12" s="9">
        <f>IFERROR(MATCH(G12,pedidos_Lamin!$B$2:$B$169,0),0)</f>
        <v>0</v>
      </c>
      <c r="C12" s="9">
        <f>IFERROR(MATCH(G12,pedidos_conv!$B$2:$B$69,0),0)</f>
        <v>6</v>
      </c>
      <c r="D12" s="9">
        <f>IF(B12=0,0,VLOOKUP(G12,pedidos!$B$2:$N$237,4))</f>
        <v>0</v>
      </c>
      <c r="E12" s="9">
        <f>IF(C12=0,0,VLOOKUP(G12,pedidos_conv!$B$2:$N$69,4))</f>
        <v>220.5</v>
      </c>
      <c r="F12" s="9">
        <f t="shared" si="7"/>
        <v>9</v>
      </c>
      <c r="G12" s="14" t="s">
        <v>21</v>
      </c>
      <c r="H12" s="9">
        <f>MATCH(G12,Plant_Matriz_Setup!$A$1:$A$33)</f>
        <v>22</v>
      </c>
      <c r="I12" s="9">
        <f>MATCH(G13,Plant_Matriz_Setup!$A$1:$AG$1)</f>
        <v>24</v>
      </c>
      <c r="J12" s="9" t="str">
        <f>VLOOKUP(G12,Plant_Matriz_Setup!$A$1:$AG$33,I12)</f>
        <v>5:00.0000</v>
      </c>
      <c r="K12" s="16" t="str">
        <f t="shared" si="1"/>
        <v>5:00.0000</v>
      </c>
      <c r="L12" s="17" t="str">
        <f t="shared" si="2"/>
        <v>:00.0000</v>
      </c>
      <c r="M12" s="18">
        <f t="shared" si="3"/>
        <v>9</v>
      </c>
      <c r="N12" s="18">
        <f t="shared" si="4"/>
        <v>8</v>
      </c>
      <c r="O12" s="18">
        <f t="shared" si="5"/>
        <v>1</v>
      </c>
      <c r="P12" s="19" t="str">
        <f t="shared" si="6"/>
        <v>5</v>
      </c>
      <c r="Q12" s="15">
        <f t="shared" si="8"/>
        <v>5</v>
      </c>
    </row>
    <row r="13" spans="1:17">
      <c r="B13" s="9">
        <f>IFERROR(MATCH(G13,pedidos_Lamin!$B$2:$B$169,0),0)</f>
        <v>0</v>
      </c>
      <c r="C13" s="9">
        <f>IFERROR(MATCH(G13,pedidos_conv!$B$2:$B$69,0),0)</f>
        <v>8</v>
      </c>
      <c r="D13" s="9">
        <f>IF(B13=0,0,VLOOKUP(G13,pedidos!$B$2:$N$237,4))</f>
        <v>0</v>
      </c>
      <c r="E13" s="9">
        <f>IF(C13=0,0,VLOOKUP(G13,pedidos_conv!$B$2:$N$69,4))</f>
        <v>239.39999999999998</v>
      </c>
      <c r="F13" s="9">
        <f t="shared" si="7"/>
        <v>10</v>
      </c>
      <c r="G13" s="14" t="s">
        <v>23</v>
      </c>
      <c r="H13" s="9">
        <f>MATCH(G13,Plant_Matriz_Setup!$A$1:$A$33)</f>
        <v>24</v>
      </c>
      <c r="I13" s="9">
        <f>MATCH(G14,Plant_Matriz_Setup!$A$1:$AG$1)</f>
        <v>17</v>
      </c>
      <c r="J13" s="9" t="str">
        <f>VLOOKUP(G13,Plant_Matriz_Setup!$A$1:$AG$33,I13)</f>
        <v>2:00.0000</v>
      </c>
      <c r="K13" s="16" t="str">
        <f t="shared" si="1"/>
        <v>2:00.0000</v>
      </c>
      <c r="L13" s="17" t="str">
        <f t="shared" si="2"/>
        <v>:00.0000</v>
      </c>
      <c r="M13" s="18">
        <f t="shared" si="3"/>
        <v>9</v>
      </c>
      <c r="N13" s="18">
        <f t="shared" si="4"/>
        <v>8</v>
      </c>
      <c r="O13" s="18">
        <f t="shared" si="5"/>
        <v>1</v>
      </c>
      <c r="P13" s="19" t="str">
        <f t="shared" si="6"/>
        <v>2</v>
      </c>
      <c r="Q13" s="15">
        <f t="shared" si="8"/>
        <v>2</v>
      </c>
    </row>
    <row r="14" spans="1:17">
      <c r="B14" s="9">
        <f>IFERROR(MATCH(G14,pedidos_Lamin!$B$2:$B$169,0),0)</f>
        <v>0</v>
      </c>
      <c r="C14" s="9">
        <f>IFERROR(MATCH(G14,pedidos_conv!$B$2:$B$69,0),0)</f>
        <v>1</v>
      </c>
      <c r="D14" s="9">
        <f>IF(B14=0,0,VLOOKUP(G14,pedidos!$B$2:$N$237,4))</f>
        <v>0</v>
      </c>
      <c r="E14" s="9">
        <f>IF(C14=0,0,VLOOKUP(G14,pedidos_conv!$B$2:$N$69,4))</f>
        <v>226.79999999999998</v>
      </c>
      <c r="F14" s="9">
        <f t="shared" si="7"/>
        <v>11</v>
      </c>
      <c r="G14" s="14" t="s">
        <v>16</v>
      </c>
      <c r="H14" s="9">
        <f>MATCH(G14,Plant_Matriz_Setup!$A$1:$A$33)</f>
        <v>17</v>
      </c>
      <c r="I14" s="9">
        <f>MATCH(G15,Plant_Matriz_Setup!$A$1:$AG$1)</f>
        <v>18</v>
      </c>
      <c r="J14" s="9" t="str">
        <f>VLOOKUP(G14,Plant_Matriz_Setup!$A$1:$AG$33,I14)</f>
        <v>10:00.0000</v>
      </c>
      <c r="K14" s="16" t="str">
        <f t="shared" si="1"/>
        <v>10:00.0000</v>
      </c>
      <c r="L14" s="17" t="str">
        <f t="shared" si="2"/>
        <v>:00.0000</v>
      </c>
      <c r="M14" s="18">
        <f t="shared" si="3"/>
        <v>10</v>
      </c>
      <c r="N14" s="18">
        <f t="shared" si="4"/>
        <v>8</v>
      </c>
      <c r="O14" s="18">
        <f t="shared" si="5"/>
        <v>2</v>
      </c>
      <c r="P14" s="19" t="str">
        <f t="shared" si="6"/>
        <v>10</v>
      </c>
      <c r="Q14" s="15">
        <f t="shared" si="8"/>
        <v>10</v>
      </c>
    </row>
    <row r="15" spans="1:17">
      <c r="B15" s="9">
        <f>IFERROR(MATCH(G15,pedidos_Lamin!$B$2:$B$169,0),0)</f>
        <v>0</v>
      </c>
      <c r="C15" s="9">
        <f>IFERROR(MATCH(G15,pedidos_conv!$B$2:$B$69,0),0)</f>
        <v>2</v>
      </c>
      <c r="D15" s="9">
        <f>IF(B15=0,0,VLOOKUP(G15,pedidos!$B$2:$N$237,4))</f>
        <v>0</v>
      </c>
      <c r="E15" s="9">
        <f>IF(C15=0,0,VLOOKUP(G15,pedidos_conv!$B$2:$N$69,4))</f>
        <v>220.5</v>
      </c>
      <c r="F15" s="9">
        <f t="shared" si="7"/>
        <v>12</v>
      </c>
      <c r="G15" s="14" t="s">
        <v>17</v>
      </c>
      <c r="H15" s="9">
        <f>MATCH(G15,Plant_Matriz_Setup!$A$1:$A$33)</f>
        <v>18</v>
      </c>
      <c r="I15" s="9">
        <f>MATCH(G16,Plant_Matriz_Setup!$A$1:$AG$1)</f>
        <v>20</v>
      </c>
      <c r="J15" s="9" t="str">
        <f>VLOOKUP(G15,Plant_Matriz_Setup!$A$1:$AG$33,I15)</f>
        <v>10:00.0000</v>
      </c>
      <c r="K15" s="16" t="str">
        <f t="shared" si="1"/>
        <v>10:00.0000</v>
      </c>
      <c r="L15" s="17" t="str">
        <f t="shared" si="2"/>
        <v>:00.0000</v>
      </c>
      <c r="M15" s="18">
        <f t="shared" si="3"/>
        <v>10</v>
      </c>
      <c r="N15" s="18">
        <f t="shared" si="4"/>
        <v>8</v>
      </c>
      <c r="O15" s="18">
        <f t="shared" si="5"/>
        <v>2</v>
      </c>
      <c r="P15" s="19" t="str">
        <f t="shared" si="6"/>
        <v>10</v>
      </c>
      <c r="Q15" s="15">
        <f t="shared" si="8"/>
        <v>10</v>
      </c>
    </row>
    <row r="16" spans="1:17">
      <c r="B16" s="9">
        <f>IFERROR(MATCH(G16,pedidos_Lamin!$B$2:$B$169,0),0)</f>
        <v>0</v>
      </c>
      <c r="C16" s="9">
        <f>IFERROR(MATCH(G16,pedidos_conv!$B$2:$B$69,0),0)</f>
        <v>4</v>
      </c>
      <c r="D16" s="9">
        <f>IF(B16=0,0,VLOOKUP(G16,pedidos!$B$2:$N$237,4))</f>
        <v>0</v>
      </c>
      <c r="E16" s="9">
        <f>IF(C16=0,0,VLOOKUP(G16,pedidos_conv!$B$2:$N$69,4))</f>
        <v>226.79999999999998</v>
      </c>
      <c r="F16" s="9">
        <f t="shared" si="7"/>
        <v>13</v>
      </c>
      <c r="G16" s="14" t="s">
        <v>19</v>
      </c>
      <c r="H16" s="9">
        <f>MATCH(G16,Plant_Matriz_Setup!$A$1:$A$33)</f>
        <v>20</v>
      </c>
      <c r="I16" s="9">
        <f>MATCH(G17,Plant_Matriz_Setup!$A$1:$AG$1)</f>
        <v>30</v>
      </c>
      <c r="J16" s="9" t="str">
        <f>VLOOKUP(G16,Plant_Matriz_Setup!$A$1:$AG$33,I16)</f>
        <v>1:00.0000</v>
      </c>
      <c r="K16" s="16" t="str">
        <f t="shared" si="1"/>
        <v>1:00.0000</v>
      </c>
      <c r="L16" s="17" t="str">
        <f t="shared" si="2"/>
        <v>:00.0000</v>
      </c>
      <c r="M16" s="18">
        <f t="shared" si="3"/>
        <v>9</v>
      </c>
      <c r="N16" s="18">
        <f t="shared" si="4"/>
        <v>8</v>
      </c>
      <c r="O16" s="18">
        <f t="shared" si="5"/>
        <v>1</v>
      </c>
      <c r="P16" s="19" t="str">
        <f t="shared" si="6"/>
        <v>1</v>
      </c>
      <c r="Q16" s="15">
        <f t="shared" si="8"/>
        <v>1</v>
      </c>
    </row>
    <row r="17" spans="2:17">
      <c r="B17" s="9">
        <f>IFERROR(MATCH(G17,pedidos_Lamin!$B$2:$B$169,0),0)</f>
        <v>2</v>
      </c>
      <c r="C17" s="9">
        <f>IFERROR(MATCH(G17,pedidos_conv!$B$2:$B$69,0),0)</f>
        <v>0</v>
      </c>
      <c r="D17" s="9">
        <f>IF(B17=0,0,VLOOKUP(G17,pedidos!$B$2:$N$237,4))</f>
        <v>226.79999999999998</v>
      </c>
      <c r="E17" s="9">
        <f>IF(C17=0,0,VLOOKUP(G17,pedidos_conv!$B$2:$N$69,4))</f>
        <v>0</v>
      </c>
      <c r="F17" s="9">
        <f t="shared" si="7"/>
        <v>14</v>
      </c>
      <c r="G17" s="14" t="s">
        <v>29</v>
      </c>
      <c r="H17" s="9">
        <f>MATCH(G17,Plant_Matriz_Setup!$A$1:$A$33)</f>
        <v>30</v>
      </c>
      <c r="I17" s="9">
        <f>MATCH(G18,Plant_Matriz_Setup!$A$1:$AG$1)</f>
        <v>27</v>
      </c>
      <c r="J17" s="9" t="str">
        <f>VLOOKUP(G17,Plant_Matriz_Setup!$A$1:$AG$33,I17)</f>
        <v>5:00.0000</v>
      </c>
      <c r="K17" s="16" t="str">
        <f t="shared" si="1"/>
        <v>5:00.0000</v>
      </c>
      <c r="L17" s="17" t="str">
        <f t="shared" si="2"/>
        <v>:00.0000</v>
      </c>
      <c r="M17" s="18">
        <f t="shared" si="3"/>
        <v>9</v>
      </c>
      <c r="N17" s="18">
        <f t="shared" si="4"/>
        <v>8</v>
      </c>
      <c r="O17" s="18">
        <f t="shared" si="5"/>
        <v>1</v>
      </c>
      <c r="P17" s="19" t="str">
        <f t="shared" si="6"/>
        <v>5</v>
      </c>
      <c r="Q17" s="15">
        <f t="shared" si="8"/>
        <v>5</v>
      </c>
    </row>
    <row r="18" spans="2:17">
      <c r="B18" s="9">
        <f>IFERROR(MATCH(G18,pedidos_Lamin!$B$2:$B$169,0),0)</f>
        <v>21</v>
      </c>
      <c r="C18" s="9">
        <f>IFERROR(MATCH(G18,pedidos_conv!$B$2:$B$69,0),0)</f>
        <v>0</v>
      </c>
      <c r="D18" s="9">
        <f>IF(B18=0,0,VLOOKUP(G18,pedidos!$B$2:$N$237,4))</f>
        <v>226.79999999999998</v>
      </c>
      <c r="E18" s="9">
        <f>IF(C18=0,0,VLOOKUP(G18,pedidos_conv!$B$2:$N$69,4))</f>
        <v>0</v>
      </c>
      <c r="F18" s="9">
        <f t="shared" si="7"/>
        <v>15</v>
      </c>
      <c r="G18" s="14" t="s">
        <v>26</v>
      </c>
      <c r="H18" s="9">
        <f>MATCH(G18,Plant_Matriz_Setup!$A$1:$A$33)</f>
        <v>27</v>
      </c>
      <c r="I18" s="9">
        <f>MATCH(G19,Plant_Matriz_Setup!$A$1:$AG$1)</f>
        <v>13</v>
      </c>
      <c r="J18" s="9" t="str">
        <f>VLOOKUP(G18,Plant_Matriz_Setup!$A$1:$AG$33,I18)</f>
        <v>20:00.0000</v>
      </c>
      <c r="K18" s="16" t="str">
        <f t="shared" si="1"/>
        <v>20:00.0000</v>
      </c>
      <c r="L18" s="17" t="str">
        <f t="shared" si="2"/>
        <v>:00.0000</v>
      </c>
      <c r="M18" s="18">
        <f t="shared" si="3"/>
        <v>10</v>
      </c>
      <c r="N18" s="18">
        <f t="shared" si="4"/>
        <v>8</v>
      </c>
      <c r="O18" s="18">
        <f t="shared" si="5"/>
        <v>2</v>
      </c>
      <c r="P18" s="19" t="str">
        <f t="shared" si="6"/>
        <v>20</v>
      </c>
      <c r="Q18" s="15">
        <f t="shared" si="8"/>
        <v>20</v>
      </c>
    </row>
    <row r="19" spans="2:17">
      <c r="B19" s="9">
        <f>IFERROR(MATCH(G19,pedidos_Lamin!$B$2:$B$169,0),0)</f>
        <v>16</v>
      </c>
      <c r="C19" s="9">
        <f>IFERROR(MATCH(G19,pedidos_conv!$B$2:$B$69,0),0)</f>
        <v>0</v>
      </c>
      <c r="D19" s="9">
        <f>IF(B19=0,0,VLOOKUP(G19,pedidos!$B$2:$N$237,4))</f>
        <v>220.5</v>
      </c>
      <c r="E19" s="9">
        <f>IF(C19=0,0,VLOOKUP(G19,pedidos_conv!$B$2:$N$69,4))</f>
        <v>0</v>
      </c>
      <c r="F19" s="9">
        <f t="shared" si="7"/>
        <v>16</v>
      </c>
      <c r="G19" s="14" t="s">
        <v>12</v>
      </c>
      <c r="H19" s="9">
        <f>MATCH(G19,Plant_Matriz_Setup!$A$1:$A$33)</f>
        <v>13</v>
      </c>
      <c r="I19" s="9">
        <f>MATCH(G20,Plant_Matriz_Setup!$A$1:$AG$1)</f>
        <v>13</v>
      </c>
      <c r="J19" s="9" t="str">
        <f>VLOOKUP(G19,Plant_Matriz_Setup!$A$1:$AG$33,I19)</f>
        <v>0.0000</v>
      </c>
      <c r="K19" s="16" t="str">
        <f t="shared" si="1"/>
        <v>0.0000</v>
      </c>
      <c r="L19" s="17" t="str">
        <f t="shared" si="2"/>
        <v>0.0000</v>
      </c>
      <c r="M19" s="18">
        <f t="shared" si="3"/>
        <v>6</v>
      </c>
      <c r="N19" s="18">
        <f t="shared" si="4"/>
        <v>6</v>
      </c>
      <c r="O19" s="18">
        <f t="shared" si="5"/>
        <v>0</v>
      </c>
      <c r="P19" s="19" t="str">
        <f t="shared" si="6"/>
        <v/>
      </c>
      <c r="Q19" s="15">
        <f t="shared" si="8"/>
        <v>0</v>
      </c>
    </row>
    <row r="20" spans="2:17">
      <c r="B20" s="9">
        <f>IFERROR(MATCH(G20,pedidos_Lamin!$B$2:$B$169,0),0)</f>
        <v>16</v>
      </c>
      <c r="C20" s="9">
        <f>IFERROR(MATCH(G20,pedidos_conv!$B$2:$B$69,0),0)</f>
        <v>0</v>
      </c>
      <c r="D20" s="9">
        <f>IF(B20=0,0,VLOOKUP(G20,pedidos!$B$2:$N$237,4))</f>
        <v>220.5</v>
      </c>
      <c r="E20" s="9">
        <f>IF(C20=0,0,VLOOKUP(G20,pedidos_conv!$B$2:$N$69,4))</f>
        <v>0</v>
      </c>
      <c r="F20" s="9">
        <f t="shared" si="7"/>
        <v>17</v>
      </c>
      <c r="G20" s="14" t="s">
        <v>12</v>
      </c>
      <c r="H20" s="9">
        <f>MATCH(G20,Plant_Matriz_Setup!$A$1:$A$33)</f>
        <v>13</v>
      </c>
      <c r="I20" s="9">
        <f>MATCH(G21,Plant_Matriz_Setup!$A$1:$AG$1)</f>
        <v>18</v>
      </c>
      <c r="J20" s="9" t="str">
        <f>VLOOKUP(G20,Plant_Matriz_Setup!$A$1:$AG$33,I20)</f>
        <v>5:00.0000</v>
      </c>
      <c r="K20" s="16" t="str">
        <f t="shared" si="1"/>
        <v>5:00.0000</v>
      </c>
      <c r="L20" s="17" t="str">
        <f t="shared" si="2"/>
        <v>:00.0000</v>
      </c>
      <c r="M20" s="18">
        <f t="shared" si="3"/>
        <v>9</v>
      </c>
      <c r="N20" s="18">
        <f t="shared" si="4"/>
        <v>8</v>
      </c>
      <c r="O20" s="18">
        <f t="shared" si="5"/>
        <v>1</v>
      </c>
      <c r="P20" s="19" t="str">
        <f t="shared" si="6"/>
        <v>5</v>
      </c>
      <c r="Q20" s="15">
        <f t="shared" si="8"/>
        <v>5</v>
      </c>
    </row>
    <row r="21" spans="2:17">
      <c r="B21" s="9">
        <f>IFERROR(MATCH(G21,pedidos_Lamin!$B$2:$B$169,0),0)</f>
        <v>0</v>
      </c>
      <c r="C21" s="9">
        <f>IFERROR(MATCH(G21,pedidos_conv!$B$2:$B$69,0),0)</f>
        <v>2</v>
      </c>
      <c r="D21" s="9">
        <f>IF(B21=0,0,VLOOKUP(G21,pedidos!$B$2:$N$237,4))</f>
        <v>0</v>
      </c>
      <c r="E21" s="9">
        <f>IF(C21=0,0,VLOOKUP(G21,pedidos_conv!$B$2:$N$69,4))</f>
        <v>220.5</v>
      </c>
      <c r="F21" s="9">
        <f t="shared" si="7"/>
        <v>18</v>
      </c>
      <c r="G21" s="14" t="s">
        <v>17</v>
      </c>
      <c r="H21" s="9">
        <f>MATCH(G21,Plant_Matriz_Setup!$A$1:$A$33)</f>
        <v>18</v>
      </c>
      <c r="I21" s="9">
        <f>MATCH(G22,Plant_Matriz_Setup!$A$1:$AG$1)</f>
        <v>20</v>
      </c>
      <c r="J21" s="9" t="str">
        <f>VLOOKUP(G21,Plant_Matriz_Setup!$A$1:$AG$33,I21)</f>
        <v>10:00.0000</v>
      </c>
      <c r="K21" s="16" t="str">
        <f t="shared" si="1"/>
        <v>10:00.0000</v>
      </c>
      <c r="L21" s="17" t="str">
        <f t="shared" si="2"/>
        <v>:00.0000</v>
      </c>
      <c r="M21" s="18">
        <f t="shared" si="3"/>
        <v>10</v>
      </c>
      <c r="N21" s="18">
        <f t="shared" si="4"/>
        <v>8</v>
      </c>
      <c r="O21" s="18">
        <f t="shared" si="5"/>
        <v>2</v>
      </c>
      <c r="P21" s="19" t="str">
        <f t="shared" si="6"/>
        <v>10</v>
      </c>
      <c r="Q21" s="15">
        <f t="shared" si="8"/>
        <v>10</v>
      </c>
    </row>
    <row r="22" spans="2:17">
      <c r="B22" s="9">
        <f>IFERROR(MATCH(G22,pedidos_Lamin!$B$2:$B$169,0),0)</f>
        <v>0</v>
      </c>
      <c r="C22" s="9">
        <f>IFERROR(MATCH(G22,pedidos_conv!$B$2:$B$69,0),0)</f>
        <v>4</v>
      </c>
      <c r="D22" s="9">
        <f>IF(B22=0,0,VLOOKUP(G22,pedidos!$B$2:$N$237,4))</f>
        <v>0</v>
      </c>
      <c r="E22" s="9">
        <f>IF(C22=0,0,VLOOKUP(G22,pedidos_conv!$B$2:$N$69,4))</f>
        <v>226.79999999999998</v>
      </c>
      <c r="F22" s="9">
        <f t="shared" si="7"/>
        <v>19</v>
      </c>
      <c r="G22" s="14" t="s">
        <v>19</v>
      </c>
      <c r="H22" s="9">
        <f>MATCH(G22,Plant_Matriz_Setup!$A$1:$A$33)</f>
        <v>20</v>
      </c>
      <c r="I22" s="9">
        <f>MATCH(G23,Plant_Matriz_Setup!$A$1:$AG$1)</f>
        <v>6</v>
      </c>
      <c r="J22" s="9" t="str">
        <f>VLOOKUP(G22,Plant_Matriz_Setup!$A$1:$AG$33,I22)</f>
        <v>20:00.0000</v>
      </c>
      <c r="K22" s="16" t="str">
        <f t="shared" si="1"/>
        <v>20:00.0000</v>
      </c>
      <c r="L22" s="17" t="str">
        <f t="shared" si="2"/>
        <v>:00.0000</v>
      </c>
      <c r="M22" s="18">
        <f t="shared" si="3"/>
        <v>10</v>
      </c>
      <c r="N22" s="18">
        <f t="shared" si="4"/>
        <v>8</v>
      </c>
      <c r="O22" s="18">
        <f t="shared" si="5"/>
        <v>2</v>
      </c>
      <c r="P22" s="19" t="str">
        <f t="shared" si="6"/>
        <v>20</v>
      </c>
      <c r="Q22" s="15">
        <f t="shared" si="8"/>
        <v>20</v>
      </c>
    </row>
    <row r="23" spans="2:17">
      <c r="B23" s="9">
        <f>IFERROR(MATCH(G23,pedidos_Lamin!$B$2:$B$169,0),0)</f>
        <v>9</v>
      </c>
      <c r="C23" s="9">
        <f>IFERROR(MATCH(G23,pedidos_conv!$B$2:$B$69,0),0)</f>
        <v>0</v>
      </c>
      <c r="D23" s="9">
        <f>IF(B23=0,0,VLOOKUP(G23,pedidos!$B$2:$N$237,4))</f>
        <v>220.5</v>
      </c>
      <c r="E23" s="9">
        <f>IF(C23=0,0,VLOOKUP(G23,pedidos_conv!$B$2:$N$69,4))</f>
        <v>0</v>
      </c>
      <c r="F23" s="9">
        <f t="shared" si="7"/>
        <v>20</v>
      </c>
      <c r="G23" s="14" t="s">
        <v>5</v>
      </c>
      <c r="H23" s="9">
        <f>MATCH(G23,Plant_Matriz_Setup!$A$1:$A$33)</f>
        <v>6</v>
      </c>
      <c r="I23" s="9">
        <f>MATCH(G24,Plant_Matriz_Setup!$A$1:$AG$1)</f>
        <v>5</v>
      </c>
      <c r="J23" s="9" t="str">
        <f>VLOOKUP(G23,Plant_Matriz_Setup!$A$1:$AG$33,I23)</f>
        <v>10:00.0000</v>
      </c>
      <c r="K23" s="16" t="str">
        <f t="shared" si="1"/>
        <v>10:00.0000</v>
      </c>
      <c r="L23" s="17" t="str">
        <f t="shared" si="2"/>
        <v>:00.0000</v>
      </c>
      <c r="M23" s="18">
        <f t="shared" si="3"/>
        <v>10</v>
      </c>
      <c r="N23" s="18">
        <f t="shared" si="4"/>
        <v>8</v>
      </c>
      <c r="O23" s="18">
        <f t="shared" si="5"/>
        <v>2</v>
      </c>
      <c r="P23" s="19" t="str">
        <f t="shared" si="6"/>
        <v>10</v>
      </c>
      <c r="Q23" s="15">
        <f t="shared" si="8"/>
        <v>10</v>
      </c>
    </row>
    <row r="24" spans="2:17">
      <c r="B24" s="9">
        <f>IFERROR(MATCH(G24,pedidos_Lamin!$B$2:$B$169,0),0)</f>
        <v>8</v>
      </c>
      <c r="C24" s="9">
        <f>IFERROR(MATCH(G24,pedidos_conv!$B$2:$B$69,0),0)</f>
        <v>0</v>
      </c>
      <c r="D24" s="9">
        <f>IF(B24=0,0,VLOOKUP(G24,pedidos!$B$2:$N$237,4))</f>
        <v>220.5</v>
      </c>
      <c r="E24" s="9">
        <f>IF(C24=0,0,VLOOKUP(G24,pedidos_conv!$B$2:$N$69,4))</f>
        <v>0</v>
      </c>
      <c r="F24" s="9">
        <f t="shared" si="7"/>
        <v>21</v>
      </c>
      <c r="G24" s="14" t="s">
        <v>4</v>
      </c>
      <c r="H24" s="9">
        <f>MATCH(G24,Plant_Matriz_Setup!$A$1:$A$33)</f>
        <v>5</v>
      </c>
      <c r="I24" s="9">
        <f>MATCH(G25,Plant_Matriz_Setup!$A$1:$AG$1)</f>
        <v>5</v>
      </c>
      <c r="J24" s="9" t="str">
        <f>VLOOKUP(G24,Plant_Matriz_Setup!$A$1:$AG$33,I24)</f>
        <v>0.0000</v>
      </c>
      <c r="K24" s="16" t="str">
        <f t="shared" si="1"/>
        <v>0.0000</v>
      </c>
      <c r="L24" s="17" t="str">
        <f t="shared" si="2"/>
        <v>0.0000</v>
      </c>
      <c r="M24" s="18">
        <f t="shared" si="3"/>
        <v>6</v>
      </c>
      <c r="N24" s="18">
        <f t="shared" si="4"/>
        <v>6</v>
      </c>
      <c r="O24" s="18">
        <f t="shared" si="5"/>
        <v>0</v>
      </c>
      <c r="P24" s="19" t="str">
        <f t="shared" si="6"/>
        <v/>
      </c>
      <c r="Q24" s="15">
        <f t="shared" si="8"/>
        <v>0</v>
      </c>
    </row>
    <row r="25" spans="2:17">
      <c r="B25" s="9">
        <f>IFERROR(MATCH(G25,pedidos_Lamin!$B$2:$B$169,0),0)</f>
        <v>8</v>
      </c>
      <c r="C25" s="9">
        <f>IFERROR(MATCH(G25,pedidos_conv!$B$2:$B$69,0),0)</f>
        <v>0</v>
      </c>
      <c r="D25" s="9">
        <f>IF(B25=0,0,VLOOKUP(G25,pedidos!$B$2:$N$237,4))</f>
        <v>220.5</v>
      </c>
      <c r="E25" s="9">
        <f>IF(C25=0,0,VLOOKUP(G25,pedidos_conv!$B$2:$N$69,4))</f>
        <v>0</v>
      </c>
      <c r="F25" s="9">
        <f t="shared" si="7"/>
        <v>22</v>
      </c>
      <c r="G25" s="14" t="s">
        <v>4</v>
      </c>
      <c r="H25" s="9">
        <f>MATCH(G25,Plant_Matriz_Setup!$A$1:$A$33)</f>
        <v>5</v>
      </c>
      <c r="I25" s="9">
        <f>MATCH(G26,Plant_Matriz_Setup!$A$1:$AG$1)</f>
        <v>21</v>
      </c>
      <c r="J25" s="9" t="str">
        <f>VLOOKUP(G25,Plant_Matriz_Setup!$A$1:$AG$33,I25)</f>
        <v>20:00.0000</v>
      </c>
      <c r="K25" s="16" t="str">
        <f t="shared" si="1"/>
        <v>20:00.0000</v>
      </c>
      <c r="L25" s="17" t="str">
        <f t="shared" si="2"/>
        <v>:00.0000</v>
      </c>
      <c r="M25" s="18">
        <f t="shared" si="3"/>
        <v>10</v>
      </c>
      <c r="N25" s="18">
        <f t="shared" si="4"/>
        <v>8</v>
      </c>
      <c r="O25" s="18">
        <f t="shared" si="5"/>
        <v>2</v>
      </c>
      <c r="P25" s="19" t="str">
        <f t="shared" si="6"/>
        <v>20</v>
      </c>
      <c r="Q25" s="15">
        <f t="shared" si="8"/>
        <v>20</v>
      </c>
    </row>
    <row r="26" spans="2:17">
      <c r="B26" s="9">
        <f>IFERROR(MATCH(G26,pedidos_Lamin!$B$2:$B$169,0),0)</f>
        <v>0</v>
      </c>
      <c r="C26" s="9">
        <f>IFERROR(MATCH(G26,pedidos_conv!$B$2:$B$69,0),0)</f>
        <v>5</v>
      </c>
      <c r="D26" s="9">
        <f>IF(B26=0,0,VLOOKUP(G26,pedidos!$B$2:$N$237,4))</f>
        <v>0</v>
      </c>
      <c r="E26" s="9">
        <f>IF(C26=0,0,VLOOKUP(G26,pedidos_conv!$B$2:$N$69,4))</f>
        <v>220.5</v>
      </c>
      <c r="F26" s="9">
        <f t="shared" si="7"/>
        <v>23</v>
      </c>
      <c r="G26" s="14" t="s">
        <v>20</v>
      </c>
      <c r="H26" s="9">
        <f>MATCH(G26,Plant_Matriz_Setup!$A$1:$A$33)</f>
        <v>21</v>
      </c>
      <c r="I26" s="9">
        <f>MATCH(G27,Plant_Matriz_Setup!$A$1:$AG$1)</f>
        <v>6</v>
      </c>
      <c r="J26" s="9" t="str">
        <f>VLOOKUP(G26,Plant_Matriz_Setup!$A$1:$AG$33,I26)</f>
        <v>10:00.0000</v>
      </c>
      <c r="K26" s="16" t="str">
        <f t="shared" si="1"/>
        <v>10:00.0000</v>
      </c>
      <c r="L26" s="17" t="str">
        <f t="shared" si="2"/>
        <v>:00.0000</v>
      </c>
      <c r="M26" s="18">
        <f t="shared" si="3"/>
        <v>10</v>
      </c>
      <c r="N26" s="18">
        <f t="shared" si="4"/>
        <v>8</v>
      </c>
      <c r="O26" s="18">
        <f t="shared" si="5"/>
        <v>2</v>
      </c>
      <c r="P26" s="19" t="str">
        <f t="shared" si="6"/>
        <v>10</v>
      </c>
      <c r="Q26" s="15">
        <f t="shared" si="8"/>
        <v>10</v>
      </c>
    </row>
    <row r="27" spans="2:17">
      <c r="B27" s="9">
        <f>IFERROR(MATCH(G27,pedidos_Lamin!$B$2:$B$169,0),0)</f>
        <v>9</v>
      </c>
      <c r="C27" s="9">
        <f>IFERROR(MATCH(G27,pedidos_conv!$B$2:$B$69,0),0)</f>
        <v>0</v>
      </c>
      <c r="D27" s="9">
        <f>IF(B27=0,0,VLOOKUP(G27,pedidos!$B$2:$N$237,4))</f>
        <v>220.5</v>
      </c>
      <c r="E27" s="9">
        <f>IF(C27=0,0,VLOOKUP(G27,pedidos_conv!$B$2:$N$69,4))</f>
        <v>0</v>
      </c>
      <c r="F27" s="9">
        <f t="shared" si="7"/>
        <v>24</v>
      </c>
      <c r="G27" s="14" t="s">
        <v>5</v>
      </c>
      <c r="H27" s="9">
        <f>MATCH(G27,Plant_Matriz_Setup!$A$1:$A$33)</f>
        <v>6</v>
      </c>
      <c r="I27" s="9">
        <f>MATCH(G28,Plant_Matriz_Setup!$A$1:$AG$1)</f>
        <v>6</v>
      </c>
      <c r="J27" s="9" t="str">
        <f>VLOOKUP(G27,Plant_Matriz_Setup!$A$1:$AG$33,I27)</f>
        <v>0.0000</v>
      </c>
      <c r="K27" s="16" t="str">
        <f t="shared" si="1"/>
        <v>0.0000</v>
      </c>
      <c r="L27" s="17" t="str">
        <f t="shared" si="2"/>
        <v>0.0000</v>
      </c>
      <c r="M27" s="18">
        <f t="shared" si="3"/>
        <v>6</v>
      </c>
      <c r="N27" s="18">
        <f t="shared" si="4"/>
        <v>6</v>
      </c>
      <c r="O27" s="18">
        <f t="shared" si="5"/>
        <v>0</v>
      </c>
      <c r="P27" s="19" t="str">
        <f t="shared" si="6"/>
        <v/>
      </c>
      <c r="Q27" s="15">
        <f t="shared" si="8"/>
        <v>0</v>
      </c>
    </row>
    <row r="28" spans="2:17">
      <c r="B28" s="9">
        <f>IFERROR(MATCH(G28,pedidos_Lamin!$B$2:$B$169,0),0)</f>
        <v>9</v>
      </c>
      <c r="C28" s="9">
        <f>IFERROR(MATCH(G28,pedidos_conv!$B$2:$B$69,0),0)</f>
        <v>0</v>
      </c>
      <c r="D28" s="9">
        <f>IF(B28=0,0,VLOOKUP(G28,pedidos!$B$2:$N$237,4))</f>
        <v>220.5</v>
      </c>
      <c r="E28" s="9">
        <f>IF(C28=0,0,VLOOKUP(G28,pedidos_conv!$B$2:$N$69,4))</f>
        <v>0</v>
      </c>
      <c r="F28" s="9">
        <f t="shared" si="7"/>
        <v>25</v>
      </c>
      <c r="G28" s="14" t="s">
        <v>5</v>
      </c>
      <c r="H28" s="9">
        <f>MATCH(G28,Plant_Matriz_Setup!$A$1:$A$33)</f>
        <v>6</v>
      </c>
      <c r="I28" s="9">
        <f>MATCH(G29,Plant_Matriz_Setup!$A$1:$AG$1)</f>
        <v>4</v>
      </c>
      <c r="J28" s="9" t="str">
        <f>VLOOKUP(G28,Plant_Matriz_Setup!$A$1:$AG$33,I28)</f>
        <v>5:00.0000</v>
      </c>
      <c r="K28" s="16" t="str">
        <f t="shared" si="1"/>
        <v>5:00.0000</v>
      </c>
      <c r="L28" s="17" t="str">
        <f t="shared" si="2"/>
        <v>:00.0000</v>
      </c>
      <c r="M28" s="18">
        <f t="shared" si="3"/>
        <v>9</v>
      </c>
      <c r="N28" s="18">
        <f t="shared" si="4"/>
        <v>8</v>
      </c>
      <c r="O28" s="18">
        <f t="shared" si="5"/>
        <v>1</v>
      </c>
      <c r="P28" s="19" t="str">
        <f t="shared" si="6"/>
        <v>5</v>
      </c>
      <c r="Q28" s="15">
        <f t="shared" si="8"/>
        <v>5</v>
      </c>
    </row>
    <row r="29" spans="2:17">
      <c r="B29" s="9">
        <f>IFERROR(MATCH(G29,pedidos_Lamin!$B$2:$B$169,0),0)</f>
        <v>7</v>
      </c>
      <c r="C29" s="9">
        <f>IFERROR(MATCH(G29,pedidos_conv!$B$2:$B$69,0),0)</f>
        <v>0</v>
      </c>
      <c r="D29" s="9">
        <f>IF(B29=0,0,VLOOKUP(G29,pedidos!$B$2:$N$237,4))</f>
        <v>220.5</v>
      </c>
      <c r="E29" s="9">
        <f>IF(C29=0,0,VLOOKUP(G29,pedidos_conv!$B$2:$N$69,4))</f>
        <v>0</v>
      </c>
      <c r="F29" s="9">
        <f t="shared" si="7"/>
        <v>26</v>
      </c>
      <c r="G29" s="14" t="s">
        <v>3</v>
      </c>
      <c r="H29" s="9">
        <f>MATCH(G29,Plant_Matriz_Setup!$A$1:$A$33)</f>
        <v>4</v>
      </c>
      <c r="I29" s="9">
        <f>MATCH(G30,Plant_Matriz_Setup!$A$1:$AG$1)</f>
        <v>5</v>
      </c>
      <c r="J29" s="9" t="str">
        <f>VLOOKUP(G29,Plant_Matriz_Setup!$A$1:$AG$33,I29)</f>
        <v>3:00.0000</v>
      </c>
      <c r="K29" s="16" t="str">
        <f t="shared" si="1"/>
        <v>3:00.0000</v>
      </c>
      <c r="L29" s="17" t="str">
        <f t="shared" si="2"/>
        <v>:00.0000</v>
      </c>
      <c r="M29" s="18">
        <f t="shared" si="3"/>
        <v>9</v>
      </c>
      <c r="N29" s="18">
        <f t="shared" si="4"/>
        <v>8</v>
      </c>
      <c r="O29" s="18">
        <f t="shared" si="5"/>
        <v>1</v>
      </c>
      <c r="P29" s="19" t="str">
        <f t="shared" si="6"/>
        <v>3</v>
      </c>
      <c r="Q29" s="15">
        <f t="shared" si="8"/>
        <v>3</v>
      </c>
    </row>
    <row r="30" spans="2:17">
      <c r="B30" s="9">
        <f>IFERROR(MATCH(G30,pedidos_Lamin!$B$2:$B$169,0),0)</f>
        <v>8</v>
      </c>
      <c r="C30" s="9">
        <f>IFERROR(MATCH(G30,pedidos_conv!$B$2:$B$69,0),0)</f>
        <v>0</v>
      </c>
      <c r="D30" s="9">
        <f>IF(B30=0,0,VLOOKUP(G30,pedidos!$B$2:$N$237,4))</f>
        <v>220.5</v>
      </c>
      <c r="E30" s="9">
        <f>IF(C30=0,0,VLOOKUP(G30,pedidos_conv!$B$2:$N$69,4))</f>
        <v>0</v>
      </c>
      <c r="F30" s="9">
        <f t="shared" si="7"/>
        <v>27</v>
      </c>
      <c r="G30" s="14" t="s">
        <v>4</v>
      </c>
      <c r="H30" s="9">
        <f>MATCH(G30,Plant_Matriz_Setup!$A$1:$A$33)</f>
        <v>5</v>
      </c>
      <c r="I30" s="9">
        <f>MATCH(G31,Plant_Matriz_Setup!$A$1:$AG$1)</f>
        <v>4</v>
      </c>
      <c r="J30" s="9" t="str">
        <f>VLOOKUP(G30,Plant_Matriz_Setup!$A$1:$AG$33,I30)</f>
        <v>3:00.0000</v>
      </c>
      <c r="K30" s="16" t="str">
        <f t="shared" si="1"/>
        <v>3:00.0000</v>
      </c>
      <c r="L30" s="17" t="str">
        <f t="shared" si="2"/>
        <v>:00.0000</v>
      </c>
      <c r="M30" s="18">
        <f t="shared" si="3"/>
        <v>9</v>
      </c>
      <c r="N30" s="18">
        <f t="shared" si="4"/>
        <v>8</v>
      </c>
      <c r="O30" s="18">
        <f t="shared" si="5"/>
        <v>1</v>
      </c>
      <c r="P30" s="19" t="str">
        <f t="shared" si="6"/>
        <v>3</v>
      </c>
      <c r="Q30" s="15">
        <f t="shared" si="8"/>
        <v>3</v>
      </c>
    </row>
    <row r="31" spans="2:17">
      <c r="B31" s="9">
        <f>IFERROR(MATCH(G31,pedidos_Lamin!$B$2:$B$169,0),0)</f>
        <v>7</v>
      </c>
      <c r="C31" s="9">
        <f>IFERROR(MATCH(G31,pedidos_conv!$B$2:$B$69,0),0)</f>
        <v>0</v>
      </c>
      <c r="D31" s="9">
        <f>IF(B31=0,0,VLOOKUP(G31,pedidos!$B$2:$N$237,4))</f>
        <v>220.5</v>
      </c>
      <c r="E31" s="9">
        <f>IF(C31=0,0,VLOOKUP(G31,pedidos_conv!$B$2:$N$69,4))</f>
        <v>0</v>
      </c>
      <c r="F31" s="9">
        <f t="shared" si="7"/>
        <v>28</v>
      </c>
      <c r="G31" s="14" t="s">
        <v>3</v>
      </c>
      <c r="H31" s="9">
        <f>MATCH(G31,Plant_Matriz_Setup!$A$1:$A$33)</f>
        <v>4</v>
      </c>
      <c r="I31" s="9">
        <f>MATCH(G32,Plant_Matriz_Setup!$A$1:$AG$1)</f>
        <v>33</v>
      </c>
      <c r="J31" s="9" t="str">
        <f>VLOOKUP(G31,Plant_Matriz_Setup!$A$1:$AG$33,I31)</f>
        <v>10:00.0000</v>
      </c>
      <c r="K31" s="16" t="str">
        <f t="shared" si="1"/>
        <v>10:00.0000</v>
      </c>
      <c r="L31" s="17" t="str">
        <f t="shared" si="2"/>
        <v>:00.0000</v>
      </c>
      <c r="M31" s="18">
        <f t="shared" si="3"/>
        <v>10</v>
      </c>
      <c r="N31" s="18">
        <f t="shared" si="4"/>
        <v>8</v>
      </c>
      <c r="O31" s="18">
        <f t="shared" si="5"/>
        <v>2</v>
      </c>
      <c r="P31" s="19" t="str">
        <f t="shared" si="6"/>
        <v>10</v>
      </c>
      <c r="Q31" s="15">
        <f t="shared" si="8"/>
        <v>10</v>
      </c>
    </row>
    <row r="32" spans="2:17">
      <c r="B32" s="9">
        <f>IFERROR(MATCH(G32,pedidos_Lamin!$B$2:$B$169,0),0)</f>
        <v>5</v>
      </c>
      <c r="C32" s="9">
        <f>IFERROR(MATCH(G32,pedidos_conv!$B$2:$B$69,0),0)</f>
        <v>0</v>
      </c>
      <c r="D32" s="9">
        <f>IF(B32=0,0,VLOOKUP(G32,pedidos!$B$2:$N$237,4))</f>
        <v>226.79999999999998</v>
      </c>
      <c r="E32" s="9">
        <f>IF(C32=0,0,VLOOKUP(G32,pedidos_conv!$B$2:$N$69,4))</f>
        <v>0</v>
      </c>
      <c r="F32" s="9">
        <f t="shared" si="7"/>
        <v>29</v>
      </c>
      <c r="G32" s="14" t="s">
        <v>32</v>
      </c>
      <c r="H32" s="9">
        <f>MATCH(G32,Plant_Matriz_Setup!$A$1:$A$33)</f>
        <v>33</v>
      </c>
      <c r="I32" s="9">
        <f>MATCH(G33,Plant_Matriz_Setup!$A$1:$AG$1)</f>
        <v>13</v>
      </c>
      <c r="J32" s="9" t="str">
        <f>VLOOKUP(G32,Plant_Matriz_Setup!$A$1:$AG$33,I32)</f>
        <v>10:00.0000</v>
      </c>
      <c r="K32" s="16" t="str">
        <f t="shared" si="1"/>
        <v>10:00.0000</v>
      </c>
      <c r="L32" s="17" t="str">
        <f t="shared" si="2"/>
        <v>:00.0000</v>
      </c>
      <c r="M32" s="18">
        <f t="shared" si="3"/>
        <v>10</v>
      </c>
      <c r="N32" s="18">
        <f t="shared" si="4"/>
        <v>8</v>
      </c>
      <c r="O32" s="18">
        <f t="shared" si="5"/>
        <v>2</v>
      </c>
      <c r="P32" s="19" t="str">
        <f t="shared" si="6"/>
        <v>10</v>
      </c>
      <c r="Q32" s="15">
        <f t="shared" si="8"/>
        <v>10</v>
      </c>
    </row>
    <row r="33" spans="2:17">
      <c r="B33" s="9">
        <f>IFERROR(MATCH(G33,pedidos_Lamin!$B$2:$B$169,0),0)</f>
        <v>16</v>
      </c>
      <c r="C33" s="9">
        <f>IFERROR(MATCH(G33,pedidos_conv!$B$2:$B$69,0),0)</f>
        <v>0</v>
      </c>
      <c r="D33" s="9">
        <f>IF(B33=0,0,VLOOKUP(G33,pedidos!$B$2:$N$237,4))</f>
        <v>220.5</v>
      </c>
      <c r="E33" s="9">
        <f>IF(C33=0,0,VLOOKUP(G33,pedidos_conv!$B$2:$N$69,4))</f>
        <v>0</v>
      </c>
      <c r="F33" s="9">
        <f t="shared" si="7"/>
        <v>30</v>
      </c>
      <c r="G33" s="14" t="s">
        <v>12</v>
      </c>
      <c r="H33" s="9">
        <f>MATCH(G33,Plant_Matriz_Setup!$A$1:$A$33)</f>
        <v>13</v>
      </c>
      <c r="I33" s="9">
        <f>MATCH(G34,Plant_Matriz_Setup!$A$1:$AG$1)</f>
        <v>32</v>
      </c>
      <c r="J33" s="9" t="str">
        <f>VLOOKUP(G33,Plant_Matriz_Setup!$A$1:$AG$33,I33)</f>
        <v>1:00.0000</v>
      </c>
      <c r="K33" s="16" t="str">
        <f t="shared" si="1"/>
        <v>1:00.0000</v>
      </c>
      <c r="L33" s="17" t="str">
        <f t="shared" si="2"/>
        <v>:00.0000</v>
      </c>
      <c r="M33" s="18">
        <f t="shared" si="3"/>
        <v>9</v>
      </c>
      <c r="N33" s="18">
        <f t="shared" si="4"/>
        <v>8</v>
      </c>
      <c r="O33" s="18">
        <f t="shared" si="5"/>
        <v>1</v>
      </c>
      <c r="P33" s="19" t="str">
        <f t="shared" si="6"/>
        <v>1</v>
      </c>
      <c r="Q33" s="15">
        <f t="shared" si="8"/>
        <v>1</v>
      </c>
    </row>
    <row r="34" spans="2:17">
      <c r="B34" s="9">
        <f>IFERROR(MATCH(G34,pedidos_Lamin!$B$2:$B$169,0),0)</f>
        <v>4</v>
      </c>
      <c r="C34" s="9">
        <f>IFERROR(MATCH(G34,pedidos_conv!$B$2:$B$69,0),0)</f>
        <v>0</v>
      </c>
      <c r="D34" s="9">
        <f>IF(B34=0,0,VLOOKUP(G34,pedidos!$B$2:$N$237,4))</f>
        <v>226.79999999999998</v>
      </c>
      <c r="E34" s="9">
        <f>IF(C34=0,0,VLOOKUP(G34,pedidos_conv!$B$2:$N$69,4))</f>
        <v>0</v>
      </c>
      <c r="F34" s="9">
        <f t="shared" si="7"/>
        <v>31</v>
      </c>
      <c r="G34" s="14" t="s">
        <v>31</v>
      </c>
      <c r="H34" s="9">
        <f>MATCH(G34,Plant_Matriz_Setup!$A$1:$A$33)</f>
        <v>32</v>
      </c>
      <c r="I34" s="9">
        <f>MATCH(G35,Plant_Matriz_Setup!$A$1:$AG$1)</f>
        <v>32</v>
      </c>
      <c r="J34" s="9" t="str">
        <f>VLOOKUP(G34,Plant_Matriz_Setup!$A$1:$AG$33,I34)</f>
        <v>0.0000</v>
      </c>
      <c r="K34" s="16" t="str">
        <f t="shared" si="1"/>
        <v>0.0000</v>
      </c>
      <c r="L34" s="17" t="str">
        <f t="shared" si="2"/>
        <v>0.0000</v>
      </c>
      <c r="M34" s="18">
        <f t="shared" si="3"/>
        <v>6</v>
      </c>
      <c r="N34" s="18">
        <f t="shared" si="4"/>
        <v>6</v>
      </c>
      <c r="O34" s="18">
        <f t="shared" si="5"/>
        <v>0</v>
      </c>
      <c r="P34" s="19" t="str">
        <f t="shared" si="6"/>
        <v/>
      </c>
      <c r="Q34" s="15">
        <f t="shared" si="8"/>
        <v>0</v>
      </c>
    </row>
    <row r="35" spans="2:17">
      <c r="B35" s="9">
        <f>IFERROR(MATCH(G35,pedidos_Lamin!$B$2:$B$169,0),0)</f>
        <v>4</v>
      </c>
      <c r="C35" s="9">
        <f>IFERROR(MATCH(G35,pedidos_conv!$B$2:$B$69,0),0)</f>
        <v>0</v>
      </c>
      <c r="D35" s="9">
        <f>IF(B35=0,0,VLOOKUP(G35,pedidos!$B$2:$N$237,4))</f>
        <v>226.79999999999998</v>
      </c>
      <c r="E35" s="9">
        <f>IF(C35=0,0,VLOOKUP(G35,pedidos_conv!$B$2:$N$69,4))</f>
        <v>0</v>
      </c>
      <c r="F35" s="9">
        <f t="shared" si="7"/>
        <v>32</v>
      </c>
      <c r="G35" s="14" t="s">
        <v>31</v>
      </c>
      <c r="H35" s="9">
        <f>MATCH(G35,Plant_Matriz_Setup!$A$1:$A$33)</f>
        <v>32</v>
      </c>
      <c r="I35" s="9">
        <f>MATCH(G36,Plant_Matriz_Setup!$A$1:$AG$1)</f>
        <v>20</v>
      </c>
      <c r="J35" s="9" t="str">
        <f>VLOOKUP(G35,Plant_Matriz_Setup!$A$1:$AG$33,I35)</f>
        <v>1:00.0000</v>
      </c>
      <c r="K35" s="16" t="str">
        <f t="shared" si="1"/>
        <v>1:00.0000</v>
      </c>
      <c r="L35" s="17" t="str">
        <f t="shared" si="2"/>
        <v>:00.0000</v>
      </c>
      <c r="M35" s="18">
        <f t="shared" si="3"/>
        <v>9</v>
      </c>
      <c r="N35" s="18">
        <f t="shared" si="4"/>
        <v>8</v>
      </c>
      <c r="O35" s="18">
        <f t="shared" si="5"/>
        <v>1</v>
      </c>
      <c r="P35" s="19" t="str">
        <f t="shared" si="6"/>
        <v>1</v>
      </c>
      <c r="Q35" s="15">
        <f t="shared" si="8"/>
        <v>1</v>
      </c>
    </row>
    <row r="36" spans="2:17">
      <c r="B36" s="9">
        <f>IFERROR(MATCH(G36,pedidos_Lamin!$B$2:$B$169,0),0)</f>
        <v>0</v>
      </c>
      <c r="C36" s="9">
        <f>IFERROR(MATCH(G36,pedidos_conv!$B$2:$B$69,0),0)</f>
        <v>4</v>
      </c>
      <c r="D36" s="9">
        <f>IF(B36=0,0,VLOOKUP(G36,pedidos!$B$2:$N$237,4))</f>
        <v>0</v>
      </c>
      <c r="E36" s="9">
        <f>IF(C36=0,0,VLOOKUP(G36,pedidos_conv!$B$2:$N$69,4))</f>
        <v>226.79999999999998</v>
      </c>
      <c r="F36" s="9">
        <f t="shared" si="7"/>
        <v>33</v>
      </c>
      <c r="G36" s="14" t="s">
        <v>19</v>
      </c>
      <c r="H36" s="9">
        <f>MATCH(G36,Plant_Matriz_Setup!$A$1:$A$33)</f>
        <v>20</v>
      </c>
      <c r="I36" s="9">
        <f>MATCH(G37,Plant_Matriz_Setup!$A$1:$AG$1)</f>
        <v>30</v>
      </c>
      <c r="J36" s="9" t="str">
        <f>VLOOKUP(G36,Plant_Matriz_Setup!$A$1:$AG$33,I36)</f>
        <v>1:00.0000</v>
      </c>
      <c r="K36" s="16" t="str">
        <f t="shared" si="1"/>
        <v>1:00.0000</v>
      </c>
      <c r="L36" s="17" t="str">
        <f t="shared" si="2"/>
        <v>:00.0000</v>
      </c>
      <c r="M36" s="18">
        <f t="shared" si="3"/>
        <v>9</v>
      </c>
      <c r="N36" s="18">
        <f t="shared" si="4"/>
        <v>8</v>
      </c>
      <c r="O36" s="18">
        <f t="shared" si="5"/>
        <v>1</v>
      </c>
      <c r="P36" s="19" t="str">
        <f t="shared" si="6"/>
        <v>1</v>
      </c>
      <c r="Q36" s="15">
        <f t="shared" si="8"/>
        <v>1</v>
      </c>
    </row>
    <row r="37" spans="2:17">
      <c r="B37" s="9">
        <f>IFERROR(MATCH(G37,pedidos_Lamin!$B$2:$B$169,0),0)</f>
        <v>2</v>
      </c>
      <c r="C37" s="9">
        <f>IFERROR(MATCH(G37,pedidos_conv!$B$2:$B$69,0),0)</f>
        <v>0</v>
      </c>
      <c r="D37" s="9">
        <f>IF(B37=0,0,VLOOKUP(G37,pedidos!$B$2:$N$237,4))</f>
        <v>226.79999999999998</v>
      </c>
      <c r="E37" s="9">
        <f>IF(C37=0,0,VLOOKUP(G37,pedidos_conv!$B$2:$N$69,4))</f>
        <v>0</v>
      </c>
      <c r="F37" s="9">
        <f t="shared" si="7"/>
        <v>34</v>
      </c>
      <c r="G37" s="14" t="s">
        <v>29</v>
      </c>
      <c r="H37" s="9">
        <f>MATCH(G37,Plant_Matriz_Setup!$A$1:$A$33)</f>
        <v>30</v>
      </c>
      <c r="I37" s="9">
        <f>MATCH(G38,Plant_Matriz_Setup!$A$1:$AG$1)</f>
        <v>18</v>
      </c>
      <c r="J37" s="9" t="str">
        <f>VLOOKUP(G37,Plant_Matriz_Setup!$A$1:$AG$33,I37)</f>
        <v>5:00.0000</v>
      </c>
      <c r="K37" s="16" t="str">
        <f t="shared" si="1"/>
        <v>5:00.0000</v>
      </c>
      <c r="L37" s="17" t="str">
        <f t="shared" si="2"/>
        <v>:00.0000</v>
      </c>
      <c r="M37" s="18">
        <f t="shared" si="3"/>
        <v>9</v>
      </c>
      <c r="N37" s="18">
        <f t="shared" si="4"/>
        <v>8</v>
      </c>
      <c r="O37" s="18">
        <f t="shared" si="5"/>
        <v>1</v>
      </c>
      <c r="P37" s="19" t="str">
        <f t="shared" si="6"/>
        <v>5</v>
      </c>
      <c r="Q37" s="15">
        <f t="shared" si="8"/>
        <v>5</v>
      </c>
    </row>
    <row r="38" spans="2:17">
      <c r="B38" s="9">
        <f>IFERROR(MATCH(G38,pedidos_Lamin!$B$2:$B$169,0),0)</f>
        <v>0</v>
      </c>
      <c r="C38" s="9">
        <f>IFERROR(MATCH(G38,pedidos_conv!$B$2:$B$69,0),0)</f>
        <v>2</v>
      </c>
      <c r="D38" s="9">
        <f>IF(B38=0,0,VLOOKUP(G38,pedidos!$B$2:$N$237,4))</f>
        <v>0</v>
      </c>
      <c r="E38" s="9">
        <f>IF(C38=0,0,VLOOKUP(G38,pedidos_conv!$B$2:$N$69,4))</f>
        <v>220.5</v>
      </c>
      <c r="F38" s="9">
        <f t="shared" si="7"/>
        <v>35</v>
      </c>
      <c r="G38" s="14" t="s">
        <v>17</v>
      </c>
      <c r="H38" s="9">
        <f>MATCH(G38,Plant_Matriz_Setup!$A$1:$A$33)</f>
        <v>18</v>
      </c>
      <c r="I38" s="9">
        <f>MATCH(G39,Plant_Matriz_Setup!$A$1:$AG$1)</f>
        <v>6</v>
      </c>
      <c r="J38" s="9" t="str">
        <f>VLOOKUP(G38,Plant_Matriz_Setup!$A$1:$AG$33,I38)</f>
        <v>10:00.0000</v>
      </c>
      <c r="K38" s="16" t="str">
        <f t="shared" si="1"/>
        <v>10:00.0000</v>
      </c>
      <c r="L38" s="17" t="str">
        <f t="shared" si="2"/>
        <v>:00.0000</v>
      </c>
      <c r="M38" s="18">
        <f t="shared" si="3"/>
        <v>10</v>
      </c>
      <c r="N38" s="18">
        <f t="shared" si="4"/>
        <v>8</v>
      </c>
      <c r="O38" s="18">
        <f t="shared" si="5"/>
        <v>2</v>
      </c>
      <c r="P38" s="19" t="str">
        <f t="shared" si="6"/>
        <v>10</v>
      </c>
      <c r="Q38" s="15">
        <f t="shared" si="8"/>
        <v>10</v>
      </c>
    </row>
    <row r="39" spans="2:17">
      <c r="B39" s="9">
        <f>IFERROR(MATCH(G39,pedidos_Lamin!$B$2:$B$169,0),0)</f>
        <v>9</v>
      </c>
      <c r="C39" s="9">
        <f>IFERROR(MATCH(G39,pedidos_conv!$B$2:$B$69,0),0)</f>
        <v>0</v>
      </c>
      <c r="D39" s="9">
        <f>IF(B39=0,0,VLOOKUP(G39,pedidos!$B$2:$N$237,4))</f>
        <v>220.5</v>
      </c>
      <c r="E39" s="9">
        <f>IF(C39=0,0,VLOOKUP(G39,pedidos_conv!$B$2:$N$69,4))</f>
        <v>0</v>
      </c>
      <c r="F39" s="9">
        <f t="shared" si="7"/>
        <v>36</v>
      </c>
      <c r="G39" s="14" t="s">
        <v>5</v>
      </c>
      <c r="H39" s="9">
        <f>MATCH(G39,Plant_Matriz_Setup!$A$1:$A$33)</f>
        <v>6</v>
      </c>
      <c r="I39" s="9">
        <f>MATCH(G40,Plant_Matriz_Setup!$A$1:$AG$1)</f>
        <v>24</v>
      </c>
      <c r="J39" s="9" t="str">
        <f>VLOOKUP(G39,Plant_Matriz_Setup!$A$1:$AG$33,I39)</f>
        <v>5:00.0000</v>
      </c>
      <c r="K39" s="16" t="str">
        <f t="shared" si="1"/>
        <v>5:00.0000</v>
      </c>
      <c r="L39" s="17" t="str">
        <f t="shared" si="2"/>
        <v>:00.0000</v>
      </c>
      <c r="M39" s="18">
        <f t="shared" si="3"/>
        <v>9</v>
      </c>
      <c r="N39" s="18">
        <f t="shared" si="4"/>
        <v>8</v>
      </c>
      <c r="O39" s="18">
        <f t="shared" si="5"/>
        <v>1</v>
      </c>
      <c r="P39" s="19" t="str">
        <f t="shared" si="6"/>
        <v>5</v>
      </c>
      <c r="Q39" s="15">
        <f t="shared" si="8"/>
        <v>5</v>
      </c>
    </row>
    <row r="40" spans="2:17">
      <c r="B40" s="9">
        <f>IFERROR(MATCH(G40,pedidos_Lamin!$B$2:$B$169,0),0)</f>
        <v>0</v>
      </c>
      <c r="C40" s="9">
        <f>IFERROR(MATCH(G40,pedidos_conv!$B$2:$B$69,0),0)</f>
        <v>8</v>
      </c>
      <c r="D40" s="9">
        <f>IF(B40=0,0,VLOOKUP(G40,pedidos!$B$2:$N$237,4))</f>
        <v>0</v>
      </c>
      <c r="E40" s="9">
        <f>IF(C40=0,0,VLOOKUP(G40,pedidos_conv!$B$2:$N$69,4))</f>
        <v>239.39999999999998</v>
      </c>
      <c r="F40" s="9">
        <f t="shared" si="7"/>
        <v>37</v>
      </c>
      <c r="G40" s="14" t="s">
        <v>23</v>
      </c>
      <c r="H40" s="9">
        <f>MATCH(G40,Plant_Matriz_Setup!$A$1:$A$33)</f>
        <v>24</v>
      </c>
      <c r="I40" s="9">
        <f>MATCH(G41,Plant_Matriz_Setup!$A$1:$AG$1)</f>
        <v>5</v>
      </c>
      <c r="J40" s="9" t="str">
        <f>VLOOKUP(G40,Plant_Matriz_Setup!$A$1:$AG$33,I40)</f>
        <v>2:00.0000</v>
      </c>
      <c r="K40" s="16" t="str">
        <f t="shared" si="1"/>
        <v>2:00.0000</v>
      </c>
      <c r="L40" s="17" t="str">
        <f t="shared" si="2"/>
        <v>:00.0000</v>
      </c>
      <c r="M40" s="18">
        <f t="shared" si="3"/>
        <v>9</v>
      </c>
      <c r="N40" s="18">
        <f t="shared" si="4"/>
        <v>8</v>
      </c>
      <c r="O40" s="18">
        <f t="shared" si="5"/>
        <v>1</v>
      </c>
      <c r="P40" s="19" t="str">
        <f t="shared" si="6"/>
        <v>2</v>
      </c>
      <c r="Q40" s="15">
        <f t="shared" si="8"/>
        <v>2</v>
      </c>
    </row>
    <row r="41" spans="2:17">
      <c r="B41" s="9">
        <f>IFERROR(MATCH(G41,pedidos_Lamin!$B$2:$B$169,0),0)</f>
        <v>8</v>
      </c>
      <c r="C41" s="9">
        <f>IFERROR(MATCH(G41,pedidos_conv!$B$2:$B$69,0),0)</f>
        <v>0</v>
      </c>
      <c r="D41" s="9">
        <f>IF(B41=0,0,VLOOKUP(G41,pedidos!$B$2:$N$237,4))</f>
        <v>220.5</v>
      </c>
      <c r="E41" s="9">
        <f>IF(C41=0,0,VLOOKUP(G41,pedidos_conv!$B$2:$N$69,4))</f>
        <v>0</v>
      </c>
      <c r="F41" s="9">
        <f t="shared" si="7"/>
        <v>38</v>
      </c>
      <c r="G41" s="14" t="s">
        <v>4</v>
      </c>
      <c r="H41" s="9">
        <f>MATCH(G41,Plant_Matriz_Setup!$A$1:$A$33)</f>
        <v>5</v>
      </c>
      <c r="I41" s="9">
        <f>MATCH(G42,Plant_Matriz_Setup!$A$1:$AG$1)</f>
        <v>17</v>
      </c>
      <c r="J41" s="9" t="str">
        <f>VLOOKUP(G41,Plant_Matriz_Setup!$A$1:$AG$33,I41)</f>
        <v>5:00.0000</v>
      </c>
      <c r="K41" s="16" t="str">
        <f t="shared" si="1"/>
        <v>5:00.0000</v>
      </c>
      <c r="L41" s="17" t="str">
        <f t="shared" si="2"/>
        <v>:00.0000</v>
      </c>
      <c r="M41" s="18">
        <f t="shared" si="3"/>
        <v>9</v>
      </c>
      <c r="N41" s="18">
        <f t="shared" si="4"/>
        <v>8</v>
      </c>
      <c r="O41" s="18">
        <f t="shared" si="5"/>
        <v>1</v>
      </c>
      <c r="P41" s="19" t="str">
        <f t="shared" si="6"/>
        <v>5</v>
      </c>
      <c r="Q41" s="15">
        <f t="shared" si="8"/>
        <v>5</v>
      </c>
    </row>
    <row r="42" spans="2:17">
      <c r="B42" s="9">
        <f>IFERROR(MATCH(G42,pedidos_Lamin!$B$2:$B$169,0),0)</f>
        <v>0</v>
      </c>
      <c r="C42" s="9">
        <f>IFERROR(MATCH(G42,pedidos_conv!$B$2:$B$69,0),0)</f>
        <v>1</v>
      </c>
      <c r="D42" s="9">
        <f>IF(B42=0,0,VLOOKUP(G42,pedidos!$B$2:$N$237,4))</f>
        <v>0</v>
      </c>
      <c r="E42" s="9">
        <f>IF(C42=0,0,VLOOKUP(G42,pedidos_conv!$B$2:$N$69,4))</f>
        <v>226.79999999999998</v>
      </c>
      <c r="F42" s="9">
        <f t="shared" si="7"/>
        <v>39</v>
      </c>
      <c r="G42" s="14" t="s">
        <v>16</v>
      </c>
      <c r="H42" s="9">
        <f>MATCH(G42,Plant_Matriz_Setup!$A$1:$A$33)</f>
        <v>17</v>
      </c>
      <c r="I42" s="9">
        <f>MATCH(G43,Plant_Matriz_Setup!$A$1:$AG$1)</f>
        <v>32</v>
      </c>
      <c r="J42" s="9" t="str">
        <f>VLOOKUP(G42,Plant_Matriz_Setup!$A$1:$AG$33,I42)</f>
        <v>10:00.0000</v>
      </c>
      <c r="K42" s="16" t="str">
        <f t="shared" si="1"/>
        <v>10:00.0000</v>
      </c>
      <c r="L42" s="17" t="str">
        <f t="shared" si="2"/>
        <v>:00.0000</v>
      </c>
      <c r="M42" s="18">
        <f t="shared" si="3"/>
        <v>10</v>
      </c>
      <c r="N42" s="18">
        <f t="shared" si="4"/>
        <v>8</v>
      </c>
      <c r="O42" s="18">
        <f t="shared" si="5"/>
        <v>2</v>
      </c>
      <c r="P42" s="19" t="str">
        <f t="shared" si="6"/>
        <v>10</v>
      </c>
      <c r="Q42" s="15">
        <f t="shared" si="8"/>
        <v>10</v>
      </c>
    </row>
    <row r="43" spans="2:17">
      <c r="B43" s="9">
        <f>IFERROR(MATCH(G43,pedidos_Lamin!$B$2:$B$169,0),0)</f>
        <v>4</v>
      </c>
      <c r="C43" s="9">
        <f>IFERROR(MATCH(G43,pedidos_conv!$B$2:$B$69,0),0)</f>
        <v>0</v>
      </c>
      <c r="D43" s="9">
        <f>IF(B43=0,0,VLOOKUP(G43,pedidos!$B$2:$N$237,4))</f>
        <v>226.79999999999998</v>
      </c>
      <c r="E43" s="9">
        <f>IF(C43=0,0,VLOOKUP(G43,pedidos_conv!$B$2:$N$69,4))</f>
        <v>0</v>
      </c>
      <c r="F43" s="9">
        <f t="shared" si="7"/>
        <v>40</v>
      </c>
      <c r="G43" s="14" t="s">
        <v>31</v>
      </c>
      <c r="H43" s="9">
        <f>MATCH(G43,Plant_Matriz_Setup!$A$1:$A$33)</f>
        <v>32</v>
      </c>
      <c r="I43" s="9">
        <f>MATCH(G44,Plant_Matriz_Setup!$A$1:$AG$1)</f>
        <v>13</v>
      </c>
      <c r="J43" s="9" t="str">
        <f>VLOOKUP(G43,Plant_Matriz_Setup!$A$1:$AG$33,I43)</f>
        <v>10:00.0000</v>
      </c>
      <c r="K43" s="16" t="str">
        <f t="shared" si="1"/>
        <v>10:00.0000</v>
      </c>
      <c r="L43" s="17" t="str">
        <f t="shared" si="2"/>
        <v>:00.0000</v>
      </c>
      <c r="M43" s="18">
        <f t="shared" si="3"/>
        <v>10</v>
      </c>
      <c r="N43" s="18">
        <f t="shared" si="4"/>
        <v>8</v>
      </c>
      <c r="O43" s="18">
        <f t="shared" si="5"/>
        <v>2</v>
      </c>
      <c r="P43" s="19" t="str">
        <f t="shared" si="6"/>
        <v>10</v>
      </c>
      <c r="Q43" s="15">
        <f t="shared" si="8"/>
        <v>10</v>
      </c>
    </row>
    <row r="44" spans="2:17">
      <c r="B44" s="9">
        <f>IFERROR(MATCH(G44,pedidos_Lamin!$B$2:$B$169,0),0)</f>
        <v>16</v>
      </c>
      <c r="C44" s="9">
        <f>IFERROR(MATCH(G44,pedidos_conv!$B$2:$B$69,0),0)</f>
        <v>0</v>
      </c>
      <c r="D44" s="9">
        <f>IF(B44=0,0,VLOOKUP(G44,pedidos!$B$2:$N$237,4))</f>
        <v>220.5</v>
      </c>
      <c r="E44" s="9">
        <f>IF(C44=0,0,VLOOKUP(G44,pedidos_conv!$B$2:$N$69,4))</f>
        <v>0</v>
      </c>
      <c r="F44" s="9">
        <f t="shared" si="7"/>
        <v>41</v>
      </c>
      <c r="G44" s="14" t="s">
        <v>12</v>
      </c>
      <c r="H44" s="9">
        <f>MATCH(G44,Plant_Matriz_Setup!$A$1:$A$33)</f>
        <v>13</v>
      </c>
      <c r="I44" s="9">
        <f>MATCH(G45,Plant_Matriz_Setup!$A$1:$AG$1)</f>
        <v>30</v>
      </c>
      <c r="J44" s="9" t="str">
        <f>VLOOKUP(G44,Plant_Matriz_Setup!$A$1:$AG$33,I44)</f>
        <v>1:00.0000</v>
      </c>
      <c r="K44" s="16" t="str">
        <f t="shared" si="1"/>
        <v>1:00.0000</v>
      </c>
      <c r="L44" s="17" t="str">
        <f t="shared" si="2"/>
        <v>:00.0000</v>
      </c>
      <c r="M44" s="18">
        <f t="shared" si="3"/>
        <v>9</v>
      </c>
      <c r="N44" s="18">
        <f t="shared" si="4"/>
        <v>8</v>
      </c>
      <c r="O44" s="18">
        <f t="shared" si="5"/>
        <v>1</v>
      </c>
      <c r="P44" s="19" t="str">
        <f t="shared" si="6"/>
        <v>1</v>
      </c>
      <c r="Q44" s="15">
        <f t="shared" si="8"/>
        <v>1</v>
      </c>
    </row>
    <row r="45" spans="2:17">
      <c r="B45" s="9">
        <f>IFERROR(MATCH(G45,pedidos_Lamin!$B$2:$B$169,0),0)</f>
        <v>2</v>
      </c>
      <c r="C45" s="9">
        <f>IFERROR(MATCH(G45,pedidos_conv!$B$2:$B$69,0),0)</f>
        <v>0</v>
      </c>
      <c r="D45" s="9">
        <f>IF(B45=0,0,VLOOKUP(G45,pedidos!$B$2:$N$237,4))</f>
        <v>226.79999999999998</v>
      </c>
      <c r="E45" s="9">
        <f>IF(C45=0,0,VLOOKUP(G45,pedidos_conv!$B$2:$N$69,4))</f>
        <v>0</v>
      </c>
      <c r="F45" s="9">
        <f t="shared" si="7"/>
        <v>42</v>
      </c>
      <c r="G45" s="14" t="s">
        <v>29</v>
      </c>
      <c r="H45" s="9">
        <f>MATCH(G45,Plant_Matriz_Setup!$A$1:$A$33)</f>
        <v>30</v>
      </c>
      <c r="I45" s="9">
        <f>MATCH(G46,Plant_Matriz_Setup!$A$1:$AG$1)</f>
        <v>30</v>
      </c>
      <c r="J45" s="9" t="str">
        <f>VLOOKUP(G45,Plant_Matriz_Setup!$A$1:$AG$33,I45)</f>
        <v>0.0000</v>
      </c>
      <c r="K45" s="16" t="str">
        <f t="shared" si="1"/>
        <v>0.0000</v>
      </c>
      <c r="L45" s="17" t="str">
        <f t="shared" si="2"/>
        <v>0.0000</v>
      </c>
      <c r="M45" s="18">
        <f t="shared" si="3"/>
        <v>6</v>
      </c>
      <c r="N45" s="18">
        <f t="shared" si="4"/>
        <v>6</v>
      </c>
      <c r="O45" s="18">
        <f t="shared" si="5"/>
        <v>0</v>
      </c>
      <c r="P45" s="19" t="str">
        <f t="shared" si="6"/>
        <v/>
      </c>
      <c r="Q45" s="15">
        <f t="shared" si="8"/>
        <v>0</v>
      </c>
    </row>
    <row r="46" spans="2:17">
      <c r="B46" s="9">
        <f>IFERROR(MATCH(G46,pedidos_Lamin!$B$2:$B$169,0),0)</f>
        <v>2</v>
      </c>
      <c r="C46" s="9">
        <f>IFERROR(MATCH(G46,pedidos_conv!$B$2:$B$69,0),0)</f>
        <v>0</v>
      </c>
      <c r="D46" s="9">
        <f>IF(B46=0,0,VLOOKUP(G46,pedidos!$B$2:$N$237,4))</f>
        <v>226.79999999999998</v>
      </c>
      <c r="E46" s="9">
        <f>IF(C46=0,0,VLOOKUP(G46,pedidos_conv!$B$2:$N$69,4))</f>
        <v>0</v>
      </c>
      <c r="F46" s="9">
        <f t="shared" si="7"/>
        <v>43</v>
      </c>
      <c r="G46" s="14" t="s">
        <v>29</v>
      </c>
      <c r="H46" s="9">
        <f>MATCH(G46,Plant_Matriz_Setup!$A$1:$A$33)</f>
        <v>30</v>
      </c>
      <c r="I46" s="9">
        <f>MATCH(G47,Plant_Matriz_Setup!$A$1:$AG$1)</f>
        <v>5</v>
      </c>
      <c r="J46" s="9" t="str">
        <f>VLOOKUP(G46,Plant_Matriz_Setup!$A$1:$AG$33,I46)</f>
        <v>10:00.0000</v>
      </c>
      <c r="K46" s="16" t="str">
        <f t="shared" si="1"/>
        <v>10:00.0000</v>
      </c>
      <c r="L46" s="17" t="str">
        <f t="shared" si="2"/>
        <v>:00.0000</v>
      </c>
      <c r="M46" s="18">
        <f t="shared" si="3"/>
        <v>10</v>
      </c>
      <c r="N46" s="18">
        <f t="shared" si="4"/>
        <v>8</v>
      </c>
      <c r="O46" s="18">
        <f t="shared" si="5"/>
        <v>2</v>
      </c>
      <c r="P46" s="19" t="str">
        <f t="shared" si="6"/>
        <v>10</v>
      </c>
      <c r="Q46" s="15">
        <f t="shared" si="8"/>
        <v>10</v>
      </c>
    </row>
    <row r="47" spans="2:17">
      <c r="B47" s="9">
        <f>IFERROR(MATCH(G47,pedidos_Lamin!$B$2:$B$169,0),0)</f>
        <v>8</v>
      </c>
      <c r="C47" s="9">
        <f>IFERROR(MATCH(G47,pedidos_conv!$B$2:$B$69,0),0)</f>
        <v>0</v>
      </c>
      <c r="D47" s="9">
        <f>IF(B47=0,0,VLOOKUP(G47,pedidos!$B$2:$N$237,4))</f>
        <v>220.5</v>
      </c>
      <c r="E47" s="9">
        <f>IF(C47=0,0,VLOOKUP(G47,pedidos_conv!$B$2:$N$69,4))</f>
        <v>0</v>
      </c>
      <c r="F47" s="9">
        <f t="shared" si="7"/>
        <v>44</v>
      </c>
      <c r="G47" s="14" t="s">
        <v>4</v>
      </c>
      <c r="H47" s="9">
        <f>MATCH(G47,Plant_Matriz_Setup!$A$1:$A$33)</f>
        <v>5</v>
      </c>
      <c r="I47" s="9">
        <f>MATCH(G48,Plant_Matriz_Setup!$A$1:$AG$1)</f>
        <v>6</v>
      </c>
      <c r="J47" s="9" t="str">
        <f>VLOOKUP(G47,Plant_Matriz_Setup!$A$1:$AG$33,I47)</f>
        <v>10:00.0000</v>
      </c>
      <c r="K47" s="16" t="str">
        <f t="shared" si="1"/>
        <v>10:00.0000</v>
      </c>
      <c r="L47" s="17" t="str">
        <f t="shared" si="2"/>
        <v>:00.0000</v>
      </c>
      <c r="M47" s="18">
        <f t="shared" si="3"/>
        <v>10</v>
      </c>
      <c r="N47" s="18">
        <f t="shared" si="4"/>
        <v>8</v>
      </c>
      <c r="O47" s="18">
        <f t="shared" si="5"/>
        <v>2</v>
      </c>
      <c r="P47" s="19" t="str">
        <f t="shared" si="6"/>
        <v>10</v>
      </c>
      <c r="Q47" s="15">
        <f t="shared" si="8"/>
        <v>10</v>
      </c>
    </row>
    <row r="48" spans="2:17">
      <c r="B48" s="9">
        <f>IFERROR(MATCH(G48,pedidos_Lamin!$B$2:$B$169,0),0)</f>
        <v>9</v>
      </c>
      <c r="C48" s="9">
        <f>IFERROR(MATCH(G48,pedidos_conv!$B$2:$B$69,0),0)</f>
        <v>0</v>
      </c>
      <c r="D48" s="9">
        <f>IF(B48=0,0,VLOOKUP(G48,pedidos!$B$2:$N$237,4))</f>
        <v>220.5</v>
      </c>
      <c r="E48" s="9">
        <f>IF(C48=0,0,VLOOKUP(G48,pedidos_conv!$B$2:$N$69,4))</f>
        <v>0</v>
      </c>
      <c r="F48" s="9">
        <f t="shared" si="7"/>
        <v>45</v>
      </c>
      <c r="G48" s="14" t="s">
        <v>5</v>
      </c>
      <c r="H48" s="9">
        <f>MATCH(G48,Plant_Matriz_Setup!$A$1:$A$33)</f>
        <v>6</v>
      </c>
      <c r="I48" s="9">
        <f>MATCH(G49,Plant_Matriz_Setup!$A$1:$AG$1)</f>
        <v>6</v>
      </c>
      <c r="J48" s="9" t="str">
        <f>VLOOKUP(G48,Plant_Matriz_Setup!$A$1:$AG$33,I48)</f>
        <v>0.0000</v>
      </c>
      <c r="K48" s="16" t="str">
        <f t="shared" si="1"/>
        <v>0.0000</v>
      </c>
      <c r="L48" s="17" t="str">
        <f t="shared" si="2"/>
        <v>0.0000</v>
      </c>
      <c r="M48" s="18">
        <f t="shared" si="3"/>
        <v>6</v>
      </c>
      <c r="N48" s="18">
        <f t="shared" si="4"/>
        <v>6</v>
      </c>
      <c r="O48" s="18">
        <f t="shared" si="5"/>
        <v>0</v>
      </c>
      <c r="P48" s="19" t="str">
        <f t="shared" si="6"/>
        <v/>
      </c>
      <c r="Q48" s="15">
        <f t="shared" si="8"/>
        <v>0</v>
      </c>
    </row>
    <row r="49" spans="2:17">
      <c r="B49" s="9">
        <f>IFERROR(MATCH(G49,pedidos_Lamin!$B$2:$B$169,0),0)</f>
        <v>9</v>
      </c>
      <c r="C49" s="9">
        <f>IFERROR(MATCH(G49,pedidos_conv!$B$2:$B$69,0),0)</f>
        <v>0</v>
      </c>
      <c r="D49" s="9">
        <f>IF(B49=0,0,VLOOKUP(G49,pedidos!$B$2:$N$237,4))</f>
        <v>220.5</v>
      </c>
      <c r="E49" s="9">
        <f>IF(C49=0,0,VLOOKUP(G49,pedidos_conv!$B$2:$N$69,4))</f>
        <v>0</v>
      </c>
      <c r="F49" s="9">
        <f t="shared" si="7"/>
        <v>46</v>
      </c>
      <c r="G49" s="14" t="s">
        <v>5</v>
      </c>
      <c r="H49" s="9">
        <f>MATCH(G49,Plant_Matriz_Setup!$A$1:$A$33)</f>
        <v>6</v>
      </c>
      <c r="I49" s="9">
        <f>MATCH(G50,Plant_Matriz_Setup!$A$1:$AG$1)</f>
        <v>5</v>
      </c>
      <c r="J49" s="9" t="str">
        <f>VLOOKUP(G49,Plant_Matriz_Setup!$A$1:$AG$33,I49)</f>
        <v>10:00.0000</v>
      </c>
      <c r="K49" s="16" t="str">
        <f t="shared" si="1"/>
        <v>10:00.0000</v>
      </c>
      <c r="L49" s="17" t="str">
        <f t="shared" si="2"/>
        <v>:00.0000</v>
      </c>
      <c r="M49" s="18">
        <f t="shared" si="3"/>
        <v>10</v>
      </c>
      <c r="N49" s="18">
        <f t="shared" si="4"/>
        <v>8</v>
      </c>
      <c r="O49" s="18">
        <f t="shared" si="5"/>
        <v>2</v>
      </c>
      <c r="P49" s="19" t="str">
        <f t="shared" si="6"/>
        <v>10</v>
      </c>
      <c r="Q49" s="15">
        <f t="shared" si="8"/>
        <v>10</v>
      </c>
    </row>
    <row r="50" spans="2:17">
      <c r="B50" s="9">
        <f>IFERROR(MATCH(G50,pedidos_Lamin!$B$2:$B$169,0),0)</f>
        <v>8</v>
      </c>
      <c r="C50" s="9">
        <f>IFERROR(MATCH(G50,pedidos_conv!$B$2:$B$69,0),0)</f>
        <v>0</v>
      </c>
      <c r="D50" s="9">
        <f>IF(B50=0,0,VLOOKUP(G50,pedidos!$B$2:$N$237,4))</f>
        <v>220.5</v>
      </c>
      <c r="E50" s="9">
        <f>IF(C50=0,0,VLOOKUP(G50,pedidos_conv!$B$2:$N$69,4))</f>
        <v>0</v>
      </c>
      <c r="F50" s="9">
        <f t="shared" si="7"/>
        <v>47</v>
      </c>
      <c r="G50" s="14" t="s">
        <v>4</v>
      </c>
      <c r="H50" s="9">
        <f>MATCH(G50,Plant_Matriz_Setup!$A$1:$A$33)</f>
        <v>5</v>
      </c>
      <c r="I50" s="9">
        <f>MATCH(G51,Plant_Matriz_Setup!$A$1:$AG$1)</f>
        <v>13</v>
      </c>
      <c r="J50" s="9" t="str">
        <f>VLOOKUP(G50,Plant_Matriz_Setup!$A$1:$AG$33,I50)</f>
        <v>20:00.0000</v>
      </c>
      <c r="K50" s="16" t="str">
        <f t="shared" si="1"/>
        <v>20:00.0000</v>
      </c>
      <c r="L50" s="17" t="str">
        <f t="shared" si="2"/>
        <v>:00.0000</v>
      </c>
      <c r="M50" s="18">
        <f t="shared" si="3"/>
        <v>10</v>
      </c>
      <c r="N50" s="18">
        <f t="shared" si="4"/>
        <v>8</v>
      </c>
      <c r="O50" s="18">
        <f t="shared" si="5"/>
        <v>2</v>
      </c>
      <c r="P50" s="19" t="str">
        <f t="shared" si="6"/>
        <v>20</v>
      </c>
      <c r="Q50" s="15">
        <f t="shared" si="8"/>
        <v>20</v>
      </c>
    </row>
    <row r="51" spans="2:17">
      <c r="B51" s="9">
        <f>IFERROR(MATCH(G51,pedidos_Lamin!$B$2:$B$169,0),0)</f>
        <v>16</v>
      </c>
      <c r="C51" s="9">
        <f>IFERROR(MATCH(G51,pedidos_conv!$B$2:$B$69,0),0)</f>
        <v>0</v>
      </c>
      <c r="D51" s="9">
        <f>IF(B51=0,0,VLOOKUP(G51,pedidos!$B$2:$N$237,4))</f>
        <v>220.5</v>
      </c>
      <c r="E51" s="9">
        <f>IF(C51=0,0,VLOOKUP(G51,pedidos_conv!$B$2:$N$69,4))</f>
        <v>0</v>
      </c>
      <c r="F51" s="9">
        <f t="shared" si="7"/>
        <v>48</v>
      </c>
      <c r="G51" s="14" t="s">
        <v>12</v>
      </c>
      <c r="H51" s="9">
        <f>MATCH(G51,Plant_Matriz_Setup!$A$1:$A$33)</f>
        <v>13</v>
      </c>
      <c r="I51" s="9">
        <f>MATCH(G52,Plant_Matriz_Setup!$A$1:$AG$1)</f>
        <v>13</v>
      </c>
      <c r="J51" s="9" t="str">
        <f>VLOOKUP(G51,Plant_Matriz_Setup!$A$1:$AG$33,I51)</f>
        <v>0.0000</v>
      </c>
      <c r="K51" s="16" t="str">
        <f t="shared" si="1"/>
        <v>0.0000</v>
      </c>
      <c r="L51" s="17" t="str">
        <f t="shared" si="2"/>
        <v>0.0000</v>
      </c>
      <c r="M51" s="18">
        <f t="shared" si="3"/>
        <v>6</v>
      </c>
      <c r="N51" s="18">
        <f t="shared" si="4"/>
        <v>6</v>
      </c>
      <c r="O51" s="18">
        <f t="shared" si="5"/>
        <v>0</v>
      </c>
      <c r="P51" s="19" t="str">
        <f t="shared" si="6"/>
        <v/>
      </c>
      <c r="Q51" s="15">
        <f t="shared" si="8"/>
        <v>0</v>
      </c>
    </row>
    <row r="52" spans="2:17">
      <c r="B52" s="9">
        <f>IFERROR(MATCH(G52,pedidos_Lamin!$B$2:$B$169,0),0)</f>
        <v>16</v>
      </c>
      <c r="C52" s="9">
        <f>IFERROR(MATCH(G52,pedidos_conv!$B$2:$B$69,0),0)</f>
        <v>0</v>
      </c>
      <c r="D52" s="9">
        <f>IF(B52=0,0,VLOOKUP(G52,pedidos!$B$2:$N$237,4))</f>
        <v>220.5</v>
      </c>
      <c r="E52" s="9">
        <f>IF(C52=0,0,VLOOKUP(G52,pedidos_conv!$B$2:$N$69,4))</f>
        <v>0</v>
      </c>
      <c r="F52" s="9">
        <f t="shared" si="7"/>
        <v>49</v>
      </c>
      <c r="G52" s="14" t="s">
        <v>12</v>
      </c>
      <c r="H52" s="9">
        <f>MATCH(G52,Plant_Matriz_Setup!$A$1:$A$33)</f>
        <v>13</v>
      </c>
      <c r="I52" s="9">
        <f>MATCH(G53,Plant_Matriz_Setup!$A$1:$AG$1)</f>
        <v>4</v>
      </c>
      <c r="J52" s="9" t="str">
        <f>VLOOKUP(G52,Plant_Matriz_Setup!$A$1:$AG$33,I52)</f>
        <v>5:00.0000</v>
      </c>
      <c r="K52" s="16" t="str">
        <f t="shared" si="1"/>
        <v>5:00.0000</v>
      </c>
      <c r="L52" s="17" t="str">
        <f t="shared" si="2"/>
        <v>:00.0000</v>
      </c>
      <c r="M52" s="18">
        <f t="shared" si="3"/>
        <v>9</v>
      </c>
      <c r="N52" s="18">
        <f t="shared" si="4"/>
        <v>8</v>
      </c>
      <c r="O52" s="18">
        <f t="shared" si="5"/>
        <v>1</v>
      </c>
      <c r="P52" s="19" t="str">
        <f t="shared" si="6"/>
        <v>5</v>
      </c>
      <c r="Q52" s="15">
        <f t="shared" si="8"/>
        <v>5</v>
      </c>
    </row>
    <row r="53" spans="2:17">
      <c r="B53" s="9">
        <f>IFERROR(MATCH(G53,pedidos_Lamin!$B$2:$B$169,0),0)</f>
        <v>7</v>
      </c>
      <c r="C53" s="9">
        <f>IFERROR(MATCH(G53,pedidos_conv!$B$2:$B$69,0),0)</f>
        <v>0</v>
      </c>
      <c r="D53" s="9">
        <f>IF(B53=0,0,VLOOKUP(G53,pedidos!$B$2:$N$237,4))</f>
        <v>220.5</v>
      </c>
      <c r="E53" s="9">
        <f>IF(C53=0,0,VLOOKUP(G53,pedidos_conv!$B$2:$N$69,4))</f>
        <v>0</v>
      </c>
      <c r="F53" s="9">
        <f t="shared" si="7"/>
        <v>50</v>
      </c>
      <c r="G53" s="14" t="s">
        <v>3</v>
      </c>
      <c r="H53" s="9">
        <f>MATCH(G53,Plant_Matriz_Setup!$A$1:$A$33)</f>
        <v>4</v>
      </c>
      <c r="I53" s="9">
        <f>MATCH(G54,Plant_Matriz_Setup!$A$1:$AG$1)</f>
        <v>32</v>
      </c>
      <c r="J53" s="9" t="str">
        <f>VLOOKUP(G53,Plant_Matriz_Setup!$A$1:$AG$33,I53)</f>
        <v>10:00.0000</v>
      </c>
      <c r="K53" s="16" t="str">
        <f t="shared" si="1"/>
        <v>10:00.0000</v>
      </c>
      <c r="L53" s="17" t="str">
        <f t="shared" si="2"/>
        <v>:00.0000</v>
      </c>
      <c r="M53" s="18">
        <f t="shared" si="3"/>
        <v>10</v>
      </c>
      <c r="N53" s="18">
        <f t="shared" si="4"/>
        <v>8</v>
      </c>
      <c r="O53" s="18">
        <f t="shared" si="5"/>
        <v>2</v>
      </c>
      <c r="P53" s="19" t="str">
        <f t="shared" si="6"/>
        <v>10</v>
      </c>
      <c r="Q53" s="15">
        <f t="shared" si="8"/>
        <v>10</v>
      </c>
    </row>
    <row r="54" spans="2:17">
      <c r="B54" s="9">
        <f>IFERROR(MATCH(G54,pedidos_Lamin!$B$2:$B$169,0),0)</f>
        <v>4</v>
      </c>
      <c r="C54" s="9">
        <f>IFERROR(MATCH(G54,pedidos_conv!$B$2:$B$69,0),0)</f>
        <v>0</v>
      </c>
      <c r="D54" s="9">
        <f>IF(B54=0,0,VLOOKUP(G54,pedidos!$B$2:$N$237,4))</f>
        <v>226.79999999999998</v>
      </c>
      <c r="E54" s="9">
        <f>IF(C54=0,0,VLOOKUP(G54,pedidos_conv!$B$2:$N$69,4))</f>
        <v>0</v>
      </c>
      <c r="F54" s="9">
        <f t="shared" si="7"/>
        <v>51</v>
      </c>
      <c r="G54" s="14" t="s">
        <v>31</v>
      </c>
      <c r="H54" s="9">
        <f>MATCH(G54,Plant_Matriz_Setup!$A$1:$A$33)</f>
        <v>32</v>
      </c>
      <c r="I54" s="9">
        <f>MATCH(G55,Plant_Matriz_Setup!$A$1:$AG$1)</f>
        <v>6</v>
      </c>
      <c r="J54" s="9" t="str">
        <f>VLOOKUP(G54,Plant_Matriz_Setup!$A$1:$AG$33,I54)</f>
        <v>20:00.0000</v>
      </c>
      <c r="K54" s="16" t="str">
        <f t="shared" si="1"/>
        <v>20:00.0000</v>
      </c>
      <c r="L54" s="17" t="str">
        <f t="shared" si="2"/>
        <v>:00.0000</v>
      </c>
      <c r="M54" s="18">
        <f t="shared" si="3"/>
        <v>10</v>
      </c>
      <c r="N54" s="18">
        <f t="shared" si="4"/>
        <v>8</v>
      </c>
      <c r="O54" s="18">
        <f t="shared" si="5"/>
        <v>2</v>
      </c>
      <c r="P54" s="19" t="str">
        <f t="shared" si="6"/>
        <v>20</v>
      </c>
      <c r="Q54" s="15">
        <f t="shared" si="8"/>
        <v>20</v>
      </c>
    </row>
    <row r="55" spans="2:17">
      <c r="B55" s="9">
        <f>IFERROR(MATCH(G55,pedidos_Lamin!$B$2:$B$169,0),0)</f>
        <v>9</v>
      </c>
      <c r="C55" s="9">
        <f>IFERROR(MATCH(G55,pedidos_conv!$B$2:$B$69,0),0)</f>
        <v>0</v>
      </c>
      <c r="D55" s="9">
        <f>IF(B55=0,0,VLOOKUP(G55,pedidos!$B$2:$N$237,4))</f>
        <v>220.5</v>
      </c>
      <c r="E55" s="9">
        <f>IF(C55=0,0,VLOOKUP(G55,pedidos_conv!$B$2:$N$69,4))</f>
        <v>0</v>
      </c>
      <c r="F55" s="9">
        <f t="shared" si="7"/>
        <v>52</v>
      </c>
      <c r="G55" s="14" t="s">
        <v>5</v>
      </c>
      <c r="H55" s="9">
        <f>MATCH(G55,Plant_Matriz_Setup!$A$1:$A$33)</f>
        <v>6</v>
      </c>
      <c r="I55" s="9">
        <f>MATCH(G56,Plant_Matriz_Setup!$A$1:$AG$1)</f>
        <v>33</v>
      </c>
      <c r="J55" s="9" t="str">
        <f>VLOOKUP(G55,Plant_Matriz_Setup!$A$1:$AG$33,I55)</f>
        <v>10:00.0000</v>
      </c>
      <c r="K55" s="16" t="str">
        <f t="shared" si="1"/>
        <v>10:00.0000</v>
      </c>
      <c r="L55" s="17" t="str">
        <f t="shared" si="2"/>
        <v>:00.0000</v>
      </c>
      <c r="M55" s="18">
        <f t="shared" si="3"/>
        <v>10</v>
      </c>
      <c r="N55" s="18">
        <f t="shared" si="4"/>
        <v>8</v>
      </c>
      <c r="O55" s="18">
        <f t="shared" si="5"/>
        <v>2</v>
      </c>
      <c r="P55" s="19" t="str">
        <f t="shared" si="6"/>
        <v>10</v>
      </c>
      <c r="Q55" s="15">
        <f t="shared" si="8"/>
        <v>10</v>
      </c>
    </row>
    <row r="56" spans="2:17">
      <c r="B56" s="9">
        <f>IFERROR(MATCH(G56,pedidos_Lamin!$B$2:$B$169,0),0)</f>
        <v>5</v>
      </c>
      <c r="C56" s="9">
        <f>IFERROR(MATCH(G56,pedidos_conv!$B$2:$B$69,0),0)</f>
        <v>0</v>
      </c>
      <c r="D56" s="9">
        <f>IF(B56=0,0,VLOOKUP(G56,pedidos!$B$2:$N$237,4))</f>
        <v>226.79999999999998</v>
      </c>
      <c r="E56" s="9">
        <f>IF(C56=0,0,VLOOKUP(G56,pedidos_conv!$B$2:$N$69,4))</f>
        <v>0</v>
      </c>
      <c r="F56" s="9">
        <f t="shared" si="7"/>
        <v>53</v>
      </c>
      <c r="G56" s="14" t="s">
        <v>32</v>
      </c>
      <c r="H56" s="9">
        <f>MATCH(G56,Plant_Matriz_Setup!$A$1:$A$33)</f>
        <v>33</v>
      </c>
      <c r="I56" s="9">
        <f>MATCH(G57,Plant_Matriz_Setup!$A$1:$AG$1)</f>
        <v>5</v>
      </c>
      <c r="J56" s="9" t="str">
        <f>VLOOKUP(G56,Plant_Matriz_Setup!$A$1:$AG$33,I56)</f>
        <v>5:00.0000</v>
      </c>
      <c r="K56" s="16" t="str">
        <f t="shared" si="1"/>
        <v>5:00.0000</v>
      </c>
      <c r="L56" s="17" t="str">
        <f t="shared" si="2"/>
        <v>:00.0000</v>
      </c>
      <c r="M56" s="18">
        <f t="shared" si="3"/>
        <v>9</v>
      </c>
      <c r="N56" s="18">
        <f t="shared" si="4"/>
        <v>8</v>
      </c>
      <c r="O56" s="18">
        <f t="shared" si="5"/>
        <v>1</v>
      </c>
      <c r="P56" s="19" t="str">
        <f t="shared" si="6"/>
        <v>5</v>
      </c>
      <c r="Q56" s="15">
        <f t="shared" si="8"/>
        <v>5</v>
      </c>
    </row>
    <row r="57" spans="2:17">
      <c r="B57" s="9">
        <f>IFERROR(MATCH(G57,pedidos_Lamin!$B$2:$B$169,0),0)</f>
        <v>8</v>
      </c>
      <c r="C57" s="9">
        <f>IFERROR(MATCH(G57,pedidos_conv!$B$2:$B$69,0),0)</f>
        <v>0</v>
      </c>
      <c r="D57" s="9">
        <f>IF(B57=0,0,VLOOKUP(G57,pedidos!$B$2:$N$237,4))</f>
        <v>220.5</v>
      </c>
      <c r="E57" s="9">
        <f>IF(C57=0,0,VLOOKUP(G57,pedidos_conv!$B$2:$N$69,4))</f>
        <v>0</v>
      </c>
      <c r="F57" s="9">
        <f t="shared" si="7"/>
        <v>54</v>
      </c>
      <c r="G57" s="14" t="s">
        <v>4</v>
      </c>
      <c r="H57" s="9">
        <f>MATCH(G57,Plant_Matriz_Setup!$A$1:$A$33)</f>
        <v>5</v>
      </c>
      <c r="I57" s="9">
        <f>MATCH(G58,Plant_Matriz_Setup!$A$1:$AG$1)</f>
        <v>13</v>
      </c>
      <c r="J57" s="9" t="str">
        <f>VLOOKUP(G57,Plant_Matriz_Setup!$A$1:$AG$33,I57)</f>
        <v>20:00.0000</v>
      </c>
      <c r="K57" s="16" t="str">
        <f t="shared" si="1"/>
        <v>20:00.0000</v>
      </c>
      <c r="L57" s="17" t="str">
        <f t="shared" si="2"/>
        <v>:00.0000</v>
      </c>
      <c r="M57" s="18">
        <f t="shared" si="3"/>
        <v>10</v>
      </c>
      <c r="N57" s="18">
        <f t="shared" si="4"/>
        <v>8</v>
      </c>
      <c r="O57" s="18">
        <f t="shared" si="5"/>
        <v>2</v>
      </c>
      <c r="P57" s="19" t="str">
        <f t="shared" si="6"/>
        <v>20</v>
      </c>
      <c r="Q57" s="15">
        <f t="shared" si="8"/>
        <v>20</v>
      </c>
    </row>
    <row r="58" spans="2:17">
      <c r="B58" s="9">
        <f>IFERROR(MATCH(G58,pedidos_Lamin!$B$2:$B$169,0),0)</f>
        <v>16</v>
      </c>
      <c r="C58" s="9">
        <f>IFERROR(MATCH(G58,pedidos_conv!$B$2:$B$69,0),0)</f>
        <v>0</v>
      </c>
      <c r="D58" s="9">
        <f>IF(B58=0,0,VLOOKUP(G58,pedidos!$B$2:$N$237,4))</f>
        <v>220.5</v>
      </c>
      <c r="E58" s="9">
        <f>IF(C58=0,0,VLOOKUP(G58,pedidos_conv!$B$2:$N$69,4))</f>
        <v>0</v>
      </c>
      <c r="F58" s="9">
        <f t="shared" si="7"/>
        <v>55</v>
      </c>
      <c r="G58" s="14" t="s">
        <v>12</v>
      </c>
      <c r="H58" s="9">
        <f>MATCH(G58,Plant_Matriz_Setup!$A$1:$A$33)</f>
        <v>13</v>
      </c>
      <c r="I58" s="9">
        <f>MATCH(G59,Plant_Matriz_Setup!$A$1:$AG$1)</f>
        <v>6</v>
      </c>
      <c r="J58" s="9" t="str">
        <f>VLOOKUP(G58,Plant_Matriz_Setup!$A$1:$AG$33,I58)</f>
        <v>20:00.0000</v>
      </c>
      <c r="K58" s="16" t="str">
        <f t="shared" si="1"/>
        <v>20:00.0000</v>
      </c>
      <c r="L58" s="17" t="str">
        <f t="shared" si="2"/>
        <v>:00.0000</v>
      </c>
      <c r="M58" s="18">
        <f t="shared" si="3"/>
        <v>10</v>
      </c>
      <c r="N58" s="18">
        <f t="shared" si="4"/>
        <v>8</v>
      </c>
      <c r="O58" s="18">
        <f t="shared" si="5"/>
        <v>2</v>
      </c>
      <c r="P58" s="19" t="str">
        <f t="shared" si="6"/>
        <v>20</v>
      </c>
      <c r="Q58" s="15">
        <f t="shared" si="8"/>
        <v>20</v>
      </c>
    </row>
    <row r="59" spans="2:17">
      <c r="B59" s="9">
        <f>IFERROR(MATCH(G59,pedidos_Lamin!$B$2:$B$169,0),0)</f>
        <v>9</v>
      </c>
      <c r="C59" s="9">
        <f>IFERROR(MATCH(G59,pedidos_conv!$B$2:$B$69,0),0)</f>
        <v>0</v>
      </c>
      <c r="D59" s="9">
        <f>IF(B59=0,0,VLOOKUP(G59,pedidos!$B$2:$N$237,4))</f>
        <v>220.5</v>
      </c>
      <c r="E59" s="9">
        <f>IF(C59=0,0,VLOOKUP(G59,pedidos_conv!$B$2:$N$69,4))</f>
        <v>0</v>
      </c>
      <c r="F59" s="9">
        <f t="shared" si="7"/>
        <v>56</v>
      </c>
      <c r="G59" s="14" t="s">
        <v>5</v>
      </c>
      <c r="H59" s="9">
        <f>MATCH(G59,Plant_Matriz_Setup!$A$1:$A$33)</f>
        <v>6</v>
      </c>
      <c r="I59" s="9">
        <f>MATCH(G60,Plant_Matriz_Setup!$A$1:$AG$1)</f>
        <v>30</v>
      </c>
      <c r="J59" s="9" t="str">
        <f>VLOOKUP(G59,Plant_Matriz_Setup!$A$1:$AG$33,I59)</f>
        <v>5:00.0000</v>
      </c>
      <c r="K59" s="16" t="str">
        <f t="shared" si="1"/>
        <v>5:00.0000</v>
      </c>
      <c r="L59" s="17" t="str">
        <f t="shared" si="2"/>
        <v>:00.0000</v>
      </c>
      <c r="M59" s="18">
        <f t="shared" si="3"/>
        <v>9</v>
      </c>
      <c r="N59" s="18">
        <f t="shared" si="4"/>
        <v>8</v>
      </c>
      <c r="O59" s="18">
        <f t="shared" si="5"/>
        <v>1</v>
      </c>
      <c r="P59" s="19" t="str">
        <f t="shared" si="6"/>
        <v>5</v>
      </c>
      <c r="Q59" s="15">
        <f t="shared" si="8"/>
        <v>5</v>
      </c>
    </row>
    <row r="60" spans="2:17">
      <c r="B60" s="9">
        <f>IFERROR(MATCH(G60,pedidos_Lamin!$B$2:$B$169,0),0)</f>
        <v>2</v>
      </c>
      <c r="C60" s="9">
        <f>IFERROR(MATCH(G60,pedidos_conv!$B$2:$B$69,0),0)</f>
        <v>0</v>
      </c>
      <c r="D60" s="9">
        <f>IF(B60=0,0,VLOOKUP(G60,pedidos!$B$2:$N$237,4))</f>
        <v>226.79999999999998</v>
      </c>
      <c r="E60" s="9">
        <f>IF(C60=0,0,VLOOKUP(G60,pedidos_conv!$B$2:$N$69,4))</f>
        <v>0</v>
      </c>
      <c r="F60" s="9">
        <f t="shared" si="7"/>
        <v>57</v>
      </c>
      <c r="G60" s="14" t="s">
        <v>29</v>
      </c>
      <c r="H60" s="9">
        <f>MATCH(G60,Plant_Matriz_Setup!$A$1:$A$33)</f>
        <v>30</v>
      </c>
      <c r="I60" s="9">
        <f>MATCH(G61,Plant_Matriz_Setup!$A$1:$AG$1)</f>
        <v>30</v>
      </c>
      <c r="J60" s="9" t="str">
        <f>VLOOKUP(G60,Plant_Matriz_Setup!$A$1:$AG$33,I60)</f>
        <v>0.0000</v>
      </c>
      <c r="K60" s="16" t="str">
        <f t="shared" si="1"/>
        <v>0.0000</v>
      </c>
      <c r="L60" s="17" t="str">
        <f t="shared" si="2"/>
        <v>0.0000</v>
      </c>
      <c r="M60" s="18">
        <f t="shared" si="3"/>
        <v>6</v>
      </c>
      <c r="N60" s="18">
        <f t="shared" si="4"/>
        <v>6</v>
      </c>
      <c r="O60" s="18">
        <f t="shared" si="5"/>
        <v>0</v>
      </c>
      <c r="P60" s="19" t="str">
        <f t="shared" si="6"/>
        <v/>
      </c>
      <c r="Q60" s="15">
        <f t="shared" si="8"/>
        <v>0</v>
      </c>
    </row>
    <row r="61" spans="2:17">
      <c r="B61" s="9">
        <f>IFERROR(MATCH(G61,pedidos_Lamin!$B$2:$B$169,0),0)</f>
        <v>2</v>
      </c>
      <c r="C61" s="9">
        <f>IFERROR(MATCH(G61,pedidos_conv!$B$2:$B$69,0),0)</f>
        <v>0</v>
      </c>
      <c r="D61" s="9">
        <f>IF(B61=0,0,VLOOKUP(G61,pedidos!$B$2:$N$237,4))</f>
        <v>226.79999999999998</v>
      </c>
      <c r="E61" s="9">
        <f>IF(C61=0,0,VLOOKUP(G61,pedidos_conv!$B$2:$N$69,4))</f>
        <v>0</v>
      </c>
      <c r="F61" s="9">
        <f t="shared" si="7"/>
        <v>58</v>
      </c>
      <c r="G61" s="14" t="s">
        <v>29</v>
      </c>
      <c r="H61" s="9">
        <f>MATCH(G61,Plant_Matriz_Setup!$A$1:$A$33)</f>
        <v>30</v>
      </c>
      <c r="I61" s="9">
        <f>MATCH(G62,Plant_Matriz_Setup!$A$1:$AG$1)</f>
        <v>13</v>
      </c>
      <c r="J61" s="9" t="str">
        <f>VLOOKUP(G61,Plant_Matriz_Setup!$A$1:$AG$33,I61)</f>
        <v>5:00.0000</v>
      </c>
      <c r="K61" s="16" t="str">
        <f t="shared" si="1"/>
        <v>5:00.0000</v>
      </c>
      <c r="L61" s="17" t="str">
        <f t="shared" si="2"/>
        <v>:00.0000</v>
      </c>
      <c r="M61" s="18">
        <f t="shared" si="3"/>
        <v>9</v>
      </c>
      <c r="N61" s="18">
        <f t="shared" si="4"/>
        <v>8</v>
      </c>
      <c r="O61" s="18">
        <f t="shared" si="5"/>
        <v>1</v>
      </c>
      <c r="P61" s="19" t="str">
        <f t="shared" si="6"/>
        <v>5</v>
      </c>
      <c r="Q61" s="15">
        <f t="shared" si="8"/>
        <v>5</v>
      </c>
    </row>
    <row r="62" spans="2:17">
      <c r="B62" s="9">
        <f>IFERROR(MATCH(G62,pedidos_Lamin!$B$2:$B$169,0),0)</f>
        <v>16</v>
      </c>
      <c r="C62" s="9">
        <f>IFERROR(MATCH(G62,pedidos_conv!$B$2:$B$69,0),0)</f>
        <v>0</v>
      </c>
      <c r="D62" s="9">
        <f>IF(B62=0,0,VLOOKUP(G62,pedidos!$B$2:$N$237,4))</f>
        <v>220.5</v>
      </c>
      <c r="E62" s="9">
        <f>IF(C62=0,0,VLOOKUP(G62,pedidos_conv!$B$2:$N$69,4))</f>
        <v>0</v>
      </c>
      <c r="F62" s="9">
        <f t="shared" si="7"/>
        <v>59</v>
      </c>
      <c r="G62" s="14" t="s">
        <v>12</v>
      </c>
      <c r="H62" s="9">
        <f>MATCH(G62,Plant_Matriz_Setup!$A$1:$A$33)</f>
        <v>13</v>
      </c>
      <c r="I62" s="9">
        <f>MATCH(G63,Plant_Matriz_Setup!$A$1:$AG$1)</f>
        <v>32</v>
      </c>
      <c r="J62" s="9" t="str">
        <f>VLOOKUP(G62,Plant_Matriz_Setup!$A$1:$AG$33,I62)</f>
        <v>1:00.0000</v>
      </c>
      <c r="K62" s="16" t="str">
        <f t="shared" si="1"/>
        <v>1:00.0000</v>
      </c>
      <c r="L62" s="17" t="str">
        <f t="shared" si="2"/>
        <v>:00.0000</v>
      </c>
      <c r="M62" s="18">
        <f t="shared" si="3"/>
        <v>9</v>
      </c>
      <c r="N62" s="18">
        <f t="shared" si="4"/>
        <v>8</v>
      </c>
      <c r="O62" s="18">
        <f t="shared" si="5"/>
        <v>1</v>
      </c>
      <c r="P62" s="19" t="str">
        <f t="shared" si="6"/>
        <v>1</v>
      </c>
      <c r="Q62" s="15">
        <f t="shared" si="8"/>
        <v>1</v>
      </c>
    </row>
    <row r="63" spans="2:17">
      <c r="B63" s="9">
        <f>IFERROR(MATCH(G63,pedidos_Lamin!$B$2:$B$169,0),0)</f>
        <v>4</v>
      </c>
      <c r="C63" s="9">
        <f>IFERROR(MATCH(G63,pedidos_conv!$B$2:$B$69,0),0)</f>
        <v>0</v>
      </c>
      <c r="D63" s="9">
        <f>IF(B63=0,0,VLOOKUP(G63,pedidos!$B$2:$N$237,4))</f>
        <v>226.79999999999998</v>
      </c>
      <c r="E63" s="9">
        <f>IF(C63=0,0,VLOOKUP(G63,pedidos_conv!$B$2:$N$69,4))</f>
        <v>0</v>
      </c>
      <c r="F63" s="9">
        <f t="shared" si="7"/>
        <v>60</v>
      </c>
      <c r="G63" s="14" t="s">
        <v>31</v>
      </c>
      <c r="H63" s="9">
        <f>MATCH(G63,Plant_Matriz_Setup!$A$1:$A$33)</f>
        <v>32</v>
      </c>
      <c r="I63" s="9">
        <f>MATCH(G64,Plant_Matriz_Setup!$A$1:$AG$1)</f>
        <v>30</v>
      </c>
      <c r="J63" s="9" t="str">
        <f>VLOOKUP(G63,Plant_Matriz_Setup!$A$1:$AG$33,I63)</f>
        <v>5:00.0000</v>
      </c>
      <c r="K63" s="16" t="str">
        <f t="shared" si="1"/>
        <v>5:00.0000</v>
      </c>
      <c r="L63" s="17" t="str">
        <f t="shared" si="2"/>
        <v>:00.0000</v>
      </c>
      <c r="M63" s="18">
        <f t="shared" si="3"/>
        <v>9</v>
      </c>
      <c r="N63" s="18">
        <f t="shared" si="4"/>
        <v>8</v>
      </c>
      <c r="O63" s="18">
        <f t="shared" si="5"/>
        <v>1</v>
      </c>
      <c r="P63" s="19" t="str">
        <f t="shared" si="6"/>
        <v>5</v>
      </c>
      <c r="Q63" s="15">
        <f t="shared" si="8"/>
        <v>5</v>
      </c>
    </row>
    <row r="64" spans="2:17">
      <c r="B64" s="9">
        <f>IFERROR(MATCH(G64,pedidos_Lamin!$B$2:$B$169,0),0)</f>
        <v>2</v>
      </c>
      <c r="C64" s="9">
        <f>IFERROR(MATCH(G64,pedidos_conv!$B$2:$B$69,0),0)</f>
        <v>0</v>
      </c>
      <c r="D64" s="9">
        <f>IF(B64=0,0,VLOOKUP(G64,pedidos!$B$2:$N$237,4))</f>
        <v>226.79999999999998</v>
      </c>
      <c r="E64" s="9">
        <f>IF(C64=0,0,VLOOKUP(G64,pedidos_conv!$B$2:$N$69,4))</f>
        <v>0</v>
      </c>
      <c r="F64" s="9">
        <f t="shared" si="7"/>
        <v>61</v>
      </c>
      <c r="G64" s="14" t="s">
        <v>29</v>
      </c>
      <c r="H64" s="9">
        <f>MATCH(G64,Plant_Matriz_Setup!$A$1:$A$33)</f>
        <v>30</v>
      </c>
      <c r="I64" s="9">
        <f>MATCH(G65,Plant_Matriz_Setup!$A$1:$AG$1)</f>
        <v>30</v>
      </c>
      <c r="J64" s="9" t="str">
        <f>VLOOKUP(G64,Plant_Matriz_Setup!$A$1:$AG$33,I64)</f>
        <v>0.0000</v>
      </c>
      <c r="K64" s="16" t="str">
        <f t="shared" si="1"/>
        <v>0.0000</v>
      </c>
      <c r="L64" s="17" t="str">
        <f t="shared" si="2"/>
        <v>0.0000</v>
      </c>
      <c r="M64" s="18">
        <f t="shared" si="3"/>
        <v>6</v>
      </c>
      <c r="N64" s="18">
        <f t="shared" si="4"/>
        <v>6</v>
      </c>
      <c r="O64" s="18">
        <f t="shared" si="5"/>
        <v>0</v>
      </c>
      <c r="P64" s="19" t="str">
        <f t="shared" si="6"/>
        <v/>
      </c>
      <c r="Q64" s="15">
        <f t="shared" si="8"/>
        <v>0</v>
      </c>
    </row>
    <row r="65" spans="2:17">
      <c r="B65" s="9">
        <f>IFERROR(MATCH(G65,pedidos_Lamin!$B$2:$B$169,0),0)</f>
        <v>2</v>
      </c>
      <c r="C65" s="9">
        <f>IFERROR(MATCH(G65,pedidos_conv!$B$2:$B$69,0),0)</f>
        <v>0</v>
      </c>
      <c r="D65" s="9">
        <f>IF(B65=0,0,VLOOKUP(G65,pedidos!$B$2:$N$237,4))</f>
        <v>226.79999999999998</v>
      </c>
      <c r="E65" s="9">
        <f>IF(C65=0,0,VLOOKUP(G65,pedidos_conv!$B$2:$N$69,4))</f>
        <v>0</v>
      </c>
      <c r="F65" s="9">
        <f t="shared" si="7"/>
        <v>62</v>
      </c>
      <c r="G65" s="14" t="s">
        <v>29</v>
      </c>
      <c r="H65" s="9">
        <f>MATCH(G65,Plant_Matriz_Setup!$A$1:$A$33)</f>
        <v>30</v>
      </c>
      <c r="I65" s="9">
        <f>MATCH(G66,Plant_Matriz_Setup!$A$1:$AG$1)</f>
        <v>5</v>
      </c>
      <c r="J65" s="9" t="str">
        <f>VLOOKUP(G65,Plant_Matriz_Setup!$A$1:$AG$33,I65)</f>
        <v>10:00.0000</v>
      </c>
      <c r="K65" s="16" t="str">
        <f t="shared" si="1"/>
        <v>10:00.0000</v>
      </c>
      <c r="L65" s="17" t="str">
        <f t="shared" si="2"/>
        <v>:00.0000</v>
      </c>
      <c r="M65" s="18">
        <f t="shared" si="3"/>
        <v>10</v>
      </c>
      <c r="N65" s="18">
        <f t="shared" si="4"/>
        <v>8</v>
      </c>
      <c r="O65" s="18">
        <f t="shared" si="5"/>
        <v>2</v>
      </c>
      <c r="P65" s="19" t="str">
        <f t="shared" si="6"/>
        <v>10</v>
      </c>
      <c r="Q65" s="15">
        <f t="shared" si="8"/>
        <v>10</v>
      </c>
    </row>
    <row r="66" spans="2:17">
      <c r="B66" s="9">
        <f>IFERROR(MATCH(G66,pedidos_Lamin!$B$2:$B$169,0),0)</f>
        <v>8</v>
      </c>
      <c r="C66" s="9">
        <f>IFERROR(MATCH(G66,pedidos_conv!$B$2:$B$69,0),0)</f>
        <v>0</v>
      </c>
      <c r="D66" s="9">
        <f>IF(B66=0,0,VLOOKUP(G66,pedidos!$B$2:$N$237,4))</f>
        <v>220.5</v>
      </c>
      <c r="E66" s="9">
        <f>IF(C66=0,0,VLOOKUP(G66,pedidos_conv!$B$2:$N$69,4))</f>
        <v>0</v>
      </c>
      <c r="F66" s="9">
        <f t="shared" si="7"/>
        <v>63</v>
      </c>
      <c r="G66" s="14" t="s">
        <v>4</v>
      </c>
      <c r="H66" s="9">
        <f>MATCH(G66,Plant_Matriz_Setup!$A$1:$A$33)</f>
        <v>5</v>
      </c>
      <c r="I66" s="9">
        <f>MATCH(G67,Plant_Matriz_Setup!$A$1:$AG$1)</f>
        <v>16</v>
      </c>
      <c r="J66" s="9" t="str">
        <f>VLOOKUP(G66,Plant_Matriz_Setup!$A$1:$AG$33,I66)</f>
        <v>1:00.0000</v>
      </c>
      <c r="K66" s="16" t="str">
        <f t="shared" si="1"/>
        <v>1:00.0000</v>
      </c>
      <c r="L66" s="17" t="str">
        <f t="shared" si="2"/>
        <v>:00.0000</v>
      </c>
      <c r="M66" s="18">
        <f t="shared" si="3"/>
        <v>9</v>
      </c>
      <c r="N66" s="18">
        <f t="shared" si="4"/>
        <v>8</v>
      </c>
      <c r="O66" s="18">
        <f t="shared" si="5"/>
        <v>1</v>
      </c>
      <c r="P66" s="19" t="str">
        <f t="shared" si="6"/>
        <v>1</v>
      </c>
      <c r="Q66" s="15">
        <f t="shared" si="8"/>
        <v>1</v>
      </c>
    </row>
    <row r="67" spans="2:17">
      <c r="B67" s="9">
        <f>IFERROR(MATCH(G67,pedidos_Lamin!$B$2:$B$169,0),0)</f>
        <v>23</v>
      </c>
      <c r="C67" s="9">
        <f>IFERROR(MATCH(G67,pedidos_conv!$B$2:$B$69,0),0)</f>
        <v>0</v>
      </c>
      <c r="D67" s="9">
        <f>IF(B67=0,0,VLOOKUP(G67,pedidos!$B$2:$N$237,4))</f>
        <v>239.39999999999998</v>
      </c>
      <c r="E67" s="9">
        <f>IF(C67=0,0,VLOOKUP(G67,pedidos_conv!$B$2:$N$69,4))</f>
        <v>0</v>
      </c>
      <c r="F67" s="9">
        <f t="shared" si="7"/>
        <v>64</v>
      </c>
      <c r="G67" s="14" t="s">
        <v>15</v>
      </c>
      <c r="H67" s="9">
        <f>MATCH(G67,Plant_Matriz_Setup!$A$1:$A$33)</f>
        <v>16</v>
      </c>
      <c r="I67" s="9">
        <f>MATCH(G68,Plant_Matriz_Setup!$A$1:$AG$1)</f>
        <v>28</v>
      </c>
      <c r="J67" s="9" t="str">
        <f>VLOOKUP(G67,Plant_Matriz_Setup!$A$1:$AG$33,I67)</f>
        <v>1:00.0000</v>
      </c>
      <c r="K67" s="16" t="str">
        <f t="shared" si="1"/>
        <v>1:00.0000</v>
      </c>
      <c r="L67" s="17" t="str">
        <f t="shared" si="2"/>
        <v>:00.0000</v>
      </c>
      <c r="M67" s="18">
        <f t="shared" si="3"/>
        <v>9</v>
      </c>
      <c r="N67" s="18">
        <f t="shared" si="4"/>
        <v>8</v>
      </c>
      <c r="O67" s="18">
        <f t="shared" si="5"/>
        <v>1</v>
      </c>
      <c r="P67" s="19" t="str">
        <f t="shared" si="6"/>
        <v>1</v>
      </c>
      <c r="Q67" s="15">
        <f t="shared" si="8"/>
        <v>1</v>
      </c>
    </row>
    <row r="68" spans="2:17">
      <c r="B68" s="9">
        <f>IFERROR(MATCH(G68,pedidos_Lamin!$B$2:$B$169,0),0)</f>
        <v>22</v>
      </c>
      <c r="C68" s="9">
        <f>IFERROR(MATCH(G68,pedidos_conv!$B$2:$B$69,0),0)</f>
        <v>0</v>
      </c>
      <c r="D68" s="9">
        <f>IF(B68=0,0,VLOOKUP(G68,pedidos!$B$2:$N$237,4))</f>
        <v>226.79999999999998</v>
      </c>
      <c r="E68" s="9">
        <f>IF(C68=0,0,VLOOKUP(G68,pedidos_conv!$B$2:$N$69,4))</f>
        <v>0</v>
      </c>
      <c r="F68" s="9">
        <f t="shared" si="7"/>
        <v>65</v>
      </c>
      <c r="G68" s="14" t="s">
        <v>27</v>
      </c>
      <c r="H68" s="9">
        <f>MATCH(G68,Plant_Matriz_Setup!$A$1:$A$33)</f>
        <v>28</v>
      </c>
      <c r="I68" s="9">
        <f>MATCH(G69,Plant_Matriz_Setup!$A$1:$AG$1)</f>
        <v>27</v>
      </c>
      <c r="J68" s="9" t="str">
        <f>VLOOKUP(G68,Plant_Matriz_Setup!$A$1:$AG$33,I68)</f>
        <v>1:00.0000</v>
      </c>
      <c r="K68" s="16" t="str">
        <f t="shared" si="1"/>
        <v>1:00.0000</v>
      </c>
      <c r="L68" s="17" t="str">
        <f t="shared" si="2"/>
        <v>:00.0000</v>
      </c>
      <c r="M68" s="18">
        <f t="shared" si="3"/>
        <v>9</v>
      </c>
      <c r="N68" s="18">
        <f t="shared" si="4"/>
        <v>8</v>
      </c>
      <c r="O68" s="18">
        <f t="shared" si="5"/>
        <v>1</v>
      </c>
      <c r="P68" s="19" t="str">
        <f t="shared" si="6"/>
        <v>1</v>
      </c>
      <c r="Q68" s="15">
        <f t="shared" si="8"/>
        <v>1</v>
      </c>
    </row>
    <row r="69" spans="2:17">
      <c r="B69" s="9">
        <f>IFERROR(MATCH(G69,pedidos_Lamin!$B$2:$B$169,0),0)</f>
        <v>21</v>
      </c>
      <c r="C69" s="9">
        <f>IFERROR(MATCH(G69,pedidos_conv!$B$2:$B$69,0),0)</f>
        <v>0</v>
      </c>
      <c r="D69" s="9">
        <f>IF(B69=0,0,VLOOKUP(G69,pedidos!$B$2:$N$237,4))</f>
        <v>226.79999999999998</v>
      </c>
      <c r="E69" s="9">
        <f>IF(C69=0,0,VLOOKUP(G69,pedidos_conv!$B$2:$N$69,4))</f>
        <v>0</v>
      </c>
      <c r="F69" s="9">
        <f t="shared" si="7"/>
        <v>66</v>
      </c>
      <c r="G69" s="14" t="s">
        <v>26</v>
      </c>
      <c r="H69" s="9">
        <f>MATCH(G69,Plant_Matriz_Setup!$A$1:$A$33)</f>
        <v>27</v>
      </c>
      <c r="I69" s="9">
        <f>MATCH(G70,Plant_Matriz_Setup!$A$1:$AG$1)</f>
        <v>29</v>
      </c>
      <c r="J69" s="9" t="str">
        <f>VLOOKUP(G69,Plant_Matriz_Setup!$A$1:$AG$33,I69)</f>
        <v>2:00.0000</v>
      </c>
      <c r="K69" s="16" t="str">
        <f t="shared" ref="K69:K132" si="9">J69</f>
        <v>2:00.0000</v>
      </c>
      <c r="L69" s="17" t="str">
        <f t="shared" ref="L69:L132" si="10">RIGHT(K69,8)</f>
        <v>:00.0000</v>
      </c>
      <c r="M69" s="18">
        <f t="shared" ref="M69:M132" si="11">LEN(K69)</f>
        <v>9</v>
      </c>
      <c r="N69" s="18">
        <f t="shared" ref="N69:N132" si="12">LEN(L69)</f>
        <v>8</v>
      </c>
      <c r="O69" s="18">
        <f t="shared" ref="O69:O132" si="13">M69-N69</f>
        <v>1</v>
      </c>
      <c r="P69" s="19" t="str">
        <f t="shared" ref="P69:P132" si="14">LEFT(K69,O69)</f>
        <v>2</v>
      </c>
      <c r="Q69" s="15">
        <f t="shared" si="8"/>
        <v>2</v>
      </c>
    </row>
    <row r="70" spans="2:17">
      <c r="B70" s="9">
        <f>IFERROR(MATCH(G70,pedidos_Lamin!$B$2:$B$169,0),0)</f>
        <v>1</v>
      </c>
      <c r="C70" s="9">
        <f>IFERROR(MATCH(G70,pedidos_conv!$B$2:$B$69,0),0)</f>
        <v>0</v>
      </c>
      <c r="D70" s="9">
        <f>IF(B70=0,0,VLOOKUP(G70,pedidos!$B$2:$N$237,4))</f>
        <v>226.79999999999998</v>
      </c>
      <c r="E70" s="9">
        <f>IF(C70=0,0,VLOOKUP(G70,pedidos_conv!$B$2:$N$69,4))</f>
        <v>0</v>
      </c>
      <c r="F70" s="9">
        <f t="shared" ref="F70:F133" si="15">F69+1</f>
        <v>67</v>
      </c>
      <c r="G70" s="14" t="s">
        <v>28</v>
      </c>
      <c r="H70" s="9">
        <f>MATCH(G70,Plant_Matriz_Setup!$A$1:$A$33)</f>
        <v>29</v>
      </c>
      <c r="I70" s="9">
        <f>MATCH(G71,Plant_Matriz_Setup!$A$1:$AG$1)</f>
        <v>29</v>
      </c>
      <c r="J70" s="9" t="str">
        <f>VLOOKUP(G70,Plant_Matriz_Setup!$A$1:$AG$33,I70)</f>
        <v>0.0000</v>
      </c>
      <c r="K70" s="16" t="str">
        <f t="shared" si="9"/>
        <v>0.0000</v>
      </c>
      <c r="L70" s="17" t="str">
        <f t="shared" si="10"/>
        <v>0.0000</v>
      </c>
      <c r="M70" s="18">
        <f t="shared" si="11"/>
        <v>6</v>
      </c>
      <c r="N70" s="18">
        <f t="shared" si="12"/>
        <v>6</v>
      </c>
      <c r="O70" s="18">
        <f t="shared" si="13"/>
        <v>0</v>
      </c>
      <c r="P70" s="19" t="str">
        <f t="shared" si="14"/>
        <v/>
      </c>
      <c r="Q70" s="15">
        <f t="shared" si="8"/>
        <v>0</v>
      </c>
    </row>
    <row r="71" spans="2:17">
      <c r="B71" s="9">
        <f>IFERROR(MATCH(G71,pedidos_Lamin!$B$2:$B$169,0),0)</f>
        <v>1</v>
      </c>
      <c r="C71" s="9">
        <f>IFERROR(MATCH(G71,pedidos_conv!$B$2:$B$69,0),0)</f>
        <v>0</v>
      </c>
      <c r="D71" s="9">
        <f>IF(B71=0,0,VLOOKUP(G71,pedidos!$B$2:$N$237,4))</f>
        <v>226.79999999999998</v>
      </c>
      <c r="E71" s="9">
        <f>IF(C71=0,0,VLOOKUP(G71,pedidos_conv!$B$2:$N$69,4))</f>
        <v>0</v>
      </c>
      <c r="F71" s="9">
        <f t="shared" si="15"/>
        <v>68</v>
      </c>
      <c r="G71" s="14" t="s">
        <v>28</v>
      </c>
      <c r="H71" s="9">
        <f>MATCH(G71,Plant_Matriz_Setup!$A$1:$A$33)</f>
        <v>29</v>
      </c>
      <c r="I71" s="9">
        <f>MATCH(G72,Plant_Matriz_Setup!$A$1:$AG$1)</f>
        <v>14</v>
      </c>
      <c r="J71" s="9" t="str">
        <f>VLOOKUP(G71,Plant_Matriz_Setup!$A$1:$AG$33,I71)</f>
        <v>5:00.0000</v>
      </c>
      <c r="K71" s="16" t="str">
        <f t="shared" si="9"/>
        <v>5:00.0000</v>
      </c>
      <c r="L71" s="17" t="str">
        <f t="shared" si="10"/>
        <v>:00.0000</v>
      </c>
      <c r="M71" s="18">
        <f t="shared" si="11"/>
        <v>9</v>
      </c>
      <c r="N71" s="18">
        <f t="shared" si="12"/>
        <v>8</v>
      </c>
      <c r="O71" s="18">
        <f t="shared" si="13"/>
        <v>1</v>
      </c>
      <c r="P71" s="19" t="str">
        <f t="shared" si="14"/>
        <v>5</v>
      </c>
      <c r="Q71" s="15">
        <f t="shared" si="8"/>
        <v>5</v>
      </c>
    </row>
    <row r="72" spans="2:17">
      <c r="B72" s="9">
        <f>IFERROR(MATCH(G72,pedidos_Lamin!$B$2:$B$169,0),0)</f>
        <v>17</v>
      </c>
      <c r="C72" s="9">
        <f>IFERROR(MATCH(G72,pedidos_conv!$B$2:$B$69,0),0)</f>
        <v>0</v>
      </c>
      <c r="D72" s="9">
        <f>IF(B72=0,0,VLOOKUP(G72,pedidos!$B$2:$N$237,4))</f>
        <v>226.79999999999998</v>
      </c>
      <c r="E72" s="9">
        <f>IF(C72=0,0,VLOOKUP(G72,pedidos_conv!$B$2:$N$69,4))</f>
        <v>0</v>
      </c>
      <c r="F72" s="9">
        <f t="shared" si="15"/>
        <v>69</v>
      </c>
      <c r="G72" s="14" t="s">
        <v>13</v>
      </c>
      <c r="H72" s="9">
        <f>MATCH(G72,Plant_Matriz_Setup!$A$1:$A$33)</f>
        <v>14</v>
      </c>
      <c r="I72" s="9">
        <f>MATCH(G73,Plant_Matriz_Setup!$A$1:$AG$1)</f>
        <v>16</v>
      </c>
      <c r="J72" s="9" t="str">
        <f>VLOOKUP(G72,Plant_Matriz_Setup!$A$1:$AG$33,I72)</f>
        <v>1:00.0000</v>
      </c>
      <c r="K72" s="16" t="str">
        <f t="shared" si="9"/>
        <v>1:00.0000</v>
      </c>
      <c r="L72" s="17" t="str">
        <f t="shared" si="10"/>
        <v>:00.0000</v>
      </c>
      <c r="M72" s="18">
        <f t="shared" si="11"/>
        <v>9</v>
      </c>
      <c r="N72" s="18">
        <f t="shared" si="12"/>
        <v>8</v>
      </c>
      <c r="O72" s="18">
        <f t="shared" si="13"/>
        <v>1</v>
      </c>
      <c r="P72" s="19" t="str">
        <f t="shared" si="14"/>
        <v>1</v>
      </c>
      <c r="Q72" s="15">
        <f t="shared" si="8"/>
        <v>1</v>
      </c>
    </row>
    <row r="73" spans="2:17">
      <c r="B73" s="9">
        <f>IFERROR(MATCH(G73,pedidos_Lamin!$B$2:$B$169,0),0)</f>
        <v>23</v>
      </c>
      <c r="C73" s="9">
        <f>IFERROR(MATCH(G73,pedidos_conv!$B$2:$B$69,0),0)</f>
        <v>0</v>
      </c>
      <c r="D73" s="9">
        <f>IF(B73=0,0,VLOOKUP(G73,pedidos!$B$2:$N$237,4))</f>
        <v>239.39999999999998</v>
      </c>
      <c r="E73" s="9">
        <f>IF(C73=0,0,VLOOKUP(G73,pedidos_conv!$B$2:$N$69,4))</f>
        <v>0</v>
      </c>
      <c r="F73" s="9">
        <f t="shared" si="15"/>
        <v>70</v>
      </c>
      <c r="G73" s="14" t="s">
        <v>15</v>
      </c>
      <c r="H73" s="9">
        <f>MATCH(G73,Plant_Matriz_Setup!$A$1:$A$33)</f>
        <v>16</v>
      </c>
      <c r="I73" s="9">
        <f>MATCH(G74,Plant_Matriz_Setup!$A$1:$AG$1)</f>
        <v>31</v>
      </c>
      <c r="J73" s="9" t="str">
        <f>VLOOKUP(G73,Plant_Matriz_Setup!$A$1:$AG$33,I73)</f>
        <v>10:00.0000</v>
      </c>
      <c r="K73" s="16" t="str">
        <f t="shared" si="9"/>
        <v>10:00.0000</v>
      </c>
      <c r="L73" s="17" t="str">
        <f t="shared" si="10"/>
        <v>:00.0000</v>
      </c>
      <c r="M73" s="18">
        <f t="shared" si="11"/>
        <v>10</v>
      </c>
      <c r="N73" s="18">
        <f t="shared" si="12"/>
        <v>8</v>
      </c>
      <c r="O73" s="18">
        <f t="shared" si="13"/>
        <v>2</v>
      </c>
      <c r="P73" s="19" t="str">
        <f t="shared" si="14"/>
        <v>10</v>
      </c>
      <c r="Q73" s="15">
        <f t="shared" si="8"/>
        <v>10</v>
      </c>
    </row>
    <row r="74" spans="2:17">
      <c r="B74" s="9">
        <f>IFERROR(MATCH(G74,pedidos_Lamin!$B$2:$B$169,0),0)</f>
        <v>3</v>
      </c>
      <c r="C74" s="9">
        <f>IFERROR(MATCH(G74,pedidos_conv!$B$2:$B$69,0),0)</f>
        <v>0</v>
      </c>
      <c r="D74" s="9">
        <f>IF(B74=0,0,VLOOKUP(G74,pedidos!$B$2:$N$237,4))</f>
        <v>226.79999999999998</v>
      </c>
      <c r="E74" s="9">
        <f>IF(C74=0,0,VLOOKUP(G74,pedidos_conv!$B$2:$N$69,4))</f>
        <v>0</v>
      </c>
      <c r="F74" s="9">
        <f t="shared" si="15"/>
        <v>71</v>
      </c>
      <c r="G74" s="14" t="s">
        <v>30</v>
      </c>
      <c r="H74" s="9">
        <f>MATCH(G74,Plant_Matriz_Setup!$A$1:$A$33)</f>
        <v>31</v>
      </c>
      <c r="I74" s="9">
        <f>MATCH(G75,Plant_Matriz_Setup!$A$1:$AG$1)</f>
        <v>29</v>
      </c>
      <c r="J74" s="9" t="str">
        <f>VLOOKUP(G74,Plant_Matriz_Setup!$A$1:$AG$33,I74)</f>
        <v>5:00.0000</v>
      </c>
      <c r="K74" s="16" t="str">
        <f t="shared" si="9"/>
        <v>5:00.0000</v>
      </c>
      <c r="L74" s="17" t="str">
        <f t="shared" si="10"/>
        <v>:00.0000</v>
      </c>
      <c r="M74" s="18">
        <f t="shared" si="11"/>
        <v>9</v>
      </c>
      <c r="N74" s="18">
        <f t="shared" si="12"/>
        <v>8</v>
      </c>
      <c r="O74" s="18">
        <f t="shared" si="13"/>
        <v>1</v>
      </c>
      <c r="P74" s="19" t="str">
        <f t="shared" si="14"/>
        <v>5</v>
      </c>
      <c r="Q74" s="15">
        <f t="shared" ref="Q74:Q137" si="16">IF(O74=0,0,VALUE(P74))</f>
        <v>5</v>
      </c>
    </row>
    <row r="75" spans="2:17">
      <c r="B75" s="9">
        <f>IFERROR(MATCH(G75,pedidos_Lamin!$B$2:$B$169,0),0)</f>
        <v>1</v>
      </c>
      <c r="C75" s="9">
        <f>IFERROR(MATCH(G75,pedidos_conv!$B$2:$B$69,0),0)</f>
        <v>0</v>
      </c>
      <c r="D75" s="9">
        <f>IF(B75=0,0,VLOOKUP(G75,pedidos!$B$2:$N$237,4))</f>
        <v>226.79999999999998</v>
      </c>
      <c r="E75" s="9">
        <f>IF(C75=0,0,VLOOKUP(G75,pedidos_conv!$B$2:$N$69,4))</f>
        <v>0</v>
      </c>
      <c r="F75" s="9">
        <f t="shared" si="15"/>
        <v>72</v>
      </c>
      <c r="G75" s="14" t="s">
        <v>28</v>
      </c>
      <c r="H75" s="9">
        <f>MATCH(G75,Plant_Matriz_Setup!$A$1:$A$33)</f>
        <v>29</v>
      </c>
      <c r="I75" s="9">
        <f>MATCH(G76,Plant_Matriz_Setup!$A$1:$AG$1)</f>
        <v>14</v>
      </c>
      <c r="J75" s="9" t="str">
        <f>VLOOKUP(G75,Plant_Matriz_Setup!$A$1:$AG$33,I75)</f>
        <v>5:00.0000</v>
      </c>
      <c r="K75" s="16" t="str">
        <f t="shared" si="9"/>
        <v>5:00.0000</v>
      </c>
      <c r="L75" s="17" t="str">
        <f t="shared" si="10"/>
        <v>:00.0000</v>
      </c>
      <c r="M75" s="18">
        <f t="shared" si="11"/>
        <v>9</v>
      </c>
      <c r="N75" s="18">
        <f t="shared" si="12"/>
        <v>8</v>
      </c>
      <c r="O75" s="18">
        <f t="shared" si="13"/>
        <v>1</v>
      </c>
      <c r="P75" s="19" t="str">
        <f t="shared" si="14"/>
        <v>5</v>
      </c>
      <c r="Q75" s="15">
        <f t="shared" si="16"/>
        <v>5</v>
      </c>
    </row>
    <row r="76" spans="2:17">
      <c r="B76" s="9">
        <f>IFERROR(MATCH(G76,pedidos_Lamin!$B$2:$B$169,0),0)</f>
        <v>17</v>
      </c>
      <c r="C76" s="9">
        <f>IFERROR(MATCH(G76,pedidos_conv!$B$2:$B$69,0),0)</f>
        <v>0</v>
      </c>
      <c r="D76" s="9">
        <f>IF(B76=0,0,VLOOKUP(G76,pedidos!$B$2:$N$237,4))</f>
        <v>226.79999999999998</v>
      </c>
      <c r="E76" s="9">
        <f>IF(C76=0,0,VLOOKUP(G76,pedidos_conv!$B$2:$N$69,4))</f>
        <v>0</v>
      </c>
      <c r="F76" s="9">
        <f t="shared" si="15"/>
        <v>73</v>
      </c>
      <c r="G76" s="14" t="s">
        <v>13</v>
      </c>
      <c r="H76" s="9">
        <f>MATCH(G76,Plant_Matriz_Setup!$A$1:$A$33)</f>
        <v>14</v>
      </c>
      <c r="I76" s="9">
        <f>MATCH(G77,Plant_Matriz_Setup!$A$1:$AG$1)</f>
        <v>9</v>
      </c>
      <c r="J76" s="9" t="str">
        <f>VLOOKUP(G76,Plant_Matriz_Setup!$A$1:$AG$33,I76)</f>
        <v>1:00.0000</v>
      </c>
      <c r="K76" s="16" t="str">
        <f t="shared" si="9"/>
        <v>1:00.0000</v>
      </c>
      <c r="L76" s="17" t="str">
        <f t="shared" si="10"/>
        <v>:00.0000</v>
      </c>
      <c r="M76" s="18">
        <f t="shared" si="11"/>
        <v>9</v>
      </c>
      <c r="N76" s="18">
        <f t="shared" si="12"/>
        <v>8</v>
      </c>
      <c r="O76" s="18">
        <f t="shared" si="13"/>
        <v>1</v>
      </c>
      <c r="P76" s="19" t="str">
        <f t="shared" si="14"/>
        <v>1</v>
      </c>
      <c r="Q76" s="15">
        <f t="shared" si="16"/>
        <v>1</v>
      </c>
    </row>
    <row r="77" spans="2:17">
      <c r="B77" s="9">
        <f>IFERROR(MATCH(G77,pedidos_Lamin!$B$2:$B$169,0),0)</f>
        <v>12</v>
      </c>
      <c r="C77" s="9">
        <f>IFERROR(MATCH(G77,pedidos_conv!$B$2:$B$69,0),0)</f>
        <v>0</v>
      </c>
      <c r="D77" s="9">
        <f>IF(B77=0,0,VLOOKUP(G77,pedidos!$B$2:$N$237,4))</f>
        <v>226.79999999999998</v>
      </c>
      <c r="E77" s="9">
        <f>IF(C77=0,0,VLOOKUP(G77,pedidos_conv!$B$2:$N$69,4))</f>
        <v>0</v>
      </c>
      <c r="F77" s="9">
        <f t="shared" si="15"/>
        <v>74</v>
      </c>
      <c r="G77" s="14" t="s">
        <v>8</v>
      </c>
      <c r="H77" s="9">
        <f>MATCH(G77,Plant_Matriz_Setup!$A$1:$A$33)</f>
        <v>9</v>
      </c>
      <c r="I77" s="9">
        <f>MATCH(G78,Plant_Matriz_Setup!$A$1:$AG$1)</f>
        <v>12</v>
      </c>
      <c r="J77" s="9" t="str">
        <f>VLOOKUP(G77,Plant_Matriz_Setup!$A$1:$AG$33,I77)</f>
        <v>5:00.0000</v>
      </c>
      <c r="K77" s="16" t="str">
        <f t="shared" si="9"/>
        <v>5:00.0000</v>
      </c>
      <c r="L77" s="17" t="str">
        <f t="shared" si="10"/>
        <v>:00.0000</v>
      </c>
      <c r="M77" s="18">
        <f t="shared" si="11"/>
        <v>9</v>
      </c>
      <c r="N77" s="18">
        <f t="shared" si="12"/>
        <v>8</v>
      </c>
      <c r="O77" s="18">
        <f t="shared" si="13"/>
        <v>1</v>
      </c>
      <c r="P77" s="19" t="str">
        <f t="shared" si="14"/>
        <v>5</v>
      </c>
      <c r="Q77" s="15">
        <f t="shared" si="16"/>
        <v>5</v>
      </c>
    </row>
    <row r="78" spans="2:17">
      <c r="B78" s="9">
        <f>IFERROR(MATCH(G78,pedidos_Lamin!$B$2:$B$169,0),0)</f>
        <v>15</v>
      </c>
      <c r="C78" s="9">
        <f>IFERROR(MATCH(G78,pedidos_conv!$B$2:$B$69,0),0)</f>
        <v>0</v>
      </c>
      <c r="D78" s="9">
        <f>IF(B78=0,0,VLOOKUP(G78,pedidos!$B$2:$N$237,4))</f>
        <v>226.79999999999998</v>
      </c>
      <c r="E78" s="9">
        <f>IF(C78=0,0,VLOOKUP(G78,pedidos_conv!$B$2:$N$69,4))</f>
        <v>0</v>
      </c>
      <c r="F78" s="9">
        <f t="shared" si="15"/>
        <v>75</v>
      </c>
      <c r="G78" s="14" t="s">
        <v>11</v>
      </c>
      <c r="H78" s="9">
        <f>MATCH(G78,Plant_Matriz_Setup!$A$1:$A$33)</f>
        <v>12</v>
      </c>
      <c r="I78" s="9">
        <f>MATCH(G79,Plant_Matriz_Setup!$A$1:$AG$1)</f>
        <v>11</v>
      </c>
      <c r="J78" s="9" t="str">
        <f>VLOOKUP(G78,Plant_Matriz_Setup!$A$1:$AG$33,I78)</f>
        <v>10:00.0000</v>
      </c>
      <c r="K78" s="16" t="str">
        <f t="shared" si="9"/>
        <v>10:00.0000</v>
      </c>
      <c r="L78" s="17" t="str">
        <f t="shared" si="10"/>
        <v>:00.0000</v>
      </c>
      <c r="M78" s="18">
        <f t="shared" si="11"/>
        <v>10</v>
      </c>
      <c r="N78" s="18">
        <f t="shared" si="12"/>
        <v>8</v>
      </c>
      <c r="O78" s="18">
        <f t="shared" si="13"/>
        <v>2</v>
      </c>
      <c r="P78" s="19" t="str">
        <f t="shared" si="14"/>
        <v>10</v>
      </c>
      <c r="Q78" s="15">
        <f t="shared" si="16"/>
        <v>10</v>
      </c>
    </row>
    <row r="79" spans="2:17">
      <c r="B79" s="9">
        <f>IFERROR(MATCH(G79,pedidos_Lamin!$B$2:$B$169,0),0)</f>
        <v>14</v>
      </c>
      <c r="C79" s="9">
        <f>IFERROR(MATCH(G79,pedidos_conv!$B$2:$B$69,0),0)</f>
        <v>0</v>
      </c>
      <c r="D79" s="9">
        <f>IF(B79=0,0,VLOOKUP(G79,pedidos!$B$2:$N$237,4))</f>
        <v>226.79999999999998</v>
      </c>
      <c r="E79" s="9">
        <f>IF(C79=0,0,VLOOKUP(G79,pedidos_conv!$B$2:$N$69,4))</f>
        <v>0</v>
      </c>
      <c r="F79" s="9">
        <f t="shared" si="15"/>
        <v>76</v>
      </c>
      <c r="G79" s="14" t="s">
        <v>10</v>
      </c>
      <c r="H79" s="9">
        <f>MATCH(G79,Plant_Matriz_Setup!$A$1:$A$33)</f>
        <v>11</v>
      </c>
      <c r="I79" s="9">
        <f>MATCH(G80,Plant_Matriz_Setup!$A$1:$AG$1)</f>
        <v>10</v>
      </c>
      <c r="J79" s="9" t="str">
        <f>VLOOKUP(G79,Plant_Matriz_Setup!$A$1:$AG$33,I79)</f>
        <v>3:00.0000</v>
      </c>
      <c r="K79" s="16" t="str">
        <f t="shared" si="9"/>
        <v>3:00.0000</v>
      </c>
      <c r="L79" s="17" t="str">
        <f t="shared" si="10"/>
        <v>:00.0000</v>
      </c>
      <c r="M79" s="18">
        <f t="shared" si="11"/>
        <v>9</v>
      </c>
      <c r="N79" s="18">
        <f t="shared" si="12"/>
        <v>8</v>
      </c>
      <c r="O79" s="18">
        <f t="shared" si="13"/>
        <v>1</v>
      </c>
      <c r="P79" s="19" t="str">
        <f t="shared" si="14"/>
        <v>3</v>
      </c>
      <c r="Q79" s="15">
        <f t="shared" si="16"/>
        <v>3</v>
      </c>
    </row>
    <row r="80" spans="2:17">
      <c r="B80" s="9">
        <f>IFERROR(MATCH(G80,pedidos_Lamin!$B$2:$B$169,0),0)</f>
        <v>13</v>
      </c>
      <c r="C80" s="9">
        <f>IFERROR(MATCH(G80,pedidos_conv!$B$2:$B$69,0),0)</f>
        <v>0</v>
      </c>
      <c r="D80" s="9">
        <f>IF(B80=0,0,VLOOKUP(G80,pedidos!$B$2:$N$237,4))</f>
        <v>226.79999999999998</v>
      </c>
      <c r="E80" s="9">
        <f>IF(C80=0,0,VLOOKUP(G80,pedidos_conv!$B$2:$N$69,4))</f>
        <v>0</v>
      </c>
      <c r="F80" s="9">
        <f t="shared" si="15"/>
        <v>77</v>
      </c>
      <c r="G80" s="14" t="s">
        <v>9</v>
      </c>
      <c r="H80" s="9">
        <f>MATCH(G80,Plant_Matriz_Setup!$A$1:$A$33)</f>
        <v>10</v>
      </c>
      <c r="I80" s="9">
        <f>MATCH(G81,Plant_Matriz_Setup!$A$1:$AG$1)</f>
        <v>9</v>
      </c>
      <c r="J80" s="9" t="str">
        <f>VLOOKUP(G80,Plant_Matriz_Setup!$A$1:$AG$33,I80)</f>
        <v>1:00.0000</v>
      </c>
      <c r="K80" s="16" t="str">
        <f t="shared" si="9"/>
        <v>1:00.0000</v>
      </c>
      <c r="L80" s="17" t="str">
        <f t="shared" si="10"/>
        <v>:00.0000</v>
      </c>
      <c r="M80" s="18">
        <f t="shared" si="11"/>
        <v>9</v>
      </c>
      <c r="N80" s="18">
        <f t="shared" si="12"/>
        <v>8</v>
      </c>
      <c r="O80" s="18">
        <f t="shared" si="13"/>
        <v>1</v>
      </c>
      <c r="P80" s="19" t="str">
        <f t="shared" si="14"/>
        <v>1</v>
      </c>
      <c r="Q80" s="15">
        <f t="shared" si="16"/>
        <v>1</v>
      </c>
    </row>
    <row r="81" spans="2:17">
      <c r="B81" s="9">
        <f>IFERROR(MATCH(G81,pedidos_Lamin!$B$2:$B$169,0),0)</f>
        <v>12</v>
      </c>
      <c r="C81" s="9">
        <f>IFERROR(MATCH(G81,pedidos_conv!$B$2:$B$69,0),0)</f>
        <v>0</v>
      </c>
      <c r="D81" s="9">
        <f>IF(B81=0,0,VLOOKUP(G81,pedidos!$B$2:$N$237,4))</f>
        <v>226.79999999999998</v>
      </c>
      <c r="E81" s="9">
        <f>IF(C81=0,0,VLOOKUP(G81,pedidos_conv!$B$2:$N$69,4))</f>
        <v>0</v>
      </c>
      <c r="F81" s="9">
        <f t="shared" si="15"/>
        <v>78</v>
      </c>
      <c r="G81" s="14" t="s">
        <v>8</v>
      </c>
      <c r="H81" s="9">
        <f>MATCH(G81,Plant_Matriz_Setup!$A$1:$A$33)</f>
        <v>9</v>
      </c>
      <c r="I81" s="9">
        <f>MATCH(G82,Plant_Matriz_Setup!$A$1:$AG$1)</f>
        <v>9</v>
      </c>
      <c r="J81" s="9" t="str">
        <f>VLOOKUP(G81,Plant_Matriz_Setup!$A$1:$AG$33,I81)</f>
        <v>0.0000</v>
      </c>
      <c r="K81" s="16" t="str">
        <f t="shared" si="9"/>
        <v>0.0000</v>
      </c>
      <c r="L81" s="17" t="str">
        <f t="shared" si="10"/>
        <v>0.0000</v>
      </c>
      <c r="M81" s="18">
        <f t="shared" si="11"/>
        <v>6</v>
      </c>
      <c r="N81" s="18">
        <f t="shared" si="12"/>
        <v>6</v>
      </c>
      <c r="O81" s="18">
        <f t="shared" si="13"/>
        <v>0</v>
      </c>
      <c r="P81" s="19" t="str">
        <f t="shared" si="14"/>
        <v/>
      </c>
      <c r="Q81" s="15">
        <f t="shared" si="16"/>
        <v>0</v>
      </c>
    </row>
    <row r="82" spans="2:17">
      <c r="B82" s="9">
        <f>IFERROR(MATCH(G82,pedidos_Lamin!$B$2:$B$169,0),0)</f>
        <v>12</v>
      </c>
      <c r="C82" s="9">
        <f>IFERROR(MATCH(G82,pedidos_conv!$B$2:$B$69,0),0)</f>
        <v>0</v>
      </c>
      <c r="D82" s="9">
        <f>IF(B82=0,0,VLOOKUP(G82,pedidos!$B$2:$N$237,4))</f>
        <v>226.79999999999998</v>
      </c>
      <c r="E82" s="9">
        <f>IF(C82=0,0,VLOOKUP(G82,pedidos_conv!$B$2:$N$69,4))</f>
        <v>0</v>
      </c>
      <c r="F82" s="9">
        <f t="shared" si="15"/>
        <v>79</v>
      </c>
      <c r="G82" s="14" t="s">
        <v>8</v>
      </c>
      <c r="H82" s="9">
        <f>MATCH(G82,Plant_Matriz_Setup!$A$1:$A$33)</f>
        <v>9</v>
      </c>
      <c r="I82" s="9">
        <f>MATCH(G83,Plant_Matriz_Setup!$A$1:$AG$1)</f>
        <v>10</v>
      </c>
      <c r="J82" s="9" t="str">
        <f>VLOOKUP(G82,Plant_Matriz_Setup!$A$1:$AG$33,I82)</f>
        <v>1:00.0000</v>
      </c>
      <c r="K82" s="16" t="str">
        <f t="shared" si="9"/>
        <v>1:00.0000</v>
      </c>
      <c r="L82" s="17" t="str">
        <f t="shared" si="10"/>
        <v>:00.0000</v>
      </c>
      <c r="M82" s="18">
        <f t="shared" si="11"/>
        <v>9</v>
      </c>
      <c r="N82" s="18">
        <f t="shared" si="12"/>
        <v>8</v>
      </c>
      <c r="O82" s="18">
        <f t="shared" si="13"/>
        <v>1</v>
      </c>
      <c r="P82" s="19" t="str">
        <f t="shared" si="14"/>
        <v>1</v>
      </c>
      <c r="Q82" s="15">
        <f t="shared" si="16"/>
        <v>1</v>
      </c>
    </row>
    <row r="83" spans="2:17">
      <c r="B83" s="9">
        <f>IFERROR(MATCH(G83,pedidos_Lamin!$B$2:$B$169,0),0)</f>
        <v>13</v>
      </c>
      <c r="C83" s="9">
        <f>IFERROR(MATCH(G83,pedidos_conv!$B$2:$B$69,0),0)</f>
        <v>0</v>
      </c>
      <c r="D83" s="9">
        <f>IF(B83=0,0,VLOOKUP(G83,pedidos!$B$2:$N$237,4))</f>
        <v>226.79999999999998</v>
      </c>
      <c r="E83" s="9">
        <f>IF(C83=0,0,VLOOKUP(G83,pedidos_conv!$B$2:$N$69,4))</f>
        <v>0</v>
      </c>
      <c r="F83" s="9">
        <f t="shared" si="15"/>
        <v>80</v>
      </c>
      <c r="G83" s="14" t="s">
        <v>9</v>
      </c>
      <c r="H83" s="9">
        <f>MATCH(G83,Plant_Matriz_Setup!$A$1:$A$33)</f>
        <v>10</v>
      </c>
      <c r="I83" s="9">
        <f>MATCH(G84,Plant_Matriz_Setup!$A$1:$AG$1)</f>
        <v>11</v>
      </c>
      <c r="J83" s="9" t="str">
        <f>VLOOKUP(G83,Plant_Matriz_Setup!$A$1:$AG$33,I83)</f>
        <v>3:00.0000</v>
      </c>
      <c r="K83" s="16" t="str">
        <f t="shared" si="9"/>
        <v>3:00.0000</v>
      </c>
      <c r="L83" s="17" t="str">
        <f t="shared" si="10"/>
        <v>:00.0000</v>
      </c>
      <c r="M83" s="18">
        <f t="shared" si="11"/>
        <v>9</v>
      </c>
      <c r="N83" s="18">
        <f t="shared" si="12"/>
        <v>8</v>
      </c>
      <c r="O83" s="18">
        <f t="shared" si="13"/>
        <v>1</v>
      </c>
      <c r="P83" s="19" t="str">
        <f t="shared" si="14"/>
        <v>3</v>
      </c>
      <c r="Q83" s="15">
        <f t="shared" si="16"/>
        <v>3</v>
      </c>
    </row>
    <row r="84" spans="2:17">
      <c r="B84" s="9">
        <f>IFERROR(MATCH(G84,pedidos_Lamin!$B$2:$B$169,0),0)</f>
        <v>14</v>
      </c>
      <c r="C84" s="9">
        <f>IFERROR(MATCH(G84,pedidos_conv!$B$2:$B$69,0),0)</f>
        <v>0</v>
      </c>
      <c r="D84" s="9">
        <f>IF(B84=0,0,VLOOKUP(G84,pedidos!$B$2:$N$237,4))</f>
        <v>226.79999999999998</v>
      </c>
      <c r="E84" s="9">
        <f>IF(C84=0,0,VLOOKUP(G84,pedidos_conv!$B$2:$N$69,4))</f>
        <v>0</v>
      </c>
      <c r="F84" s="9">
        <f t="shared" si="15"/>
        <v>81</v>
      </c>
      <c r="G84" s="14" t="s">
        <v>10</v>
      </c>
      <c r="H84" s="9">
        <f>MATCH(G84,Plant_Matriz_Setup!$A$1:$A$33)</f>
        <v>11</v>
      </c>
      <c r="I84" s="9">
        <f>MATCH(G85,Plant_Matriz_Setup!$A$1:$AG$1)</f>
        <v>9</v>
      </c>
      <c r="J84" s="9" t="str">
        <f>VLOOKUP(G84,Plant_Matriz_Setup!$A$1:$AG$33,I84)</f>
        <v>2:00.0000</v>
      </c>
      <c r="K84" s="16" t="str">
        <f t="shared" si="9"/>
        <v>2:00.0000</v>
      </c>
      <c r="L84" s="17" t="str">
        <f t="shared" si="10"/>
        <v>:00.0000</v>
      </c>
      <c r="M84" s="18">
        <f t="shared" si="11"/>
        <v>9</v>
      </c>
      <c r="N84" s="18">
        <f t="shared" si="12"/>
        <v>8</v>
      </c>
      <c r="O84" s="18">
        <f t="shared" si="13"/>
        <v>1</v>
      </c>
      <c r="P84" s="19" t="str">
        <f t="shared" si="14"/>
        <v>2</v>
      </c>
      <c r="Q84" s="15">
        <f t="shared" si="16"/>
        <v>2</v>
      </c>
    </row>
    <row r="85" spans="2:17">
      <c r="B85" s="9">
        <f>IFERROR(MATCH(G85,pedidos_Lamin!$B$2:$B$169,0),0)</f>
        <v>12</v>
      </c>
      <c r="C85" s="9">
        <f>IFERROR(MATCH(G85,pedidos_conv!$B$2:$B$69,0),0)</f>
        <v>0</v>
      </c>
      <c r="D85" s="9">
        <f>IF(B85=0,0,VLOOKUP(G85,pedidos!$B$2:$N$237,4))</f>
        <v>226.79999999999998</v>
      </c>
      <c r="E85" s="9">
        <f>IF(C85=0,0,VLOOKUP(G85,pedidos_conv!$B$2:$N$69,4))</f>
        <v>0</v>
      </c>
      <c r="F85" s="9">
        <f t="shared" si="15"/>
        <v>82</v>
      </c>
      <c r="G85" s="14" t="s">
        <v>8</v>
      </c>
      <c r="H85" s="9">
        <f>MATCH(G85,Plant_Matriz_Setup!$A$1:$A$33)</f>
        <v>9</v>
      </c>
      <c r="I85" s="9">
        <f>MATCH(G86,Plant_Matriz_Setup!$A$1:$AG$1)</f>
        <v>31</v>
      </c>
      <c r="J85" s="9" t="str">
        <f>VLOOKUP(G85,Plant_Matriz_Setup!$A$1:$AG$33,I85)</f>
        <v>3:00.0000</v>
      </c>
      <c r="K85" s="16" t="str">
        <f t="shared" si="9"/>
        <v>3:00.0000</v>
      </c>
      <c r="L85" s="17" t="str">
        <f t="shared" si="10"/>
        <v>:00.0000</v>
      </c>
      <c r="M85" s="18">
        <f t="shared" si="11"/>
        <v>9</v>
      </c>
      <c r="N85" s="18">
        <f t="shared" si="12"/>
        <v>8</v>
      </c>
      <c r="O85" s="18">
        <f t="shared" si="13"/>
        <v>1</v>
      </c>
      <c r="P85" s="19" t="str">
        <f t="shared" si="14"/>
        <v>3</v>
      </c>
      <c r="Q85" s="15">
        <f t="shared" si="16"/>
        <v>3</v>
      </c>
    </row>
    <row r="86" spans="2:17">
      <c r="B86" s="9">
        <f>IFERROR(MATCH(G86,pedidos_Lamin!$B$2:$B$169,0),0)</f>
        <v>3</v>
      </c>
      <c r="C86" s="9">
        <f>IFERROR(MATCH(G86,pedidos_conv!$B$2:$B$69,0),0)</f>
        <v>0</v>
      </c>
      <c r="D86" s="9">
        <f>IF(B86=0,0,VLOOKUP(G86,pedidos!$B$2:$N$237,4))</f>
        <v>226.79999999999998</v>
      </c>
      <c r="E86" s="9">
        <f>IF(C86=0,0,VLOOKUP(G86,pedidos_conv!$B$2:$N$69,4))</f>
        <v>0</v>
      </c>
      <c r="F86" s="9">
        <f t="shared" si="15"/>
        <v>83</v>
      </c>
      <c r="G86" s="14" t="s">
        <v>30</v>
      </c>
      <c r="H86" s="9">
        <f>MATCH(G86,Plant_Matriz_Setup!$A$1:$A$33)</f>
        <v>31</v>
      </c>
      <c r="I86" s="9">
        <f>MATCH(G87,Plant_Matriz_Setup!$A$1:$AG$1)</f>
        <v>10</v>
      </c>
      <c r="J86" s="9" t="str">
        <f>VLOOKUP(G86,Plant_Matriz_Setup!$A$1:$AG$33,I86)</f>
        <v>10:00.0000</v>
      </c>
      <c r="K86" s="16" t="str">
        <f t="shared" si="9"/>
        <v>10:00.0000</v>
      </c>
      <c r="L86" s="17" t="str">
        <f t="shared" si="10"/>
        <v>:00.0000</v>
      </c>
      <c r="M86" s="18">
        <f t="shared" si="11"/>
        <v>10</v>
      </c>
      <c r="N86" s="18">
        <f t="shared" si="12"/>
        <v>8</v>
      </c>
      <c r="O86" s="18">
        <f t="shared" si="13"/>
        <v>2</v>
      </c>
      <c r="P86" s="19" t="str">
        <f t="shared" si="14"/>
        <v>10</v>
      </c>
      <c r="Q86" s="15">
        <f t="shared" si="16"/>
        <v>10</v>
      </c>
    </row>
    <row r="87" spans="2:17">
      <c r="B87" s="9">
        <f>IFERROR(MATCH(G87,pedidos_Lamin!$B$2:$B$169,0),0)</f>
        <v>13</v>
      </c>
      <c r="C87" s="9">
        <f>IFERROR(MATCH(G87,pedidos_conv!$B$2:$B$69,0),0)</f>
        <v>0</v>
      </c>
      <c r="D87" s="9">
        <f>IF(B87=0,0,VLOOKUP(G87,pedidos!$B$2:$N$237,4))</f>
        <v>226.79999999999998</v>
      </c>
      <c r="E87" s="9">
        <f>IF(C87=0,0,VLOOKUP(G87,pedidos_conv!$B$2:$N$69,4))</f>
        <v>0</v>
      </c>
      <c r="F87" s="9">
        <f t="shared" si="15"/>
        <v>84</v>
      </c>
      <c r="G87" s="14" t="s">
        <v>9</v>
      </c>
      <c r="H87" s="9">
        <f>MATCH(G87,Plant_Matriz_Setup!$A$1:$A$33)</f>
        <v>10</v>
      </c>
      <c r="I87" s="9">
        <f>MATCH(G88,Plant_Matriz_Setup!$A$1:$AG$1)</f>
        <v>29</v>
      </c>
      <c r="J87" s="9" t="str">
        <f>VLOOKUP(G87,Plant_Matriz_Setup!$A$1:$AG$33,I87)</f>
        <v>2:00.0000</v>
      </c>
      <c r="K87" s="16" t="str">
        <f t="shared" si="9"/>
        <v>2:00.0000</v>
      </c>
      <c r="L87" s="17" t="str">
        <f t="shared" si="10"/>
        <v>:00.0000</v>
      </c>
      <c r="M87" s="18">
        <f t="shared" si="11"/>
        <v>9</v>
      </c>
      <c r="N87" s="18">
        <f t="shared" si="12"/>
        <v>8</v>
      </c>
      <c r="O87" s="18">
        <f t="shared" si="13"/>
        <v>1</v>
      </c>
      <c r="P87" s="19" t="str">
        <f t="shared" si="14"/>
        <v>2</v>
      </c>
      <c r="Q87" s="15">
        <f t="shared" si="16"/>
        <v>2</v>
      </c>
    </row>
    <row r="88" spans="2:17">
      <c r="B88" s="9">
        <f>IFERROR(MATCH(G88,pedidos_Lamin!$B$2:$B$169,0),0)</f>
        <v>1</v>
      </c>
      <c r="C88" s="9">
        <f>IFERROR(MATCH(G88,pedidos_conv!$B$2:$B$69,0),0)</f>
        <v>0</v>
      </c>
      <c r="D88" s="9">
        <f>IF(B88=0,0,VLOOKUP(G88,pedidos!$B$2:$N$237,4))</f>
        <v>226.79999999999998</v>
      </c>
      <c r="E88" s="9">
        <f>IF(C88=0,0,VLOOKUP(G88,pedidos_conv!$B$2:$N$69,4))</f>
        <v>0</v>
      </c>
      <c r="F88" s="9">
        <f t="shared" si="15"/>
        <v>85</v>
      </c>
      <c r="G88" s="14" t="s">
        <v>28</v>
      </c>
      <c r="H88" s="9">
        <f>MATCH(G88,Plant_Matriz_Setup!$A$1:$A$33)</f>
        <v>29</v>
      </c>
      <c r="I88" s="9">
        <f>MATCH(G89,Plant_Matriz_Setup!$A$1:$AG$1)</f>
        <v>16</v>
      </c>
      <c r="J88" s="9" t="str">
        <f>VLOOKUP(G88,Plant_Matriz_Setup!$A$1:$AG$33,I88)</f>
        <v>1:00.0000</v>
      </c>
      <c r="K88" s="16" t="str">
        <f t="shared" si="9"/>
        <v>1:00.0000</v>
      </c>
      <c r="L88" s="17" t="str">
        <f t="shared" si="10"/>
        <v>:00.0000</v>
      </c>
      <c r="M88" s="18">
        <f t="shared" si="11"/>
        <v>9</v>
      </c>
      <c r="N88" s="18">
        <f t="shared" si="12"/>
        <v>8</v>
      </c>
      <c r="O88" s="18">
        <f t="shared" si="13"/>
        <v>1</v>
      </c>
      <c r="P88" s="19" t="str">
        <f t="shared" si="14"/>
        <v>1</v>
      </c>
      <c r="Q88" s="15">
        <f t="shared" si="16"/>
        <v>1</v>
      </c>
    </row>
    <row r="89" spans="2:17">
      <c r="B89" s="9">
        <f>IFERROR(MATCH(G89,pedidos_Lamin!$B$2:$B$169,0),0)</f>
        <v>23</v>
      </c>
      <c r="C89" s="9">
        <f>IFERROR(MATCH(G89,pedidos_conv!$B$2:$B$69,0),0)</f>
        <v>0</v>
      </c>
      <c r="D89" s="9">
        <f>IF(B89=0,0,VLOOKUP(G89,pedidos!$B$2:$N$237,4))</f>
        <v>239.39999999999998</v>
      </c>
      <c r="E89" s="9">
        <f>IF(C89=0,0,VLOOKUP(G89,pedidos_conv!$B$2:$N$69,4))</f>
        <v>0</v>
      </c>
      <c r="F89" s="9">
        <f t="shared" si="15"/>
        <v>86</v>
      </c>
      <c r="G89" s="14" t="s">
        <v>15</v>
      </c>
      <c r="H89" s="9">
        <f>MATCH(G89,Plant_Matriz_Setup!$A$1:$A$33)</f>
        <v>16</v>
      </c>
      <c r="I89" s="9">
        <f>MATCH(G90,Plant_Matriz_Setup!$A$1:$AG$1)</f>
        <v>28</v>
      </c>
      <c r="J89" s="9" t="str">
        <f>VLOOKUP(G89,Plant_Matriz_Setup!$A$1:$AG$33,I89)</f>
        <v>1:00.0000</v>
      </c>
      <c r="K89" s="16" t="str">
        <f t="shared" si="9"/>
        <v>1:00.0000</v>
      </c>
      <c r="L89" s="17" t="str">
        <f t="shared" si="10"/>
        <v>:00.0000</v>
      </c>
      <c r="M89" s="18">
        <f t="shared" si="11"/>
        <v>9</v>
      </c>
      <c r="N89" s="18">
        <f t="shared" si="12"/>
        <v>8</v>
      </c>
      <c r="O89" s="18">
        <f t="shared" si="13"/>
        <v>1</v>
      </c>
      <c r="P89" s="19" t="str">
        <f t="shared" si="14"/>
        <v>1</v>
      </c>
      <c r="Q89" s="15">
        <f t="shared" si="16"/>
        <v>1</v>
      </c>
    </row>
    <row r="90" spans="2:17">
      <c r="B90" s="9">
        <f>IFERROR(MATCH(G90,pedidos_Lamin!$B$2:$B$169,0),0)</f>
        <v>22</v>
      </c>
      <c r="C90" s="9">
        <f>IFERROR(MATCH(G90,pedidos_conv!$B$2:$B$69,0),0)</f>
        <v>0</v>
      </c>
      <c r="D90" s="9">
        <f>IF(B90=0,0,VLOOKUP(G90,pedidos!$B$2:$N$237,4))</f>
        <v>226.79999999999998</v>
      </c>
      <c r="E90" s="9">
        <f>IF(C90=0,0,VLOOKUP(G90,pedidos_conv!$B$2:$N$69,4))</f>
        <v>0</v>
      </c>
      <c r="F90" s="9">
        <f t="shared" si="15"/>
        <v>87</v>
      </c>
      <c r="G90" s="14" t="s">
        <v>27</v>
      </c>
      <c r="H90" s="9">
        <f>MATCH(G90,Plant_Matriz_Setup!$A$1:$A$33)</f>
        <v>28</v>
      </c>
      <c r="I90" s="9">
        <f>MATCH(G91,Plant_Matriz_Setup!$A$1:$AG$1)</f>
        <v>27</v>
      </c>
      <c r="J90" s="9" t="str">
        <f>VLOOKUP(G90,Plant_Matriz_Setup!$A$1:$AG$33,I90)</f>
        <v>1:00.0000</v>
      </c>
      <c r="K90" s="16" t="str">
        <f t="shared" si="9"/>
        <v>1:00.0000</v>
      </c>
      <c r="L90" s="17" t="str">
        <f t="shared" si="10"/>
        <v>:00.0000</v>
      </c>
      <c r="M90" s="18">
        <f t="shared" si="11"/>
        <v>9</v>
      </c>
      <c r="N90" s="18">
        <f t="shared" si="12"/>
        <v>8</v>
      </c>
      <c r="O90" s="18">
        <f t="shared" si="13"/>
        <v>1</v>
      </c>
      <c r="P90" s="19" t="str">
        <f t="shared" si="14"/>
        <v>1</v>
      </c>
      <c r="Q90" s="15">
        <f t="shared" si="16"/>
        <v>1</v>
      </c>
    </row>
    <row r="91" spans="2:17">
      <c r="B91" s="9">
        <f>IFERROR(MATCH(G91,pedidos_Lamin!$B$2:$B$169,0),0)</f>
        <v>21</v>
      </c>
      <c r="C91" s="9">
        <f>IFERROR(MATCH(G91,pedidos_conv!$B$2:$B$69,0),0)</f>
        <v>0</v>
      </c>
      <c r="D91" s="9">
        <f>IF(B91=0,0,VLOOKUP(G91,pedidos!$B$2:$N$237,4))</f>
        <v>226.79999999999998</v>
      </c>
      <c r="E91" s="9">
        <f>IF(C91=0,0,VLOOKUP(G91,pedidos_conv!$B$2:$N$69,4))</f>
        <v>0</v>
      </c>
      <c r="F91" s="9">
        <f t="shared" si="15"/>
        <v>88</v>
      </c>
      <c r="G91" s="14" t="s">
        <v>26</v>
      </c>
      <c r="H91" s="9">
        <f>MATCH(G91,Plant_Matriz_Setup!$A$1:$A$33)</f>
        <v>27</v>
      </c>
      <c r="I91" s="9">
        <f>MATCH(G92,Plant_Matriz_Setup!$A$1:$AG$1)</f>
        <v>11</v>
      </c>
      <c r="J91" s="9" t="str">
        <f>VLOOKUP(G91,Plant_Matriz_Setup!$A$1:$AG$33,I91)</f>
        <v>10:00.0000</v>
      </c>
      <c r="K91" s="16" t="str">
        <f t="shared" si="9"/>
        <v>10:00.0000</v>
      </c>
      <c r="L91" s="17" t="str">
        <f t="shared" si="10"/>
        <v>:00.0000</v>
      </c>
      <c r="M91" s="18">
        <f t="shared" si="11"/>
        <v>10</v>
      </c>
      <c r="N91" s="18">
        <f t="shared" si="12"/>
        <v>8</v>
      </c>
      <c r="O91" s="18">
        <f t="shared" si="13"/>
        <v>2</v>
      </c>
      <c r="P91" s="19" t="str">
        <f t="shared" si="14"/>
        <v>10</v>
      </c>
      <c r="Q91" s="15">
        <f t="shared" si="16"/>
        <v>10</v>
      </c>
    </row>
    <row r="92" spans="2:17">
      <c r="B92" s="9">
        <f>IFERROR(MATCH(G92,pedidos_Lamin!$B$2:$B$169,0),0)</f>
        <v>14</v>
      </c>
      <c r="C92" s="9">
        <f>IFERROR(MATCH(G92,pedidos_conv!$B$2:$B$69,0),0)</f>
        <v>0</v>
      </c>
      <c r="D92" s="9">
        <f>IF(B92=0,0,VLOOKUP(G92,pedidos!$B$2:$N$237,4))</f>
        <v>226.79999999999998</v>
      </c>
      <c r="E92" s="9">
        <f>IF(C92=0,0,VLOOKUP(G92,pedidos_conv!$B$2:$N$69,4))</f>
        <v>0</v>
      </c>
      <c r="F92" s="9">
        <f t="shared" si="15"/>
        <v>89</v>
      </c>
      <c r="G92" s="14" t="s">
        <v>10</v>
      </c>
      <c r="H92" s="9">
        <f>MATCH(G92,Plant_Matriz_Setup!$A$1:$A$33)</f>
        <v>11</v>
      </c>
      <c r="I92" s="9">
        <f>MATCH(G93,Plant_Matriz_Setup!$A$1:$AG$1)</f>
        <v>12</v>
      </c>
      <c r="J92" s="9" t="str">
        <f>VLOOKUP(G92,Plant_Matriz_Setup!$A$1:$AG$33,I92)</f>
        <v>10:00.0000</v>
      </c>
      <c r="K92" s="16" t="str">
        <f t="shared" si="9"/>
        <v>10:00.0000</v>
      </c>
      <c r="L92" s="17" t="str">
        <f t="shared" si="10"/>
        <v>:00.0000</v>
      </c>
      <c r="M92" s="18">
        <f t="shared" si="11"/>
        <v>10</v>
      </c>
      <c r="N92" s="18">
        <f t="shared" si="12"/>
        <v>8</v>
      </c>
      <c r="O92" s="18">
        <f t="shared" si="13"/>
        <v>2</v>
      </c>
      <c r="P92" s="19" t="str">
        <f t="shared" si="14"/>
        <v>10</v>
      </c>
      <c r="Q92" s="15">
        <f t="shared" si="16"/>
        <v>10</v>
      </c>
    </row>
    <row r="93" spans="2:17">
      <c r="B93" s="9">
        <f>IFERROR(MATCH(G93,pedidos_Lamin!$B$2:$B$169,0),0)</f>
        <v>15</v>
      </c>
      <c r="C93" s="9">
        <f>IFERROR(MATCH(G93,pedidos_conv!$B$2:$B$69,0),0)</f>
        <v>0</v>
      </c>
      <c r="D93" s="9">
        <f>IF(B93=0,0,VLOOKUP(G93,pedidos!$B$2:$N$237,4))</f>
        <v>226.79999999999998</v>
      </c>
      <c r="E93" s="9">
        <f>IF(C93=0,0,VLOOKUP(G93,pedidos_conv!$B$2:$N$69,4))</f>
        <v>0</v>
      </c>
      <c r="F93" s="9">
        <f t="shared" si="15"/>
        <v>90</v>
      </c>
      <c r="G93" s="14" t="s">
        <v>11</v>
      </c>
      <c r="H93" s="9">
        <f>MATCH(G93,Plant_Matriz_Setup!$A$1:$A$33)</f>
        <v>12</v>
      </c>
      <c r="I93" s="9">
        <f>MATCH(G94,Plant_Matriz_Setup!$A$1:$AG$1)</f>
        <v>27</v>
      </c>
      <c r="J93" s="9" t="str">
        <f>VLOOKUP(G93,Plant_Matriz_Setup!$A$1:$AG$33,I93)</f>
        <v>10:00.0000</v>
      </c>
      <c r="K93" s="16" t="str">
        <f t="shared" si="9"/>
        <v>10:00.0000</v>
      </c>
      <c r="L93" s="17" t="str">
        <f t="shared" si="10"/>
        <v>:00.0000</v>
      </c>
      <c r="M93" s="18">
        <f t="shared" si="11"/>
        <v>10</v>
      </c>
      <c r="N93" s="18">
        <f t="shared" si="12"/>
        <v>8</v>
      </c>
      <c r="O93" s="18">
        <f t="shared" si="13"/>
        <v>2</v>
      </c>
      <c r="P93" s="19" t="str">
        <f t="shared" si="14"/>
        <v>10</v>
      </c>
      <c r="Q93" s="15">
        <f t="shared" si="16"/>
        <v>10</v>
      </c>
    </row>
    <row r="94" spans="2:17">
      <c r="B94" s="9">
        <f>IFERROR(MATCH(G94,pedidos_Lamin!$B$2:$B$169,0),0)</f>
        <v>21</v>
      </c>
      <c r="C94" s="9">
        <f>IFERROR(MATCH(G94,pedidos_conv!$B$2:$B$69,0),0)</f>
        <v>0</v>
      </c>
      <c r="D94" s="9">
        <f>IF(B94=0,0,VLOOKUP(G94,pedidos!$B$2:$N$237,4))</f>
        <v>226.79999999999998</v>
      </c>
      <c r="E94" s="9">
        <f>IF(C94=0,0,VLOOKUP(G94,pedidos_conv!$B$2:$N$69,4))</f>
        <v>0</v>
      </c>
      <c r="F94" s="9">
        <f t="shared" si="15"/>
        <v>91</v>
      </c>
      <c r="G94" s="14" t="s">
        <v>26</v>
      </c>
      <c r="H94" s="9">
        <f>MATCH(G94,Plant_Matriz_Setup!$A$1:$A$33)</f>
        <v>27</v>
      </c>
      <c r="I94" s="9">
        <f>MATCH(G95,Plant_Matriz_Setup!$A$1:$AG$1)</f>
        <v>14</v>
      </c>
      <c r="J94" s="9" t="str">
        <f>VLOOKUP(G94,Plant_Matriz_Setup!$A$1:$AG$33,I94)</f>
        <v>3:00.0000</v>
      </c>
      <c r="K94" s="16" t="str">
        <f t="shared" si="9"/>
        <v>3:00.0000</v>
      </c>
      <c r="L94" s="17" t="str">
        <f t="shared" si="10"/>
        <v>:00.0000</v>
      </c>
      <c r="M94" s="18">
        <f t="shared" si="11"/>
        <v>9</v>
      </c>
      <c r="N94" s="18">
        <f t="shared" si="12"/>
        <v>8</v>
      </c>
      <c r="O94" s="18">
        <f t="shared" si="13"/>
        <v>1</v>
      </c>
      <c r="P94" s="19" t="str">
        <f t="shared" si="14"/>
        <v>3</v>
      </c>
      <c r="Q94" s="15">
        <f t="shared" si="16"/>
        <v>3</v>
      </c>
    </row>
    <row r="95" spans="2:17">
      <c r="B95" s="9">
        <f>IFERROR(MATCH(G95,pedidos_Lamin!$B$2:$B$169,0),0)</f>
        <v>17</v>
      </c>
      <c r="C95" s="9">
        <f>IFERROR(MATCH(G95,pedidos_conv!$B$2:$B$69,0),0)</f>
        <v>0</v>
      </c>
      <c r="D95" s="9">
        <f>IF(B95=0,0,VLOOKUP(G95,pedidos!$B$2:$N$237,4))</f>
        <v>226.79999999999998</v>
      </c>
      <c r="E95" s="9">
        <f>IF(C95=0,0,VLOOKUP(G95,pedidos_conv!$B$2:$N$69,4))</f>
        <v>0</v>
      </c>
      <c r="F95" s="9">
        <f t="shared" si="15"/>
        <v>92</v>
      </c>
      <c r="G95" s="14" t="s">
        <v>13</v>
      </c>
      <c r="H95" s="9">
        <f>MATCH(G95,Plant_Matriz_Setup!$A$1:$A$33)</f>
        <v>14</v>
      </c>
      <c r="I95" s="9">
        <f>MATCH(G96,Plant_Matriz_Setup!$A$1:$AG$1)</f>
        <v>27</v>
      </c>
      <c r="J95" s="9" t="str">
        <f>VLOOKUP(G95,Plant_Matriz_Setup!$A$1:$AG$33,I95)</f>
        <v>5:00.0000</v>
      </c>
      <c r="K95" s="16" t="str">
        <f t="shared" si="9"/>
        <v>5:00.0000</v>
      </c>
      <c r="L95" s="17" t="str">
        <f t="shared" si="10"/>
        <v>:00.0000</v>
      </c>
      <c r="M95" s="18">
        <f t="shared" si="11"/>
        <v>9</v>
      </c>
      <c r="N95" s="18">
        <f t="shared" si="12"/>
        <v>8</v>
      </c>
      <c r="O95" s="18">
        <f t="shared" si="13"/>
        <v>1</v>
      </c>
      <c r="P95" s="19" t="str">
        <f t="shared" si="14"/>
        <v>5</v>
      </c>
      <c r="Q95" s="15">
        <f t="shared" si="16"/>
        <v>5</v>
      </c>
    </row>
    <row r="96" spans="2:17">
      <c r="B96" s="9">
        <f>IFERROR(MATCH(G96,pedidos_Lamin!$B$2:$B$169,0),0)</f>
        <v>21</v>
      </c>
      <c r="C96" s="9">
        <f>IFERROR(MATCH(G96,pedidos_conv!$B$2:$B$69,0),0)</f>
        <v>0</v>
      </c>
      <c r="D96" s="9">
        <f>IF(B96=0,0,VLOOKUP(G96,pedidos!$B$2:$N$237,4))</f>
        <v>226.79999999999998</v>
      </c>
      <c r="E96" s="9">
        <f>IF(C96=0,0,VLOOKUP(G96,pedidos_conv!$B$2:$N$69,4))</f>
        <v>0</v>
      </c>
      <c r="F96" s="9">
        <f t="shared" si="15"/>
        <v>93</v>
      </c>
      <c r="G96" s="14" t="s">
        <v>26</v>
      </c>
      <c r="H96" s="9">
        <f>MATCH(G96,Plant_Matriz_Setup!$A$1:$A$33)</f>
        <v>27</v>
      </c>
      <c r="I96" s="9">
        <f>MATCH(G97,Plant_Matriz_Setup!$A$1:$AG$1)</f>
        <v>12</v>
      </c>
      <c r="J96" s="9" t="str">
        <f>VLOOKUP(G96,Plant_Matriz_Setup!$A$1:$AG$33,I96)</f>
        <v>10:00.0000</v>
      </c>
      <c r="K96" s="16" t="str">
        <f t="shared" si="9"/>
        <v>10:00.0000</v>
      </c>
      <c r="L96" s="17" t="str">
        <f t="shared" si="10"/>
        <v>:00.0000</v>
      </c>
      <c r="M96" s="18">
        <f t="shared" si="11"/>
        <v>10</v>
      </c>
      <c r="N96" s="18">
        <f t="shared" si="12"/>
        <v>8</v>
      </c>
      <c r="O96" s="18">
        <f t="shared" si="13"/>
        <v>2</v>
      </c>
      <c r="P96" s="19" t="str">
        <f t="shared" si="14"/>
        <v>10</v>
      </c>
      <c r="Q96" s="15">
        <f t="shared" si="16"/>
        <v>10</v>
      </c>
    </row>
    <row r="97" spans="2:17">
      <c r="B97" s="9">
        <f>IFERROR(MATCH(G97,pedidos_Lamin!$B$2:$B$169,0),0)</f>
        <v>15</v>
      </c>
      <c r="C97" s="9">
        <f>IFERROR(MATCH(G97,pedidos_conv!$B$2:$B$69,0),0)</f>
        <v>0</v>
      </c>
      <c r="D97" s="9">
        <f>IF(B97=0,0,VLOOKUP(G97,pedidos!$B$2:$N$237,4))</f>
        <v>226.79999999999998</v>
      </c>
      <c r="E97" s="9">
        <f>IF(C97=0,0,VLOOKUP(G97,pedidos_conv!$B$2:$N$69,4))</f>
        <v>0</v>
      </c>
      <c r="F97" s="9">
        <f t="shared" si="15"/>
        <v>94</v>
      </c>
      <c r="G97" s="14" t="s">
        <v>11</v>
      </c>
      <c r="H97" s="9">
        <f>MATCH(G97,Plant_Matriz_Setup!$A$1:$A$33)</f>
        <v>12</v>
      </c>
      <c r="I97" s="9">
        <f>MATCH(G98,Plant_Matriz_Setup!$A$1:$AG$1)</f>
        <v>11</v>
      </c>
      <c r="J97" s="9" t="str">
        <f>VLOOKUP(G97,Plant_Matriz_Setup!$A$1:$AG$33,I97)</f>
        <v>10:00.0000</v>
      </c>
      <c r="K97" s="16" t="str">
        <f t="shared" si="9"/>
        <v>10:00.0000</v>
      </c>
      <c r="L97" s="17" t="str">
        <f t="shared" si="10"/>
        <v>:00.0000</v>
      </c>
      <c r="M97" s="18">
        <f t="shared" si="11"/>
        <v>10</v>
      </c>
      <c r="N97" s="18">
        <f t="shared" si="12"/>
        <v>8</v>
      </c>
      <c r="O97" s="18">
        <f t="shared" si="13"/>
        <v>2</v>
      </c>
      <c r="P97" s="19" t="str">
        <f t="shared" si="14"/>
        <v>10</v>
      </c>
      <c r="Q97" s="15">
        <f t="shared" si="16"/>
        <v>10</v>
      </c>
    </row>
    <row r="98" spans="2:17">
      <c r="B98" s="9">
        <f>IFERROR(MATCH(G98,pedidos_Lamin!$B$2:$B$169,0),0)</f>
        <v>14</v>
      </c>
      <c r="C98" s="9">
        <f>IFERROR(MATCH(G98,pedidos_conv!$B$2:$B$69,0),0)</f>
        <v>0</v>
      </c>
      <c r="D98" s="9">
        <f>IF(B98=0,0,VLOOKUP(G98,pedidos!$B$2:$N$237,4))</f>
        <v>226.79999999999998</v>
      </c>
      <c r="E98" s="9">
        <f>IF(C98=0,0,VLOOKUP(G98,pedidos_conv!$B$2:$N$69,4))</f>
        <v>0</v>
      </c>
      <c r="F98" s="9">
        <f t="shared" si="15"/>
        <v>95</v>
      </c>
      <c r="G98" s="14" t="s">
        <v>10</v>
      </c>
      <c r="H98" s="9">
        <f>MATCH(G98,Plant_Matriz_Setup!$A$1:$A$33)</f>
        <v>11</v>
      </c>
      <c r="I98" s="9">
        <f>MATCH(G99,Plant_Matriz_Setup!$A$1:$AG$1)</f>
        <v>10</v>
      </c>
      <c r="J98" s="9" t="str">
        <f>VLOOKUP(G98,Plant_Matriz_Setup!$A$1:$AG$33,I98)</f>
        <v>3:00.0000</v>
      </c>
      <c r="K98" s="16" t="str">
        <f t="shared" si="9"/>
        <v>3:00.0000</v>
      </c>
      <c r="L98" s="17" t="str">
        <f t="shared" si="10"/>
        <v>:00.0000</v>
      </c>
      <c r="M98" s="18">
        <f t="shared" si="11"/>
        <v>9</v>
      </c>
      <c r="N98" s="18">
        <f t="shared" si="12"/>
        <v>8</v>
      </c>
      <c r="O98" s="18">
        <f t="shared" si="13"/>
        <v>1</v>
      </c>
      <c r="P98" s="19" t="str">
        <f t="shared" si="14"/>
        <v>3</v>
      </c>
      <c r="Q98" s="15">
        <f t="shared" si="16"/>
        <v>3</v>
      </c>
    </row>
    <row r="99" spans="2:17">
      <c r="B99" s="9">
        <f>IFERROR(MATCH(G99,pedidos_Lamin!$B$2:$B$169,0),0)</f>
        <v>13</v>
      </c>
      <c r="C99" s="9">
        <f>IFERROR(MATCH(G99,pedidos_conv!$B$2:$B$69,0),0)</f>
        <v>0</v>
      </c>
      <c r="D99" s="9">
        <f>IF(B99=0,0,VLOOKUP(G99,pedidos!$B$2:$N$237,4))</f>
        <v>226.79999999999998</v>
      </c>
      <c r="E99" s="9">
        <f>IF(C99=0,0,VLOOKUP(G99,pedidos_conv!$B$2:$N$69,4))</f>
        <v>0</v>
      </c>
      <c r="F99" s="9">
        <f t="shared" si="15"/>
        <v>96</v>
      </c>
      <c r="G99" s="14" t="s">
        <v>9</v>
      </c>
      <c r="H99" s="9">
        <f>MATCH(G99,Plant_Matriz_Setup!$A$1:$A$33)</f>
        <v>10</v>
      </c>
      <c r="I99" s="9">
        <f>MATCH(G100,Plant_Matriz_Setup!$A$1:$AG$1)</f>
        <v>9</v>
      </c>
      <c r="J99" s="9" t="str">
        <f>VLOOKUP(G99,Plant_Matriz_Setup!$A$1:$AG$33,I99)</f>
        <v>1:00.0000</v>
      </c>
      <c r="K99" s="16" t="str">
        <f t="shared" si="9"/>
        <v>1:00.0000</v>
      </c>
      <c r="L99" s="17" t="str">
        <f t="shared" si="10"/>
        <v>:00.0000</v>
      </c>
      <c r="M99" s="18">
        <f t="shared" si="11"/>
        <v>9</v>
      </c>
      <c r="N99" s="18">
        <f t="shared" si="12"/>
        <v>8</v>
      </c>
      <c r="O99" s="18">
        <f t="shared" si="13"/>
        <v>1</v>
      </c>
      <c r="P99" s="19" t="str">
        <f t="shared" si="14"/>
        <v>1</v>
      </c>
      <c r="Q99" s="15">
        <f t="shared" si="16"/>
        <v>1</v>
      </c>
    </row>
    <row r="100" spans="2:17">
      <c r="B100" s="9">
        <f>IFERROR(MATCH(G100,pedidos_Lamin!$B$2:$B$169,0),0)</f>
        <v>12</v>
      </c>
      <c r="C100" s="9">
        <f>IFERROR(MATCH(G100,pedidos_conv!$B$2:$B$69,0),0)</f>
        <v>0</v>
      </c>
      <c r="D100" s="9">
        <f>IF(B100=0,0,VLOOKUP(G100,pedidos!$B$2:$N$237,4))</f>
        <v>226.79999999999998</v>
      </c>
      <c r="E100" s="9">
        <f>IF(C100=0,0,VLOOKUP(G100,pedidos_conv!$B$2:$N$69,4))</f>
        <v>0</v>
      </c>
      <c r="F100" s="9">
        <f t="shared" si="15"/>
        <v>97</v>
      </c>
      <c r="G100" s="14" t="s">
        <v>8</v>
      </c>
      <c r="H100" s="9">
        <f>MATCH(G100,Plant_Matriz_Setup!$A$1:$A$33)</f>
        <v>9</v>
      </c>
      <c r="I100" s="9">
        <f>MATCH(G101,Plant_Matriz_Setup!$A$1:$AG$1)</f>
        <v>28</v>
      </c>
      <c r="J100" s="9" t="str">
        <f>VLOOKUP(G100,Plant_Matriz_Setup!$A$1:$AG$33,I100)</f>
        <v>1:00.0000</v>
      </c>
      <c r="K100" s="16" t="str">
        <f t="shared" si="9"/>
        <v>1:00.0000</v>
      </c>
      <c r="L100" s="17" t="str">
        <f t="shared" si="10"/>
        <v>:00.0000</v>
      </c>
      <c r="M100" s="18">
        <f t="shared" si="11"/>
        <v>9</v>
      </c>
      <c r="N100" s="18">
        <f t="shared" si="12"/>
        <v>8</v>
      </c>
      <c r="O100" s="18">
        <f t="shared" si="13"/>
        <v>1</v>
      </c>
      <c r="P100" s="19" t="str">
        <f t="shared" si="14"/>
        <v>1</v>
      </c>
      <c r="Q100" s="15">
        <f t="shared" si="16"/>
        <v>1</v>
      </c>
    </row>
    <row r="101" spans="2:17">
      <c r="B101" s="9">
        <f>IFERROR(MATCH(G101,pedidos_Lamin!$B$2:$B$169,0),0)</f>
        <v>22</v>
      </c>
      <c r="C101" s="9">
        <f>IFERROR(MATCH(G101,pedidos_conv!$B$2:$B$69,0),0)</f>
        <v>0</v>
      </c>
      <c r="D101" s="9">
        <f>IF(B101=0,0,VLOOKUP(G101,pedidos!$B$2:$N$237,4))</f>
        <v>226.79999999999998</v>
      </c>
      <c r="E101" s="9">
        <f>IF(C101=0,0,VLOOKUP(G101,pedidos_conv!$B$2:$N$69,4))</f>
        <v>0</v>
      </c>
      <c r="F101" s="9">
        <f t="shared" si="15"/>
        <v>98</v>
      </c>
      <c r="G101" s="14" t="s">
        <v>27</v>
      </c>
      <c r="H101" s="9">
        <f>MATCH(G101,Plant_Matriz_Setup!$A$1:$A$33)</f>
        <v>28</v>
      </c>
      <c r="I101" s="9">
        <f>MATCH(G102,Plant_Matriz_Setup!$A$1:$AG$1)</f>
        <v>16</v>
      </c>
      <c r="J101" s="9" t="str">
        <f>VLOOKUP(G101,Plant_Matriz_Setup!$A$1:$AG$33,I101)</f>
        <v>5:00.0000</v>
      </c>
      <c r="K101" s="16" t="str">
        <f t="shared" si="9"/>
        <v>5:00.0000</v>
      </c>
      <c r="L101" s="17" t="str">
        <f t="shared" si="10"/>
        <v>:00.0000</v>
      </c>
      <c r="M101" s="18">
        <f t="shared" si="11"/>
        <v>9</v>
      </c>
      <c r="N101" s="18">
        <f t="shared" si="12"/>
        <v>8</v>
      </c>
      <c r="O101" s="18">
        <f t="shared" si="13"/>
        <v>1</v>
      </c>
      <c r="P101" s="19" t="str">
        <f t="shared" si="14"/>
        <v>5</v>
      </c>
      <c r="Q101" s="15">
        <f t="shared" si="16"/>
        <v>5</v>
      </c>
    </row>
    <row r="102" spans="2:17">
      <c r="B102" s="9">
        <f>IFERROR(MATCH(G102,pedidos_Lamin!$B$2:$B$169,0),0)</f>
        <v>23</v>
      </c>
      <c r="C102" s="9">
        <f>IFERROR(MATCH(G102,pedidos_conv!$B$2:$B$69,0),0)</f>
        <v>0</v>
      </c>
      <c r="D102" s="9">
        <f>IF(B102=0,0,VLOOKUP(G102,pedidos!$B$2:$N$237,4))</f>
        <v>239.39999999999998</v>
      </c>
      <c r="E102" s="9">
        <f>IF(C102=0,0,VLOOKUP(G102,pedidos_conv!$B$2:$N$69,4))</f>
        <v>0</v>
      </c>
      <c r="F102" s="9">
        <f t="shared" si="15"/>
        <v>99</v>
      </c>
      <c r="G102" s="14" t="s">
        <v>15</v>
      </c>
      <c r="H102" s="9">
        <f>MATCH(G102,Plant_Matriz_Setup!$A$1:$A$33)</f>
        <v>16</v>
      </c>
      <c r="I102" s="9">
        <f>MATCH(G103,Plant_Matriz_Setup!$A$1:$AG$1)</f>
        <v>31</v>
      </c>
      <c r="J102" s="9" t="str">
        <f>VLOOKUP(G102,Plant_Matriz_Setup!$A$1:$AG$33,I102)</f>
        <v>10:00.0000</v>
      </c>
      <c r="K102" s="16" t="str">
        <f t="shared" si="9"/>
        <v>10:00.0000</v>
      </c>
      <c r="L102" s="17" t="str">
        <f t="shared" si="10"/>
        <v>:00.0000</v>
      </c>
      <c r="M102" s="18">
        <f t="shared" si="11"/>
        <v>10</v>
      </c>
      <c r="N102" s="18">
        <f t="shared" si="12"/>
        <v>8</v>
      </c>
      <c r="O102" s="18">
        <f t="shared" si="13"/>
        <v>2</v>
      </c>
      <c r="P102" s="19" t="str">
        <f t="shared" si="14"/>
        <v>10</v>
      </c>
      <c r="Q102" s="15">
        <f t="shared" si="16"/>
        <v>10</v>
      </c>
    </row>
    <row r="103" spans="2:17">
      <c r="B103" s="9">
        <f>IFERROR(MATCH(G103,pedidos_Lamin!$B$2:$B$169,0),0)</f>
        <v>3</v>
      </c>
      <c r="C103" s="9">
        <f>IFERROR(MATCH(G103,pedidos_conv!$B$2:$B$69,0),0)</f>
        <v>0</v>
      </c>
      <c r="D103" s="9">
        <f>IF(B103=0,0,VLOOKUP(G103,pedidos!$B$2:$N$237,4))</f>
        <v>226.79999999999998</v>
      </c>
      <c r="E103" s="9">
        <f>IF(C103=0,0,VLOOKUP(G103,pedidos_conv!$B$2:$N$69,4))</f>
        <v>0</v>
      </c>
      <c r="F103" s="9">
        <f t="shared" si="15"/>
        <v>100</v>
      </c>
      <c r="G103" s="14" t="s">
        <v>30</v>
      </c>
      <c r="H103" s="9">
        <f>MATCH(G103,Plant_Matriz_Setup!$A$1:$A$33)</f>
        <v>31</v>
      </c>
      <c r="I103" s="9">
        <f>MATCH(G104,Plant_Matriz_Setup!$A$1:$AG$1)</f>
        <v>12</v>
      </c>
      <c r="J103" s="9" t="str">
        <f>VLOOKUP(G103,Plant_Matriz_Setup!$A$1:$AG$33,I103)</f>
        <v>5:00.0000</v>
      </c>
      <c r="K103" s="16" t="str">
        <f t="shared" si="9"/>
        <v>5:00.0000</v>
      </c>
      <c r="L103" s="17" t="str">
        <f t="shared" si="10"/>
        <v>:00.0000</v>
      </c>
      <c r="M103" s="18">
        <f t="shared" si="11"/>
        <v>9</v>
      </c>
      <c r="N103" s="18">
        <f t="shared" si="12"/>
        <v>8</v>
      </c>
      <c r="O103" s="18">
        <f t="shared" si="13"/>
        <v>1</v>
      </c>
      <c r="P103" s="19" t="str">
        <f t="shared" si="14"/>
        <v>5</v>
      </c>
      <c r="Q103" s="15">
        <f t="shared" si="16"/>
        <v>5</v>
      </c>
    </row>
    <row r="104" spans="2:17">
      <c r="B104" s="9">
        <f>IFERROR(MATCH(G104,pedidos_Lamin!$B$2:$B$169,0),0)</f>
        <v>15</v>
      </c>
      <c r="C104" s="9">
        <f>IFERROR(MATCH(G104,pedidos_conv!$B$2:$B$69,0),0)</f>
        <v>0</v>
      </c>
      <c r="D104" s="9">
        <f>IF(B104=0,0,VLOOKUP(G104,pedidos!$B$2:$N$237,4))</f>
        <v>226.79999999999998</v>
      </c>
      <c r="E104" s="9">
        <f>IF(C104=0,0,VLOOKUP(G104,pedidos_conv!$B$2:$N$69,4))</f>
        <v>0</v>
      </c>
      <c r="F104" s="9">
        <f t="shared" si="15"/>
        <v>101</v>
      </c>
      <c r="G104" s="14" t="s">
        <v>11</v>
      </c>
      <c r="H104" s="9">
        <f>MATCH(G104,Plant_Matriz_Setup!$A$1:$A$33)</f>
        <v>12</v>
      </c>
      <c r="I104" s="9">
        <f>MATCH(G105,Plant_Matriz_Setup!$A$1:$AG$1)</f>
        <v>16</v>
      </c>
      <c r="J104" s="9" t="str">
        <f>VLOOKUP(G104,Plant_Matriz_Setup!$A$1:$AG$33,I104)</f>
        <v>1:00.0000</v>
      </c>
      <c r="K104" s="16" t="str">
        <f t="shared" si="9"/>
        <v>1:00.0000</v>
      </c>
      <c r="L104" s="17" t="str">
        <f t="shared" si="10"/>
        <v>:00.0000</v>
      </c>
      <c r="M104" s="18">
        <f t="shared" si="11"/>
        <v>9</v>
      </c>
      <c r="N104" s="18">
        <f t="shared" si="12"/>
        <v>8</v>
      </c>
      <c r="O104" s="18">
        <f t="shared" si="13"/>
        <v>1</v>
      </c>
      <c r="P104" s="19" t="str">
        <f t="shared" si="14"/>
        <v>1</v>
      </c>
      <c r="Q104" s="15">
        <f t="shared" si="16"/>
        <v>1</v>
      </c>
    </row>
    <row r="105" spans="2:17">
      <c r="B105" s="9">
        <f>IFERROR(MATCH(G105,pedidos_Lamin!$B$2:$B$169,0),0)</f>
        <v>23</v>
      </c>
      <c r="C105" s="9">
        <f>IFERROR(MATCH(G105,pedidos_conv!$B$2:$B$69,0),0)</f>
        <v>0</v>
      </c>
      <c r="D105" s="9">
        <f>IF(B105=0,0,VLOOKUP(G105,pedidos!$B$2:$N$237,4))</f>
        <v>239.39999999999998</v>
      </c>
      <c r="E105" s="9">
        <f>IF(C105=0,0,VLOOKUP(G105,pedidos_conv!$B$2:$N$69,4))</f>
        <v>0</v>
      </c>
      <c r="F105" s="9">
        <f t="shared" si="15"/>
        <v>102</v>
      </c>
      <c r="G105" s="14" t="s">
        <v>15</v>
      </c>
      <c r="H105" s="9">
        <f>MATCH(G105,Plant_Matriz_Setup!$A$1:$A$33)</f>
        <v>16</v>
      </c>
      <c r="I105" s="9">
        <f>MATCH(G106,Plant_Matriz_Setup!$A$1:$AG$1)</f>
        <v>31</v>
      </c>
      <c r="J105" s="9" t="str">
        <f>VLOOKUP(G105,Plant_Matriz_Setup!$A$1:$AG$33,I105)</f>
        <v>10:00.0000</v>
      </c>
      <c r="K105" s="16" t="str">
        <f t="shared" si="9"/>
        <v>10:00.0000</v>
      </c>
      <c r="L105" s="17" t="str">
        <f t="shared" si="10"/>
        <v>:00.0000</v>
      </c>
      <c r="M105" s="18">
        <f t="shared" si="11"/>
        <v>10</v>
      </c>
      <c r="N105" s="18">
        <f t="shared" si="12"/>
        <v>8</v>
      </c>
      <c r="O105" s="18">
        <f t="shared" si="13"/>
        <v>2</v>
      </c>
      <c r="P105" s="19" t="str">
        <f t="shared" si="14"/>
        <v>10</v>
      </c>
      <c r="Q105" s="15">
        <f t="shared" si="16"/>
        <v>10</v>
      </c>
    </row>
    <row r="106" spans="2:17">
      <c r="B106" s="9">
        <f>IFERROR(MATCH(G106,pedidos_Lamin!$B$2:$B$169,0),0)</f>
        <v>3</v>
      </c>
      <c r="C106" s="9">
        <f>IFERROR(MATCH(G106,pedidos_conv!$B$2:$B$69,0),0)</f>
        <v>0</v>
      </c>
      <c r="D106" s="9">
        <f>IF(B106=0,0,VLOOKUP(G106,pedidos!$B$2:$N$237,4))</f>
        <v>226.79999999999998</v>
      </c>
      <c r="E106" s="9">
        <f>IF(C106=0,0,VLOOKUP(G106,pedidos_conv!$B$2:$N$69,4))</f>
        <v>0</v>
      </c>
      <c r="F106" s="9">
        <f t="shared" si="15"/>
        <v>103</v>
      </c>
      <c r="G106" s="14" t="s">
        <v>30</v>
      </c>
      <c r="H106" s="9">
        <f>MATCH(G106,Plant_Matriz_Setup!$A$1:$A$33)</f>
        <v>31</v>
      </c>
      <c r="I106" s="9">
        <f>MATCH(G107,Plant_Matriz_Setup!$A$1:$AG$1)</f>
        <v>19</v>
      </c>
      <c r="J106" s="9" t="str">
        <f>VLOOKUP(G106,Plant_Matriz_Setup!$A$1:$AG$33,I106)</f>
        <v>5:00.0000</v>
      </c>
      <c r="K106" s="16" t="str">
        <f t="shared" si="9"/>
        <v>5:00.0000</v>
      </c>
      <c r="L106" s="17" t="str">
        <f t="shared" si="10"/>
        <v>:00.0000</v>
      </c>
      <c r="M106" s="18">
        <f t="shared" si="11"/>
        <v>9</v>
      </c>
      <c r="N106" s="18">
        <f t="shared" si="12"/>
        <v>8</v>
      </c>
      <c r="O106" s="18">
        <f t="shared" si="13"/>
        <v>1</v>
      </c>
      <c r="P106" s="19" t="str">
        <f t="shared" si="14"/>
        <v>5</v>
      </c>
      <c r="Q106" s="15">
        <f t="shared" si="16"/>
        <v>5</v>
      </c>
    </row>
    <row r="107" spans="2:17">
      <c r="B107" s="9">
        <f>IFERROR(MATCH(G107,pedidos_Lamin!$B$2:$B$169,0),0)</f>
        <v>0</v>
      </c>
      <c r="C107" s="9">
        <f>IFERROR(MATCH(G107,pedidos_conv!$B$2:$B$69,0),0)</f>
        <v>3</v>
      </c>
      <c r="D107" s="9">
        <f>IF(B107=0,0,VLOOKUP(G107,pedidos!$B$2:$N$237,4))</f>
        <v>0</v>
      </c>
      <c r="E107" s="9">
        <f>IF(C107=0,0,VLOOKUP(G107,pedidos_conv!$B$2:$N$69,4))</f>
        <v>226.79999999999998</v>
      </c>
      <c r="F107" s="9">
        <f t="shared" si="15"/>
        <v>104</v>
      </c>
      <c r="G107" s="14" t="s">
        <v>18</v>
      </c>
      <c r="H107" s="9">
        <f>MATCH(G107,Plant_Matriz_Setup!$A$1:$A$33)</f>
        <v>19</v>
      </c>
      <c r="I107" s="9">
        <f>MATCH(G108,Plant_Matriz_Setup!$A$1:$AG$1)</f>
        <v>31</v>
      </c>
      <c r="J107" s="9" t="str">
        <f>VLOOKUP(G107,Plant_Matriz_Setup!$A$1:$AG$33,I107)</f>
        <v>1:00.0000</v>
      </c>
      <c r="K107" s="16" t="str">
        <f t="shared" si="9"/>
        <v>1:00.0000</v>
      </c>
      <c r="L107" s="17" t="str">
        <f t="shared" si="10"/>
        <v>:00.0000</v>
      </c>
      <c r="M107" s="18">
        <f t="shared" si="11"/>
        <v>9</v>
      </c>
      <c r="N107" s="18">
        <f t="shared" si="12"/>
        <v>8</v>
      </c>
      <c r="O107" s="18">
        <f t="shared" si="13"/>
        <v>1</v>
      </c>
      <c r="P107" s="19" t="str">
        <f t="shared" si="14"/>
        <v>1</v>
      </c>
      <c r="Q107" s="15">
        <f t="shared" si="16"/>
        <v>1</v>
      </c>
    </row>
    <row r="108" spans="2:17">
      <c r="B108" s="9">
        <f>IFERROR(MATCH(G108,pedidos_Lamin!$B$2:$B$169,0),0)</f>
        <v>3</v>
      </c>
      <c r="C108" s="9">
        <f>IFERROR(MATCH(G108,pedidos_conv!$B$2:$B$69,0),0)</f>
        <v>0</v>
      </c>
      <c r="D108" s="9">
        <f>IF(B108=0,0,VLOOKUP(G108,pedidos!$B$2:$N$237,4))</f>
        <v>226.79999999999998</v>
      </c>
      <c r="E108" s="9">
        <f>IF(C108=0,0,VLOOKUP(G108,pedidos_conv!$B$2:$N$69,4))</f>
        <v>0</v>
      </c>
      <c r="F108" s="9">
        <f t="shared" si="15"/>
        <v>105</v>
      </c>
      <c r="G108" s="14" t="s">
        <v>30</v>
      </c>
      <c r="H108" s="9">
        <f>MATCH(G108,Plant_Matriz_Setup!$A$1:$A$33)</f>
        <v>31</v>
      </c>
      <c r="I108" s="9">
        <f>MATCH(G109,Plant_Matriz_Setup!$A$1:$AG$1)</f>
        <v>10</v>
      </c>
      <c r="J108" s="9" t="str">
        <f>VLOOKUP(G108,Plant_Matriz_Setup!$A$1:$AG$33,I108)</f>
        <v>10:00.0000</v>
      </c>
      <c r="K108" s="16" t="str">
        <f t="shared" si="9"/>
        <v>10:00.0000</v>
      </c>
      <c r="L108" s="17" t="str">
        <f t="shared" si="10"/>
        <v>:00.0000</v>
      </c>
      <c r="M108" s="18">
        <f t="shared" si="11"/>
        <v>10</v>
      </c>
      <c r="N108" s="18">
        <f t="shared" si="12"/>
        <v>8</v>
      </c>
      <c r="O108" s="18">
        <f t="shared" si="13"/>
        <v>2</v>
      </c>
      <c r="P108" s="19" t="str">
        <f t="shared" si="14"/>
        <v>10</v>
      </c>
      <c r="Q108" s="15">
        <f t="shared" si="16"/>
        <v>10</v>
      </c>
    </row>
    <row r="109" spans="2:17">
      <c r="B109" s="9">
        <f>IFERROR(MATCH(G109,pedidos_Lamin!$B$2:$B$169,0),0)</f>
        <v>13</v>
      </c>
      <c r="C109" s="9">
        <f>IFERROR(MATCH(G109,pedidos_conv!$B$2:$B$69,0),0)</f>
        <v>0</v>
      </c>
      <c r="D109" s="9">
        <f>IF(B109=0,0,VLOOKUP(G109,pedidos!$B$2:$N$237,4))</f>
        <v>226.79999999999998</v>
      </c>
      <c r="E109" s="9">
        <f>IF(C109=0,0,VLOOKUP(G109,pedidos_conv!$B$2:$N$69,4))</f>
        <v>0</v>
      </c>
      <c r="F109" s="9">
        <f t="shared" si="15"/>
        <v>106</v>
      </c>
      <c r="G109" s="14" t="s">
        <v>9</v>
      </c>
      <c r="H109" s="9">
        <f>MATCH(G109,Plant_Matriz_Setup!$A$1:$A$33)</f>
        <v>10</v>
      </c>
      <c r="I109" s="9">
        <f>MATCH(G110,Plant_Matriz_Setup!$A$1:$AG$1)</f>
        <v>29</v>
      </c>
      <c r="J109" s="9" t="str">
        <f>VLOOKUP(G109,Plant_Matriz_Setup!$A$1:$AG$33,I109)</f>
        <v>2:00.0000</v>
      </c>
      <c r="K109" s="16" t="str">
        <f t="shared" si="9"/>
        <v>2:00.0000</v>
      </c>
      <c r="L109" s="17" t="str">
        <f t="shared" si="10"/>
        <v>:00.0000</v>
      </c>
      <c r="M109" s="18">
        <f t="shared" si="11"/>
        <v>9</v>
      </c>
      <c r="N109" s="18">
        <f t="shared" si="12"/>
        <v>8</v>
      </c>
      <c r="O109" s="18">
        <f t="shared" si="13"/>
        <v>1</v>
      </c>
      <c r="P109" s="19" t="str">
        <f t="shared" si="14"/>
        <v>2</v>
      </c>
      <c r="Q109" s="15">
        <f t="shared" si="16"/>
        <v>2</v>
      </c>
    </row>
    <row r="110" spans="2:17">
      <c r="B110" s="9">
        <f>IFERROR(MATCH(G110,pedidos_Lamin!$B$2:$B$169,0),0)</f>
        <v>1</v>
      </c>
      <c r="C110" s="9">
        <f>IFERROR(MATCH(G110,pedidos_conv!$B$2:$B$69,0),0)</f>
        <v>0</v>
      </c>
      <c r="D110" s="9">
        <f>IF(B110=0,0,VLOOKUP(G110,pedidos!$B$2:$N$237,4))</f>
        <v>226.79999999999998</v>
      </c>
      <c r="E110" s="9">
        <f>IF(C110=0,0,VLOOKUP(G110,pedidos_conv!$B$2:$N$69,4))</f>
        <v>0</v>
      </c>
      <c r="F110" s="9">
        <f t="shared" si="15"/>
        <v>107</v>
      </c>
      <c r="G110" s="14" t="s">
        <v>28</v>
      </c>
      <c r="H110" s="9">
        <f>MATCH(G110,Plant_Matriz_Setup!$A$1:$A$33)</f>
        <v>29</v>
      </c>
      <c r="I110" s="9">
        <f>MATCH(G111,Plant_Matriz_Setup!$A$1:$AG$1)</f>
        <v>16</v>
      </c>
      <c r="J110" s="9" t="str">
        <f>VLOOKUP(G110,Plant_Matriz_Setup!$A$1:$AG$33,I110)</f>
        <v>1:00.0000</v>
      </c>
      <c r="K110" s="16" t="str">
        <f t="shared" si="9"/>
        <v>1:00.0000</v>
      </c>
      <c r="L110" s="17" t="str">
        <f t="shared" si="10"/>
        <v>:00.0000</v>
      </c>
      <c r="M110" s="18">
        <f t="shared" si="11"/>
        <v>9</v>
      </c>
      <c r="N110" s="18">
        <f t="shared" si="12"/>
        <v>8</v>
      </c>
      <c r="O110" s="18">
        <f t="shared" si="13"/>
        <v>1</v>
      </c>
      <c r="P110" s="19" t="str">
        <f t="shared" si="14"/>
        <v>1</v>
      </c>
      <c r="Q110" s="15">
        <f t="shared" si="16"/>
        <v>1</v>
      </c>
    </row>
    <row r="111" spans="2:17">
      <c r="B111" s="9">
        <f>IFERROR(MATCH(G111,pedidos_Lamin!$B$2:$B$169,0),0)</f>
        <v>23</v>
      </c>
      <c r="C111" s="9">
        <f>IFERROR(MATCH(G111,pedidos_conv!$B$2:$B$69,0),0)</f>
        <v>0</v>
      </c>
      <c r="D111" s="9">
        <f>IF(B111=0,0,VLOOKUP(G111,pedidos!$B$2:$N$237,4))</f>
        <v>239.39999999999998</v>
      </c>
      <c r="E111" s="9">
        <f>IF(C111=0,0,VLOOKUP(G111,pedidos_conv!$B$2:$N$69,4))</f>
        <v>0</v>
      </c>
      <c r="F111" s="9">
        <f t="shared" si="15"/>
        <v>108</v>
      </c>
      <c r="G111" s="14" t="s">
        <v>15</v>
      </c>
      <c r="H111" s="9">
        <f>MATCH(G111,Plant_Matriz_Setup!$A$1:$A$33)</f>
        <v>16</v>
      </c>
      <c r="I111" s="9">
        <f>MATCH(G112,Plant_Matriz_Setup!$A$1:$AG$1)</f>
        <v>21</v>
      </c>
      <c r="J111" s="9" t="str">
        <f>VLOOKUP(G111,Plant_Matriz_Setup!$A$1:$AG$33,I111)</f>
        <v>5:00.0000</v>
      </c>
      <c r="K111" s="16" t="str">
        <f t="shared" si="9"/>
        <v>5:00.0000</v>
      </c>
      <c r="L111" s="17" t="str">
        <f t="shared" si="10"/>
        <v>:00.0000</v>
      </c>
      <c r="M111" s="18">
        <f t="shared" si="11"/>
        <v>9</v>
      </c>
      <c r="N111" s="18">
        <f t="shared" si="12"/>
        <v>8</v>
      </c>
      <c r="O111" s="18">
        <f t="shared" si="13"/>
        <v>1</v>
      </c>
      <c r="P111" s="19" t="str">
        <f t="shared" si="14"/>
        <v>5</v>
      </c>
      <c r="Q111" s="15">
        <f t="shared" si="16"/>
        <v>5</v>
      </c>
    </row>
    <row r="112" spans="2:17">
      <c r="B112" s="9">
        <f>IFERROR(MATCH(G112,pedidos_Lamin!$B$2:$B$169,0),0)</f>
        <v>0</v>
      </c>
      <c r="C112" s="9">
        <f>IFERROR(MATCH(G112,pedidos_conv!$B$2:$B$69,0),0)</f>
        <v>5</v>
      </c>
      <c r="D112" s="9">
        <f>IF(B112=0,0,VLOOKUP(G112,pedidos!$B$2:$N$237,4))</f>
        <v>0</v>
      </c>
      <c r="E112" s="9">
        <f>IF(C112=0,0,VLOOKUP(G112,pedidos_conv!$B$2:$N$69,4))</f>
        <v>220.5</v>
      </c>
      <c r="F112" s="9">
        <f t="shared" si="15"/>
        <v>109</v>
      </c>
      <c r="G112" s="14" t="s">
        <v>20</v>
      </c>
      <c r="H112" s="9">
        <f>MATCH(G112,Plant_Matriz_Setup!$A$1:$A$33)</f>
        <v>21</v>
      </c>
      <c r="I112" s="9">
        <f>MATCH(G113,Plant_Matriz_Setup!$A$1:$AG$1)</f>
        <v>22</v>
      </c>
      <c r="J112" s="9" t="str">
        <f>VLOOKUP(G112,Plant_Matriz_Setup!$A$1:$AG$33,I112)</f>
        <v>1:00.0000</v>
      </c>
      <c r="K112" s="16" t="str">
        <f t="shared" si="9"/>
        <v>1:00.0000</v>
      </c>
      <c r="L112" s="17" t="str">
        <f t="shared" si="10"/>
        <v>:00.0000</v>
      </c>
      <c r="M112" s="18">
        <f t="shared" si="11"/>
        <v>9</v>
      </c>
      <c r="N112" s="18">
        <f t="shared" si="12"/>
        <v>8</v>
      </c>
      <c r="O112" s="18">
        <f t="shared" si="13"/>
        <v>1</v>
      </c>
      <c r="P112" s="19" t="str">
        <f t="shared" si="14"/>
        <v>1</v>
      </c>
      <c r="Q112" s="15">
        <f t="shared" si="16"/>
        <v>1</v>
      </c>
    </row>
    <row r="113" spans="2:17">
      <c r="B113" s="9">
        <f>IFERROR(MATCH(G113,pedidos_Lamin!$B$2:$B$169,0),0)</f>
        <v>0</v>
      </c>
      <c r="C113" s="9">
        <f>IFERROR(MATCH(G113,pedidos_conv!$B$2:$B$69,0),0)</f>
        <v>6</v>
      </c>
      <c r="D113" s="9">
        <f>IF(B113=0,0,VLOOKUP(G113,pedidos!$B$2:$N$237,4))</f>
        <v>0</v>
      </c>
      <c r="E113" s="9">
        <f>IF(C113=0,0,VLOOKUP(G113,pedidos_conv!$B$2:$N$69,4))</f>
        <v>220.5</v>
      </c>
      <c r="F113" s="9">
        <f t="shared" si="15"/>
        <v>110</v>
      </c>
      <c r="G113" s="14" t="s">
        <v>21</v>
      </c>
      <c r="H113" s="9">
        <f>MATCH(G113,Plant_Matriz_Setup!$A$1:$A$33)</f>
        <v>22</v>
      </c>
      <c r="I113" s="9">
        <f>MATCH(G114,Plant_Matriz_Setup!$A$1:$AG$1)</f>
        <v>28</v>
      </c>
      <c r="J113" s="9" t="str">
        <f>VLOOKUP(G113,Plant_Matriz_Setup!$A$1:$AG$33,I113)</f>
        <v>1:00.0000</v>
      </c>
      <c r="K113" s="16" t="str">
        <f t="shared" si="9"/>
        <v>1:00.0000</v>
      </c>
      <c r="L113" s="17" t="str">
        <f t="shared" si="10"/>
        <v>:00.0000</v>
      </c>
      <c r="M113" s="18">
        <f t="shared" si="11"/>
        <v>9</v>
      </c>
      <c r="N113" s="18">
        <f t="shared" si="12"/>
        <v>8</v>
      </c>
      <c r="O113" s="18">
        <f t="shared" si="13"/>
        <v>1</v>
      </c>
      <c r="P113" s="19" t="str">
        <f t="shared" si="14"/>
        <v>1</v>
      </c>
      <c r="Q113" s="15">
        <f t="shared" si="16"/>
        <v>1</v>
      </c>
    </row>
    <row r="114" spans="2:17">
      <c r="B114" s="9">
        <f>IFERROR(MATCH(G114,pedidos_Lamin!$B$2:$B$169,0),0)</f>
        <v>22</v>
      </c>
      <c r="C114" s="9">
        <f>IFERROR(MATCH(G114,pedidos_conv!$B$2:$B$69,0),0)</f>
        <v>0</v>
      </c>
      <c r="D114" s="9">
        <f>IF(B114=0,0,VLOOKUP(G114,pedidos!$B$2:$N$237,4))</f>
        <v>226.79999999999998</v>
      </c>
      <c r="E114" s="9">
        <f>IF(C114=0,0,VLOOKUP(G114,pedidos_conv!$B$2:$N$69,4))</f>
        <v>0</v>
      </c>
      <c r="F114" s="9">
        <f t="shared" si="15"/>
        <v>111</v>
      </c>
      <c r="G114" s="14" t="s">
        <v>27</v>
      </c>
      <c r="H114" s="9">
        <f>MATCH(G114,Plant_Matriz_Setup!$A$1:$A$33)</f>
        <v>28</v>
      </c>
      <c r="I114" s="9">
        <f>MATCH(G115,Plant_Matriz_Setup!$A$1:$AG$1)</f>
        <v>18</v>
      </c>
      <c r="J114" s="9" t="str">
        <f>VLOOKUP(G114,Plant_Matriz_Setup!$A$1:$AG$33,I114)</f>
        <v>20:00.0000</v>
      </c>
      <c r="K114" s="16" t="str">
        <f t="shared" si="9"/>
        <v>20:00.0000</v>
      </c>
      <c r="L114" s="17" t="str">
        <f t="shared" si="10"/>
        <v>:00.0000</v>
      </c>
      <c r="M114" s="18">
        <f t="shared" si="11"/>
        <v>10</v>
      </c>
      <c r="N114" s="18">
        <f t="shared" si="12"/>
        <v>8</v>
      </c>
      <c r="O114" s="18">
        <f t="shared" si="13"/>
        <v>2</v>
      </c>
      <c r="P114" s="19" t="str">
        <f t="shared" si="14"/>
        <v>20</v>
      </c>
      <c r="Q114" s="15">
        <f t="shared" si="16"/>
        <v>20</v>
      </c>
    </row>
    <row r="115" spans="2:17">
      <c r="B115" s="9">
        <f>IFERROR(MATCH(G115,pedidos_Lamin!$B$2:$B$169,0),0)</f>
        <v>0</v>
      </c>
      <c r="C115" s="9">
        <f>IFERROR(MATCH(G115,pedidos_conv!$B$2:$B$69,0),0)</f>
        <v>2</v>
      </c>
      <c r="D115" s="9">
        <f>IF(B115=0,0,VLOOKUP(G115,pedidos!$B$2:$N$237,4))</f>
        <v>0</v>
      </c>
      <c r="E115" s="9">
        <f>IF(C115=0,0,VLOOKUP(G115,pedidos_conv!$B$2:$N$69,4))</f>
        <v>220.5</v>
      </c>
      <c r="F115" s="9">
        <f t="shared" si="15"/>
        <v>112</v>
      </c>
      <c r="G115" s="14" t="s">
        <v>17</v>
      </c>
      <c r="H115" s="9">
        <f>MATCH(G115,Plant_Matriz_Setup!$A$1:$A$33)</f>
        <v>18</v>
      </c>
      <c r="I115" s="9">
        <f>MATCH(G116,Plant_Matriz_Setup!$A$1:$AG$1)</f>
        <v>27</v>
      </c>
      <c r="J115" s="9" t="str">
        <f>VLOOKUP(G115,Plant_Matriz_Setup!$A$1:$AG$33,I115)</f>
        <v>10:00.0000</v>
      </c>
      <c r="K115" s="16" t="str">
        <f t="shared" si="9"/>
        <v>10:00.0000</v>
      </c>
      <c r="L115" s="17" t="str">
        <f t="shared" si="10"/>
        <v>:00.0000</v>
      </c>
      <c r="M115" s="18">
        <f t="shared" si="11"/>
        <v>10</v>
      </c>
      <c r="N115" s="18">
        <f t="shared" si="12"/>
        <v>8</v>
      </c>
      <c r="O115" s="18">
        <f t="shared" si="13"/>
        <v>2</v>
      </c>
      <c r="P115" s="19" t="str">
        <f t="shared" si="14"/>
        <v>10</v>
      </c>
      <c r="Q115" s="15">
        <f t="shared" si="16"/>
        <v>10</v>
      </c>
    </row>
    <row r="116" spans="2:17">
      <c r="B116" s="9">
        <f>IFERROR(MATCH(G116,pedidos_Lamin!$B$2:$B$169,0),0)</f>
        <v>21</v>
      </c>
      <c r="C116" s="9">
        <f>IFERROR(MATCH(G116,pedidos_conv!$B$2:$B$69,0),0)</f>
        <v>0</v>
      </c>
      <c r="D116" s="9">
        <f>IF(B116=0,0,VLOOKUP(G116,pedidos!$B$2:$N$237,4))</f>
        <v>226.79999999999998</v>
      </c>
      <c r="E116" s="9">
        <f>IF(C116=0,0,VLOOKUP(G116,pedidos_conv!$B$2:$N$69,4))</f>
        <v>0</v>
      </c>
      <c r="F116" s="9">
        <f t="shared" si="15"/>
        <v>113</v>
      </c>
      <c r="G116" s="14" t="s">
        <v>26</v>
      </c>
      <c r="H116" s="9">
        <f>MATCH(G116,Plant_Matriz_Setup!$A$1:$A$33)</f>
        <v>27</v>
      </c>
      <c r="I116" s="9">
        <f>MATCH(G117,Plant_Matriz_Setup!$A$1:$AG$1)</f>
        <v>23</v>
      </c>
      <c r="J116" s="9" t="str">
        <f>VLOOKUP(G116,Plant_Matriz_Setup!$A$1:$AG$33,I116)</f>
        <v>2:00.0000</v>
      </c>
      <c r="K116" s="16" t="str">
        <f t="shared" si="9"/>
        <v>2:00.0000</v>
      </c>
      <c r="L116" s="17" t="str">
        <f t="shared" si="10"/>
        <v>:00.0000</v>
      </c>
      <c r="M116" s="18">
        <f t="shared" si="11"/>
        <v>9</v>
      </c>
      <c r="N116" s="18">
        <f t="shared" si="12"/>
        <v>8</v>
      </c>
      <c r="O116" s="18">
        <f t="shared" si="13"/>
        <v>1</v>
      </c>
      <c r="P116" s="19" t="str">
        <f t="shared" si="14"/>
        <v>2</v>
      </c>
      <c r="Q116" s="15">
        <f t="shared" si="16"/>
        <v>2</v>
      </c>
    </row>
    <row r="117" spans="2:17">
      <c r="B117" s="9">
        <f>IFERROR(MATCH(G117,pedidos_Lamin!$B$2:$B$169,0),0)</f>
        <v>0</v>
      </c>
      <c r="C117" s="9">
        <f>IFERROR(MATCH(G117,pedidos_conv!$B$2:$B$69,0),0)</f>
        <v>7</v>
      </c>
      <c r="D117" s="9">
        <f>IF(B117=0,0,VLOOKUP(G117,pedidos!$B$2:$N$237,4))</f>
        <v>0</v>
      </c>
      <c r="E117" s="9">
        <f>IF(C117=0,0,VLOOKUP(G117,pedidos_conv!$B$2:$N$69,4))</f>
        <v>245.7</v>
      </c>
      <c r="F117" s="9">
        <f t="shared" si="15"/>
        <v>114</v>
      </c>
      <c r="G117" s="14" t="s">
        <v>22</v>
      </c>
      <c r="H117" s="9">
        <f>MATCH(G117,Plant_Matriz_Setup!$A$1:$A$33)</f>
        <v>23</v>
      </c>
      <c r="I117" s="9">
        <f>MATCH(G118,Plant_Matriz_Setup!$A$1:$AG$1)</f>
        <v>11</v>
      </c>
      <c r="J117" s="9" t="str">
        <f>VLOOKUP(G117,Plant_Matriz_Setup!$A$1:$AG$33,I117)</f>
        <v>1:00.0000</v>
      </c>
      <c r="K117" s="16" t="str">
        <f t="shared" si="9"/>
        <v>1:00.0000</v>
      </c>
      <c r="L117" s="17" t="str">
        <f t="shared" si="10"/>
        <v>:00.0000</v>
      </c>
      <c r="M117" s="18">
        <f t="shared" si="11"/>
        <v>9</v>
      </c>
      <c r="N117" s="18">
        <f t="shared" si="12"/>
        <v>8</v>
      </c>
      <c r="O117" s="18">
        <f t="shared" si="13"/>
        <v>1</v>
      </c>
      <c r="P117" s="19" t="str">
        <f t="shared" si="14"/>
        <v>1</v>
      </c>
      <c r="Q117" s="15">
        <f t="shared" si="16"/>
        <v>1</v>
      </c>
    </row>
    <row r="118" spans="2:17">
      <c r="B118" s="9">
        <f>IFERROR(MATCH(G118,pedidos_Lamin!$B$2:$B$169,0),0)</f>
        <v>14</v>
      </c>
      <c r="C118" s="9">
        <f>IFERROR(MATCH(G118,pedidos_conv!$B$2:$B$69,0),0)</f>
        <v>0</v>
      </c>
      <c r="D118" s="9">
        <f>IF(B118=0,0,VLOOKUP(G118,pedidos!$B$2:$N$237,4))</f>
        <v>226.79999999999998</v>
      </c>
      <c r="E118" s="9">
        <f>IF(C118=0,0,VLOOKUP(G118,pedidos_conv!$B$2:$N$69,4))</f>
        <v>0</v>
      </c>
      <c r="F118" s="9">
        <f t="shared" si="15"/>
        <v>115</v>
      </c>
      <c r="G118" s="14" t="s">
        <v>10</v>
      </c>
      <c r="H118" s="9">
        <f>MATCH(G118,Plant_Matriz_Setup!$A$1:$A$33)</f>
        <v>11</v>
      </c>
      <c r="I118" s="9">
        <f>MATCH(G119,Plant_Matriz_Setup!$A$1:$AG$1)</f>
        <v>20</v>
      </c>
      <c r="J118" s="9" t="str">
        <f>VLOOKUP(G118,Plant_Matriz_Setup!$A$1:$AG$33,I118)</f>
        <v>5:00.0000</v>
      </c>
      <c r="K118" s="16" t="str">
        <f t="shared" si="9"/>
        <v>5:00.0000</v>
      </c>
      <c r="L118" s="17" t="str">
        <f t="shared" si="10"/>
        <v>:00.0000</v>
      </c>
      <c r="M118" s="18">
        <f t="shared" si="11"/>
        <v>9</v>
      </c>
      <c r="N118" s="18">
        <f t="shared" si="12"/>
        <v>8</v>
      </c>
      <c r="O118" s="18">
        <f t="shared" si="13"/>
        <v>1</v>
      </c>
      <c r="P118" s="19" t="str">
        <f t="shared" si="14"/>
        <v>5</v>
      </c>
      <c r="Q118" s="15">
        <f t="shared" si="16"/>
        <v>5</v>
      </c>
    </row>
    <row r="119" spans="2:17">
      <c r="B119" s="9">
        <f>IFERROR(MATCH(G119,pedidos_Lamin!$B$2:$B$169,0),0)</f>
        <v>0</v>
      </c>
      <c r="C119" s="9">
        <f>IFERROR(MATCH(G119,pedidos_conv!$B$2:$B$69,0),0)</f>
        <v>4</v>
      </c>
      <c r="D119" s="9">
        <f>IF(B119=0,0,VLOOKUP(G119,pedidos!$B$2:$N$237,4))</f>
        <v>0</v>
      </c>
      <c r="E119" s="9">
        <f>IF(C119=0,0,VLOOKUP(G119,pedidos_conv!$B$2:$N$69,4))</f>
        <v>226.79999999999998</v>
      </c>
      <c r="F119" s="9">
        <f t="shared" si="15"/>
        <v>116</v>
      </c>
      <c r="G119" s="14" t="s">
        <v>19</v>
      </c>
      <c r="H119" s="9">
        <f>MATCH(G119,Plant_Matriz_Setup!$A$1:$A$33)</f>
        <v>20</v>
      </c>
      <c r="I119" s="9">
        <f>MATCH(G120,Plant_Matriz_Setup!$A$1:$AG$1)</f>
        <v>14</v>
      </c>
      <c r="J119" s="9" t="str">
        <f>VLOOKUP(G119,Plant_Matriz_Setup!$A$1:$AG$33,I119)</f>
        <v>1:00.0000</v>
      </c>
      <c r="K119" s="16" t="str">
        <f t="shared" si="9"/>
        <v>1:00.0000</v>
      </c>
      <c r="L119" s="17" t="str">
        <f t="shared" si="10"/>
        <v>:00.0000</v>
      </c>
      <c r="M119" s="18">
        <f t="shared" si="11"/>
        <v>9</v>
      </c>
      <c r="N119" s="18">
        <f t="shared" si="12"/>
        <v>8</v>
      </c>
      <c r="O119" s="18">
        <f t="shared" si="13"/>
        <v>1</v>
      </c>
      <c r="P119" s="19" t="str">
        <f t="shared" si="14"/>
        <v>1</v>
      </c>
      <c r="Q119" s="15">
        <f t="shared" si="16"/>
        <v>1</v>
      </c>
    </row>
    <row r="120" spans="2:17">
      <c r="B120" s="9">
        <f>IFERROR(MATCH(G120,pedidos_Lamin!$B$2:$B$169,0),0)</f>
        <v>17</v>
      </c>
      <c r="C120" s="9">
        <f>IFERROR(MATCH(G120,pedidos_conv!$B$2:$B$69,0),0)</f>
        <v>0</v>
      </c>
      <c r="D120" s="9">
        <f>IF(B120=0,0,VLOOKUP(G120,pedidos!$B$2:$N$237,4))</f>
        <v>226.79999999999998</v>
      </c>
      <c r="E120" s="9">
        <f>IF(C120=0,0,VLOOKUP(G120,pedidos_conv!$B$2:$N$69,4))</f>
        <v>0</v>
      </c>
      <c r="F120" s="9">
        <f t="shared" si="15"/>
        <v>117</v>
      </c>
      <c r="G120" s="14" t="s">
        <v>13</v>
      </c>
      <c r="H120" s="9">
        <f>MATCH(G120,Plant_Matriz_Setup!$A$1:$A$33)</f>
        <v>14</v>
      </c>
      <c r="I120" s="9">
        <f>MATCH(G121,Plant_Matriz_Setup!$A$1:$AG$1)</f>
        <v>17</v>
      </c>
      <c r="J120" s="9" t="str">
        <f>VLOOKUP(G120,Plant_Matriz_Setup!$A$1:$AG$33,I120)</f>
        <v>1:00.0000</v>
      </c>
      <c r="K120" s="16" t="str">
        <f t="shared" si="9"/>
        <v>1:00.0000</v>
      </c>
      <c r="L120" s="17" t="str">
        <f t="shared" si="10"/>
        <v>:00.0000</v>
      </c>
      <c r="M120" s="18">
        <f t="shared" si="11"/>
        <v>9</v>
      </c>
      <c r="N120" s="18">
        <f t="shared" si="12"/>
        <v>8</v>
      </c>
      <c r="O120" s="18">
        <f t="shared" si="13"/>
        <v>1</v>
      </c>
      <c r="P120" s="19" t="str">
        <f t="shared" si="14"/>
        <v>1</v>
      </c>
      <c r="Q120" s="15">
        <f t="shared" si="16"/>
        <v>1</v>
      </c>
    </row>
    <row r="121" spans="2:17">
      <c r="B121" s="9">
        <f>IFERROR(MATCH(G121,pedidos_Lamin!$B$2:$B$169,0),0)</f>
        <v>0</v>
      </c>
      <c r="C121" s="9">
        <f>IFERROR(MATCH(G121,pedidos_conv!$B$2:$B$69,0),0)</f>
        <v>1</v>
      </c>
      <c r="D121" s="9">
        <f>IF(B121=0,0,VLOOKUP(G121,pedidos!$B$2:$N$237,4))</f>
        <v>0</v>
      </c>
      <c r="E121" s="9">
        <f>IF(C121=0,0,VLOOKUP(G121,pedidos_conv!$B$2:$N$69,4))</f>
        <v>226.79999999999998</v>
      </c>
      <c r="F121" s="9">
        <f t="shared" si="15"/>
        <v>118</v>
      </c>
      <c r="G121" s="14" t="s">
        <v>16</v>
      </c>
      <c r="H121" s="9">
        <f>MATCH(G121,Plant_Matriz_Setup!$A$1:$A$33)</f>
        <v>17</v>
      </c>
      <c r="I121" s="9">
        <f>MATCH(G122,Plant_Matriz_Setup!$A$1:$AG$1)</f>
        <v>27</v>
      </c>
      <c r="J121" s="9" t="str">
        <f>VLOOKUP(G121,Plant_Matriz_Setup!$A$1:$AG$33,I121)</f>
        <v>20:00.0000</v>
      </c>
      <c r="K121" s="16" t="str">
        <f t="shared" si="9"/>
        <v>20:00.0000</v>
      </c>
      <c r="L121" s="17" t="str">
        <f t="shared" si="10"/>
        <v>:00.0000</v>
      </c>
      <c r="M121" s="18">
        <f t="shared" si="11"/>
        <v>10</v>
      </c>
      <c r="N121" s="18">
        <f t="shared" si="12"/>
        <v>8</v>
      </c>
      <c r="O121" s="18">
        <f t="shared" si="13"/>
        <v>2</v>
      </c>
      <c r="P121" s="19" t="str">
        <f t="shared" si="14"/>
        <v>20</v>
      </c>
      <c r="Q121" s="15">
        <f t="shared" si="16"/>
        <v>20</v>
      </c>
    </row>
    <row r="122" spans="2:17">
      <c r="B122" s="9">
        <f>IFERROR(MATCH(G122,pedidos_Lamin!$B$2:$B$169,0),0)</f>
        <v>21</v>
      </c>
      <c r="C122" s="9">
        <f>IFERROR(MATCH(G122,pedidos_conv!$B$2:$B$69,0),0)</f>
        <v>0</v>
      </c>
      <c r="D122" s="9">
        <f>IF(B122=0,0,VLOOKUP(G122,pedidos!$B$2:$N$237,4))</f>
        <v>226.79999999999998</v>
      </c>
      <c r="E122" s="9">
        <f>IF(C122=0,0,VLOOKUP(G122,pedidos_conv!$B$2:$N$69,4))</f>
        <v>0</v>
      </c>
      <c r="F122" s="9">
        <f t="shared" si="15"/>
        <v>119</v>
      </c>
      <c r="G122" s="14" t="s">
        <v>26</v>
      </c>
      <c r="H122" s="9">
        <f>MATCH(G122,Plant_Matriz_Setup!$A$1:$A$33)</f>
        <v>27</v>
      </c>
      <c r="I122" s="9">
        <f>MATCH(G123,Plant_Matriz_Setup!$A$1:$AG$1)</f>
        <v>19</v>
      </c>
      <c r="J122" s="9" t="str">
        <f>VLOOKUP(G122,Plant_Matriz_Setup!$A$1:$AG$33,I122)</f>
        <v>20:00.0000</v>
      </c>
      <c r="K122" s="16" t="str">
        <f t="shared" si="9"/>
        <v>20:00.0000</v>
      </c>
      <c r="L122" s="17" t="str">
        <f t="shared" si="10"/>
        <v>:00.0000</v>
      </c>
      <c r="M122" s="18">
        <f t="shared" si="11"/>
        <v>10</v>
      </c>
      <c r="N122" s="18">
        <f t="shared" si="12"/>
        <v>8</v>
      </c>
      <c r="O122" s="18">
        <f t="shared" si="13"/>
        <v>2</v>
      </c>
      <c r="P122" s="19" t="str">
        <f t="shared" si="14"/>
        <v>20</v>
      </c>
      <c r="Q122" s="15">
        <f t="shared" si="16"/>
        <v>20</v>
      </c>
    </row>
    <row r="123" spans="2:17">
      <c r="B123" s="9">
        <f>IFERROR(MATCH(G123,pedidos_Lamin!$B$2:$B$169,0),0)</f>
        <v>0</v>
      </c>
      <c r="C123" s="9">
        <f>IFERROR(MATCH(G123,pedidos_conv!$B$2:$B$69,0),0)</f>
        <v>3</v>
      </c>
      <c r="D123" s="9">
        <f>IF(B123=0,0,VLOOKUP(G123,pedidos!$B$2:$N$237,4))</f>
        <v>0</v>
      </c>
      <c r="E123" s="9">
        <f>IF(C123=0,0,VLOOKUP(G123,pedidos_conv!$B$2:$N$69,4))</f>
        <v>226.79999999999998</v>
      </c>
      <c r="F123" s="9">
        <f t="shared" si="15"/>
        <v>120</v>
      </c>
      <c r="G123" s="14" t="s">
        <v>18</v>
      </c>
      <c r="H123" s="9">
        <f>MATCH(G123,Plant_Matriz_Setup!$A$1:$A$33)</f>
        <v>19</v>
      </c>
      <c r="I123" s="9">
        <f>MATCH(G124,Plant_Matriz_Setup!$A$1:$AG$1)</f>
        <v>14</v>
      </c>
      <c r="J123" s="9" t="str">
        <f>VLOOKUP(G123,Plant_Matriz_Setup!$A$1:$AG$33,I123)</f>
        <v>1:00.0000</v>
      </c>
      <c r="K123" s="16" t="str">
        <f t="shared" si="9"/>
        <v>1:00.0000</v>
      </c>
      <c r="L123" s="17" t="str">
        <f t="shared" si="10"/>
        <v>:00.0000</v>
      </c>
      <c r="M123" s="18">
        <f t="shared" si="11"/>
        <v>9</v>
      </c>
      <c r="N123" s="18">
        <f t="shared" si="12"/>
        <v>8</v>
      </c>
      <c r="O123" s="18">
        <f t="shared" si="13"/>
        <v>1</v>
      </c>
      <c r="P123" s="19" t="str">
        <f t="shared" si="14"/>
        <v>1</v>
      </c>
      <c r="Q123" s="15">
        <f t="shared" si="16"/>
        <v>1</v>
      </c>
    </row>
    <row r="124" spans="2:17">
      <c r="B124" s="9">
        <f>IFERROR(MATCH(G124,pedidos_Lamin!$B$2:$B$169,0),0)</f>
        <v>17</v>
      </c>
      <c r="C124" s="9">
        <f>IFERROR(MATCH(G124,pedidos_conv!$B$2:$B$69,0),0)</f>
        <v>0</v>
      </c>
      <c r="D124" s="9">
        <f>IF(B124=0,0,VLOOKUP(G124,pedidos!$B$2:$N$237,4))</f>
        <v>226.79999999999998</v>
      </c>
      <c r="E124" s="9">
        <f>IF(C124=0,0,VLOOKUP(G124,pedidos_conv!$B$2:$N$69,4))</f>
        <v>0</v>
      </c>
      <c r="F124" s="9">
        <f t="shared" si="15"/>
        <v>121</v>
      </c>
      <c r="G124" s="14" t="s">
        <v>13</v>
      </c>
      <c r="H124" s="9">
        <f>MATCH(G124,Plant_Matriz_Setup!$A$1:$A$33)</f>
        <v>14</v>
      </c>
      <c r="I124" s="9">
        <f>MATCH(G125,Plant_Matriz_Setup!$A$1:$AG$1)</f>
        <v>18</v>
      </c>
      <c r="J124" s="9" t="str">
        <f>VLOOKUP(G124,Plant_Matriz_Setup!$A$1:$AG$33,I124)</f>
        <v>1:00.0000</v>
      </c>
      <c r="K124" s="16" t="str">
        <f t="shared" si="9"/>
        <v>1:00.0000</v>
      </c>
      <c r="L124" s="17" t="str">
        <f t="shared" si="10"/>
        <v>:00.0000</v>
      </c>
      <c r="M124" s="18">
        <f t="shared" si="11"/>
        <v>9</v>
      </c>
      <c r="N124" s="18">
        <f t="shared" si="12"/>
        <v>8</v>
      </c>
      <c r="O124" s="18">
        <f t="shared" si="13"/>
        <v>1</v>
      </c>
      <c r="P124" s="19" t="str">
        <f t="shared" si="14"/>
        <v>1</v>
      </c>
      <c r="Q124" s="15">
        <f t="shared" si="16"/>
        <v>1</v>
      </c>
    </row>
    <row r="125" spans="2:17">
      <c r="B125" s="9">
        <f>IFERROR(MATCH(G125,pedidos_Lamin!$B$2:$B$169,0),0)</f>
        <v>0</v>
      </c>
      <c r="C125" s="9">
        <f>IFERROR(MATCH(G125,pedidos_conv!$B$2:$B$69,0),0)</f>
        <v>2</v>
      </c>
      <c r="D125" s="9">
        <f>IF(B125=0,0,VLOOKUP(G125,pedidos!$B$2:$N$237,4))</f>
        <v>0</v>
      </c>
      <c r="E125" s="9">
        <f>IF(C125=0,0,VLOOKUP(G125,pedidos_conv!$B$2:$N$69,4))</f>
        <v>220.5</v>
      </c>
      <c r="F125" s="9">
        <f t="shared" si="15"/>
        <v>122</v>
      </c>
      <c r="G125" s="14" t="s">
        <v>17</v>
      </c>
      <c r="H125" s="9">
        <f>MATCH(G125,Plant_Matriz_Setup!$A$1:$A$33)</f>
        <v>18</v>
      </c>
      <c r="I125" s="9">
        <f>MATCH(G126,Plant_Matriz_Setup!$A$1:$AG$1)</f>
        <v>9</v>
      </c>
      <c r="J125" s="9" t="str">
        <f>VLOOKUP(G125,Plant_Matriz_Setup!$A$1:$AG$33,I125)</f>
        <v>5:00.0000</v>
      </c>
      <c r="K125" s="16" t="str">
        <f t="shared" si="9"/>
        <v>5:00.0000</v>
      </c>
      <c r="L125" s="17" t="str">
        <f t="shared" si="10"/>
        <v>:00.0000</v>
      </c>
      <c r="M125" s="18">
        <f t="shared" si="11"/>
        <v>9</v>
      </c>
      <c r="N125" s="18">
        <f t="shared" si="12"/>
        <v>8</v>
      </c>
      <c r="O125" s="18">
        <f t="shared" si="13"/>
        <v>1</v>
      </c>
      <c r="P125" s="19" t="str">
        <f t="shared" si="14"/>
        <v>5</v>
      </c>
      <c r="Q125" s="15">
        <f t="shared" si="16"/>
        <v>5</v>
      </c>
    </row>
    <row r="126" spans="2:17">
      <c r="B126" s="9">
        <f>IFERROR(MATCH(G126,pedidos_Lamin!$B$2:$B$169,0),0)</f>
        <v>12</v>
      </c>
      <c r="C126" s="9">
        <f>IFERROR(MATCH(G126,pedidos_conv!$B$2:$B$69,0),0)</f>
        <v>0</v>
      </c>
      <c r="D126" s="9">
        <f>IF(B126=0,0,VLOOKUP(G126,pedidos!$B$2:$N$237,4))</f>
        <v>226.79999999999998</v>
      </c>
      <c r="E126" s="9">
        <f>IF(C126=0,0,VLOOKUP(G126,pedidos_conv!$B$2:$N$69,4))</f>
        <v>0</v>
      </c>
      <c r="F126" s="9">
        <f t="shared" si="15"/>
        <v>123</v>
      </c>
      <c r="G126" s="14" t="s">
        <v>8</v>
      </c>
      <c r="H126" s="9">
        <f>MATCH(G126,Plant_Matriz_Setup!$A$1:$A$33)</f>
        <v>9</v>
      </c>
      <c r="I126" s="9">
        <f>MATCH(G127,Plant_Matriz_Setup!$A$1:$AG$1)</f>
        <v>19</v>
      </c>
      <c r="J126" s="9" t="str">
        <f>VLOOKUP(G126,Plant_Matriz_Setup!$A$1:$AG$33,I126)</f>
        <v>10:00.0000</v>
      </c>
      <c r="K126" s="16" t="str">
        <f t="shared" si="9"/>
        <v>10:00.0000</v>
      </c>
      <c r="L126" s="17" t="str">
        <f t="shared" si="10"/>
        <v>:00.0000</v>
      </c>
      <c r="M126" s="18">
        <f t="shared" si="11"/>
        <v>10</v>
      </c>
      <c r="N126" s="18">
        <f t="shared" si="12"/>
        <v>8</v>
      </c>
      <c r="O126" s="18">
        <f t="shared" si="13"/>
        <v>2</v>
      </c>
      <c r="P126" s="19" t="str">
        <f t="shared" si="14"/>
        <v>10</v>
      </c>
      <c r="Q126" s="15">
        <f t="shared" si="16"/>
        <v>10</v>
      </c>
    </row>
    <row r="127" spans="2:17">
      <c r="B127" s="9">
        <f>IFERROR(MATCH(G127,pedidos_Lamin!$B$2:$B$169,0),0)</f>
        <v>0</v>
      </c>
      <c r="C127" s="9">
        <f>IFERROR(MATCH(G127,pedidos_conv!$B$2:$B$69,0),0)</f>
        <v>3</v>
      </c>
      <c r="D127" s="9">
        <f>IF(B127=0,0,VLOOKUP(G127,pedidos!$B$2:$N$237,4))</f>
        <v>0</v>
      </c>
      <c r="E127" s="9">
        <f>IF(C127=0,0,VLOOKUP(G127,pedidos_conv!$B$2:$N$69,4))</f>
        <v>226.79999999999998</v>
      </c>
      <c r="F127" s="9">
        <f t="shared" si="15"/>
        <v>124</v>
      </c>
      <c r="G127" s="14" t="s">
        <v>18</v>
      </c>
      <c r="H127" s="9">
        <f>MATCH(G127,Plant_Matriz_Setup!$A$1:$A$33)</f>
        <v>19</v>
      </c>
      <c r="I127" s="9">
        <f>MATCH(G128,Plant_Matriz_Setup!$A$1:$AG$1)</f>
        <v>20</v>
      </c>
      <c r="J127" s="9" t="str">
        <f>VLOOKUP(G127,Plant_Matriz_Setup!$A$1:$AG$33,I127)</f>
        <v>10:00.0000</v>
      </c>
      <c r="K127" s="16" t="str">
        <f t="shared" si="9"/>
        <v>10:00.0000</v>
      </c>
      <c r="L127" s="17" t="str">
        <f t="shared" si="10"/>
        <v>:00.0000</v>
      </c>
      <c r="M127" s="18">
        <f t="shared" si="11"/>
        <v>10</v>
      </c>
      <c r="N127" s="18">
        <f t="shared" si="12"/>
        <v>8</v>
      </c>
      <c r="O127" s="18">
        <f t="shared" si="13"/>
        <v>2</v>
      </c>
      <c r="P127" s="19" t="str">
        <f t="shared" si="14"/>
        <v>10</v>
      </c>
      <c r="Q127" s="15">
        <f t="shared" si="16"/>
        <v>10</v>
      </c>
    </row>
    <row r="128" spans="2:17">
      <c r="B128" s="9">
        <f>IFERROR(MATCH(G128,pedidos_Lamin!$B$2:$B$169,0),0)</f>
        <v>0</v>
      </c>
      <c r="C128" s="9">
        <f>IFERROR(MATCH(G128,pedidos_conv!$B$2:$B$69,0),0)</f>
        <v>4</v>
      </c>
      <c r="D128" s="9">
        <f>IF(B128=0,0,VLOOKUP(G128,pedidos!$B$2:$N$237,4))</f>
        <v>0</v>
      </c>
      <c r="E128" s="9">
        <f>IF(C128=0,0,VLOOKUP(G128,pedidos_conv!$B$2:$N$69,4))</f>
        <v>226.79999999999998</v>
      </c>
      <c r="F128" s="9">
        <f t="shared" si="15"/>
        <v>125</v>
      </c>
      <c r="G128" s="14" t="s">
        <v>19</v>
      </c>
      <c r="H128" s="9">
        <f>MATCH(G128,Plant_Matriz_Setup!$A$1:$A$33)</f>
        <v>20</v>
      </c>
      <c r="I128" s="9">
        <f>MATCH(G129,Plant_Matriz_Setup!$A$1:$AG$1)</f>
        <v>12</v>
      </c>
      <c r="J128" s="9" t="str">
        <f>VLOOKUP(G128,Plant_Matriz_Setup!$A$1:$AG$33,I128)</f>
        <v>20:00.0000</v>
      </c>
      <c r="K128" s="16" t="str">
        <f t="shared" si="9"/>
        <v>20:00.0000</v>
      </c>
      <c r="L128" s="17" t="str">
        <f t="shared" si="10"/>
        <v>:00.0000</v>
      </c>
      <c r="M128" s="18">
        <f t="shared" si="11"/>
        <v>10</v>
      </c>
      <c r="N128" s="18">
        <f t="shared" si="12"/>
        <v>8</v>
      </c>
      <c r="O128" s="18">
        <f t="shared" si="13"/>
        <v>2</v>
      </c>
      <c r="P128" s="19" t="str">
        <f t="shared" si="14"/>
        <v>20</v>
      </c>
      <c r="Q128" s="15">
        <f t="shared" si="16"/>
        <v>20</v>
      </c>
    </row>
    <row r="129" spans="2:17">
      <c r="B129" s="9">
        <f>IFERROR(MATCH(G129,pedidos_Lamin!$B$2:$B$169,0),0)</f>
        <v>15</v>
      </c>
      <c r="C129" s="9">
        <f>IFERROR(MATCH(G129,pedidos_conv!$B$2:$B$69,0),0)</f>
        <v>0</v>
      </c>
      <c r="D129" s="9">
        <f>IF(B129=0,0,VLOOKUP(G129,pedidos!$B$2:$N$237,4))</f>
        <v>226.79999999999998</v>
      </c>
      <c r="E129" s="9">
        <f>IF(C129=0,0,VLOOKUP(G129,pedidos_conv!$B$2:$N$69,4))</f>
        <v>0</v>
      </c>
      <c r="F129" s="9">
        <f t="shared" si="15"/>
        <v>126</v>
      </c>
      <c r="G129" s="14" t="s">
        <v>11</v>
      </c>
      <c r="H129" s="9">
        <f>MATCH(G129,Plant_Matriz_Setup!$A$1:$A$33)</f>
        <v>12</v>
      </c>
      <c r="I129" s="9">
        <f>MATCH(G130,Plant_Matriz_Setup!$A$1:$AG$1)</f>
        <v>11</v>
      </c>
      <c r="J129" s="9" t="str">
        <f>VLOOKUP(G129,Plant_Matriz_Setup!$A$1:$AG$33,I129)</f>
        <v>10:00.0000</v>
      </c>
      <c r="K129" s="16" t="str">
        <f t="shared" si="9"/>
        <v>10:00.0000</v>
      </c>
      <c r="L129" s="17" t="str">
        <f t="shared" si="10"/>
        <v>:00.0000</v>
      </c>
      <c r="M129" s="18">
        <f t="shared" si="11"/>
        <v>10</v>
      </c>
      <c r="N129" s="18">
        <f t="shared" si="12"/>
        <v>8</v>
      </c>
      <c r="O129" s="18">
        <f t="shared" si="13"/>
        <v>2</v>
      </c>
      <c r="P129" s="19" t="str">
        <f t="shared" si="14"/>
        <v>10</v>
      </c>
      <c r="Q129" s="15">
        <f t="shared" si="16"/>
        <v>10</v>
      </c>
    </row>
    <row r="130" spans="2:17">
      <c r="B130" s="9">
        <f>IFERROR(MATCH(G130,pedidos_Lamin!$B$2:$B$169,0),0)</f>
        <v>14</v>
      </c>
      <c r="C130" s="9">
        <f>IFERROR(MATCH(G130,pedidos_conv!$B$2:$B$69,0),0)</f>
        <v>0</v>
      </c>
      <c r="D130" s="9">
        <f>IF(B130=0,0,VLOOKUP(G130,pedidos!$B$2:$N$237,4))</f>
        <v>226.79999999999998</v>
      </c>
      <c r="E130" s="9">
        <f>IF(C130=0,0,VLOOKUP(G130,pedidos_conv!$B$2:$N$69,4))</f>
        <v>0</v>
      </c>
      <c r="F130" s="9">
        <f t="shared" si="15"/>
        <v>127</v>
      </c>
      <c r="G130" s="14" t="s">
        <v>10</v>
      </c>
      <c r="H130" s="9">
        <f>MATCH(G130,Plant_Matriz_Setup!$A$1:$A$33)</f>
        <v>11</v>
      </c>
      <c r="I130" s="9">
        <f>MATCH(G131,Plant_Matriz_Setup!$A$1:$AG$1)</f>
        <v>20</v>
      </c>
      <c r="J130" s="9" t="str">
        <f>VLOOKUP(G130,Plant_Matriz_Setup!$A$1:$AG$33,I130)</f>
        <v>5:00.0000</v>
      </c>
      <c r="K130" s="16" t="str">
        <f t="shared" si="9"/>
        <v>5:00.0000</v>
      </c>
      <c r="L130" s="17" t="str">
        <f t="shared" si="10"/>
        <v>:00.0000</v>
      </c>
      <c r="M130" s="18">
        <f t="shared" si="11"/>
        <v>9</v>
      </c>
      <c r="N130" s="18">
        <f t="shared" si="12"/>
        <v>8</v>
      </c>
      <c r="O130" s="18">
        <f t="shared" si="13"/>
        <v>1</v>
      </c>
      <c r="P130" s="19" t="str">
        <f t="shared" si="14"/>
        <v>5</v>
      </c>
      <c r="Q130" s="15">
        <f t="shared" si="16"/>
        <v>5</v>
      </c>
    </row>
    <row r="131" spans="2:17">
      <c r="B131" s="9">
        <f>IFERROR(MATCH(G131,pedidos_Lamin!$B$2:$B$169,0),0)</f>
        <v>0</v>
      </c>
      <c r="C131" s="9">
        <f>IFERROR(MATCH(G131,pedidos_conv!$B$2:$B$69,0),0)</f>
        <v>4</v>
      </c>
      <c r="D131" s="9">
        <f>IF(B131=0,0,VLOOKUP(G131,pedidos!$B$2:$N$237,4))</f>
        <v>0</v>
      </c>
      <c r="E131" s="9">
        <f>IF(C131=0,0,VLOOKUP(G131,pedidos_conv!$B$2:$N$69,4))</f>
        <v>226.79999999999998</v>
      </c>
      <c r="F131" s="9">
        <f t="shared" si="15"/>
        <v>128</v>
      </c>
      <c r="G131" s="14" t="s">
        <v>19</v>
      </c>
      <c r="H131" s="9">
        <f>MATCH(G131,Plant_Matriz_Setup!$A$1:$A$33)</f>
        <v>20</v>
      </c>
      <c r="I131" s="9">
        <f>MATCH(G132,Plant_Matriz_Setup!$A$1:$AG$1)</f>
        <v>11</v>
      </c>
      <c r="J131" s="9" t="str">
        <f>VLOOKUP(G131,Plant_Matriz_Setup!$A$1:$AG$33,I131)</f>
        <v>5:00.0000</v>
      </c>
      <c r="K131" s="16" t="str">
        <f t="shared" si="9"/>
        <v>5:00.0000</v>
      </c>
      <c r="L131" s="17" t="str">
        <f t="shared" si="10"/>
        <v>:00.0000</v>
      </c>
      <c r="M131" s="18">
        <f t="shared" si="11"/>
        <v>9</v>
      </c>
      <c r="N131" s="18">
        <f t="shared" si="12"/>
        <v>8</v>
      </c>
      <c r="O131" s="18">
        <f t="shared" si="13"/>
        <v>1</v>
      </c>
      <c r="P131" s="19" t="str">
        <f t="shared" si="14"/>
        <v>5</v>
      </c>
      <c r="Q131" s="15">
        <f t="shared" si="16"/>
        <v>5</v>
      </c>
    </row>
    <row r="132" spans="2:17">
      <c r="B132" s="9">
        <f>IFERROR(MATCH(G132,pedidos_Lamin!$B$2:$B$169,0),0)</f>
        <v>14</v>
      </c>
      <c r="C132" s="9">
        <f>IFERROR(MATCH(G132,pedidos_conv!$B$2:$B$69,0),0)</f>
        <v>0</v>
      </c>
      <c r="D132" s="9">
        <f>IF(B132=0,0,VLOOKUP(G132,pedidos!$B$2:$N$237,4))</f>
        <v>226.79999999999998</v>
      </c>
      <c r="E132" s="9">
        <f>IF(C132=0,0,VLOOKUP(G132,pedidos_conv!$B$2:$N$69,4))</f>
        <v>0</v>
      </c>
      <c r="F132" s="9">
        <f t="shared" si="15"/>
        <v>129</v>
      </c>
      <c r="G132" s="14" t="s">
        <v>10</v>
      </c>
      <c r="H132" s="9">
        <f>MATCH(G132,Plant_Matriz_Setup!$A$1:$A$33)</f>
        <v>11</v>
      </c>
      <c r="I132" s="9">
        <f>MATCH(G133,Plant_Matriz_Setup!$A$1:$AG$1)</f>
        <v>18</v>
      </c>
      <c r="J132" s="9" t="str">
        <f>VLOOKUP(G132,Plant_Matriz_Setup!$A$1:$AG$33,I132)</f>
        <v>10:00.0000</v>
      </c>
      <c r="K132" s="16" t="str">
        <f t="shared" si="9"/>
        <v>10:00.0000</v>
      </c>
      <c r="L132" s="17" t="str">
        <f t="shared" si="10"/>
        <v>:00.0000</v>
      </c>
      <c r="M132" s="18">
        <f t="shared" si="11"/>
        <v>10</v>
      </c>
      <c r="N132" s="18">
        <f t="shared" si="12"/>
        <v>8</v>
      </c>
      <c r="O132" s="18">
        <f t="shared" si="13"/>
        <v>2</v>
      </c>
      <c r="P132" s="19" t="str">
        <f t="shared" si="14"/>
        <v>10</v>
      </c>
      <c r="Q132" s="15">
        <f t="shared" si="16"/>
        <v>10</v>
      </c>
    </row>
    <row r="133" spans="2:17">
      <c r="B133" s="9">
        <f>IFERROR(MATCH(G133,pedidos_Lamin!$B$2:$B$169,0),0)</f>
        <v>0</v>
      </c>
      <c r="C133" s="9">
        <f>IFERROR(MATCH(G133,pedidos_conv!$B$2:$B$69,0),0)</f>
        <v>2</v>
      </c>
      <c r="D133" s="9">
        <f>IF(B133=0,0,VLOOKUP(G133,pedidos!$B$2:$N$237,4))</f>
        <v>0</v>
      </c>
      <c r="E133" s="9">
        <f>IF(C133=0,0,VLOOKUP(G133,pedidos_conv!$B$2:$N$69,4))</f>
        <v>220.5</v>
      </c>
      <c r="F133" s="9">
        <f t="shared" si="15"/>
        <v>130</v>
      </c>
      <c r="G133" s="14" t="s">
        <v>17</v>
      </c>
      <c r="H133" s="9">
        <f>MATCH(G133,Plant_Matriz_Setup!$A$1:$A$33)</f>
        <v>18</v>
      </c>
      <c r="I133" s="9">
        <f>MATCH(G134,Plant_Matriz_Setup!$A$1:$AG$1)</f>
        <v>9</v>
      </c>
      <c r="J133" s="9" t="str">
        <f>VLOOKUP(G133,Plant_Matriz_Setup!$A$1:$AG$33,I133)</f>
        <v>5:00.0000</v>
      </c>
      <c r="K133" s="16" t="str">
        <f t="shared" ref="K133:K196" si="17">J133</f>
        <v>5:00.0000</v>
      </c>
      <c r="L133" s="17" t="str">
        <f t="shared" ref="L133:L196" si="18">RIGHT(K133,8)</f>
        <v>:00.0000</v>
      </c>
      <c r="M133" s="18">
        <f t="shared" ref="M133:M196" si="19">LEN(K133)</f>
        <v>9</v>
      </c>
      <c r="N133" s="18">
        <f t="shared" ref="N133:N196" si="20">LEN(L133)</f>
        <v>8</v>
      </c>
      <c r="O133" s="18">
        <f t="shared" ref="O133:O196" si="21">M133-N133</f>
        <v>1</v>
      </c>
      <c r="P133" s="19" t="str">
        <f t="shared" ref="P133:P196" si="22">LEFT(K133,O133)</f>
        <v>5</v>
      </c>
      <c r="Q133" s="15">
        <f t="shared" si="16"/>
        <v>5</v>
      </c>
    </row>
    <row r="134" spans="2:17">
      <c r="B134" s="9">
        <f>IFERROR(MATCH(G134,pedidos_Lamin!$B$2:$B$169,0),0)</f>
        <v>12</v>
      </c>
      <c r="C134" s="9">
        <f>IFERROR(MATCH(G134,pedidos_conv!$B$2:$B$69,0),0)</f>
        <v>0</v>
      </c>
      <c r="D134" s="9">
        <f>IF(B134=0,0,VLOOKUP(G134,pedidos!$B$2:$N$237,4))</f>
        <v>226.79999999999998</v>
      </c>
      <c r="E134" s="9">
        <f>IF(C134=0,0,VLOOKUP(G134,pedidos_conv!$B$2:$N$69,4))</f>
        <v>0</v>
      </c>
      <c r="F134" s="9">
        <f t="shared" ref="F134:F197" si="23">F133+1</f>
        <v>131</v>
      </c>
      <c r="G134" s="14" t="s">
        <v>8</v>
      </c>
      <c r="H134" s="9">
        <f>MATCH(G134,Plant_Matriz_Setup!$A$1:$A$33)</f>
        <v>9</v>
      </c>
      <c r="I134" s="9">
        <f>MATCH(G135,Plant_Matriz_Setup!$A$1:$AG$1)</f>
        <v>28</v>
      </c>
      <c r="J134" s="9" t="str">
        <f>VLOOKUP(G134,Plant_Matriz_Setup!$A$1:$AG$33,I134)</f>
        <v>1:00.0000</v>
      </c>
      <c r="K134" s="16" t="str">
        <f t="shared" si="17"/>
        <v>1:00.0000</v>
      </c>
      <c r="L134" s="17" t="str">
        <f t="shared" si="18"/>
        <v>:00.0000</v>
      </c>
      <c r="M134" s="18">
        <f t="shared" si="19"/>
        <v>9</v>
      </c>
      <c r="N134" s="18">
        <f t="shared" si="20"/>
        <v>8</v>
      </c>
      <c r="O134" s="18">
        <f t="shared" si="21"/>
        <v>1</v>
      </c>
      <c r="P134" s="19" t="str">
        <f t="shared" si="22"/>
        <v>1</v>
      </c>
      <c r="Q134" s="15">
        <f t="shared" si="16"/>
        <v>1</v>
      </c>
    </row>
    <row r="135" spans="2:17">
      <c r="B135" s="9">
        <f>IFERROR(MATCH(G135,pedidos_Lamin!$B$2:$B$169,0),0)</f>
        <v>22</v>
      </c>
      <c r="C135" s="9">
        <f>IFERROR(MATCH(G135,pedidos_conv!$B$2:$B$69,0),0)</f>
        <v>0</v>
      </c>
      <c r="D135" s="9">
        <f>IF(B135=0,0,VLOOKUP(G135,pedidos!$B$2:$N$237,4))</f>
        <v>226.79999999999998</v>
      </c>
      <c r="E135" s="9">
        <f>IF(C135=0,0,VLOOKUP(G135,pedidos_conv!$B$2:$N$69,4))</f>
        <v>0</v>
      </c>
      <c r="F135" s="9">
        <f t="shared" si="23"/>
        <v>132</v>
      </c>
      <c r="G135" s="14" t="s">
        <v>27</v>
      </c>
      <c r="H135" s="9">
        <f>MATCH(G135,Plant_Matriz_Setup!$A$1:$A$33)</f>
        <v>28</v>
      </c>
      <c r="I135" s="9">
        <f>MATCH(G136,Plant_Matriz_Setup!$A$1:$AG$1)</f>
        <v>20</v>
      </c>
      <c r="J135" s="9" t="str">
        <f>VLOOKUP(G135,Plant_Matriz_Setup!$A$1:$AG$33,I135)</f>
        <v>10:00.0000</v>
      </c>
      <c r="K135" s="16" t="str">
        <f t="shared" si="17"/>
        <v>10:00.0000</v>
      </c>
      <c r="L135" s="17" t="str">
        <f t="shared" si="18"/>
        <v>:00.0000</v>
      </c>
      <c r="M135" s="18">
        <f t="shared" si="19"/>
        <v>10</v>
      </c>
      <c r="N135" s="18">
        <f t="shared" si="20"/>
        <v>8</v>
      </c>
      <c r="O135" s="18">
        <f t="shared" si="21"/>
        <v>2</v>
      </c>
      <c r="P135" s="19" t="str">
        <f t="shared" si="22"/>
        <v>10</v>
      </c>
      <c r="Q135" s="15">
        <f t="shared" si="16"/>
        <v>10</v>
      </c>
    </row>
    <row r="136" spans="2:17">
      <c r="B136" s="9">
        <f>IFERROR(MATCH(G136,pedidos_Lamin!$B$2:$B$169,0),0)</f>
        <v>0</v>
      </c>
      <c r="C136" s="9">
        <f>IFERROR(MATCH(G136,pedidos_conv!$B$2:$B$69,0),0)</f>
        <v>4</v>
      </c>
      <c r="D136" s="9">
        <f>IF(B136=0,0,VLOOKUP(G136,pedidos!$B$2:$N$237,4))</f>
        <v>0</v>
      </c>
      <c r="E136" s="9">
        <f>IF(C136=0,0,VLOOKUP(G136,pedidos_conv!$B$2:$N$69,4))</f>
        <v>226.79999999999998</v>
      </c>
      <c r="F136" s="9">
        <f t="shared" si="23"/>
        <v>133</v>
      </c>
      <c r="G136" s="14" t="s">
        <v>19</v>
      </c>
      <c r="H136" s="9">
        <f>MATCH(G136,Plant_Matriz_Setup!$A$1:$A$33)</f>
        <v>20</v>
      </c>
      <c r="I136" s="9">
        <f>MATCH(G137,Plant_Matriz_Setup!$A$1:$AG$1)</f>
        <v>20</v>
      </c>
      <c r="J136" s="9" t="str">
        <f>VLOOKUP(G136,Plant_Matriz_Setup!$A$1:$AG$33,I136)</f>
        <v>0.0000</v>
      </c>
      <c r="K136" s="16" t="str">
        <f t="shared" si="17"/>
        <v>0.0000</v>
      </c>
      <c r="L136" s="17" t="str">
        <f t="shared" si="18"/>
        <v>0.0000</v>
      </c>
      <c r="M136" s="18">
        <f t="shared" si="19"/>
        <v>6</v>
      </c>
      <c r="N136" s="18">
        <f t="shared" si="20"/>
        <v>6</v>
      </c>
      <c r="O136" s="18">
        <f t="shared" si="21"/>
        <v>0</v>
      </c>
      <c r="P136" s="19" t="str">
        <f t="shared" si="22"/>
        <v/>
      </c>
      <c r="Q136" s="15">
        <f t="shared" si="16"/>
        <v>0</v>
      </c>
    </row>
    <row r="137" spans="2:17">
      <c r="B137" s="9">
        <f>IFERROR(MATCH(G137,pedidos_Lamin!$B$2:$B$169,0),0)</f>
        <v>0</v>
      </c>
      <c r="C137" s="9">
        <f>IFERROR(MATCH(G137,pedidos_conv!$B$2:$B$69,0),0)</f>
        <v>4</v>
      </c>
      <c r="D137" s="9">
        <f>IF(B137=0,0,VLOOKUP(G137,pedidos!$B$2:$N$237,4))</f>
        <v>0</v>
      </c>
      <c r="E137" s="9">
        <f>IF(C137=0,0,VLOOKUP(G137,pedidos_conv!$B$2:$N$69,4))</f>
        <v>226.79999999999998</v>
      </c>
      <c r="F137" s="9">
        <f t="shared" si="23"/>
        <v>134</v>
      </c>
      <c r="G137" s="14" t="s">
        <v>19</v>
      </c>
      <c r="H137" s="9">
        <f>MATCH(G137,Plant_Matriz_Setup!$A$1:$A$33)</f>
        <v>20</v>
      </c>
      <c r="I137" s="9">
        <f>MATCH(G138,Plant_Matriz_Setup!$A$1:$AG$1)</f>
        <v>20</v>
      </c>
      <c r="J137" s="9" t="str">
        <f>VLOOKUP(G137,Plant_Matriz_Setup!$A$1:$AG$33,I137)</f>
        <v>0.0000</v>
      </c>
      <c r="K137" s="16" t="str">
        <f t="shared" si="17"/>
        <v>0.0000</v>
      </c>
      <c r="L137" s="17" t="str">
        <f t="shared" si="18"/>
        <v>0.0000</v>
      </c>
      <c r="M137" s="18">
        <f t="shared" si="19"/>
        <v>6</v>
      </c>
      <c r="N137" s="18">
        <f t="shared" si="20"/>
        <v>6</v>
      </c>
      <c r="O137" s="18">
        <f t="shared" si="21"/>
        <v>0</v>
      </c>
      <c r="P137" s="19" t="str">
        <f t="shared" si="22"/>
        <v/>
      </c>
      <c r="Q137" s="15">
        <f t="shared" si="16"/>
        <v>0</v>
      </c>
    </row>
    <row r="138" spans="2:17">
      <c r="B138" s="9">
        <f>IFERROR(MATCH(G138,pedidos_Lamin!$B$2:$B$169,0),0)</f>
        <v>0</v>
      </c>
      <c r="C138" s="9">
        <f>IFERROR(MATCH(G138,pedidos_conv!$B$2:$B$69,0),0)</f>
        <v>4</v>
      </c>
      <c r="D138" s="9">
        <f>IF(B138=0,0,VLOOKUP(G138,pedidos!$B$2:$N$237,4))</f>
        <v>0</v>
      </c>
      <c r="E138" s="9">
        <f>IF(C138=0,0,VLOOKUP(G138,pedidos_conv!$B$2:$N$69,4))</f>
        <v>226.79999999999998</v>
      </c>
      <c r="F138" s="9">
        <f t="shared" si="23"/>
        <v>135</v>
      </c>
      <c r="G138" s="14" t="s">
        <v>19</v>
      </c>
      <c r="H138" s="9">
        <f>MATCH(G138,Plant_Matriz_Setup!$A$1:$A$33)</f>
        <v>20</v>
      </c>
      <c r="I138" s="9">
        <f>MATCH(G139,Plant_Matriz_Setup!$A$1:$AG$1)</f>
        <v>10</v>
      </c>
      <c r="J138" s="9" t="str">
        <f>VLOOKUP(G138,Plant_Matriz_Setup!$A$1:$AG$33,I138)</f>
        <v>5:00.0000</v>
      </c>
      <c r="K138" s="16" t="str">
        <f t="shared" si="17"/>
        <v>5:00.0000</v>
      </c>
      <c r="L138" s="17" t="str">
        <f t="shared" si="18"/>
        <v>:00.0000</v>
      </c>
      <c r="M138" s="18">
        <f t="shared" si="19"/>
        <v>9</v>
      </c>
      <c r="N138" s="18">
        <f t="shared" si="20"/>
        <v>8</v>
      </c>
      <c r="O138" s="18">
        <f t="shared" si="21"/>
        <v>1</v>
      </c>
      <c r="P138" s="19" t="str">
        <f t="shared" si="22"/>
        <v>5</v>
      </c>
      <c r="Q138" s="15">
        <f t="shared" ref="Q138:Q201" si="24">IF(O138=0,0,VALUE(P138))</f>
        <v>5</v>
      </c>
    </row>
    <row r="139" spans="2:17">
      <c r="B139" s="9">
        <f>IFERROR(MATCH(G139,pedidos_Lamin!$B$2:$B$169,0),0)</f>
        <v>13</v>
      </c>
      <c r="C139" s="9">
        <f>IFERROR(MATCH(G139,pedidos_conv!$B$2:$B$69,0),0)</f>
        <v>0</v>
      </c>
      <c r="D139" s="9">
        <f>IF(B139=0,0,VLOOKUP(G139,pedidos!$B$2:$N$237,4))</f>
        <v>226.79999999999998</v>
      </c>
      <c r="E139" s="9">
        <f>IF(C139=0,0,VLOOKUP(G139,pedidos_conv!$B$2:$N$69,4))</f>
        <v>0</v>
      </c>
      <c r="F139" s="9">
        <f t="shared" si="23"/>
        <v>136</v>
      </c>
      <c r="G139" s="14" t="s">
        <v>9</v>
      </c>
      <c r="H139" s="9">
        <f>MATCH(G139,Plant_Matriz_Setup!$A$1:$A$33)</f>
        <v>10</v>
      </c>
      <c r="I139" s="9">
        <f>MATCH(G140,Plant_Matriz_Setup!$A$1:$AG$1)</f>
        <v>12</v>
      </c>
      <c r="J139" s="9" t="str">
        <f>VLOOKUP(G139,Plant_Matriz_Setup!$A$1:$AG$33,I139)</f>
        <v>5:00.0000</v>
      </c>
      <c r="K139" s="16" t="str">
        <f t="shared" si="17"/>
        <v>5:00.0000</v>
      </c>
      <c r="L139" s="17" t="str">
        <f t="shared" si="18"/>
        <v>:00.0000</v>
      </c>
      <c r="M139" s="18">
        <f t="shared" si="19"/>
        <v>9</v>
      </c>
      <c r="N139" s="18">
        <f t="shared" si="20"/>
        <v>8</v>
      </c>
      <c r="O139" s="18">
        <f t="shared" si="21"/>
        <v>1</v>
      </c>
      <c r="P139" s="19" t="str">
        <f t="shared" si="22"/>
        <v>5</v>
      </c>
      <c r="Q139" s="15">
        <f t="shared" si="24"/>
        <v>5</v>
      </c>
    </row>
    <row r="140" spans="2:17">
      <c r="B140" s="9">
        <f>IFERROR(MATCH(G140,pedidos_Lamin!$B$2:$B$169,0),0)</f>
        <v>15</v>
      </c>
      <c r="C140" s="9">
        <f>IFERROR(MATCH(G140,pedidos_conv!$B$2:$B$69,0),0)</f>
        <v>0</v>
      </c>
      <c r="D140" s="9">
        <f>IF(B140=0,0,VLOOKUP(G140,pedidos!$B$2:$N$237,4))</f>
        <v>226.79999999999998</v>
      </c>
      <c r="E140" s="9">
        <f>IF(C140=0,0,VLOOKUP(G140,pedidos_conv!$B$2:$N$69,4))</f>
        <v>0</v>
      </c>
      <c r="F140" s="9">
        <f t="shared" si="23"/>
        <v>137</v>
      </c>
      <c r="G140" s="14" t="s">
        <v>11</v>
      </c>
      <c r="H140" s="9">
        <f>MATCH(G140,Plant_Matriz_Setup!$A$1:$A$33)</f>
        <v>12</v>
      </c>
      <c r="I140" s="9">
        <f>MATCH(G141,Plant_Matriz_Setup!$A$1:$AG$1)</f>
        <v>21</v>
      </c>
      <c r="J140" s="9" t="str">
        <f>VLOOKUP(G140,Plant_Matriz_Setup!$A$1:$AG$33,I140)</f>
        <v>10:00.0000</v>
      </c>
      <c r="K140" s="16" t="str">
        <f t="shared" si="17"/>
        <v>10:00.0000</v>
      </c>
      <c r="L140" s="17" t="str">
        <f t="shared" si="18"/>
        <v>:00.0000</v>
      </c>
      <c r="M140" s="18">
        <f t="shared" si="19"/>
        <v>10</v>
      </c>
      <c r="N140" s="18">
        <f t="shared" si="20"/>
        <v>8</v>
      </c>
      <c r="O140" s="18">
        <f t="shared" si="21"/>
        <v>2</v>
      </c>
      <c r="P140" s="19" t="str">
        <f t="shared" si="22"/>
        <v>10</v>
      </c>
      <c r="Q140" s="15">
        <f t="shared" si="24"/>
        <v>10</v>
      </c>
    </row>
    <row r="141" spans="2:17">
      <c r="B141" s="9">
        <f>IFERROR(MATCH(G141,pedidos_Lamin!$B$2:$B$169,0),0)</f>
        <v>0</v>
      </c>
      <c r="C141" s="9">
        <f>IFERROR(MATCH(G141,pedidos_conv!$B$2:$B$69,0),0)</f>
        <v>5</v>
      </c>
      <c r="D141" s="9">
        <f>IF(B141=0,0,VLOOKUP(G141,pedidos!$B$2:$N$237,4))</f>
        <v>0</v>
      </c>
      <c r="E141" s="9">
        <f>IF(C141=0,0,VLOOKUP(G141,pedidos_conv!$B$2:$N$69,4))</f>
        <v>220.5</v>
      </c>
      <c r="F141" s="9">
        <f t="shared" si="23"/>
        <v>138</v>
      </c>
      <c r="G141" s="14" t="s">
        <v>20</v>
      </c>
      <c r="H141" s="9">
        <f>MATCH(G141,Plant_Matriz_Setup!$A$1:$A$33)</f>
        <v>21</v>
      </c>
      <c r="I141" s="9">
        <f>MATCH(G142,Plant_Matriz_Setup!$A$1:$AG$1)</f>
        <v>16</v>
      </c>
      <c r="J141" s="9" t="str">
        <f>VLOOKUP(G141,Plant_Matriz_Setup!$A$1:$AG$33,I141)</f>
        <v>5:00.0000</v>
      </c>
      <c r="K141" s="16" t="str">
        <f t="shared" si="17"/>
        <v>5:00.0000</v>
      </c>
      <c r="L141" s="17" t="str">
        <f t="shared" si="18"/>
        <v>:00.0000</v>
      </c>
      <c r="M141" s="18">
        <f t="shared" si="19"/>
        <v>9</v>
      </c>
      <c r="N141" s="18">
        <f t="shared" si="20"/>
        <v>8</v>
      </c>
      <c r="O141" s="18">
        <f t="shared" si="21"/>
        <v>1</v>
      </c>
      <c r="P141" s="19" t="str">
        <f t="shared" si="22"/>
        <v>5</v>
      </c>
      <c r="Q141" s="15">
        <f t="shared" si="24"/>
        <v>5</v>
      </c>
    </row>
    <row r="142" spans="2:17">
      <c r="B142" s="9">
        <f>IFERROR(MATCH(G142,pedidos_Lamin!$B$2:$B$169,0),0)</f>
        <v>23</v>
      </c>
      <c r="C142" s="9">
        <f>IFERROR(MATCH(G142,pedidos_conv!$B$2:$B$69,0),0)</f>
        <v>0</v>
      </c>
      <c r="D142" s="9">
        <f>IF(B142=0,0,VLOOKUP(G142,pedidos!$B$2:$N$237,4))</f>
        <v>239.39999999999998</v>
      </c>
      <c r="E142" s="9">
        <f>IF(C142=0,0,VLOOKUP(G142,pedidos_conv!$B$2:$N$69,4))</f>
        <v>0</v>
      </c>
      <c r="F142" s="9">
        <f t="shared" si="23"/>
        <v>139</v>
      </c>
      <c r="G142" s="14" t="s">
        <v>15</v>
      </c>
      <c r="H142" s="9">
        <f>MATCH(G142,Plant_Matriz_Setup!$A$1:$A$33)</f>
        <v>16</v>
      </c>
      <c r="I142" s="9">
        <f>MATCH(G143,Plant_Matriz_Setup!$A$1:$AG$1)</f>
        <v>16</v>
      </c>
      <c r="J142" s="9" t="str">
        <f>VLOOKUP(G142,Plant_Matriz_Setup!$A$1:$AG$33,I142)</f>
        <v>0.0000</v>
      </c>
      <c r="K142" s="16" t="str">
        <f t="shared" si="17"/>
        <v>0.0000</v>
      </c>
      <c r="L142" s="17" t="str">
        <f t="shared" si="18"/>
        <v>0.0000</v>
      </c>
      <c r="M142" s="18">
        <f t="shared" si="19"/>
        <v>6</v>
      </c>
      <c r="N142" s="18">
        <f t="shared" si="20"/>
        <v>6</v>
      </c>
      <c r="O142" s="18">
        <f t="shared" si="21"/>
        <v>0</v>
      </c>
      <c r="P142" s="19" t="str">
        <f t="shared" si="22"/>
        <v/>
      </c>
      <c r="Q142" s="15">
        <f t="shared" si="24"/>
        <v>0</v>
      </c>
    </row>
    <row r="143" spans="2:17">
      <c r="B143" s="9">
        <f>IFERROR(MATCH(G143,pedidos_Lamin!$B$2:$B$169,0),0)</f>
        <v>23</v>
      </c>
      <c r="C143" s="9">
        <f>IFERROR(MATCH(G143,pedidos_conv!$B$2:$B$69,0),0)</f>
        <v>0</v>
      </c>
      <c r="D143" s="9">
        <f>IF(B143=0,0,VLOOKUP(G143,pedidos!$B$2:$N$237,4))</f>
        <v>239.39999999999998</v>
      </c>
      <c r="E143" s="9">
        <f>IF(C143=0,0,VLOOKUP(G143,pedidos_conv!$B$2:$N$69,4))</f>
        <v>0</v>
      </c>
      <c r="F143" s="9">
        <f t="shared" si="23"/>
        <v>140</v>
      </c>
      <c r="G143" s="14" t="s">
        <v>15</v>
      </c>
      <c r="H143" s="9">
        <f>MATCH(G143,Plant_Matriz_Setup!$A$1:$A$33)</f>
        <v>16</v>
      </c>
      <c r="I143" s="9">
        <f>MATCH(G144,Plant_Matriz_Setup!$A$1:$AG$1)</f>
        <v>19</v>
      </c>
      <c r="J143" s="9" t="str">
        <f>VLOOKUP(G143,Plant_Matriz_Setup!$A$1:$AG$33,I143)</f>
        <v>5:00.0000</v>
      </c>
      <c r="K143" s="16" t="str">
        <f t="shared" si="17"/>
        <v>5:00.0000</v>
      </c>
      <c r="L143" s="17" t="str">
        <f t="shared" si="18"/>
        <v>:00.0000</v>
      </c>
      <c r="M143" s="18">
        <f t="shared" si="19"/>
        <v>9</v>
      </c>
      <c r="N143" s="18">
        <f t="shared" si="20"/>
        <v>8</v>
      </c>
      <c r="O143" s="18">
        <f t="shared" si="21"/>
        <v>1</v>
      </c>
      <c r="P143" s="19" t="str">
        <f t="shared" si="22"/>
        <v>5</v>
      </c>
      <c r="Q143" s="15">
        <f t="shared" si="24"/>
        <v>5</v>
      </c>
    </row>
    <row r="144" spans="2:17">
      <c r="B144" s="9">
        <f>IFERROR(MATCH(G144,pedidos_Lamin!$B$2:$B$169,0),0)</f>
        <v>0</v>
      </c>
      <c r="C144" s="9">
        <f>IFERROR(MATCH(G144,pedidos_conv!$B$2:$B$69,0),0)</f>
        <v>3</v>
      </c>
      <c r="D144" s="9">
        <f>IF(B144=0,0,VLOOKUP(G144,pedidos!$B$2:$N$237,4))</f>
        <v>0</v>
      </c>
      <c r="E144" s="9">
        <f>IF(C144=0,0,VLOOKUP(G144,pedidos_conv!$B$2:$N$69,4))</f>
        <v>226.79999999999998</v>
      </c>
      <c r="F144" s="9">
        <f t="shared" si="23"/>
        <v>141</v>
      </c>
      <c r="G144" s="14" t="s">
        <v>18</v>
      </c>
      <c r="H144" s="9">
        <f>MATCH(G144,Plant_Matriz_Setup!$A$1:$A$33)</f>
        <v>19</v>
      </c>
      <c r="I144" s="9">
        <f>MATCH(G145,Plant_Matriz_Setup!$A$1:$AG$1)</f>
        <v>17</v>
      </c>
      <c r="J144" s="9" t="str">
        <f>VLOOKUP(G144,Plant_Matriz_Setup!$A$1:$AG$33,I144)</f>
        <v>5:00.0000</v>
      </c>
      <c r="K144" s="16" t="str">
        <f t="shared" si="17"/>
        <v>5:00.0000</v>
      </c>
      <c r="L144" s="17" t="str">
        <f t="shared" si="18"/>
        <v>:00.0000</v>
      </c>
      <c r="M144" s="18">
        <f t="shared" si="19"/>
        <v>9</v>
      </c>
      <c r="N144" s="18">
        <f t="shared" si="20"/>
        <v>8</v>
      </c>
      <c r="O144" s="18">
        <f t="shared" si="21"/>
        <v>1</v>
      </c>
      <c r="P144" s="19" t="str">
        <f t="shared" si="22"/>
        <v>5</v>
      </c>
      <c r="Q144" s="15">
        <f t="shared" si="24"/>
        <v>5</v>
      </c>
    </row>
    <row r="145" spans="2:17">
      <c r="B145" s="9">
        <f>IFERROR(MATCH(G145,pedidos_Lamin!$B$2:$B$169,0),0)</f>
        <v>0</v>
      </c>
      <c r="C145" s="9">
        <f>IFERROR(MATCH(G145,pedidos_conv!$B$2:$B$69,0),0)</f>
        <v>1</v>
      </c>
      <c r="D145" s="9">
        <f>IF(B145=0,0,VLOOKUP(G145,pedidos!$B$2:$N$237,4))</f>
        <v>0</v>
      </c>
      <c r="E145" s="9">
        <f>IF(C145=0,0,VLOOKUP(G145,pedidos_conv!$B$2:$N$69,4))</f>
        <v>226.79999999999998</v>
      </c>
      <c r="F145" s="9">
        <f t="shared" si="23"/>
        <v>142</v>
      </c>
      <c r="G145" s="14" t="s">
        <v>16</v>
      </c>
      <c r="H145" s="9">
        <f>MATCH(G145,Plant_Matriz_Setup!$A$1:$A$33)</f>
        <v>17</v>
      </c>
      <c r="I145" s="9">
        <f>MATCH(G146,Plant_Matriz_Setup!$A$1:$AG$1)</f>
        <v>28</v>
      </c>
      <c r="J145" s="9" t="str">
        <f>VLOOKUP(G145,Plant_Matriz_Setup!$A$1:$AG$33,I145)</f>
        <v>1:00.0000</v>
      </c>
      <c r="K145" s="16" t="str">
        <f t="shared" si="17"/>
        <v>1:00.0000</v>
      </c>
      <c r="L145" s="17" t="str">
        <f t="shared" si="18"/>
        <v>:00.0000</v>
      </c>
      <c r="M145" s="18">
        <f t="shared" si="19"/>
        <v>9</v>
      </c>
      <c r="N145" s="18">
        <f t="shared" si="20"/>
        <v>8</v>
      </c>
      <c r="O145" s="18">
        <f t="shared" si="21"/>
        <v>1</v>
      </c>
      <c r="P145" s="19" t="str">
        <f t="shared" si="22"/>
        <v>1</v>
      </c>
      <c r="Q145" s="15">
        <f t="shared" si="24"/>
        <v>1</v>
      </c>
    </row>
    <row r="146" spans="2:17">
      <c r="B146" s="9">
        <f>IFERROR(MATCH(G146,pedidos_Lamin!$B$2:$B$169,0),0)</f>
        <v>22</v>
      </c>
      <c r="C146" s="9">
        <f>IFERROR(MATCH(G146,pedidos_conv!$B$2:$B$69,0),0)</f>
        <v>0</v>
      </c>
      <c r="D146" s="9">
        <f>IF(B146=0,0,VLOOKUP(G146,pedidos!$B$2:$N$237,4))</f>
        <v>226.79999999999998</v>
      </c>
      <c r="E146" s="9">
        <f>IF(C146=0,0,VLOOKUP(G146,pedidos_conv!$B$2:$N$69,4))</f>
        <v>0</v>
      </c>
      <c r="F146" s="9">
        <f t="shared" si="23"/>
        <v>143</v>
      </c>
      <c r="G146" s="14" t="s">
        <v>27</v>
      </c>
      <c r="H146" s="9">
        <f>MATCH(G146,Plant_Matriz_Setup!$A$1:$A$33)</f>
        <v>28</v>
      </c>
      <c r="I146" s="9">
        <f>MATCH(G147,Plant_Matriz_Setup!$A$1:$AG$1)</f>
        <v>18</v>
      </c>
      <c r="J146" s="9" t="str">
        <f>VLOOKUP(G146,Plant_Matriz_Setup!$A$1:$AG$33,I146)</f>
        <v>20:00.0000</v>
      </c>
      <c r="K146" s="16" t="str">
        <f t="shared" si="17"/>
        <v>20:00.0000</v>
      </c>
      <c r="L146" s="17" t="str">
        <f t="shared" si="18"/>
        <v>:00.0000</v>
      </c>
      <c r="M146" s="18">
        <f t="shared" si="19"/>
        <v>10</v>
      </c>
      <c r="N146" s="18">
        <f t="shared" si="20"/>
        <v>8</v>
      </c>
      <c r="O146" s="18">
        <f t="shared" si="21"/>
        <v>2</v>
      </c>
      <c r="P146" s="19" t="str">
        <f t="shared" si="22"/>
        <v>20</v>
      </c>
      <c r="Q146" s="15">
        <f t="shared" si="24"/>
        <v>20</v>
      </c>
    </row>
    <row r="147" spans="2:17">
      <c r="B147" s="9">
        <f>IFERROR(MATCH(G147,pedidos_Lamin!$B$2:$B$169,0),0)</f>
        <v>0</v>
      </c>
      <c r="C147" s="9">
        <f>IFERROR(MATCH(G147,pedidos_conv!$B$2:$B$69,0),0)</f>
        <v>2</v>
      </c>
      <c r="D147" s="9">
        <f>IF(B147=0,0,VLOOKUP(G147,pedidos!$B$2:$N$237,4))</f>
        <v>0</v>
      </c>
      <c r="E147" s="9">
        <f>IF(C147=0,0,VLOOKUP(G147,pedidos_conv!$B$2:$N$69,4))</f>
        <v>220.5</v>
      </c>
      <c r="F147" s="9">
        <f t="shared" si="23"/>
        <v>144</v>
      </c>
      <c r="G147" s="14" t="s">
        <v>17</v>
      </c>
      <c r="H147" s="9">
        <f>MATCH(G147,Plant_Matriz_Setup!$A$1:$A$33)</f>
        <v>18</v>
      </c>
      <c r="I147" s="9">
        <f>MATCH(G148,Plant_Matriz_Setup!$A$1:$AG$1)</f>
        <v>27</v>
      </c>
      <c r="J147" s="9" t="str">
        <f>VLOOKUP(G147,Plant_Matriz_Setup!$A$1:$AG$33,I147)</f>
        <v>10:00.0000</v>
      </c>
      <c r="K147" s="16" t="str">
        <f t="shared" si="17"/>
        <v>10:00.0000</v>
      </c>
      <c r="L147" s="17" t="str">
        <f t="shared" si="18"/>
        <v>:00.0000</v>
      </c>
      <c r="M147" s="18">
        <f t="shared" si="19"/>
        <v>10</v>
      </c>
      <c r="N147" s="18">
        <f t="shared" si="20"/>
        <v>8</v>
      </c>
      <c r="O147" s="18">
        <f t="shared" si="21"/>
        <v>2</v>
      </c>
      <c r="P147" s="19" t="str">
        <f t="shared" si="22"/>
        <v>10</v>
      </c>
      <c r="Q147" s="15">
        <f t="shared" si="24"/>
        <v>10</v>
      </c>
    </row>
    <row r="148" spans="2:17">
      <c r="B148" s="9">
        <f>IFERROR(MATCH(G148,pedidos_Lamin!$B$2:$B$169,0),0)</f>
        <v>21</v>
      </c>
      <c r="C148" s="9">
        <f>IFERROR(MATCH(G148,pedidos_conv!$B$2:$B$69,0),0)</f>
        <v>0</v>
      </c>
      <c r="D148" s="9">
        <f>IF(B148=0,0,VLOOKUP(G148,pedidos!$B$2:$N$237,4))</f>
        <v>226.79999999999998</v>
      </c>
      <c r="E148" s="9">
        <f>IF(C148=0,0,VLOOKUP(G148,pedidos_conv!$B$2:$N$69,4))</f>
        <v>0</v>
      </c>
      <c r="F148" s="9">
        <f t="shared" si="23"/>
        <v>145</v>
      </c>
      <c r="G148" s="14" t="s">
        <v>26</v>
      </c>
      <c r="H148" s="9">
        <f>MATCH(G148,Plant_Matriz_Setup!$A$1:$A$33)</f>
        <v>27</v>
      </c>
      <c r="I148" s="9">
        <f>MATCH(G149,Plant_Matriz_Setup!$A$1:$AG$1)</f>
        <v>19</v>
      </c>
      <c r="J148" s="9" t="str">
        <f>VLOOKUP(G148,Plant_Matriz_Setup!$A$1:$AG$33,I148)</f>
        <v>20:00.0000</v>
      </c>
      <c r="K148" s="16" t="str">
        <f t="shared" si="17"/>
        <v>20:00.0000</v>
      </c>
      <c r="L148" s="17" t="str">
        <f t="shared" si="18"/>
        <v>:00.0000</v>
      </c>
      <c r="M148" s="18">
        <f t="shared" si="19"/>
        <v>10</v>
      </c>
      <c r="N148" s="18">
        <f t="shared" si="20"/>
        <v>8</v>
      </c>
      <c r="O148" s="18">
        <f t="shared" si="21"/>
        <v>2</v>
      </c>
      <c r="P148" s="19" t="str">
        <f t="shared" si="22"/>
        <v>20</v>
      </c>
      <c r="Q148" s="15">
        <f t="shared" si="24"/>
        <v>20</v>
      </c>
    </row>
    <row r="149" spans="2:17">
      <c r="B149" s="9">
        <f>IFERROR(MATCH(G149,pedidos_Lamin!$B$2:$B$169,0),0)</f>
        <v>0</v>
      </c>
      <c r="C149" s="9">
        <f>IFERROR(MATCH(G149,pedidos_conv!$B$2:$B$69,0),0)</f>
        <v>3</v>
      </c>
      <c r="D149" s="9">
        <f>IF(B149=0,0,VLOOKUP(G149,pedidos!$B$2:$N$237,4))</f>
        <v>0</v>
      </c>
      <c r="E149" s="9">
        <f>IF(C149=0,0,VLOOKUP(G149,pedidos_conv!$B$2:$N$69,4))</f>
        <v>226.79999999999998</v>
      </c>
      <c r="F149" s="9">
        <f t="shared" si="23"/>
        <v>146</v>
      </c>
      <c r="G149" s="14" t="s">
        <v>18</v>
      </c>
      <c r="H149" s="9">
        <f>MATCH(G149,Plant_Matriz_Setup!$A$1:$A$33)</f>
        <v>19</v>
      </c>
      <c r="I149" s="9">
        <f>MATCH(G150,Plant_Matriz_Setup!$A$1:$AG$1)</f>
        <v>21</v>
      </c>
      <c r="J149" s="9" t="str">
        <f>VLOOKUP(G149,Plant_Matriz_Setup!$A$1:$AG$33,I149)</f>
        <v>20:00.0000</v>
      </c>
      <c r="K149" s="16" t="str">
        <f t="shared" si="17"/>
        <v>20:00.0000</v>
      </c>
      <c r="L149" s="17" t="str">
        <f t="shared" si="18"/>
        <v>:00.0000</v>
      </c>
      <c r="M149" s="18">
        <f t="shared" si="19"/>
        <v>10</v>
      </c>
      <c r="N149" s="18">
        <f t="shared" si="20"/>
        <v>8</v>
      </c>
      <c r="O149" s="18">
        <f t="shared" si="21"/>
        <v>2</v>
      </c>
      <c r="P149" s="19" t="str">
        <f t="shared" si="22"/>
        <v>20</v>
      </c>
      <c r="Q149" s="15">
        <f t="shared" si="24"/>
        <v>20</v>
      </c>
    </row>
    <row r="150" spans="2:17">
      <c r="B150" s="9">
        <f>IFERROR(MATCH(G150,pedidos_Lamin!$B$2:$B$169,0),0)</f>
        <v>0</v>
      </c>
      <c r="C150" s="9">
        <f>IFERROR(MATCH(G150,pedidos_conv!$B$2:$B$69,0),0)</f>
        <v>5</v>
      </c>
      <c r="D150" s="9">
        <f>IF(B150=0,0,VLOOKUP(G150,pedidos!$B$2:$N$237,4))</f>
        <v>0</v>
      </c>
      <c r="E150" s="9">
        <f>IF(C150=0,0,VLOOKUP(G150,pedidos_conv!$B$2:$N$69,4))</f>
        <v>220.5</v>
      </c>
      <c r="F150" s="9">
        <f t="shared" si="23"/>
        <v>147</v>
      </c>
      <c r="G150" s="14" t="s">
        <v>20</v>
      </c>
      <c r="H150" s="9">
        <f>MATCH(G150,Plant_Matriz_Setup!$A$1:$A$33)</f>
        <v>21</v>
      </c>
      <c r="I150" s="9">
        <f>MATCH(G151,Plant_Matriz_Setup!$A$1:$AG$1)</f>
        <v>14</v>
      </c>
      <c r="J150" s="9" t="str">
        <f>VLOOKUP(G150,Plant_Matriz_Setup!$A$1:$AG$33,I150)</f>
        <v>3:00.0000</v>
      </c>
      <c r="K150" s="16" t="str">
        <f t="shared" si="17"/>
        <v>3:00.0000</v>
      </c>
      <c r="L150" s="17" t="str">
        <f t="shared" si="18"/>
        <v>:00.0000</v>
      </c>
      <c r="M150" s="18">
        <f t="shared" si="19"/>
        <v>9</v>
      </c>
      <c r="N150" s="18">
        <f t="shared" si="20"/>
        <v>8</v>
      </c>
      <c r="O150" s="18">
        <f t="shared" si="21"/>
        <v>1</v>
      </c>
      <c r="P150" s="19" t="str">
        <f t="shared" si="22"/>
        <v>3</v>
      </c>
      <c r="Q150" s="15">
        <f t="shared" si="24"/>
        <v>3</v>
      </c>
    </row>
    <row r="151" spans="2:17">
      <c r="B151" s="9">
        <f>IFERROR(MATCH(G151,pedidos_Lamin!$B$2:$B$169,0),0)</f>
        <v>17</v>
      </c>
      <c r="C151" s="9">
        <f>IFERROR(MATCH(G151,pedidos_conv!$B$2:$B$69,0),0)</f>
        <v>0</v>
      </c>
      <c r="D151" s="9">
        <f>IF(B151=0,0,VLOOKUP(G151,pedidos!$B$2:$N$237,4))</f>
        <v>226.79999999999998</v>
      </c>
      <c r="E151" s="9">
        <f>IF(C151=0,0,VLOOKUP(G151,pedidos_conv!$B$2:$N$69,4))</f>
        <v>0</v>
      </c>
      <c r="F151" s="9">
        <f t="shared" si="23"/>
        <v>148</v>
      </c>
      <c r="G151" s="14" t="s">
        <v>13</v>
      </c>
      <c r="H151" s="9">
        <f>MATCH(G151,Plant_Matriz_Setup!$A$1:$A$33)</f>
        <v>14</v>
      </c>
      <c r="I151" s="9">
        <f>MATCH(G152,Plant_Matriz_Setup!$A$1:$AG$1)</f>
        <v>29</v>
      </c>
      <c r="J151" s="9" t="str">
        <f>VLOOKUP(G151,Plant_Matriz_Setup!$A$1:$AG$33,I151)</f>
        <v>10:00.0000</v>
      </c>
      <c r="K151" s="16" t="str">
        <f t="shared" si="17"/>
        <v>10:00.0000</v>
      </c>
      <c r="L151" s="17" t="str">
        <f t="shared" si="18"/>
        <v>:00.0000</v>
      </c>
      <c r="M151" s="18">
        <f t="shared" si="19"/>
        <v>10</v>
      </c>
      <c r="N151" s="18">
        <f t="shared" si="20"/>
        <v>8</v>
      </c>
      <c r="O151" s="18">
        <f t="shared" si="21"/>
        <v>2</v>
      </c>
      <c r="P151" s="19" t="str">
        <f t="shared" si="22"/>
        <v>10</v>
      </c>
      <c r="Q151" s="15">
        <f t="shared" si="24"/>
        <v>10</v>
      </c>
    </row>
    <row r="152" spans="2:17">
      <c r="B152" s="9">
        <f>IFERROR(MATCH(G152,pedidos_Lamin!$B$2:$B$169,0),0)</f>
        <v>1</v>
      </c>
      <c r="C152" s="9">
        <f>IFERROR(MATCH(G152,pedidos_conv!$B$2:$B$69,0),0)</f>
        <v>0</v>
      </c>
      <c r="D152" s="9">
        <f>IF(B152=0,0,VLOOKUP(G152,pedidos!$B$2:$N$237,4))</f>
        <v>226.79999999999998</v>
      </c>
      <c r="E152" s="9">
        <f>IF(C152=0,0,VLOOKUP(G152,pedidos_conv!$B$2:$N$69,4))</f>
        <v>0</v>
      </c>
      <c r="F152" s="9">
        <f t="shared" si="23"/>
        <v>149</v>
      </c>
      <c r="G152" s="14" t="s">
        <v>28</v>
      </c>
      <c r="H152" s="9">
        <f>MATCH(G152,Plant_Matriz_Setup!$A$1:$A$33)</f>
        <v>29</v>
      </c>
      <c r="I152" s="9">
        <f>MATCH(G153,Plant_Matriz_Setup!$A$1:$AG$1)</f>
        <v>10</v>
      </c>
      <c r="J152" s="9" t="str">
        <f>VLOOKUP(G152,Plant_Matriz_Setup!$A$1:$AG$33,I152)</f>
        <v>1:00.0000</v>
      </c>
      <c r="K152" s="16" t="str">
        <f t="shared" si="17"/>
        <v>1:00.0000</v>
      </c>
      <c r="L152" s="17" t="str">
        <f t="shared" si="18"/>
        <v>:00.0000</v>
      </c>
      <c r="M152" s="18">
        <f t="shared" si="19"/>
        <v>9</v>
      </c>
      <c r="N152" s="18">
        <f t="shared" si="20"/>
        <v>8</v>
      </c>
      <c r="O152" s="18">
        <f t="shared" si="21"/>
        <v>1</v>
      </c>
      <c r="P152" s="19" t="str">
        <f t="shared" si="22"/>
        <v>1</v>
      </c>
      <c r="Q152" s="15">
        <f t="shared" si="24"/>
        <v>1</v>
      </c>
    </row>
    <row r="153" spans="2:17">
      <c r="B153" s="9">
        <f>IFERROR(MATCH(G153,pedidos_Lamin!$B$2:$B$169,0),0)</f>
        <v>13</v>
      </c>
      <c r="C153" s="9">
        <f>IFERROR(MATCH(G153,pedidos_conv!$B$2:$B$69,0),0)</f>
        <v>0</v>
      </c>
      <c r="D153" s="9">
        <f>IF(B153=0,0,VLOOKUP(G153,pedidos!$B$2:$N$237,4))</f>
        <v>226.79999999999998</v>
      </c>
      <c r="E153" s="9">
        <f>IF(C153=0,0,VLOOKUP(G153,pedidos_conv!$B$2:$N$69,4))</f>
        <v>0</v>
      </c>
      <c r="F153" s="9">
        <f t="shared" si="23"/>
        <v>150</v>
      </c>
      <c r="G153" s="14" t="s">
        <v>9</v>
      </c>
      <c r="H153" s="9">
        <f>MATCH(G153,Plant_Matriz_Setup!$A$1:$A$33)</f>
        <v>10</v>
      </c>
      <c r="I153" s="9">
        <f>MATCH(G154,Plant_Matriz_Setup!$A$1:$AG$1)</f>
        <v>21</v>
      </c>
      <c r="J153" s="9" t="str">
        <f>VLOOKUP(G153,Plant_Matriz_Setup!$A$1:$AG$33,I153)</f>
        <v>5:00.0000</v>
      </c>
      <c r="K153" s="16" t="str">
        <f t="shared" si="17"/>
        <v>5:00.0000</v>
      </c>
      <c r="L153" s="17" t="str">
        <f t="shared" si="18"/>
        <v>:00.0000</v>
      </c>
      <c r="M153" s="18">
        <f t="shared" si="19"/>
        <v>9</v>
      </c>
      <c r="N153" s="18">
        <f t="shared" si="20"/>
        <v>8</v>
      </c>
      <c r="O153" s="18">
        <f t="shared" si="21"/>
        <v>1</v>
      </c>
      <c r="P153" s="19" t="str">
        <f t="shared" si="22"/>
        <v>5</v>
      </c>
      <c r="Q153" s="15">
        <f t="shared" si="24"/>
        <v>5</v>
      </c>
    </row>
    <row r="154" spans="2:17">
      <c r="B154" s="9">
        <f>IFERROR(MATCH(G154,pedidos_Lamin!$B$2:$B$169,0),0)</f>
        <v>0</v>
      </c>
      <c r="C154" s="9">
        <f>IFERROR(MATCH(G154,pedidos_conv!$B$2:$B$69,0),0)</f>
        <v>5</v>
      </c>
      <c r="D154" s="9">
        <f>IF(B154=0,0,VLOOKUP(G154,pedidos!$B$2:$N$237,4))</f>
        <v>0</v>
      </c>
      <c r="E154" s="9">
        <f>IF(C154=0,0,VLOOKUP(G154,pedidos_conv!$B$2:$N$69,4))</f>
        <v>220.5</v>
      </c>
      <c r="F154" s="9">
        <f t="shared" si="23"/>
        <v>151</v>
      </c>
      <c r="G154" s="14" t="s">
        <v>20</v>
      </c>
      <c r="H154" s="9">
        <f>MATCH(G154,Plant_Matriz_Setup!$A$1:$A$33)</f>
        <v>21</v>
      </c>
      <c r="I154" s="9">
        <f>MATCH(G155,Plant_Matriz_Setup!$A$1:$AG$1)</f>
        <v>17</v>
      </c>
      <c r="J154" s="9" t="str">
        <f>VLOOKUP(G154,Plant_Matriz_Setup!$A$1:$AG$33,I154)</f>
        <v>10:00.0000</v>
      </c>
      <c r="K154" s="16" t="str">
        <f t="shared" si="17"/>
        <v>10:00.0000</v>
      </c>
      <c r="L154" s="17" t="str">
        <f t="shared" si="18"/>
        <v>:00.0000</v>
      </c>
      <c r="M154" s="18">
        <f t="shared" si="19"/>
        <v>10</v>
      </c>
      <c r="N154" s="18">
        <f t="shared" si="20"/>
        <v>8</v>
      </c>
      <c r="O154" s="18">
        <f t="shared" si="21"/>
        <v>2</v>
      </c>
      <c r="P154" s="19" t="str">
        <f t="shared" si="22"/>
        <v>10</v>
      </c>
      <c r="Q154" s="15">
        <f t="shared" si="24"/>
        <v>10</v>
      </c>
    </row>
    <row r="155" spans="2:17">
      <c r="B155" s="9">
        <f>IFERROR(MATCH(G155,pedidos_Lamin!$B$2:$B$169,0),0)</f>
        <v>0</v>
      </c>
      <c r="C155" s="9">
        <f>IFERROR(MATCH(G155,pedidos_conv!$B$2:$B$69,0),0)</f>
        <v>1</v>
      </c>
      <c r="D155" s="9">
        <f>IF(B155=0,0,VLOOKUP(G155,pedidos!$B$2:$N$237,4))</f>
        <v>0</v>
      </c>
      <c r="E155" s="9">
        <f>IF(C155=0,0,VLOOKUP(G155,pedidos_conv!$B$2:$N$69,4))</f>
        <v>226.79999999999998</v>
      </c>
      <c r="F155" s="9">
        <f t="shared" si="23"/>
        <v>152</v>
      </c>
      <c r="G155" s="14" t="s">
        <v>16</v>
      </c>
      <c r="H155" s="9">
        <f>MATCH(G155,Plant_Matriz_Setup!$A$1:$A$33)</f>
        <v>17</v>
      </c>
      <c r="I155" s="9">
        <f>MATCH(G156,Plant_Matriz_Setup!$A$1:$AG$1)</f>
        <v>14</v>
      </c>
      <c r="J155" s="9" t="str">
        <f>VLOOKUP(G155,Plant_Matriz_Setup!$A$1:$AG$33,I155)</f>
        <v>1:00.0000</v>
      </c>
      <c r="K155" s="16" t="str">
        <f t="shared" si="17"/>
        <v>1:00.0000</v>
      </c>
      <c r="L155" s="17" t="str">
        <f t="shared" si="18"/>
        <v>:00.0000</v>
      </c>
      <c r="M155" s="18">
        <f t="shared" si="19"/>
        <v>9</v>
      </c>
      <c r="N155" s="18">
        <f t="shared" si="20"/>
        <v>8</v>
      </c>
      <c r="O155" s="18">
        <f t="shared" si="21"/>
        <v>1</v>
      </c>
      <c r="P155" s="19" t="str">
        <f t="shared" si="22"/>
        <v>1</v>
      </c>
      <c r="Q155" s="15">
        <f t="shared" si="24"/>
        <v>1</v>
      </c>
    </row>
    <row r="156" spans="2:17">
      <c r="B156" s="9">
        <f>IFERROR(MATCH(G156,pedidos_Lamin!$B$2:$B$169,0),0)</f>
        <v>17</v>
      </c>
      <c r="C156" s="9">
        <f>IFERROR(MATCH(G156,pedidos_conv!$B$2:$B$69,0),0)</f>
        <v>0</v>
      </c>
      <c r="D156" s="9">
        <f>IF(B156=0,0,VLOOKUP(G156,pedidos!$B$2:$N$237,4))</f>
        <v>226.79999999999998</v>
      </c>
      <c r="E156" s="9">
        <f>IF(C156=0,0,VLOOKUP(G156,pedidos_conv!$B$2:$N$69,4))</f>
        <v>0</v>
      </c>
      <c r="F156" s="9">
        <f t="shared" si="23"/>
        <v>153</v>
      </c>
      <c r="G156" s="14" t="s">
        <v>13</v>
      </c>
      <c r="H156" s="9">
        <f>MATCH(G156,Plant_Matriz_Setup!$A$1:$A$33)</f>
        <v>14</v>
      </c>
      <c r="I156" s="9">
        <f>MATCH(G157,Plant_Matriz_Setup!$A$1:$AG$1)</f>
        <v>24</v>
      </c>
      <c r="J156" s="9" t="str">
        <f>VLOOKUP(G156,Plant_Matriz_Setup!$A$1:$AG$33,I156)</f>
        <v>1:00.0000</v>
      </c>
      <c r="K156" s="16" t="str">
        <f t="shared" si="17"/>
        <v>1:00.0000</v>
      </c>
      <c r="L156" s="17" t="str">
        <f t="shared" si="18"/>
        <v>:00.0000</v>
      </c>
      <c r="M156" s="18">
        <f t="shared" si="19"/>
        <v>9</v>
      </c>
      <c r="N156" s="18">
        <f t="shared" si="20"/>
        <v>8</v>
      </c>
      <c r="O156" s="18">
        <f t="shared" si="21"/>
        <v>1</v>
      </c>
      <c r="P156" s="19" t="str">
        <f t="shared" si="22"/>
        <v>1</v>
      </c>
      <c r="Q156" s="15">
        <f t="shared" si="24"/>
        <v>1</v>
      </c>
    </row>
    <row r="157" spans="2:17">
      <c r="B157" s="9">
        <f>IFERROR(MATCH(G157,pedidos_Lamin!$B$2:$B$169,0),0)</f>
        <v>0</v>
      </c>
      <c r="C157" s="9">
        <f>IFERROR(MATCH(G157,pedidos_conv!$B$2:$B$69,0),0)</f>
        <v>8</v>
      </c>
      <c r="D157" s="9">
        <f>IF(B157=0,0,VLOOKUP(G157,pedidos!$B$2:$N$237,4))</f>
        <v>0</v>
      </c>
      <c r="E157" s="9">
        <f>IF(C157=0,0,VLOOKUP(G157,pedidos_conv!$B$2:$N$69,4))</f>
        <v>239.39999999999998</v>
      </c>
      <c r="F157" s="9">
        <f t="shared" si="23"/>
        <v>154</v>
      </c>
      <c r="G157" s="14" t="s">
        <v>23</v>
      </c>
      <c r="H157" s="9">
        <f>MATCH(G157,Plant_Matriz_Setup!$A$1:$A$33)</f>
        <v>24</v>
      </c>
      <c r="I157" s="9">
        <f>MATCH(G158,Plant_Matriz_Setup!$A$1:$AG$1)</f>
        <v>23</v>
      </c>
      <c r="J157" s="9" t="str">
        <f>VLOOKUP(G157,Plant_Matriz_Setup!$A$1:$AG$33,I157)</f>
        <v>10:00.0000</v>
      </c>
      <c r="K157" s="16" t="str">
        <f t="shared" si="17"/>
        <v>10:00.0000</v>
      </c>
      <c r="L157" s="17" t="str">
        <f t="shared" si="18"/>
        <v>:00.0000</v>
      </c>
      <c r="M157" s="18">
        <f t="shared" si="19"/>
        <v>10</v>
      </c>
      <c r="N157" s="18">
        <f t="shared" si="20"/>
        <v>8</v>
      </c>
      <c r="O157" s="18">
        <f t="shared" si="21"/>
        <v>2</v>
      </c>
      <c r="P157" s="19" t="str">
        <f t="shared" si="22"/>
        <v>10</v>
      </c>
      <c r="Q157" s="15">
        <f t="shared" si="24"/>
        <v>10</v>
      </c>
    </row>
    <row r="158" spans="2:17">
      <c r="B158" s="9">
        <f>IFERROR(MATCH(G158,pedidos_Lamin!$B$2:$B$169,0),0)</f>
        <v>0</v>
      </c>
      <c r="C158" s="9">
        <f>IFERROR(MATCH(G158,pedidos_conv!$B$2:$B$69,0),0)</f>
        <v>7</v>
      </c>
      <c r="D158" s="9">
        <f>IF(B158=0,0,VLOOKUP(G158,pedidos!$B$2:$N$237,4))</f>
        <v>0</v>
      </c>
      <c r="E158" s="9">
        <f>IF(C158=0,0,VLOOKUP(G158,pedidos_conv!$B$2:$N$69,4))</f>
        <v>245.7</v>
      </c>
      <c r="F158" s="9">
        <f t="shared" si="23"/>
        <v>155</v>
      </c>
      <c r="G158" s="14" t="s">
        <v>22</v>
      </c>
      <c r="H158" s="9">
        <f>MATCH(G158,Plant_Matriz_Setup!$A$1:$A$33)</f>
        <v>23</v>
      </c>
      <c r="I158" s="9">
        <f>MATCH(G159,Plant_Matriz_Setup!$A$1:$AG$1)</f>
        <v>12</v>
      </c>
      <c r="J158" s="9" t="str">
        <f>VLOOKUP(G158,Plant_Matriz_Setup!$A$1:$AG$33,I158)</f>
        <v>1:00.0000</v>
      </c>
      <c r="K158" s="16" t="str">
        <f t="shared" si="17"/>
        <v>1:00.0000</v>
      </c>
      <c r="L158" s="17" t="str">
        <f t="shared" si="18"/>
        <v>:00.0000</v>
      </c>
      <c r="M158" s="18">
        <f t="shared" si="19"/>
        <v>9</v>
      </c>
      <c r="N158" s="18">
        <f t="shared" si="20"/>
        <v>8</v>
      </c>
      <c r="O158" s="18">
        <f t="shared" si="21"/>
        <v>1</v>
      </c>
      <c r="P158" s="19" t="str">
        <f t="shared" si="22"/>
        <v>1</v>
      </c>
      <c r="Q158" s="15">
        <f t="shared" si="24"/>
        <v>1</v>
      </c>
    </row>
    <row r="159" spans="2:17">
      <c r="B159" s="9">
        <f>IFERROR(MATCH(G159,pedidos_Lamin!$B$2:$B$169,0),0)</f>
        <v>15</v>
      </c>
      <c r="C159" s="9">
        <f>IFERROR(MATCH(G159,pedidos_conv!$B$2:$B$69,0),0)</f>
        <v>0</v>
      </c>
      <c r="D159" s="9">
        <f>IF(B159=0,0,VLOOKUP(G159,pedidos!$B$2:$N$237,4))</f>
        <v>226.79999999999998</v>
      </c>
      <c r="E159" s="9">
        <f>IF(C159=0,0,VLOOKUP(G159,pedidos_conv!$B$2:$N$69,4))</f>
        <v>0</v>
      </c>
      <c r="F159" s="9">
        <f t="shared" si="23"/>
        <v>156</v>
      </c>
      <c r="G159" s="14" t="s">
        <v>11</v>
      </c>
      <c r="H159" s="9">
        <f>MATCH(G159,Plant_Matriz_Setup!$A$1:$A$33)</f>
        <v>12</v>
      </c>
      <c r="I159" s="9">
        <f>MATCH(G160,Plant_Matriz_Setup!$A$1:$AG$1)</f>
        <v>11</v>
      </c>
      <c r="J159" s="9" t="str">
        <f>VLOOKUP(G159,Plant_Matriz_Setup!$A$1:$AG$33,I159)</f>
        <v>10:00.0000</v>
      </c>
      <c r="K159" s="16" t="str">
        <f t="shared" si="17"/>
        <v>10:00.0000</v>
      </c>
      <c r="L159" s="17" t="str">
        <f t="shared" si="18"/>
        <v>:00.0000</v>
      </c>
      <c r="M159" s="18">
        <f t="shared" si="19"/>
        <v>10</v>
      </c>
      <c r="N159" s="18">
        <f t="shared" si="20"/>
        <v>8</v>
      </c>
      <c r="O159" s="18">
        <f t="shared" si="21"/>
        <v>2</v>
      </c>
      <c r="P159" s="19" t="str">
        <f t="shared" si="22"/>
        <v>10</v>
      </c>
      <c r="Q159" s="15">
        <f t="shared" si="24"/>
        <v>10</v>
      </c>
    </row>
    <row r="160" spans="2:17">
      <c r="B160" s="9">
        <f>IFERROR(MATCH(G160,pedidos_Lamin!$B$2:$B$169,0),0)</f>
        <v>14</v>
      </c>
      <c r="C160" s="9">
        <f>IFERROR(MATCH(G160,pedidos_conv!$B$2:$B$69,0),0)</f>
        <v>0</v>
      </c>
      <c r="D160" s="9">
        <f>IF(B160=0,0,VLOOKUP(G160,pedidos!$B$2:$N$237,4))</f>
        <v>226.79999999999998</v>
      </c>
      <c r="E160" s="9">
        <f>IF(C160=0,0,VLOOKUP(G160,pedidos_conv!$B$2:$N$69,4))</f>
        <v>0</v>
      </c>
      <c r="F160" s="9">
        <f t="shared" si="23"/>
        <v>157</v>
      </c>
      <c r="G160" s="14" t="s">
        <v>10</v>
      </c>
      <c r="H160" s="9">
        <f>MATCH(G160,Plant_Matriz_Setup!$A$1:$A$33)</f>
        <v>11</v>
      </c>
      <c r="I160" s="9">
        <f>MATCH(G161,Plant_Matriz_Setup!$A$1:$AG$1)</f>
        <v>21</v>
      </c>
      <c r="J160" s="9" t="str">
        <f>VLOOKUP(G160,Plant_Matriz_Setup!$A$1:$AG$33,I160)</f>
        <v>5:00.0000</v>
      </c>
      <c r="K160" s="16" t="str">
        <f t="shared" si="17"/>
        <v>5:00.0000</v>
      </c>
      <c r="L160" s="17" t="str">
        <f t="shared" si="18"/>
        <v>:00.0000</v>
      </c>
      <c r="M160" s="18">
        <f t="shared" si="19"/>
        <v>9</v>
      </c>
      <c r="N160" s="18">
        <f t="shared" si="20"/>
        <v>8</v>
      </c>
      <c r="O160" s="18">
        <f t="shared" si="21"/>
        <v>1</v>
      </c>
      <c r="P160" s="19" t="str">
        <f t="shared" si="22"/>
        <v>5</v>
      </c>
      <c r="Q160" s="15">
        <f t="shared" si="24"/>
        <v>5</v>
      </c>
    </row>
    <row r="161" spans="2:17">
      <c r="B161" s="9">
        <f>IFERROR(MATCH(G161,pedidos_Lamin!$B$2:$B$169,0),0)</f>
        <v>0</v>
      </c>
      <c r="C161" s="9">
        <f>IFERROR(MATCH(G161,pedidos_conv!$B$2:$B$69,0),0)</f>
        <v>5</v>
      </c>
      <c r="D161" s="9">
        <f>IF(B161=0,0,VLOOKUP(G161,pedidos!$B$2:$N$237,4))</f>
        <v>0</v>
      </c>
      <c r="E161" s="9">
        <f>IF(C161=0,0,VLOOKUP(G161,pedidos_conv!$B$2:$N$69,4))</f>
        <v>220.5</v>
      </c>
      <c r="F161" s="9">
        <f t="shared" si="23"/>
        <v>158</v>
      </c>
      <c r="G161" s="14" t="s">
        <v>20</v>
      </c>
      <c r="H161" s="9">
        <f>MATCH(G161,Plant_Matriz_Setup!$A$1:$A$33)</f>
        <v>21</v>
      </c>
      <c r="I161" s="9">
        <f>MATCH(G162,Plant_Matriz_Setup!$A$1:$AG$1)</f>
        <v>10</v>
      </c>
      <c r="J161" s="9" t="str">
        <f>VLOOKUP(G161,Plant_Matriz_Setup!$A$1:$AG$33,I161)</f>
        <v>5:00.0000</v>
      </c>
      <c r="K161" s="16" t="str">
        <f t="shared" si="17"/>
        <v>5:00.0000</v>
      </c>
      <c r="L161" s="17" t="str">
        <f t="shared" si="18"/>
        <v>:00.0000</v>
      </c>
      <c r="M161" s="18">
        <f t="shared" si="19"/>
        <v>9</v>
      </c>
      <c r="N161" s="18">
        <f t="shared" si="20"/>
        <v>8</v>
      </c>
      <c r="O161" s="18">
        <f t="shared" si="21"/>
        <v>1</v>
      </c>
      <c r="P161" s="19" t="str">
        <f t="shared" si="22"/>
        <v>5</v>
      </c>
      <c r="Q161" s="15">
        <f t="shared" si="24"/>
        <v>5</v>
      </c>
    </row>
    <row r="162" spans="2:17">
      <c r="B162" s="9">
        <f>IFERROR(MATCH(G162,pedidos_Lamin!$B$2:$B$169,0),0)</f>
        <v>13</v>
      </c>
      <c r="C162" s="9">
        <f>IFERROR(MATCH(G162,pedidos_conv!$B$2:$B$69,0),0)</f>
        <v>0</v>
      </c>
      <c r="D162" s="9">
        <f>IF(B162=0,0,VLOOKUP(G162,pedidos!$B$2:$N$237,4))</f>
        <v>226.79999999999998</v>
      </c>
      <c r="E162" s="9">
        <f>IF(C162=0,0,VLOOKUP(G162,pedidos_conv!$B$2:$N$69,4))</f>
        <v>0</v>
      </c>
      <c r="F162" s="9">
        <f t="shared" si="23"/>
        <v>159</v>
      </c>
      <c r="G162" s="14" t="s">
        <v>9</v>
      </c>
      <c r="H162" s="9">
        <f>MATCH(G162,Plant_Matriz_Setup!$A$1:$A$33)</f>
        <v>10</v>
      </c>
      <c r="I162" s="9">
        <f>MATCH(G163,Plant_Matriz_Setup!$A$1:$AG$1)</f>
        <v>19</v>
      </c>
      <c r="J162" s="9" t="str">
        <f>VLOOKUP(G162,Plant_Matriz_Setup!$A$1:$AG$33,I162)</f>
        <v>2:00.0000</v>
      </c>
      <c r="K162" s="16" t="str">
        <f t="shared" si="17"/>
        <v>2:00.0000</v>
      </c>
      <c r="L162" s="17" t="str">
        <f t="shared" si="18"/>
        <v>:00.0000</v>
      </c>
      <c r="M162" s="18">
        <f t="shared" si="19"/>
        <v>9</v>
      </c>
      <c r="N162" s="18">
        <f t="shared" si="20"/>
        <v>8</v>
      </c>
      <c r="O162" s="18">
        <f t="shared" si="21"/>
        <v>1</v>
      </c>
      <c r="P162" s="19" t="str">
        <f t="shared" si="22"/>
        <v>2</v>
      </c>
      <c r="Q162" s="15">
        <f t="shared" si="24"/>
        <v>2</v>
      </c>
    </row>
    <row r="163" spans="2:17">
      <c r="B163" s="9">
        <f>IFERROR(MATCH(G163,pedidos_Lamin!$B$2:$B$169,0),0)</f>
        <v>0</v>
      </c>
      <c r="C163" s="9">
        <f>IFERROR(MATCH(G163,pedidos_conv!$B$2:$B$69,0),0)</f>
        <v>3</v>
      </c>
      <c r="D163" s="9">
        <f>IF(B163=0,0,VLOOKUP(G163,pedidos!$B$2:$N$237,4))</f>
        <v>0</v>
      </c>
      <c r="E163" s="9">
        <f>IF(C163=0,0,VLOOKUP(G163,pedidos_conv!$B$2:$N$69,4))</f>
        <v>226.79999999999998</v>
      </c>
      <c r="F163" s="9">
        <f t="shared" si="23"/>
        <v>160</v>
      </c>
      <c r="G163" s="14" t="s">
        <v>18</v>
      </c>
      <c r="H163" s="9">
        <f>MATCH(G163,Plant_Matriz_Setup!$A$1:$A$33)</f>
        <v>19</v>
      </c>
      <c r="I163" s="9">
        <f>MATCH(G164,Plant_Matriz_Setup!$A$1:$AG$1)</f>
        <v>9</v>
      </c>
      <c r="J163" s="9" t="str">
        <f>VLOOKUP(G163,Plant_Matriz_Setup!$A$1:$AG$33,I163)</f>
        <v>5:00.0000</v>
      </c>
      <c r="K163" s="16" t="str">
        <f t="shared" si="17"/>
        <v>5:00.0000</v>
      </c>
      <c r="L163" s="17" t="str">
        <f t="shared" si="18"/>
        <v>:00.0000</v>
      </c>
      <c r="M163" s="18">
        <f t="shared" si="19"/>
        <v>9</v>
      </c>
      <c r="N163" s="18">
        <f t="shared" si="20"/>
        <v>8</v>
      </c>
      <c r="O163" s="18">
        <f t="shared" si="21"/>
        <v>1</v>
      </c>
      <c r="P163" s="19" t="str">
        <f t="shared" si="22"/>
        <v>5</v>
      </c>
      <c r="Q163" s="15">
        <f t="shared" si="24"/>
        <v>5</v>
      </c>
    </row>
    <row r="164" spans="2:17">
      <c r="B164" s="9">
        <f>IFERROR(MATCH(G164,pedidos_Lamin!$B$2:$B$169,0),0)</f>
        <v>12</v>
      </c>
      <c r="C164" s="9">
        <f>IFERROR(MATCH(G164,pedidos_conv!$B$2:$B$69,0),0)</f>
        <v>0</v>
      </c>
      <c r="D164" s="9">
        <f>IF(B164=0,0,VLOOKUP(G164,pedidos!$B$2:$N$237,4))</f>
        <v>226.79999999999998</v>
      </c>
      <c r="E164" s="9">
        <f>IF(C164=0,0,VLOOKUP(G164,pedidos_conv!$B$2:$N$69,4))</f>
        <v>0</v>
      </c>
      <c r="F164" s="9">
        <f t="shared" si="23"/>
        <v>161</v>
      </c>
      <c r="G164" s="14" t="s">
        <v>8</v>
      </c>
      <c r="H164" s="9">
        <f>MATCH(G164,Plant_Matriz_Setup!$A$1:$A$33)</f>
        <v>9</v>
      </c>
      <c r="I164" s="9">
        <f>MATCH(G165,Plant_Matriz_Setup!$A$1:$AG$1)</f>
        <v>31</v>
      </c>
      <c r="J164" s="9" t="str">
        <f>VLOOKUP(G164,Plant_Matriz_Setup!$A$1:$AG$33,I164)</f>
        <v>3:00.0000</v>
      </c>
      <c r="K164" s="16" t="str">
        <f t="shared" si="17"/>
        <v>3:00.0000</v>
      </c>
      <c r="L164" s="17" t="str">
        <f t="shared" si="18"/>
        <v>:00.0000</v>
      </c>
      <c r="M164" s="18">
        <f t="shared" si="19"/>
        <v>9</v>
      </c>
      <c r="N164" s="18">
        <f t="shared" si="20"/>
        <v>8</v>
      </c>
      <c r="O164" s="18">
        <f t="shared" si="21"/>
        <v>1</v>
      </c>
      <c r="P164" s="19" t="str">
        <f t="shared" si="22"/>
        <v>3</v>
      </c>
      <c r="Q164" s="15">
        <f t="shared" si="24"/>
        <v>3</v>
      </c>
    </row>
    <row r="165" spans="2:17">
      <c r="B165" s="9">
        <f>IFERROR(MATCH(G165,pedidos_Lamin!$B$2:$B$169,0),0)</f>
        <v>3</v>
      </c>
      <c r="C165" s="9">
        <f>IFERROR(MATCH(G165,pedidos_conv!$B$2:$B$69,0),0)</f>
        <v>0</v>
      </c>
      <c r="D165" s="9">
        <f>IF(B165=0,0,VLOOKUP(G165,pedidos!$B$2:$N$237,4))</f>
        <v>226.79999999999998</v>
      </c>
      <c r="E165" s="9">
        <f>IF(C165=0,0,VLOOKUP(G165,pedidos_conv!$B$2:$N$69,4))</f>
        <v>0</v>
      </c>
      <c r="F165" s="9">
        <f t="shared" si="23"/>
        <v>162</v>
      </c>
      <c r="G165" s="14" t="s">
        <v>30</v>
      </c>
      <c r="H165" s="9">
        <f>MATCH(G165,Plant_Matriz_Setup!$A$1:$A$33)</f>
        <v>31</v>
      </c>
      <c r="I165" s="9">
        <f>MATCH(G166,Plant_Matriz_Setup!$A$1:$AG$1)</f>
        <v>24</v>
      </c>
      <c r="J165" s="9" t="str">
        <f>VLOOKUP(G165,Plant_Matriz_Setup!$A$1:$AG$33,I165)</f>
        <v>10:00.0000</v>
      </c>
      <c r="K165" s="16" t="str">
        <f t="shared" si="17"/>
        <v>10:00.0000</v>
      </c>
      <c r="L165" s="17" t="str">
        <f t="shared" si="18"/>
        <v>:00.0000</v>
      </c>
      <c r="M165" s="18">
        <f t="shared" si="19"/>
        <v>10</v>
      </c>
      <c r="N165" s="18">
        <f t="shared" si="20"/>
        <v>8</v>
      </c>
      <c r="O165" s="18">
        <f t="shared" si="21"/>
        <v>2</v>
      </c>
      <c r="P165" s="19" t="str">
        <f t="shared" si="22"/>
        <v>10</v>
      </c>
      <c r="Q165" s="15">
        <f t="shared" si="24"/>
        <v>10</v>
      </c>
    </row>
    <row r="166" spans="2:17">
      <c r="B166" s="9">
        <f>IFERROR(MATCH(G166,pedidos_Lamin!$B$2:$B$169,0),0)</f>
        <v>0</v>
      </c>
      <c r="C166" s="9">
        <f>IFERROR(MATCH(G166,pedidos_conv!$B$2:$B$69,0),0)</f>
        <v>8</v>
      </c>
      <c r="D166" s="9">
        <f>IF(B166=0,0,VLOOKUP(G166,pedidos!$B$2:$N$237,4))</f>
        <v>0</v>
      </c>
      <c r="E166" s="9">
        <f>IF(C166=0,0,VLOOKUP(G166,pedidos_conv!$B$2:$N$69,4))</f>
        <v>239.39999999999998</v>
      </c>
      <c r="F166" s="9">
        <f t="shared" si="23"/>
        <v>163</v>
      </c>
      <c r="G166" s="14" t="s">
        <v>23</v>
      </c>
      <c r="H166" s="9">
        <f>MATCH(G166,Plant_Matriz_Setup!$A$1:$A$33)</f>
        <v>24</v>
      </c>
      <c r="I166" s="9">
        <f>MATCH(G167,Plant_Matriz_Setup!$A$1:$AG$1)</f>
        <v>22</v>
      </c>
      <c r="J166" s="9" t="str">
        <f>VLOOKUP(G166,Plant_Matriz_Setup!$A$1:$AG$33,I166)</f>
        <v>5:00.0000</v>
      </c>
      <c r="K166" s="16" t="str">
        <f t="shared" si="17"/>
        <v>5:00.0000</v>
      </c>
      <c r="L166" s="17" t="str">
        <f t="shared" si="18"/>
        <v>:00.0000</v>
      </c>
      <c r="M166" s="18">
        <f t="shared" si="19"/>
        <v>9</v>
      </c>
      <c r="N166" s="18">
        <f t="shared" si="20"/>
        <v>8</v>
      </c>
      <c r="O166" s="18">
        <f t="shared" si="21"/>
        <v>1</v>
      </c>
      <c r="P166" s="19" t="str">
        <f t="shared" si="22"/>
        <v>5</v>
      </c>
      <c r="Q166" s="15">
        <f t="shared" si="24"/>
        <v>5</v>
      </c>
    </row>
    <row r="167" spans="2:17">
      <c r="B167" s="9">
        <f>IFERROR(MATCH(G167,pedidos_Lamin!$B$2:$B$169,0),0)</f>
        <v>0</v>
      </c>
      <c r="C167" s="9">
        <f>IFERROR(MATCH(G167,pedidos_conv!$B$2:$B$69,0),0)</f>
        <v>6</v>
      </c>
      <c r="D167" s="9">
        <f>IF(B167=0,0,VLOOKUP(G167,pedidos!$B$2:$N$237,4))</f>
        <v>0</v>
      </c>
      <c r="E167" s="9">
        <f>IF(C167=0,0,VLOOKUP(G167,pedidos_conv!$B$2:$N$69,4))</f>
        <v>220.5</v>
      </c>
      <c r="F167" s="9">
        <f t="shared" si="23"/>
        <v>164</v>
      </c>
      <c r="G167" s="14" t="s">
        <v>21</v>
      </c>
      <c r="H167" s="9">
        <f>MATCH(G167,Plant_Matriz_Setup!$A$1:$A$33)</f>
        <v>22</v>
      </c>
      <c r="I167" s="9">
        <f>MATCH(G168,Plant_Matriz_Setup!$A$1:$AG$1)</f>
        <v>29</v>
      </c>
      <c r="J167" s="9" t="str">
        <f>VLOOKUP(G167,Plant_Matriz_Setup!$A$1:$AG$33,I167)</f>
        <v>2:00.0000</v>
      </c>
      <c r="K167" s="16" t="str">
        <f t="shared" si="17"/>
        <v>2:00.0000</v>
      </c>
      <c r="L167" s="17" t="str">
        <f t="shared" si="18"/>
        <v>:00.0000</v>
      </c>
      <c r="M167" s="18">
        <f t="shared" si="19"/>
        <v>9</v>
      </c>
      <c r="N167" s="18">
        <f t="shared" si="20"/>
        <v>8</v>
      </c>
      <c r="O167" s="18">
        <f t="shared" si="21"/>
        <v>1</v>
      </c>
      <c r="P167" s="19" t="str">
        <f t="shared" si="22"/>
        <v>2</v>
      </c>
      <c r="Q167" s="15">
        <f t="shared" si="24"/>
        <v>2</v>
      </c>
    </row>
    <row r="168" spans="2:17">
      <c r="B168" s="9">
        <f>IFERROR(MATCH(G168,pedidos_Lamin!$B$2:$B$169,0),0)</f>
        <v>1</v>
      </c>
      <c r="C168" s="9">
        <f>IFERROR(MATCH(G168,pedidos_conv!$B$2:$B$69,0),0)</f>
        <v>0</v>
      </c>
      <c r="D168" s="9">
        <f>IF(B168=0,0,VLOOKUP(G168,pedidos!$B$2:$N$237,4))</f>
        <v>226.79999999999998</v>
      </c>
      <c r="E168" s="9">
        <f>IF(C168=0,0,VLOOKUP(G168,pedidos_conv!$B$2:$N$69,4))</f>
        <v>0</v>
      </c>
      <c r="F168" s="9">
        <f t="shared" si="23"/>
        <v>165</v>
      </c>
      <c r="G168" s="14" t="s">
        <v>28</v>
      </c>
      <c r="H168" s="9">
        <f>MATCH(G168,Plant_Matriz_Setup!$A$1:$A$33)</f>
        <v>29</v>
      </c>
      <c r="I168" s="9">
        <f>MATCH(G169,Plant_Matriz_Setup!$A$1:$AG$1)</f>
        <v>23</v>
      </c>
      <c r="J168" s="9" t="str">
        <f>VLOOKUP(G168,Plant_Matriz_Setup!$A$1:$AG$33,I168)</f>
        <v>2:00.0000</v>
      </c>
      <c r="K168" s="16" t="str">
        <f t="shared" si="17"/>
        <v>2:00.0000</v>
      </c>
      <c r="L168" s="17" t="str">
        <f t="shared" si="18"/>
        <v>:00.0000</v>
      </c>
      <c r="M168" s="18">
        <f t="shared" si="19"/>
        <v>9</v>
      </c>
      <c r="N168" s="18">
        <f t="shared" si="20"/>
        <v>8</v>
      </c>
      <c r="O168" s="18">
        <f t="shared" si="21"/>
        <v>1</v>
      </c>
      <c r="P168" s="19" t="str">
        <f t="shared" si="22"/>
        <v>2</v>
      </c>
      <c r="Q168" s="15">
        <f t="shared" si="24"/>
        <v>2</v>
      </c>
    </row>
    <row r="169" spans="2:17">
      <c r="B169" s="9">
        <f>IFERROR(MATCH(G169,pedidos_Lamin!$B$2:$B$169,0),0)</f>
        <v>0</v>
      </c>
      <c r="C169" s="9">
        <f>IFERROR(MATCH(G169,pedidos_conv!$B$2:$B$69,0),0)</f>
        <v>7</v>
      </c>
      <c r="D169" s="9">
        <f>IF(B169=0,0,VLOOKUP(G169,pedidos!$B$2:$N$237,4))</f>
        <v>0</v>
      </c>
      <c r="E169" s="9">
        <f>IF(C169=0,0,VLOOKUP(G169,pedidos_conv!$B$2:$N$69,4))</f>
        <v>245.7</v>
      </c>
      <c r="F169" s="9">
        <f t="shared" si="23"/>
        <v>166</v>
      </c>
      <c r="G169" s="14" t="s">
        <v>22</v>
      </c>
      <c r="H169" s="9">
        <f>MATCH(G169,Plant_Matriz_Setup!$A$1:$A$33)</f>
        <v>23</v>
      </c>
      <c r="I169" s="9">
        <f>MATCH(G170,Plant_Matriz_Setup!$A$1:$AG$1)</f>
        <v>16</v>
      </c>
      <c r="J169" s="9" t="str">
        <f>VLOOKUP(G169,Plant_Matriz_Setup!$A$1:$AG$33,I169)</f>
        <v>1:00.0000</v>
      </c>
      <c r="K169" s="16" t="str">
        <f t="shared" si="17"/>
        <v>1:00.0000</v>
      </c>
      <c r="L169" s="17" t="str">
        <f t="shared" si="18"/>
        <v>:00.0000</v>
      </c>
      <c r="M169" s="18">
        <f t="shared" si="19"/>
        <v>9</v>
      </c>
      <c r="N169" s="18">
        <f t="shared" si="20"/>
        <v>8</v>
      </c>
      <c r="O169" s="18">
        <f t="shared" si="21"/>
        <v>1</v>
      </c>
      <c r="P169" s="19" t="str">
        <f t="shared" si="22"/>
        <v>1</v>
      </c>
      <c r="Q169" s="15">
        <f t="shared" si="24"/>
        <v>1</v>
      </c>
    </row>
    <row r="170" spans="2:17">
      <c r="B170" s="9">
        <f>IFERROR(MATCH(G170,pedidos_Lamin!$B$2:$B$169,0),0)</f>
        <v>23</v>
      </c>
      <c r="C170" s="9">
        <f>IFERROR(MATCH(G170,pedidos_conv!$B$2:$B$69,0),0)</f>
        <v>0</v>
      </c>
      <c r="D170" s="9">
        <f>IF(B170=0,0,VLOOKUP(G170,pedidos!$B$2:$N$237,4))</f>
        <v>239.39999999999998</v>
      </c>
      <c r="E170" s="9">
        <f>IF(C170=0,0,VLOOKUP(G170,pedidos_conv!$B$2:$N$69,4))</f>
        <v>0</v>
      </c>
      <c r="F170" s="9">
        <f t="shared" si="23"/>
        <v>167</v>
      </c>
      <c r="G170" s="14" t="s">
        <v>15</v>
      </c>
      <c r="H170" s="9">
        <f>MATCH(G170,Plant_Matriz_Setup!$A$1:$A$33)</f>
        <v>16</v>
      </c>
      <c r="I170" s="9">
        <f>MATCH(G171,Plant_Matriz_Setup!$A$1:$AG$1)</f>
        <v>23</v>
      </c>
      <c r="J170" s="9" t="str">
        <f>VLOOKUP(G170,Plant_Matriz_Setup!$A$1:$AG$33,I170)</f>
        <v>2:00.0000</v>
      </c>
      <c r="K170" s="16" t="str">
        <f t="shared" si="17"/>
        <v>2:00.0000</v>
      </c>
      <c r="L170" s="17" t="str">
        <f t="shared" si="18"/>
        <v>:00.0000</v>
      </c>
      <c r="M170" s="18">
        <f t="shared" si="19"/>
        <v>9</v>
      </c>
      <c r="N170" s="18">
        <f t="shared" si="20"/>
        <v>8</v>
      </c>
      <c r="O170" s="18">
        <f t="shared" si="21"/>
        <v>1</v>
      </c>
      <c r="P170" s="19" t="str">
        <f t="shared" si="22"/>
        <v>2</v>
      </c>
      <c r="Q170" s="15">
        <f t="shared" si="24"/>
        <v>2</v>
      </c>
    </row>
    <row r="171" spans="2:17">
      <c r="B171" s="9">
        <f>IFERROR(MATCH(G171,pedidos_Lamin!$B$2:$B$169,0),0)</f>
        <v>0</v>
      </c>
      <c r="C171" s="9">
        <f>IFERROR(MATCH(G171,pedidos_conv!$B$2:$B$69,0),0)</f>
        <v>7</v>
      </c>
      <c r="D171" s="9">
        <f>IF(B171=0,0,VLOOKUP(G171,pedidos!$B$2:$N$237,4))</f>
        <v>0</v>
      </c>
      <c r="E171" s="9">
        <f>IF(C171=0,0,VLOOKUP(G171,pedidos_conv!$B$2:$N$69,4))</f>
        <v>245.7</v>
      </c>
      <c r="F171" s="9">
        <f t="shared" si="23"/>
        <v>168</v>
      </c>
      <c r="G171" s="14" t="s">
        <v>22</v>
      </c>
      <c r="H171" s="9">
        <f>MATCH(G171,Plant_Matriz_Setup!$A$1:$A$33)</f>
        <v>23</v>
      </c>
      <c r="I171" s="9">
        <f>MATCH(G172,Plant_Matriz_Setup!$A$1:$AG$1)</f>
        <v>28</v>
      </c>
      <c r="J171" s="9" t="str">
        <f>VLOOKUP(G171,Plant_Matriz_Setup!$A$1:$AG$33,I171)</f>
        <v>1:00.0000</v>
      </c>
      <c r="K171" s="16" t="str">
        <f t="shared" si="17"/>
        <v>1:00.0000</v>
      </c>
      <c r="L171" s="17" t="str">
        <f t="shared" si="18"/>
        <v>:00.0000</v>
      </c>
      <c r="M171" s="18">
        <f t="shared" si="19"/>
        <v>9</v>
      </c>
      <c r="N171" s="18">
        <f t="shared" si="20"/>
        <v>8</v>
      </c>
      <c r="O171" s="18">
        <f t="shared" si="21"/>
        <v>1</v>
      </c>
      <c r="P171" s="19" t="str">
        <f t="shared" si="22"/>
        <v>1</v>
      </c>
      <c r="Q171" s="15">
        <f t="shared" si="24"/>
        <v>1</v>
      </c>
    </row>
    <row r="172" spans="2:17">
      <c r="B172" s="9">
        <f>IFERROR(MATCH(G172,pedidos_Lamin!$B$2:$B$169,0),0)</f>
        <v>22</v>
      </c>
      <c r="C172" s="9">
        <f>IFERROR(MATCH(G172,pedidos_conv!$B$2:$B$69,0),0)</f>
        <v>0</v>
      </c>
      <c r="D172" s="9">
        <f>IF(B172=0,0,VLOOKUP(G172,pedidos!$B$2:$N$237,4))</f>
        <v>226.79999999999998</v>
      </c>
      <c r="E172" s="9">
        <f>IF(C172=0,0,VLOOKUP(G172,pedidos_conv!$B$2:$N$69,4))</f>
        <v>0</v>
      </c>
      <c r="F172" s="9">
        <f t="shared" si="23"/>
        <v>169</v>
      </c>
      <c r="G172" s="14" t="s">
        <v>27</v>
      </c>
      <c r="H172" s="9">
        <f>MATCH(G172,Plant_Matriz_Setup!$A$1:$A$33)</f>
        <v>28</v>
      </c>
      <c r="I172" s="9">
        <f>MATCH(G173,Plant_Matriz_Setup!$A$1:$AG$1)</f>
        <v>22</v>
      </c>
      <c r="J172" s="9" t="str">
        <f>VLOOKUP(G172,Plant_Matriz_Setup!$A$1:$AG$33,I172)</f>
        <v>1:00.0000</v>
      </c>
      <c r="K172" s="16" t="str">
        <f t="shared" si="17"/>
        <v>1:00.0000</v>
      </c>
      <c r="L172" s="17" t="str">
        <f t="shared" si="18"/>
        <v>:00.0000</v>
      </c>
      <c r="M172" s="18">
        <f t="shared" si="19"/>
        <v>9</v>
      </c>
      <c r="N172" s="18">
        <f t="shared" si="20"/>
        <v>8</v>
      </c>
      <c r="O172" s="18">
        <f t="shared" si="21"/>
        <v>1</v>
      </c>
      <c r="P172" s="19" t="str">
        <f t="shared" si="22"/>
        <v>1</v>
      </c>
      <c r="Q172" s="15">
        <f t="shared" si="24"/>
        <v>1</v>
      </c>
    </row>
    <row r="173" spans="2:17">
      <c r="B173" s="9">
        <f>IFERROR(MATCH(G173,pedidos_Lamin!$B$2:$B$169,0),0)</f>
        <v>0</v>
      </c>
      <c r="C173" s="9">
        <f>IFERROR(MATCH(G173,pedidos_conv!$B$2:$B$69,0),0)</f>
        <v>6</v>
      </c>
      <c r="D173" s="9">
        <f>IF(B173=0,0,VLOOKUP(G173,pedidos!$B$2:$N$237,4))</f>
        <v>0</v>
      </c>
      <c r="E173" s="9">
        <f>IF(C173=0,0,VLOOKUP(G173,pedidos_conv!$B$2:$N$69,4))</f>
        <v>220.5</v>
      </c>
      <c r="F173" s="9">
        <f t="shared" si="23"/>
        <v>170</v>
      </c>
      <c r="G173" s="14" t="s">
        <v>21</v>
      </c>
      <c r="H173" s="9">
        <f>MATCH(G173,Plant_Matriz_Setup!$A$1:$A$33)</f>
        <v>22</v>
      </c>
      <c r="I173" s="9">
        <f>MATCH(G174,Plant_Matriz_Setup!$A$1:$AG$1)</f>
        <v>27</v>
      </c>
      <c r="J173" s="9" t="str">
        <f>VLOOKUP(G173,Plant_Matriz_Setup!$A$1:$AG$33,I173)</f>
        <v>3:00.0000</v>
      </c>
      <c r="K173" s="16" t="str">
        <f t="shared" si="17"/>
        <v>3:00.0000</v>
      </c>
      <c r="L173" s="17" t="str">
        <f t="shared" si="18"/>
        <v>:00.0000</v>
      </c>
      <c r="M173" s="18">
        <f t="shared" si="19"/>
        <v>9</v>
      </c>
      <c r="N173" s="18">
        <f t="shared" si="20"/>
        <v>8</v>
      </c>
      <c r="O173" s="18">
        <f t="shared" si="21"/>
        <v>1</v>
      </c>
      <c r="P173" s="19" t="str">
        <f t="shared" si="22"/>
        <v>3</v>
      </c>
      <c r="Q173" s="15">
        <f t="shared" si="24"/>
        <v>3</v>
      </c>
    </row>
    <row r="174" spans="2:17">
      <c r="B174" s="9">
        <f>IFERROR(MATCH(G174,pedidos_Lamin!$B$2:$B$169,0),0)</f>
        <v>21</v>
      </c>
      <c r="C174" s="9">
        <f>IFERROR(MATCH(G174,pedidos_conv!$B$2:$B$69,0),0)</f>
        <v>0</v>
      </c>
      <c r="D174" s="9">
        <f>IF(B174=0,0,VLOOKUP(G174,pedidos!$B$2:$N$237,4))</f>
        <v>226.79999999999998</v>
      </c>
      <c r="E174" s="9">
        <f>IF(C174=0,0,VLOOKUP(G174,pedidos_conv!$B$2:$N$69,4))</f>
        <v>0</v>
      </c>
      <c r="F174" s="9">
        <f t="shared" si="23"/>
        <v>171</v>
      </c>
      <c r="G174" s="14" t="s">
        <v>26</v>
      </c>
      <c r="H174" s="9">
        <f>MATCH(G174,Plant_Matriz_Setup!$A$1:$A$33)</f>
        <v>27</v>
      </c>
      <c r="I174" s="9">
        <f>MATCH(G175,Plant_Matriz_Setup!$A$1:$AG$1)</f>
        <v>14</v>
      </c>
      <c r="J174" s="9" t="str">
        <f>VLOOKUP(G174,Plant_Matriz_Setup!$A$1:$AG$33,I174)</f>
        <v>3:00.0000</v>
      </c>
      <c r="K174" s="16" t="str">
        <f t="shared" si="17"/>
        <v>3:00.0000</v>
      </c>
      <c r="L174" s="17" t="str">
        <f t="shared" si="18"/>
        <v>:00.0000</v>
      </c>
      <c r="M174" s="18">
        <f t="shared" si="19"/>
        <v>9</v>
      </c>
      <c r="N174" s="18">
        <f t="shared" si="20"/>
        <v>8</v>
      </c>
      <c r="O174" s="18">
        <f t="shared" si="21"/>
        <v>1</v>
      </c>
      <c r="P174" s="19" t="str">
        <f t="shared" si="22"/>
        <v>3</v>
      </c>
      <c r="Q174" s="15">
        <f t="shared" si="24"/>
        <v>3</v>
      </c>
    </row>
    <row r="175" spans="2:17">
      <c r="B175" s="9">
        <f>IFERROR(MATCH(G175,pedidos_Lamin!$B$2:$B$169,0),0)</f>
        <v>17</v>
      </c>
      <c r="C175" s="9">
        <f>IFERROR(MATCH(G175,pedidos_conv!$B$2:$B$69,0),0)</f>
        <v>0</v>
      </c>
      <c r="D175" s="9">
        <f>IF(B175=0,0,VLOOKUP(G175,pedidos!$B$2:$N$237,4))</f>
        <v>226.79999999999998</v>
      </c>
      <c r="E175" s="9">
        <f>IF(C175=0,0,VLOOKUP(G175,pedidos_conv!$B$2:$N$69,4))</f>
        <v>0</v>
      </c>
      <c r="F175" s="9">
        <f t="shared" si="23"/>
        <v>172</v>
      </c>
      <c r="G175" s="14" t="s">
        <v>13</v>
      </c>
      <c r="H175" s="9">
        <f>MATCH(G175,Plant_Matriz_Setup!$A$1:$A$33)</f>
        <v>14</v>
      </c>
      <c r="I175" s="9">
        <f>MATCH(G176,Plant_Matriz_Setup!$A$1:$AG$1)</f>
        <v>21</v>
      </c>
      <c r="J175" s="9" t="str">
        <f>VLOOKUP(G175,Plant_Matriz_Setup!$A$1:$AG$33,I175)</f>
        <v>10:00.0000</v>
      </c>
      <c r="K175" s="16" t="str">
        <f t="shared" si="17"/>
        <v>10:00.0000</v>
      </c>
      <c r="L175" s="17" t="str">
        <f t="shared" si="18"/>
        <v>:00.0000</v>
      </c>
      <c r="M175" s="18">
        <f t="shared" si="19"/>
        <v>10</v>
      </c>
      <c r="N175" s="18">
        <f t="shared" si="20"/>
        <v>8</v>
      </c>
      <c r="O175" s="18">
        <f t="shared" si="21"/>
        <v>2</v>
      </c>
      <c r="P175" s="19" t="str">
        <f t="shared" si="22"/>
        <v>10</v>
      </c>
      <c r="Q175" s="15">
        <f t="shared" si="24"/>
        <v>10</v>
      </c>
    </row>
    <row r="176" spans="2:17">
      <c r="B176" s="9">
        <f>IFERROR(MATCH(G176,pedidos_Lamin!$B$2:$B$169,0),0)</f>
        <v>0</v>
      </c>
      <c r="C176" s="9">
        <f>IFERROR(MATCH(G176,pedidos_conv!$B$2:$B$69,0),0)</f>
        <v>5</v>
      </c>
      <c r="D176" s="9">
        <f>IF(B176=0,0,VLOOKUP(G176,pedidos!$B$2:$N$237,4))</f>
        <v>0</v>
      </c>
      <c r="E176" s="9">
        <f>IF(C176=0,0,VLOOKUP(G176,pedidos_conv!$B$2:$N$69,4))</f>
        <v>220.5</v>
      </c>
      <c r="F176" s="9">
        <f t="shared" si="23"/>
        <v>173</v>
      </c>
      <c r="G176" s="14" t="s">
        <v>20</v>
      </c>
      <c r="H176" s="9">
        <f>MATCH(G176,Plant_Matriz_Setup!$A$1:$A$33)</f>
        <v>21</v>
      </c>
      <c r="I176" s="9">
        <f>MATCH(G177,Plant_Matriz_Setup!$A$1:$AG$1)</f>
        <v>24</v>
      </c>
      <c r="J176" s="9" t="str">
        <f>VLOOKUP(G176,Plant_Matriz_Setup!$A$1:$AG$33,I176)</f>
        <v>5:00.0000</v>
      </c>
      <c r="K176" s="16" t="str">
        <f t="shared" si="17"/>
        <v>5:00.0000</v>
      </c>
      <c r="L176" s="17" t="str">
        <f t="shared" si="18"/>
        <v>:00.0000</v>
      </c>
      <c r="M176" s="18">
        <f t="shared" si="19"/>
        <v>9</v>
      </c>
      <c r="N176" s="18">
        <f t="shared" si="20"/>
        <v>8</v>
      </c>
      <c r="O176" s="18">
        <f t="shared" si="21"/>
        <v>1</v>
      </c>
      <c r="P176" s="19" t="str">
        <f t="shared" si="22"/>
        <v>5</v>
      </c>
      <c r="Q176" s="15">
        <f t="shared" si="24"/>
        <v>5</v>
      </c>
    </row>
    <row r="177" spans="2:17">
      <c r="B177" s="9">
        <f>IFERROR(MATCH(G177,pedidos_Lamin!$B$2:$B$169,0),0)</f>
        <v>0</v>
      </c>
      <c r="C177" s="9">
        <f>IFERROR(MATCH(G177,pedidos_conv!$B$2:$B$69,0),0)</f>
        <v>8</v>
      </c>
      <c r="D177" s="9">
        <f>IF(B177=0,0,VLOOKUP(G177,pedidos!$B$2:$N$237,4))</f>
        <v>0</v>
      </c>
      <c r="E177" s="9">
        <f>IF(C177=0,0,VLOOKUP(G177,pedidos_conv!$B$2:$N$69,4))</f>
        <v>239.39999999999998</v>
      </c>
      <c r="F177" s="9">
        <f t="shared" si="23"/>
        <v>174</v>
      </c>
      <c r="G177" s="14" t="s">
        <v>23</v>
      </c>
      <c r="H177" s="9">
        <f>MATCH(G177,Plant_Matriz_Setup!$A$1:$A$33)</f>
        <v>24</v>
      </c>
      <c r="I177" s="9">
        <f>MATCH(G178,Plant_Matriz_Setup!$A$1:$AG$1)</f>
        <v>12</v>
      </c>
      <c r="J177" s="9" t="str">
        <f>VLOOKUP(G177,Plant_Matriz_Setup!$A$1:$AG$33,I177)</f>
        <v>5:00.0000</v>
      </c>
      <c r="K177" s="16" t="str">
        <f t="shared" si="17"/>
        <v>5:00.0000</v>
      </c>
      <c r="L177" s="17" t="str">
        <f t="shared" si="18"/>
        <v>:00.0000</v>
      </c>
      <c r="M177" s="18">
        <f t="shared" si="19"/>
        <v>9</v>
      </c>
      <c r="N177" s="18">
        <f t="shared" si="20"/>
        <v>8</v>
      </c>
      <c r="O177" s="18">
        <f t="shared" si="21"/>
        <v>1</v>
      </c>
      <c r="P177" s="19" t="str">
        <f t="shared" si="22"/>
        <v>5</v>
      </c>
      <c r="Q177" s="15">
        <f t="shared" si="24"/>
        <v>5</v>
      </c>
    </row>
    <row r="178" spans="2:17">
      <c r="B178" s="9">
        <f>IFERROR(MATCH(G178,pedidos_Lamin!$B$2:$B$169,0),0)</f>
        <v>15</v>
      </c>
      <c r="C178" s="9">
        <f>IFERROR(MATCH(G178,pedidos_conv!$B$2:$B$69,0),0)</f>
        <v>0</v>
      </c>
      <c r="D178" s="9">
        <f>IF(B178=0,0,VLOOKUP(G178,pedidos!$B$2:$N$237,4))</f>
        <v>226.79999999999998</v>
      </c>
      <c r="E178" s="9">
        <f>IF(C178=0,0,VLOOKUP(G178,pedidos_conv!$B$2:$N$69,4))</f>
        <v>0</v>
      </c>
      <c r="F178" s="9">
        <f t="shared" si="23"/>
        <v>175</v>
      </c>
      <c r="G178" s="14" t="s">
        <v>11</v>
      </c>
      <c r="H178" s="9">
        <f>MATCH(G178,Plant_Matriz_Setup!$A$1:$A$33)</f>
        <v>12</v>
      </c>
      <c r="I178" s="9">
        <f>MATCH(G179,Plant_Matriz_Setup!$A$1:$AG$1)</f>
        <v>23</v>
      </c>
      <c r="J178" s="9" t="str">
        <f>VLOOKUP(G178,Plant_Matriz_Setup!$A$1:$AG$33,I178)</f>
        <v>5:00.0000</v>
      </c>
      <c r="K178" s="16" t="str">
        <f t="shared" si="17"/>
        <v>5:00.0000</v>
      </c>
      <c r="L178" s="17" t="str">
        <f t="shared" si="18"/>
        <v>:00.0000</v>
      </c>
      <c r="M178" s="18">
        <f t="shared" si="19"/>
        <v>9</v>
      </c>
      <c r="N178" s="18">
        <f t="shared" si="20"/>
        <v>8</v>
      </c>
      <c r="O178" s="18">
        <f t="shared" si="21"/>
        <v>1</v>
      </c>
      <c r="P178" s="19" t="str">
        <f t="shared" si="22"/>
        <v>5</v>
      </c>
      <c r="Q178" s="15">
        <f t="shared" si="24"/>
        <v>5</v>
      </c>
    </row>
    <row r="179" spans="2:17">
      <c r="B179" s="9">
        <f>IFERROR(MATCH(G179,pedidos_Lamin!$B$2:$B$169,0),0)</f>
        <v>0</v>
      </c>
      <c r="C179" s="9">
        <f>IFERROR(MATCH(G179,pedidos_conv!$B$2:$B$69,0),0)</f>
        <v>7</v>
      </c>
      <c r="D179" s="9">
        <f>IF(B179=0,0,VLOOKUP(G179,pedidos!$B$2:$N$237,4))</f>
        <v>0</v>
      </c>
      <c r="E179" s="9">
        <f>IF(C179=0,0,VLOOKUP(G179,pedidos_conv!$B$2:$N$69,4))</f>
        <v>245.7</v>
      </c>
      <c r="F179" s="9">
        <f t="shared" si="23"/>
        <v>176</v>
      </c>
      <c r="G179" s="14" t="s">
        <v>22</v>
      </c>
      <c r="H179" s="9">
        <f>MATCH(G179,Plant_Matriz_Setup!$A$1:$A$33)</f>
        <v>23</v>
      </c>
      <c r="I179" s="9">
        <f>MATCH(G180,Plant_Matriz_Setup!$A$1:$AG$1)</f>
        <v>22</v>
      </c>
      <c r="J179" s="9" t="str">
        <f>VLOOKUP(G179,Plant_Matriz_Setup!$A$1:$AG$33,I179)</f>
        <v>3:00.0000</v>
      </c>
      <c r="K179" s="16" t="str">
        <f t="shared" si="17"/>
        <v>3:00.0000</v>
      </c>
      <c r="L179" s="17" t="str">
        <f t="shared" si="18"/>
        <v>:00.0000</v>
      </c>
      <c r="M179" s="18">
        <f t="shared" si="19"/>
        <v>9</v>
      </c>
      <c r="N179" s="18">
        <f t="shared" si="20"/>
        <v>8</v>
      </c>
      <c r="O179" s="18">
        <f t="shared" si="21"/>
        <v>1</v>
      </c>
      <c r="P179" s="19" t="str">
        <f t="shared" si="22"/>
        <v>3</v>
      </c>
      <c r="Q179" s="15">
        <f t="shared" si="24"/>
        <v>3</v>
      </c>
    </row>
    <row r="180" spans="2:17">
      <c r="B180" s="9">
        <f>IFERROR(MATCH(G180,pedidos_Lamin!$B$2:$B$169,0),0)</f>
        <v>0</v>
      </c>
      <c r="C180" s="9">
        <f>IFERROR(MATCH(G180,pedidos_conv!$B$2:$B$69,0),0)</f>
        <v>6</v>
      </c>
      <c r="D180" s="9">
        <f>IF(B180=0,0,VLOOKUP(G180,pedidos!$B$2:$N$237,4))</f>
        <v>0</v>
      </c>
      <c r="E180" s="9">
        <f>IF(C180=0,0,VLOOKUP(G180,pedidos_conv!$B$2:$N$69,4))</f>
        <v>220.5</v>
      </c>
      <c r="F180" s="9">
        <f t="shared" si="23"/>
        <v>177</v>
      </c>
      <c r="G180" s="14" t="s">
        <v>21</v>
      </c>
      <c r="H180" s="9">
        <f>MATCH(G180,Plant_Matriz_Setup!$A$1:$A$33)</f>
        <v>22</v>
      </c>
      <c r="I180" s="9">
        <f>MATCH(G181,Plant_Matriz_Setup!$A$1:$AG$1)</f>
        <v>11</v>
      </c>
      <c r="J180" s="9" t="str">
        <f>VLOOKUP(G180,Plant_Matriz_Setup!$A$1:$AG$33,I180)</f>
        <v>5:00.0000</v>
      </c>
      <c r="K180" s="16" t="str">
        <f t="shared" si="17"/>
        <v>5:00.0000</v>
      </c>
      <c r="L180" s="17" t="str">
        <f t="shared" si="18"/>
        <v>:00.0000</v>
      </c>
      <c r="M180" s="18">
        <f t="shared" si="19"/>
        <v>9</v>
      </c>
      <c r="N180" s="18">
        <f t="shared" si="20"/>
        <v>8</v>
      </c>
      <c r="O180" s="18">
        <f t="shared" si="21"/>
        <v>1</v>
      </c>
      <c r="P180" s="19" t="str">
        <f t="shared" si="22"/>
        <v>5</v>
      </c>
      <c r="Q180" s="15">
        <f t="shared" si="24"/>
        <v>5</v>
      </c>
    </row>
    <row r="181" spans="2:17">
      <c r="B181" s="9">
        <f>IFERROR(MATCH(G181,pedidos_Lamin!$B$2:$B$169,0),0)</f>
        <v>14</v>
      </c>
      <c r="C181" s="9">
        <f>IFERROR(MATCH(G181,pedidos_conv!$B$2:$B$69,0),0)</f>
        <v>0</v>
      </c>
      <c r="D181" s="9">
        <f>IF(B181=0,0,VLOOKUP(G181,pedidos!$B$2:$N$237,4))</f>
        <v>226.79999999999998</v>
      </c>
      <c r="E181" s="9">
        <f>IF(C181=0,0,VLOOKUP(G181,pedidos_conv!$B$2:$N$69,4))</f>
        <v>0</v>
      </c>
      <c r="F181" s="9">
        <f t="shared" si="23"/>
        <v>178</v>
      </c>
      <c r="G181" s="14" t="s">
        <v>10</v>
      </c>
      <c r="H181" s="9">
        <f>MATCH(G181,Plant_Matriz_Setup!$A$1:$A$33)</f>
        <v>11</v>
      </c>
      <c r="I181" s="9">
        <f>MATCH(G182,Plant_Matriz_Setup!$A$1:$AG$1)</f>
        <v>10</v>
      </c>
      <c r="J181" s="9" t="str">
        <f>VLOOKUP(G181,Plant_Matriz_Setup!$A$1:$AG$33,I181)</f>
        <v>3:00.0000</v>
      </c>
      <c r="K181" s="16" t="str">
        <f t="shared" si="17"/>
        <v>3:00.0000</v>
      </c>
      <c r="L181" s="17" t="str">
        <f t="shared" si="18"/>
        <v>:00.0000</v>
      </c>
      <c r="M181" s="18">
        <f t="shared" si="19"/>
        <v>9</v>
      </c>
      <c r="N181" s="18">
        <f t="shared" si="20"/>
        <v>8</v>
      </c>
      <c r="O181" s="18">
        <f t="shared" si="21"/>
        <v>1</v>
      </c>
      <c r="P181" s="19" t="str">
        <f t="shared" si="22"/>
        <v>3</v>
      </c>
      <c r="Q181" s="15">
        <f t="shared" si="24"/>
        <v>3</v>
      </c>
    </row>
    <row r="182" spans="2:17">
      <c r="B182" s="9">
        <f>IFERROR(MATCH(G182,pedidos_Lamin!$B$2:$B$169,0),0)</f>
        <v>13</v>
      </c>
      <c r="C182" s="9">
        <f>IFERROR(MATCH(G182,pedidos_conv!$B$2:$B$69,0),0)</f>
        <v>0</v>
      </c>
      <c r="D182" s="9">
        <f>IF(B182=0,0,VLOOKUP(G182,pedidos!$B$2:$N$237,4))</f>
        <v>226.79999999999998</v>
      </c>
      <c r="E182" s="9">
        <f>IF(C182=0,0,VLOOKUP(G182,pedidos_conv!$B$2:$N$69,4))</f>
        <v>0</v>
      </c>
      <c r="F182" s="9">
        <f t="shared" si="23"/>
        <v>179</v>
      </c>
      <c r="G182" s="14" t="s">
        <v>9</v>
      </c>
      <c r="H182" s="9">
        <f>MATCH(G182,Plant_Matriz_Setup!$A$1:$A$33)</f>
        <v>10</v>
      </c>
      <c r="I182" s="9">
        <f>MATCH(G183,Plant_Matriz_Setup!$A$1:$AG$1)</f>
        <v>24</v>
      </c>
      <c r="J182" s="9" t="str">
        <f>VLOOKUP(G182,Plant_Matriz_Setup!$A$1:$AG$33,I182)</f>
        <v>3:00.0000</v>
      </c>
      <c r="K182" s="16" t="str">
        <f t="shared" si="17"/>
        <v>3:00.0000</v>
      </c>
      <c r="L182" s="17" t="str">
        <f t="shared" si="18"/>
        <v>:00.0000</v>
      </c>
      <c r="M182" s="18">
        <f t="shared" si="19"/>
        <v>9</v>
      </c>
      <c r="N182" s="18">
        <f t="shared" si="20"/>
        <v>8</v>
      </c>
      <c r="O182" s="18">
        <f t="shared" si="21"/>
        <v>1</v>
      </c>
      <c r="P182" s="19" t="str">
        <f t="shared" si="22"/>
        <v>3</v>
      </c>
      <c r="Q182" s="15">
        <f t="shared" si="24"/>
        <v>3</v>
      </c>
    </row>
    <row r="183" spans="2:17">
      <c r="B183" s="9">
        <f>IFERROR(MATCH(G183,pedidos_Lamin!$B$2:$B$169,0),0)</f>
        <v>0</v>
      </c>
      <c r="C183" s="9">
        <f>IFERROR(MATCH(G183,pedidos_conv!$B$2:$B$69,0),0)</f>
        <v>8</v>
      </c>
      <c r="D183" s="9">
        <f>IF(B183=0,0,VLOOKUP(G183,pedidos!$B$2:$N$237,4))</f>
        <v>0</v>
      </c>
      <c r="E183" s="9">
        <f>IF(C183=0,0,VLOOKUP(G183,pedidos_conv!$B$2:$N$69,4))</f>
        <v>239.39999999999998</v>
      </c>
      <c r="F183" s="9">
        <f t="shared" si="23"/>
        <v>180</v>
      </c>
      <c r="G183" s="14" t="s">
        <v>23</v>
      </c>
      <c r="H183" s="9">
        <f>MATCH(G183,Plant_Matriz_Setup!$A$1:$A$33)</f>
        <v>24</v>
      </c>
      <c r="I183" s="9">
        <f>MATCH(G184,Plant_Matriz_Setup!$A$1:$AG$1)</f>
        <v>9</v>
      </c>
      <c r="J183" s="9" t="str">
        <f>VLOOKUP(G183,Plant_Matriz_Setup!$A$1:$AG$33,I183)</f>
        <v>10:00.0000</v>
      </c>
      <c r="K183" s="16" t="str">
        <f t="shared" si="17"/>
        <v>10:00.0000</v>
      </c>
      <c r="L183" s="17" t="str">
        <f t="shared" si="18"/>
        <v>:00.0000</v>
      </c>
      <c r="M183" s="18">
        <f t="shared" si="19"/>
        <v>10</v>
      </c>
      <c r="N183" s="18">
        <f t="shared" si="20"/>
        <v>8</v>
      </c>
      <c r="O183" s="18">
        <f t="shared" si="21"/>
        <v>2</v>
      </c>
      <c r="P183" s="19" t="str">
        <f t="shared" si="22"/>
        <v>10</v>
      </c>
      <c r="Q183" s="15">
        <f t="shared" si="24"/>
        <v>10</v>
      </c>
    </row>
    <row r="184" spans="2:17">
      <c r="B184" s="9">
        <f>IFERROR(MATCH(G184,pedidos_Lamin!$B$2:$B$169,0),0)</f>
        <v>12</v>
      </c>
      <c r="C184" s="9">
        <f>IFERROR(MATCH(G184,pedidos_conv!$B$2:$B$69,0),0)</f>
        <v>0</v>
      </c>
      <c r="D184" s="9">
        <f>IF(B184=0,0,VLOOKUP(G184,pedidos!$B$2:$N$237,4))</f>
        <v>226.79999999999998</v>
      </c>
      <c r="E184" s="9">
        <f>IF(C184=0,0,VLOOKUP(G184,pedidos_conv!$B$2:$N$69,4))</f>
        <v>0</v>
      </c>
      <c r="F184" s="9">
        <f t="shared" si="23"/>
        <v>181</v>
      </c>
      <c r="G184" s="14" t="s">
        <v>8</v>
      </c>
      <c r="H184" s="9">
        <f>MATCH(G184,Plant_Matriz_Setup!$A$1:$A$33)</f>
        <v>9</v>
      </c>
      <c r="I184" s="9">
        <f>MATCH(G185,Plant_Matriz_Setup!$A$1:$AG$1)</f>
        <v>19</v>
      </c>
      <c r="J184" s="9" t="str">
        <f>VLOOKUP(G184,Plant_Matriz_Setup!$A$1:$AG$33,I184)</f>
        <v>10:00.0000</v>
      </c>
      <c r="K184" s="16" t="str">
        <f t="shared" si="17"/>
        <v>10:00.0000</v>
      </c>
      <c r="L184" s="17" t="str">
        <f t="shared" si="18"/>
        <v>:00.0000</v>
      </c>
      <c r="M184" s="18">
        <f t="shared" si="19"/>
        <v>10</v>
      </c>
      <c r="N184" s="18">
        <f t="shared" si="20"/>
        <v>8</v>
      </c>
      <c r="O184" s="18">
        <f t="shared" si="21"/>
        <v>2</v>
      </c>
      <c r="P184" s="19" t="str">
        <f t="shared" si="22"/>
        <v>10</v>
      </c>
      <c r="Q184" s="15">
        <f t="shared" si="24"/>
        <v>10</v>
      </c>
    </row>
    <row r="185" spans="2:17">
      <c r="B185" s="9">
        <f>IFERROR(MATCH(G185,pedidos_Lamin!$B$2:$B$169,0),0)</f>
        <v>0</v>
      </c>
      <c r="C185" s="9">
        <f>IFERROR(MATCH(G185,pedidos_conv!$B$2:$B$69,0),0)</f>
        <v>3</v>
      </c>
      <c r="D185" s="9">
        <f>IF(B185=0,0,VLOOKUP(G185,pedidos!$B$2:$N$237,4))</f>
        <v>0</v>
      </c>
      <c r="E185" s="9">
        <f>IF(C185=0,0,VLOOKUP(G185,pedidos_conv!$B$2:$N$69,4))</f>
        <v>226.79999999999998</v>
      </c>
      <c r="F185" s="9">
        <f t="shared" si="23"/>
        <v>182</v>
      </c>
      <c r="G185" s="14" t="s">
        <v>18</v>
      </c>
      <c r="H185" s="9">
        <f>MATCH(G185,Plant_Matriz_Setup!$A$1:$A$33)</f>
        <v>19</v>
      </c>
      <c r="I185" s="9">
        <f>MATCH(G186,Plant_Matriz_Setup!$A$1:$AG$1)</f>
        <v>31</v>
      </c>
      <c r="J185" s="9" t="str">
        <f>VLOOKUP(G185,Plant_Matriz_Setup!$A$1:$AG$33,I185)</f>
        <v>1:00.0000</v>
      </c>
      <c r="K185" s="16" t="str">
        <f t="shared" si="17"/>
        <v>1:00.0000</v>
      </c>
      <c r="L185" s="17" t="str">
        <f t="shared" si="18"/>
        <v>:00.0000</v>
      </c>
      <c r="M185" s="18">
        <f t="shared" si="19"/>
        <v>9</v>
      </c>
      <c r="N185" s="18">
        <f t="shared" si="20"/>
        <v>8</v>
      </c>
      <c r="O185" s="18">
        <f t="shared" si="21"/>
        <v>1</v>
      </c>
      <c r="P185" s="19" t="str">
        <f t="shared" si="22"/>
        <v>1</v>
      </c>
      <c r="Q185" s="15">
        <f t="shared" si="24"/>
        <v>1</v>
      </c>
    </row>
    <row r="186" spans="2:17">
      <c r="B186" s="9">
        <f>IFERROR(MATCH(G186,pedidos_Lamin!$B$2:$B$169,0),0)</f>
        <v>3</v>
      </c>
      <c r="C186" s="9">
        <f>IFERROR(MATCH(G186,pedidos_conv!$B$2:$B$69,0),0)</f>
        <v>0</v>
      </c>
      <c r="D186" s="9">
        <f>IF(B186=0,0,VLOOKUP(G186,pedidos!$B$2:$N$237,4))</f>
        <v>226.79999999999998</v>
      </c>
      <c r="E186" s="9">
        <f>IF(C186=0,0,VLOOKUP(G186,pedidos_conv!$B$2:$N$69,4))</f>
        <v>0</v>
      </c>
      <c r="F186" s="9">
        <f t="shared" si="23"/>
        <v>183</v>
      </c>
      <c r="G186" s="14" t="s">
        <v>30</v>
      </c>
      <c r="H186" s="9">
        <f>MATCH(G186,Plant_Matriz_Setup!$A$1:$A$33)</f>
        <v>31</v>
      </c>
      <c r="I186" s="9">
        <f>MATCH(G187,Plant_Matriz_Setup!$A$1:$AG$1)</f>
        <v>29</v>
      </c>
      <c r="J186" s="9" t="str">
        <f>VLOOKUP(G186,Plant_Matriz_Setup!$A$1:$AG$33,I186)</f>
        <v>5:00.0000</v>
      </c>
      <c r="K186" s="16" t="str">
        <f t="shared" si="17"/>
        <v>5:00.0000</v>
      </c>
      <c r="L186" s="17" t="str">
        <f t="shared" si="18"/>
        <v>:00.0000</v>
      </c>
      <c r="M186" s="18">
        <f t="shared" si="19"/>
        <v>9</v>
      </c>
      <c r="N186" s="18">
        <f t="shared" si="20"/>
        <v>8</v>
      </c>
      <c r="O186" s="18">
        <f t="shared" si="21"/>
        <v>1</v>
      </c>
      <c r="P186" s="19" t="str">
        <f t="shared" si="22"/>
        <v>5</v>
      </c>
      <c r="Q186" s="15">
        <f t="shared" si="24"/>
        <v>5</v>
      </c>
    </row>
    <row r="187" spans="2:17">
      <c r="B187" s="9">
        <f>IFERROR(MATCH(G187,pedidos_Lamin!$B$2:$B$169,0),0)</f>
        <v>1</v>
      </c>
      <c r="C187" s="9">
        <f>IFERROR(MATCH(G187,pedidos_conv!$B$2:$B$69,0),0)</f>
        <v>0</v>
      </c>
      <c r="D187" s="9">
        <f>IF(B187=0,0,VLOOKUP(G187,pedidos!$B$2:$N$237,4))</f>
        <v>226.79999999999998</v>
      </c>
      <c r="E187" s="9">
        <f>IF(C187=0,0,VLOOKUP(G187,pedidos_conv!$B$2:$N$69,4))</f>
        <v>0</v>
      </c>
      <c r="F187" s="9">
        <f t="shared" si="23"/>
        <v>184</v>
      </c>
      <c r="G187" s="14" t="s">
        <v>28</v>
      </c>
      <c r="H187" s="9">
        <f>MATCH(G187,Plant_Matriz_Setup!$A$1:$A$33)</f>
        <v>29</v>
      </c>
      <c r="I187" s="9">
        <f>MATCH(G188,Plant_Matriz_Setup!$A$1:$AG$1)</f>
        <v>15</v>
      </c>
      <c r="J187" s="9" t="str">
        <f>VLOOKUP(G187,Plant_Matriz_Setup!$A$1:$AG$33,I187)</f>
        <v>1:00.0000</v>
      </c>
      <c r="K187" s="16" t="str">
        <f t="shared" si="17"/>
        <v>1:00.0000</v>
      </c>
      <c r="L187" s="17" t="str">
        <f t="shared" si="18"/>
        <v>:00.0000</v>
      </c>
      <c r="M187" s="18">
        <f t="shared" si="19"/>
        <v>9</v>
      </c>
      <c r="N187" s="18">
        <f t="shared" si="20"/>
        <v>8</v>
      </c>
      <c r="O187" s="18">
        <f t="shared" si="21"/>
        <v>1</v>
      </c>
      <c r="P187" s="19" t="str">
        <f t="shared" si="22"/>
        <v>1</v>
      </c>
      <c r="Q187" s="15">
        <f t="shared" si="24"/>
        <v>1</v>
      </c>
    </row>
    <row r="188" spans="2:17">
      <c r="B188" s="9">
        <f>IFERROR(MATCH(G188,pedidos_Lamin!$B$2:$B$169,0),0)</f>
        <v>18</v>
      </c>
      <c r="C188" s="9">
        <f>IFERROR(MATCH(G188,pedidos_conv!$B$2:$B$69,0),0)</f>
        <v>0</v>
      </c>
      <c r="D188" s="9">
        <f>IF(B188=0,0,VLOOKUP(G188,pedidos!$B$2:$N$237,4))</f>
        <v>239.39999999999998</v>
      </c>
      <c r="E188" s="9">
        <f>IF(C188=0,0,VLOOKUP(G188,pedidos_conv!$B$2:$N$69,4))</f>
        <v>0</v>
      </c>
      <c r="F188" s="9">
        <f t="shared" si="23"/>
        <v>185</v>
      </c>
      <c r="G188" s="14" t="s">
        <v>14</v>
      </c>
      <c r="H188" s="9">
        <f>MATCH(G188,Plant_Matriz_Setup!$A$1:$A$33)</f>
        <v>15</v>
      </c>
      <c r="I188" s="9">
        <f>MATCH(G189,Plant_Matriz_Setup!$A$1:$AG$1)</f>
        <v>25</v>
      </c>
      <c r="J188" s="9" t="str">
        <f>VLOOKUP(G188,Plant_Matriz_Setup!$A$1:$AG$33,I188)</f>
        <v>3:00.0000</v>
      </c>
      <c r="K188" s="16" t="str">
        <f t="shared" si="17"/>
        <v>3:00.0000</v>
      </c>
      <c r="L188" s="17" t="str">
        <f t="shared" si="18"/>
        <v>:00.0000</v>
      </c>
      <c r="M188" s="18">
        <f t="shared" si="19"/>
        <v>9</v>
      </c>
      <c r="N188" s="18">
        <f t="shared" si="20"/>
        <v>8</v>
      </c>
      <c r="O188" s="18">
        <f t="shared" si="21"/>
        <v>1</v>
      </c>
      <c r="P188" s="19" t="str">
        <f t="shared" si="22"/>
        <v>3</v>
      </c>
      <c r="Q188" s="15">
        <f t="shared" si="24"/>
        <v>3</v>
      </c>
    </row>
    <row r="189" spans="2:17">
      <c r="B189" s="9">
        <f>IFERROR(MATCH(G189,pedidos_Lamin!$B$2:$B$169,0),0)</f>
        <v>19</v>
      </c>
      <c r="C189" s="9">
        <f>IFERROR(MATCH(G189,pedidos_conv!$B$2:$B$69,0),0)</f>
        <v>0</v>
      </c>
      <c r="D189" s="9">
        <f>IF(B189=0,0,VLOOKUP(G189,pedidos!$B$2:$N$237,4))</f>
        <v>226.79999999999998</v>
      </c>
      <c r="E189" s="9">
        <f>IF(C189=0,0,VLOOKUP(G189,pedidos_conv!$B$2:$N$69,4))</f>
        <v>0</v>
      </c>
      <c r="F189" s="9">
        <f t="shared" si="23"/>
        <v>186</v>
      </c>
      <c r="G189" s="14" t="s">
        <v>24</v>
      </c>
      <c r="H189" s="9">
        <f>MATCH(G189,Plant_Matriz_Setup!$A$1:$A$33)</f>
        <v>25</v>
      </c>
      <c r="I189" s="9">
        <f>MATCH(G190,Plant_Matriz_Setup!$A$1:$AG$1)</f>
        <v>8</v>
      </c>
      <c r="J189" s="9" t="str">
        <f>VLOOKUP(G189,Plant_Matriz_Setup!$A$1:$AG$33,I189)</f>
        <v>1:00.0000</v>
      </c>
      <c r="K189" s="16" t="str">
        <f t="shared" si="17"/>
        <v>1:00.0000</v>
      </c>
      <c r="L189" s="17" t="str">
        <f t="shared" si="18"/>
        <v>:00.0000</v>
      </c>
      <c r="M189" s="18">
        <f t="shared" si="19"/>
        <v>9</v>
      </c>
      <c r="N189" s="18">
        <f t="shared" si="20"/>
        <v>8</v>
      </c>
      <c r="O189" s="18">
        <f t="shared" si="21"/>
        <v>1</v>
      </c>
      <c r="P189" s="19" t="str">
        <f t="shared" si="22"/>
        <v>1</v>
      </c>
      <c r="Q189" s="15">
        <f t="shared" si="24"/>
        <v>1</v>
      </c>
    </row>
    <row r="190" spans="2:17">
      <c r="B190" s="9">
        <f>IFERROR(MATCH(G190,pedidos_Lamin!$B$2:$B$169,0),0)</f>
        <v>11</v>
      </c>
      <c r="C190" s="9">
        <f>IFERROR(MATCH(G190,pedidos_conv!$B$2:$B$69,0),0)</f>
        <v>0</v>
      </c>
      <c r="D190" s="9">
        <f>IF(B190=0,0,VLOOKUP(G190,pedidos!$B$2:$N$237,4))</f>
        <v>239.39999999999998</v>
      </c>
      <c r="E190" s="9">
        <f>IF(C190=0,0,VLOOKUP(G190,pedidos_conv!$B$2:$N$69,4))</f>
        <v>0</v>
      </c>
      <c r="F190" s="9">
        <f t="shared" si="23"/>
        <v>187</v>
      </c>
      <c r="G190" s="14" t="s">
        <v>7</v>
      </c>
      <c r="H190" s="9">
        <f>MATCH(G190,Plant_Matriz_Setup!$A$1:$A$33)</f>
        <v>8</v>
      </c>
      <c r="I190" s="9">
        <f>MATCH(G191,Plant_Matriz_Setup!$A$1:$AG$1)</f>
        <v>15</v>
      </c>
      <c r="J190" s="9" t="str">
        <f>VLOOKUP(G190,Plant_Matriz_Setup!$A$1:$AG$33,I190)</f>
        <v>5:00.0000</v>
      </c>
      <c r="K190" s="16" t="str">
        <f t="shared" si="17"/>
        <v>5:00.0000</v>
      </c>
      <c r="L190" s="17" t="str">
        <f t="shared" si="18"/>
        <v>:00.0000</v>
      </c>
      <c r="M190" s="18">
        <f t="shared" si="19"/>
        <v>9</v>
      </c>
      <c r="N190" s="18">
        <f t="shared" si="20"/>
        <v>8</v>
      </c>
      <c r="O190" s="18">
        <f t="shared" si="21"/>
        <v>1</v>
      </c>
      <c r="P190" s="19" t="str">
        <f t="shared" si="22"/>
        <v>5</v>
      </c>
      <c r="Q190" s="15">
        <f t="shared" si="24"/>
        <v>5</v>
      </c>
    </row>
    <row r="191" spans="2:17">
      <c r="B191" s="9">
        <f>IFERROR(MATCH(G191,pedidos_Lamin!$B$2:$B$169,0),0)</f>
        <v>18</v>
      </c>
      <c r="C191" s="9">
        <f>IFERROR(MATCH(G191,pedidos_conv!$B$2:$B$69,0),0)</f>
        <v>0</v>
      </c>
      <c r="D191" s="9">
        <f>IF(B191=0,0,VLOOKUP(G191,pedidos!$B$2:$N$237,4))</f>
        <v>239.39999999999998</v>
      </c>
      <c r="E191" s="9">
        <f>IF(C191=0,0,VLOOKUP(G191,pedidos_conv!$B$2:$N$69,4))</f>
        <v>0</v>
      </c>
      <c r="F191" s="9">
        <f t="shared" si="23"/>
        <v>188</v>
      </c>
      <c r="G191" s="14" t="s">
        <v>14</v>
      </c>
      <c r="H191" s="9">
        <f>MATCH(G191,Plant_Matriz_Setup!$A$1:$A$33)</f>
        <v>15</v>
      </c>
      <c r="I191" s="9">
        <f>MATCH(G192,Plant_Matriz_Setup!$A$1:$AG$1)</f>
        <v>26</v>
      </c>
      <c r="J191" s="9" t="str">
        <f>VLOOKUP(G191,Plant_Matriz_Setup!$A$1:$AG$33,I191)</f>
        <v>5:00.0000</v>
      </c>
      <c r="K191" s="16" t="str">
        <f t="shared" si="17"/>
        <v>5:00.0000</v>
      </c>
      <c r="L191" s="17" t="str">
        <f t="shared" si="18"/>
        <v>:00.0000</v>
      </c>
      <c r="M191" s="18">
        <f t="shared" si="19"/>
        <v>9</v>
      </c>
      <c r="N191" s="18">
        <f t="shared" si="20"/>
        <v>8</v>
      </c>
      <c r="O191" s="18">
        <f t="shared" si="21"/>
        <v>1</v>
      </c>
      <c r="P191" s="19" t="str">
        <f t="shared" si="22"/>
        <v>5</v>
      </c>
      <c r="Q191" s="15">
        <f t="shared" si="24"/>
        <v>5</v>
      </c>
    </row>
    <row r="192" spans="2:17">
      <c r="B192" s="9">
        <f>IFERROR(MATCH(G192,pedidos_Lamin!$B$2:$B$169,0),0)</f>
        <v>20</v>
      </c>
      <c r="C192" s="9">
        <f>IFERROR(MATCH(G192,pedidos_conv!$B$2:$B$69,0),0)</f>
        <v>0</v>
      </c>
      <c r="D192" s="9">
        <f>IF(B192=0,0,VLOOKUP(G192,pedidos!$B$2:$N$237,4))</f>
        <v>226.79999999999998</v>
      </c>
      <c r="E192" s="9">
        <f>IF(C192=0,0,VLOOKUP(G192,pedidos_conv!$B$2:$N$69,4))</f>
        <v>0</v>
      </c>
      <c r="F192" s="9">
        <f t="shared" si="23"/>
        <v>189</v>
      </c>
      <c r="G192" s="14" t="s">
        <v>25</v>
      </c>
      <c r="H192" s="9">
        <f>MATCH(G192,Plant_Matriz_Setup!$A$1:$A$33)</f>
        <v>26</v>
      </c>
      <c r="I192" s="9">
        <f>MATCH(G193,Plant_Matriz_Setup!$A$1:$AG$1)</f>
        <v>26</v>
      </c>
      <c r="J192" s="9" t="str">
        <f>VLOOKUP(G192,Plant_Matriz_Setup!$A$1:$AG$33,I192)</f>
        <v>0.0000</v>
      </c>
      <c r="K192" s="16" t="str">
        <f t="shared" si="17"/>
        <v>0.0000</v>
      </c>
      <c r="L192" s="17" t="str">
        <f t="shared" si="18"/>
        <v>0.0000</v>
      </c>
      <c r="M192" s="18">
        <f t="shared" si="19"/>
        <v>6</v>
      </c>
      <c r="N192" s="18">
        <f t="shared" si="20"/>
        <v>6</v>
      </c>
      <c r="O192" s="18">
        <f t="shared" si="21"/>
        <v>0</v>
      </c>
      <c r="P192" s="19" t="str">
        <f t="shared" si="22"/>
        <v/>
      </c>
      <c r="Q192" s="15">
        <f t="shared" si="24"/>
        <v>0</v>
      </c>
    </row>
    <row r="193" spans="2:17">
      <c r="B193" s="9">
        <f>IFERROR(MATCH(G193,pedidos_Lamin!$B$2:$B$169,0),0)</f>
        <v>20</v>
      </c>
      <c r="C193" s="9">
        <f>IFERROR(MATCH(G193,pedidos_conv!$B$2:$B$69,0),0)</f>
        <v>0</v>
      </c>
      <c r="D193" s="9">
        <f>IF(B193=0,0,VLOOKUP(G193,pedidos!$B$2:$N$237,4))</f>
        <v>226.79999999999998</v>
      </c>
      <c r="E193" s="9">
        <f>IF(C193=0,0,VLOOKUP(G193,pedidos_conv!$B$2:$N$69,4))</f>
        <v>0</v>
      </c>
      <c r="F193" s="9">
        <f t="shared" si="23"/>
        <v>190</v>
      </c>
      <c r="G193" s="14" t="s">
        <v>25</v>
      </c>
      <c r="H193" s="9">
        <f>MATCH(G193,Plant_Matriz_Setup!$A$1:$A$33)</f>
        <v>26</v>
      </c>
      <c r="I193" s="9">
        <f>MATCH(G194,Plant_Matriz_Setup!$A$1:$AG$1)</f>
        <v>22</v>
      </c>
      <c r="J193" s="9" t="str">
        <f>VLOOKUP(G193,Plant_Matriz_Setup!$A$1:$AG$33,I193)</f>
        <v>1:00.0000</v>
      </c>
      <c r="K193" s="16" t="str">
        <f t="shared" si="17"/>
        <v>1:00.0000</v>
      </c>
      <c r="L193" s="17" t="str">
        <f t="shared" si="18"/>
        <v>:00.0000</v>
      </c>
      <c r="M193" s="18">
        <f t="shared" si="19"/>
        <v>9</v>
      </c>
      <c r="N193" s="18">
        <f t="shared" si="20"/>
        <v>8</v>
      </c>
      <c r="O193" s="18">
        <f t="shared" si="21"/>
        <v>1</v>
      </c>
      <c r="P193" s="19" t="str">
        <f t="shared" si="22"/>
        <v>1</v>
      </c>
      <c r="Q193" s="15">
        <f t="shared" si="24"/>
        <v>1</v>
      </c>
    </row>
    <row r="194" spans="2:17">
      <c r="B194" s="9">
        <f>IFERROR(MATCH(G194,pedidos_Lamin!$B$2:$B$169,0),0)</f>
        <v>0</v>
      </c>
      <c r="C194" s="9">
        <f>IFERROR(MATCH(G194,pedidos_conv!$B$2:$B$69,0),0)</f>
        <v>6</v>
      </c>
      <c r="D194" s="9">
        <f>IF(B194=0,0,VLOOKUP(G194,pedidos!$B$2:$N$237,4))</f>
        <v>0</v>
      </c>
      <c r="E194" s="9">
        <f>IF(C194=0,0,VLOOKUP(G194,pedidos_conv!$B$2:$N$69,4))</f>
        <v>220.5</v>
      </c>
      <c r="F194" s="9">
        <f t="shared" si="23"/>
        <v>191</v>
      </c>
      <c r="G194" s="14" t="s">
        <v>21</v>
      </c>
      <c r="H194" s="9">
        <f>MATCH(G194,Plant_Matriz_Setup!$A$1:$A$33)</f>
        <v>22</v>
      </c>
      <c r="I194" s="9">
        <f>MATCH(G195,Plant_Matriz_Setup!$A$1:$AG$1)</f>
        <v>21</v>
      </c>
      <c r="J194" s="9" t="str">
        <f>VLOOKUP(G194,Plant_Matriz_Setup!$A$1:$AG$33,I194)</f>
        <v>1:00.0000</v>
      </c>
      <c r="K194" s="16" t="str">
        <f t="shared" si="17"/>
        <v>1:00.0000</v>
      </c>
      <c r="L194" s="17" t="str">
        <f t="shared" si="18"/>
        <v>:00.0000</v>
      </c>
      <c r="M194" s="18">
        <f t="shared" si="19"/>
        <v>9</v>
      </c>
      <c r="N194" s="18">
        <f t="shared" si="20"/>
        <v>8</v>
      </c>
      <c r="O194" s="18">
        <f t="shared" si="21"/>
        <v>1</v>
      </c>
      <c r="P194" s="19" t="str">
        <f t="shared" si="22"/>
        <v>1</v>
      </c>
      <c r="Q194" s="15">
        <f t="shared" si="24"/>
        <v>1</v>
      </c>
    </row>
    <row r="195" spans="2:17">
      <c r="B195" s="9">
        <f>IFERROR(MATCH(G195,pedidos_Lamin!$B$2:$B$169,0),0)</f>
        <v>0</v>
      </c>
      <c r="C195" s="9">
        <f>IFERROR(MATCH(G195,pedidos_conv!$B$2:$B$69,0),0)</f>
        <v>5</v>
      </c>
      <c r="D195" s="9">
        <f>IF(B195=0,0,VLOOKUP(G195,pedidos!$B$2:$N$237,4))</f>
        <v>0</v>
      </c>
      <c r="E195" s="9">
        <f>IF(C195=0,0,VLOOKUP(G195,pedidos_conv!$B$2:$N$69,4))</f>
        <v>220.5</v>
      </c>
      <c r="F195" s="9">
        <f t="shared" si="23"/>
        <v>192</v>
      </c>
      <c r="G195" s="14" t="s">
        <v>20</v>
      </c>
      <c r="H195" s="9">
        <f>MATCH(G195,Plant_Matriz_Setup!$A$1:$A$33)</f>
        <v>21</v>
      </c>
      <c r="I195" s="9">
        <f>MATCH(G196,Plant_Matriz_Setup!$A$1:$AG$1)</f>
        <v>26</v>
      </c>
      <c r="J195" s="9" t="str">
        <f>VLOOKUP(G195,Plant_Matriz_Setup!$A$1:$AG$33,I195)</f>
        <v>2:00.0000</v>
      </c>
      <c r="K195" s="16" t="str">
        <f t="shared" si="17"/>
        <v>2:00.0000</v>
      </c>
      <c r="L195" s="17" t="str">
        <f t="shared" si="18"/>
        <v>:00.0000</v>
      </c>
      <c r="M195" s="18">
        <f t="shared" si="19"/>
        <v>9</v>
      </c>
      <c r="N195" s="18">
        <f t="shared" si="20"/>
        <v>8</v>
      </c>
      <c r="O195" s="18">
        <f t="shared" si="21"/>
        <v>1</v>
      </c>
      <c r="P195" s="19" t="str">
        <f t="shared" si="22"/>
        <v>2</v>
      </c>
      <c r="Q195" s="15">
        <f t="shared" si="24"/>
        <v>2</v>
      </c>
    </row>
    <row r="196" spans="2:17">
      <c r="B196" s="9">
        <f>IFERROR(MATCH(G196,pedidos_Lamin!$B$2:$B$169,0),0)</f>
        <v>20</v>
      </c>
      <c r="C196" s="9">
        <f>IFERROR(MATCH(G196,pedidos_conv!$B$2:$B$69,0),0)</f>
        <v>0</v>
      </c>
      <c r="D196" s="9">
        <f>IF(B196=0,0,VLOOKUP(G196,pedidos!$B$2:$N$237,4))</f>
        <v>226.79999999999998</v>
      </c>
      <c r="E196" s="9">
        <f>IF(C196=0,0,VLOOKUP(G196,pedidos_conv!$B$2:$N$69,4))</f>
        <v>0</v>
      </c>
      <c r="F196" s="9">
        <f t="shared" si="23"/>
        <v>193</v>
      </c>
      <c r="G196" s="14" t="s">
        <v>25</v>
      </c>
      <c r="H196" s="9">
        <f>MATCH(G196,Plant_Matriz_Setup!$A$1:$A$33)</f>
        <v>26</v>
      </c>
      <c r="I196" s="9">
        <f>MATCH(G197,Plant_Matriz_Setup!$A$1:$AG$1)</f>
        <v>15</v>
      </c>
      <c r="J196" s="9" t="str">
        <f>VLOOKUP(G196,Plant_Matriz_Setup!$A$1:$AG$33,I196)</f>
        <v>2:00.0000</v>
      </c>
      <c r="K196" s="16" t="str">
        <f t="shared" si="17"/>
        <v>2:00.0000</v>
      </c>
      <c r="L196" s="17" t="str">
        <f t="shared" si="18"/>
        <v>:00.0000</v>
      </c>
      <c r="M196" s="18">
        <f t="shared" si="19"/>
        <v>9</v>
      </c>
      <c r="N196" s="18">
        <f t="shared" si="20"/>
        <v>8</v>
      </c>
      <c r="O196" s="18">
        <f t="shared" si="21"/>
        <v>1</v>
      </c>
      <c r="P196" s="19" t="str">
        <f t="shared" si="22"/>
        <v>2</v>
      </c>
      <c r="Q196" s="15">
        <f t="shared" si="24"/>
        <v>2</v>
      </c>
    </row>
    <row r="197" spans="2:17">
      <c r="B197" s="9">
        <f>IFERROR(MATCH(G197,pedidos_Lamin!$B$2:$B$169,0),0)</f>
        <v>18</v>
      </c>
      <c r="C197" s="9">
        <f>IFERROR(MATCH(G197,pedidos_conv!$B$2:$B$69,0),0)</f>
        <v>0</v>
      </c>
      <c r="D197" s="9">
        <f>IF(B197=0,0,VLOOKUP(G197,pedidos!$B$2:$N$237,4))</f>
        <v>239.39999999999998</v>
      </c>
      <c r="E197" s="9">
        <f>IF(C197=0,0,VLOOKUP(G197,pedidos_conv!$B$2:$N$69,4))</f>
        <v>0</v>
      </c>
      <c r="F197" s="9">
        <f t="shared" si="23"/>
        <v>194</v>
      </c>
      <c r="G197" s="14" t="s">
        <v>14</v>
      </c>
      <c r="H197" s="9">
        <f>MATCH(G197,Plant_Matriz_Setup!$A$1:$A$33)</f>
        <v>15</v>
      </c>
      <c r="I197" s="9">
        <f>MATCH(G198,Plant_Matriz_Setup!$A$1:$AG$1)</f>
        <v>20</v>
      </c>
      <c r="J197" s="9" t="str">
        <f>VLOOKUP(G197,Plant_Matriz_Setup!$A$1:$AG$33,I197)</f>
        <v>10:00.0000</v>
      </c>
      <c r="K197" s="16" t="str">
        <f t="shared" ref="K197:K238" si="25">J197</f>
        <v>10:00.0000</v>
      </c>
      <c r="L197" s="17" t="str">
        <f t="shared" ref="L197:L238" si="26">RIGHT(K197,8)</f>
        <v>:00.0000</v>
      </c>
      <c r="M197" s="18">
        <f t="shared" ref="M197:M238" si="27">LEN(K197)</f>
        <v>10</v>
      </c>
      <c r="N197" s="18">
        <f t="shared" ref="N197:N238" si="28">LEN(L197)</f>
        <v>8</v>
      </c>
      <c r="O197" s="18">
        <f t="shared" ref="O197:O238" si="29">M197-N197</f>
        <v>2</v>
      </c>
      <c r="P197" s="19" t="str">
        <f t="shared" ref="P197:P240" si="30">LEFT(K197,O197)</f>
        <v>10</v>
      </c>
      <c r="Q197" s="15">
        <f t="shared" si="24"/>
        <v>10</v>
      </c>
    </row>
    <row r="198" spans="2:17">
      <c r="B198" s="9">
        <f>IFERROR(MATCH(G198,pedidos_Lamin!$B$2:$B$169,0),0)</f>
        <v>0</v>
      </c>
      <c r="C198" s="9">
        <f>IFERROR(MATCH(G198,pedidos_conv!$B$2:$B$69,0),0)</f>
        <v>4</v>
      </c>
      <c r="D198" s="9">
        <f>IF(B198=0,0,VLOOKUP(G198,pedidos!$B$2:$N$237,4))</f>
        <v>0</v>
      </c>
      <c r="E198" s="9">
        <f>IF(C198=0,0,VLOOKUP(G198,pedidos_conv!$B$2:$N$69,4))</f>
        <v>226.79999999999998</v>
      </c>
      <c r="F198" s="9">
        <f t="shared" ref="F198:F239" si="31">F197+1</f>
        <v>195</v>
      </c>
      <c r="G198" s="14" t="s">
        <v>19</v>
      </c>
      <c r="H198" s="9">
        <f>MATCH(G198,Plant_Matriz_Setup!$A$1:$A$33)</f>
        <v>20</v>
      </c>
      <c r="I198" s="9">
        <f>MATCH(G199,Plant_Matriz_Setup!$A$1:$AG$1)</f>
        <v>7</v>
      </c>
      <c r="J198" s="9" t="str">
        <f>VLOOKUP(G198,Plant_Matriz_Setup!$A$1:$AG$33,I198)</f>
        <v>5:00.0000</v>
      </c>
      <c r="K198" s="16" t="str">
        <f t="shared" si="25"/>
        <v>5:00.0000</v>
      </c>
      <c r="L198" s="17" t="str">
        <f t="shared" si="26"/>
        <v>:00.0000</v>
      </c>
      <c r="M198" s="18">
        <f t="shared" si="27"/>
        <v>9</v>
      </c>
      <c r="N198" s="18">
        <f t="shared" si="28"/>
        <v>8</v>
      </c>
      <c r="O198" s="18">
        <f t="shared" si="29"/>
        <v>1</v>
      </c>
      <c r="P198" s="19" t="str">
        <f t="shared" si="30"/>
        <v>5</v>
      </c>
      <c r="Q198" s="15">
        <f t="shared" si="24"/>
        <v>5</v>
      </c>
    </row>
    <row r="199" spans="2:17">
      <c r="B199" s="9">
        <f>IFERROR(MATCH(G199,pedidos_Lamin!$B$2:$B$169,0),0)</f>
        <v>10</v>
      </c>
      <c r="C199" s="9">
        <f>IFERROR(MATCH(G199,pedidos_conv!$B$2:$B$69,0),0)</f>
        <v>0</v>
      </c>
      <c r="D199" s="9">
        <f>IF(B199=0,0,VLOOKUP(G199,pedidos!$B$2:$N$237,4))</f>
        <v>239.39999999999998</v>
      </c>
      <c r="E199" s="9">
        <f>IF(C199=0,0,VLOOKUP(G199,pedidos_conv!$B$2:$N$69,4))</f>
        <v>0</v>
      </c>
      <c r="F199" s="9">
        <f t="shared" si="31"/>
        <v>196</v>
      </c>
      <c r="G199" s="14" t="s">
        <v>6</v>
      </c>
      <c r="H199" s="9">
        <f>MATCH(G199,Plant_Matriz_Setup!$A$1:$A$33)</f>
        <v>7</v>
      </c>
      <c r="I199" s="9">
        <f>MATCH(G200,Plant_Matriz_Setup!$A$1:$AG$1)</f>
        <v>24</v>
      </c>
      <c r="J199" s="9" t="str">
        <f>VLOOKUP(G199,Plant_Matriz_Setup!$A$1:$AG$33,I199)</f>
        <v>1:00.0000</v>
      </c>
      <c r="K199" s="16" t="str">
        <f t="shared" si="25"/>
        <v>1:00.0000</v>
      </c>
      <c r="L199" s="17" t="str">
        <f t="shared" si="26"/>
        <v>:00.0000</v>
      </c>
      <c r="M199" s="18">
        <f t="shared" si="27"/>
        <v>9</v>
      </c>
      <c r="N199" s="18">
        <f t="shared" si="28"/>
        <v>8</v>
      </c>
      <c r="O199" s="18">
        <f t="shared" si="29"/>
        <v>1</v>
      </c>
      <c r="P199" s="19" t="str">
        <f t="shared" si="30"/>
        <v>1</v>
      </c>
      <c r="Q199" s="15">
        <f t="shared" si="24"/>
        <v>1</v>
      </c>
    </row>
    <row r="200" spans="2:17">
      <c r="B200" s="9">
        <f>IFERROR(MATCH(G200,pedidos_Lamin!$B$2:$B$169,0),0)</f>
        <v>0</v>
      </c>
      <c r="C200" s="9">
        <f>IFERROR(MATCH(G200,pedidos_conv!$B$2:$B$69,0),0)</f>
        <v>8</v>
      </c>
      <c r="D200" s="9">
        <f>IF(B200=0,0,VLOOKUP(G200,pedidos!$B$2:$N$237,4))</f>
        <v>0</v>
      </c>
      <c r="E200" s="9">
        <f>IF(C200=0,0,VLOOKUP(G200,pedidos_conv!$B$2:$N$69,4))</f>
        <v>239.39999999999998</v>
      </c>
      <c r="F200" s="9">
        <f t="shared" si="31"/>
        <v>197</v>
      </c>
      <c r="G200" s="14" t="s">
        <v>23</v>
      </c>
      <c r="H200" s="9">
        <f>MATCH(G200,Plant_Matriz_Setup!$A$1:$A$33)</f>
        <v>24</v>
      </c>
      <c r="I200" s="9">
        <f>MATCH(G201,Plant_Matriz_Setup!$A$1:$AG$1)</f>
        <v>7</v>
      </c>
      <c r="J200" s="9" t="str">
        <f>VLOOKUP(G200,Plant_Matriz_Setup!$A$1:$AG$33,I200)</f>
        <v>5:00.0000</v>
      </c>
      <c r="K200" s="16" t="str">
        <f t="shared" si="25"/>
        <v>5:00.0000</v>
      </c>
      <c r="L200" s="17" t="str">
        <f t="shared" si="26"/>
        <v>:00.0000</v>
      </c>
      <c r="M200" s="18">
        <f t="shared" si="27"/>
        <v>9</v>
      </c>
      <c r="N200" s="18">
        <f t="shared" si="28"/>
        <v>8</v>
      </c>
      <c r="O200" s="18">
        <f t="shared" si="29"/>
        <v>1</v>
      </c>
      <c r="P200" s="19" t="str">
        <f t="shared" si="30"/>
        <v>5</v>
      </c>
      <c r="Q200" s="15">
        <f t="shared" si="24"/>
        <v>5</v>
      </c>
    </row>
    <row r="201" spans="2:17">
      <c r="B201" s="9">
        <f>IFERROR(MATCH(G201,pedidos_Lamin!$B$2:$B$169,0),0)</f>
        <v>10</v>
      </c>
      <c r="C201" s="9">
        <f>IFERROR(MATCH(G201,pedidos_conv!$B$2:$B$69,0),0)</f>
        <v>0</v>
      </c>
      <c r="D201" s="9">
        <f>IF(B201=0,0,VLOOKUP(G201,pedidos!$B$2:$N$237,4))</f>
        <v>239.39999999999998</v>
      </c>
      <c r="E201" s="9">
        <f>IF(C201=0,0,VLOOKUP(G201,pedidos_conv!$B$2:$N$69,4))</f>
        <v>0</v>
      </c>
      <c r="F201" s="9">
        <f t="shared" si="31"/>
        <v>198</v>
      </c>
      <c r="G201" s="14" t="s">
        <v>6</v>
      </c>
      <c r="H201" s="9">
        <f>MATCH(G201,Plant_Matriz_Setup!$A$1:$A$33)</f>
        <v>7</v>
      </c>
      <c r="I201" s="9">
        <f>MATCH(G202,Plant_Matriz_Setup!$A$1:$AG$1)</f>
        <v>19</v>
      </c>
      <c r="J201" s="9" t="str">
        <f>VLOOKUP(G201,Plant_Matriz_Setup!$A$1:$AG$33,I201)</f>
        <v>3:00.0000</v>
      </c>
      <c r="K201" s="16" t="str">
        <f t="shared" si="25"/>
        <v>3:00.0000</v>
      </c>
      <c r="L201" s="17" t="str">
        <f t="shared" si="26"/>
        <v>:00.0000</v>
      </c>
      <c r="M201" s="18">
        <f t="shared" si="27"/>
        <v>9</v>
      </c>
      <c r="N201" s="18">
        <f t="shared" si="28"/>
        <v>8</v>
      </c>
      <c r="O201" s="18">
        <f t="shared" si="29"/>
        <v>1</v>
      </c>
      <c r="P201" s="19" t="str">
        <f t="shared" si="30"/>
        <v>3</v>
      </c>
      <c r="Q201" s="15">
        <f t="shared" si="24"/>
        <v>3</v>
      </c>
    </row>
    <row r="202" spans="2:17">
      <c r="B202" s="9">
        <f>IFERROR(MATCH(G202,pedidos_Lamin!$B$2:$B$169,0),0)</f>
        <v>0</v>
      </c>
      <c r="C202" s="9">
        <f>IFERROR(MATCH(G202,pedidos_conv!$B$2:$B$69,0),0)</f>
        <v>3</v>
      </c>
      <c r="D202" s="9">
        <f>IF(B202=0,0,VLOOKUP(G202,pedidos!$B$2:$N$237,4))</f>
        <v>0</v>
      </c>
      <c r="E202" s="9">
        <f>IF(C202=0,0,VLOOKUP(G202,pedidos_conv!$B$2:$N$69,4))</f>
        <v>226.79999999999998</v>
      </c>
      <c r="F202" s="9">
        <f t="shared" si="31"/>
        <v>199</v>
      </c>
      <c r="G202" s="14" t="s">
        <v>18</v>
      </c>
      <c r="H202" s="9">
        <f>MATCH(G202,Plant_Matriz_Setup!$A$1:$A$33)</f>
        <v>19</v>
      </c>
      <c r="I202" s="9">
        <f>MATCH(G203,Plant_Matriz_Setup!$A$1:$AG$1)</f>
        <v>8</v>
      </c>
      <c r="J202" s="9" t="str">
        <f>VLOOKUP(G202,Plant_Matriz_Setup!$A$1:$AG$33,I202)</f>
        <v>1:00.0000</v>
      </c>
      <c r="K202" s="16" t="str">
        <f t="shared" si="25"/>
        <v>1:00.0000</v>
      </c>
      <c r="L202" s="17" t="str">
        <f t="shared" si="26"/>
        <v>:00.0000</v>
      </c>
      <c r="M202" s="18">
        <f t="shared" si="27"/>
        <v>9</v>
      </c>
      <c r="N202" s="18">
        <f t="shared" si="28"/>
        <v>8</v>
      </c>
      <c r="O202" s="18">
        <f t="shared" si="29"/>
        <v>1</v>
      </c>
      <c r="P202" s="19" t="str">
        <f t="shared" si="30"/>
        <v>1</v>
      </c>
      <c r="Q202" s="15">
        <f t="shared" ref="Q202:Q238" si="32">IF(O202=0,0,VALUE(P202))</f>
        <v>1</v>
      </c>
    </row>
    <row r="203" spans="2:17">
      <c r="B203" s="9">
        <f>IFERROR(MATCH(G203,pedidos_Lamin!$B$2:$B$169,0),0)</f>
        <v>11</v>
      </c>
      <c r="C203" s="9">
        <f>IFERROR(MATCH(G203,pedidos_conv!$B$2:$B$69,0),0)</f>
        <v>0</v>
      </c>
      <c r="D203" s="9">
        <f>IF(B203=0,0,VLOOKUP(G203,pedidos!$B$2:$N$237,4))</f>
        <v>239.39999999999998</v>
      </c>
      <c r="E203" s="9">
        <f>IF(C203=0,0,VLOOKUP(G203,pedidos_conv!$B$2:$N$69,4))</f>
        <v>0</v>
      </c>
      <c r="F203" s="9">
        <f t="shared" si="31"/>
        <v>200</v>
      </c>
      <c r="G203" s="14" t="s">
        <v>7</v>
      </c>
      <c r="H203" s="9">
        <f>MATCH(G203,Plant_Matriz_Setup!$A$1:$A$33)</f>
        <v>8</v>
      </c>
      <c r="I203" s="9">
        <f>MATCH(G204,Plant_Matriz_Setup!$A$1:$AG$1)</f>
        <v>19</v>
      </c>
      <c r="J203" s="9" t="str">
        <f>VLOOKUP(G203,Plant_Matriz_Setup!$A$1:$AG$33,I203)</f>
        <v>10:00.0000</v>
      </c>
      <c r="K203" s="16" t="str">
        <f t="shared" si="25"/>
        <v>10:00.0000</v>
      </c>
      <c r="L203" s="17" t="str">
        <f t="shared" si="26"/>
        <v>:00.0000</v>
      </c>
      <c r="M203" s="18">
        <f t="shared" si="27"/>
        <v>10</v>
      </c>
      <c r="N203" s="18">
        <f t="shared" si="28"/>
        <v>8</v>
      </c>
      <c r="O203" s="18">
        <f t="shared" si="29"/>
        <v>2</v>
      </c>
      <c r="P203" s="19" t="str">
        <f t="shared" si="30"/>
        <v>10</v>
      </c>
      <c r="Q203" s="15">
        <f t="shared" si="32"/>
        <v>10</v>
      </c>
    </row>
    <row r="204" spans="2:17">
      <c r="B204" s="9">
        <f>IFERROR(MATCH(G204,pedidos_Lamin!$B$2:$B$169,0),0)</f>
        <v>0</v>
      </c>
      <c r="C204" s="9">
        <f>IFERROR(MATCH(G204,pedidos_conv!$B$2:$B$69,0),0)</f>
        <v>3</v>
      </c>
      <c r="D204" s="9">
        <f>IF(B204=0,0,VLOOKUP(G204,pedidos!$B$2:$N$237,4))</f>
        <v>0</v>
      </c>
      <c r="E204" s="9">
        <f>IF(C204=0,0,VLOOKUP(G204,pedidos_conv!$B$2:$N$69,4))</f>
        <v>226.79999999999998</v>
      </c>
      <c r="F204" s="9">
        <f t="shared" si="31"/>
        <v>201</v>
      </c>
      <c r="G204" s="14" t="s">
        <v>18</v>
      </c>
      <c r="H204" s="9">
        <f>MATCH(G204,Plant_Matriz_Setup!$A$1:$A$33)</f>
        <v>19</v>
      </c>
      <c r="I204" s="9">
        <f>MATCH(G205,Plant_Matriz_Setup!$A$1:$AG$1)</f>
        <v>26</v>
      </c>
      <c r="J204" s="9" t="str">
        <f>VLOOKUP(G204,Plant_Matriz_Setup!$A$1:$AG$33,I204)</f>
        <v>1:00.0000</v>
      </c>
      <c r="K204" s="16" t="str">
        <f t="shared" si="25"/>
        <v>1:00.0000</v>
      </c>
      <c r="L204" s="17" t="str">
        <f t="shared" si="26"/>
        <v>:00.0000</v>
      </c>
      <c r="M204" s="18">
        <f t="shared" si="27"/>
        <v>9</v>
      </c>
      <c r="N204" s="18">
        <f t="shared" si="28"/>
        <v>8</v>
      </c>
      <c r="O204" s="18">
        <f t="shared" si="29"/>
        <v>1</v>
      </c>
      <c r="P204" s="19" t="str">
        <f t="shared" si="30"/>
        <v>1</v>
      </c>
      <c r="Q204" s="15">
        <f t="shared" si="32"/>
        <v>1</v>
      </c>
    </row>
    <row r="205" spans="2:17">
      <c r="B205" s="9">
        <f>IFERROR(MATCH(G205,pedidos_Lamin!$B$2:$B$169,0),0)</f>
        <v>20</v>
      </c>
      <c r="C205" s="9">
        <f>IFERROR(MATCH(G205,pedidos_conv!$B$2:$B$69,0),0)</f>
        <v>0</v>
      </c>
      <c r="D205" s="9">
        <f>IF(B205=0,0,VLOOKUP(G205,pedidos!$B$2:$N$237,4))</f>
        <v>226.79999999999998</v>
      </c>
      <c r="E205" s="9">
        <f>IF(C205=0,0,VLOOKUP(G205,pedidos_conv!$B$2:$N$69,4))</f>
        <v>0</v>
      </c>
      <c r="F205" s="9">
        <f t="shared" si="31"/>
        <v>202</v>
      </c>
      <c r="G205" s="14" t="s">
        <v>25</v>
      </c>
      <c r="H205" s="9">
        <f>MATCH(G205,Plant_Matriz_Setup!$A$1:$A$33)</f>
        <v>26</v>
      </c>
      <c r="I205" s="9">
        <f>MATCH(G206,Plant_Matriz_Setup!$A$1:$AG$1)</f>
        <v>18</v>
      </c>
      <c r="J205" s="9" t="str">
        <f>VLOOKUP(G205,Plant_Matriz_Setup!$A$1:$AG$33,I205)</f>
        <v>10:00.0000</v>
      </c>
      <c r="K205" s="16" t="str">
        <f t="shared" si="25"/>
        <v>10:00.0000</v>
      </c>
      <c r="L205" s="17" t="str">
        <f t="shared" si="26"/>
        <v>:00.0000</v>
      </c>
      <c r="M205" s="18">
        <f t="shared" si="27"/>
        <v>10</v>
      </c>
      <c r="N205" s="18">
        <f t="shared" si="28"/>
        <v>8</v>
      </c>
      <c r="O205" s="18">
        <f t="shared" si="29"/>
        <v>2</v>
      </c>
      <c r="P205" s="19" t="str">
        <f t="shared" si="30"/>
        <v>10</v>
      </c>
      <c r="Q205" s="15">
        <f t="shared" si="32"/>
        <v>10</v>
      </c>
    </row>
    <row r="206" spans="2:17">
      <c r="B206" s="9">
        <f>IFERROR(MATCH(G206,pedidos_Lamin!$B$2:$B$169,0),0)</f>
        <v>0</v>
      </c>
      <c r="C206" s="9">
        <f>IFERROR(MATCH(G206,pedidos_conv!$B$2:$B$69,0),0)</f>
        <v>2</v>
      </c>
      <c r="D206" s="9">
        <f>IF(B206=0,0,VLOOKUP(G206,pedidos!$B$2:$N$237,4))</f>
        <v>0</v>
      </c>
      <c r="E206" s="9">
        <f>IF(C206=0,0,VLOOKUP(G206,pedidos_conv!$B$2:$N$69,4))</f>
        <v>220.5</v>
      </c>
      <c r="F206" s="9">
        <f t="shared" si="31"/>
        <v>203</v>
      </c>
      <c r="G206" s="14" t="s">
        <v>17</v>
      </c>
      <c r="H206" s="9">
        <f>MATCH(G206,Plant_Matriz_Setup!$A$1:$A$33)</f>
        <v>18</v>
      </c>
      <c r="I206" s="9">
        <f>MATCH(G207,Plant_Matriz_Setup!$A$1:$AG$1)</f>
        <v>7</v>
      </c>
      <c r="J206" s="9" t="str">
        <f>VLOOKUP(G206,Plant_Matriz_Setup!$A$1:$AG$33,I206)</f>
        <v>20:00.0000</v>
      </c>
      <c r="K206" s="16" t="str">
        <f t="shared" si="25"/>
        <v>20:00.0000</v>
      </c>
      <c r="L206" s="17" t="str">
        <f t="shared" si="26"/>
        <v>:00.0000</v>
      </c>
      <c r="M206" s="18">
        <f t="shared" si="27"/>
        <v>10</v>
      </c>
      <c r="N206" s="18">
        <f t="shared" si="28"/>
        <v>8</v>
      </c>
      <c r="O206" s="18">
        <f t="shared" si="29"/>
        <v>2</v>
      </c>
      <c r="P206" s="19" t="str">
        <f t="shared" si="30"/>
        <v>20</v>
      </c>
      <c r="Q206" s="15">
        <f t="shared" si="32"/>
        <v>20</v>
      </c>
    </row>
    <row r="207" spans="2:17">
      <c r="B207" s="9">
        <f>IFERROR(MATCH(G207,pedidos_Lamin!$B$2:$B$169,0),0)</f>
        <v>10</v>
      </c>
      <c r="C207" s="9">
        <f>IFERROR(MATCH(G207,pedidos_conv!$B$2:$B$69,0),0)</f>
        <v>0</v>
      </c>
      <c r="D207" s="9">
        <f>IF(B207=0,0,VLOOKUP(G207,pedidos!$B$2:$N$237,4))</f>
        <v>239.39999999999998</v>
      </c>
      <c r="E207" s="9">
        <f>IF(C207=0,0,VLOOKUP(G207,pedidos_conv!$B$2:$N$69,4))</f>
        <v>0</v>
      </c>
      <c r="F207" s="9">
        <f t="shared" si="31"/>
        <v>204</v>
      </c>
      <c r="G207" s="14" t="s">
        <v>6</v>
      </c>
      <c r="H207" s="9">
        <f>MATCH(G207,Plant_Matriz_Setup!$A$1:$A$33)</f>
        <v>7</v>
      </c>
      <c r="I207" s="9">
        <f>MATCH(G208,Plant_Matriz_Setup!$A$1:$AG$1)</f>
        <v>26</v>
      </c>
      <c r="J207" s="9" t="str">
        <f>VLOOKUP(G207,Plant_Matriz_Setup!$A$1:$AG$33,I207)</f>
        <v>1:00.0000</v>
      </c>
      <c r="K207" s="16" t="str">
        <f t="shared" si="25"/>
        <v>1:00.0000</v>
      </c>
      <c r="L207" s="17" t="str">
        <f t="shared" si="26"/>
        <v>:00.0000</v>
      </c>
      <c r="M207" s="18">
        <f t="shared" si="27"/>
        <v>9</v>
      </c>
      <c r="N207" s="18">
        <f t="shared" si="28"/>
        <v>8</v>
      </c>
      <c r="O207" s="18">
        <f t="shared" si="29"/>
        <v>1</v>
      </c>
      <c r="P207" s="19" t="str">
        <f t="shared" si="30"/>
        <v>1</v>
      </c>
      <c r="Q207" s="15">
        <f t="shared" si="32"/>
        <v>1</v>
      </c>
    </row>
    <row r="208" spans="2:17">
      <c r="B208" s="9">
        <f>IFERROR(MATCH(G208,pedidos_Lamin!$B$2:$B$169,0),0)</f>
        <v>20</v>
      </c>
      <c r="C208" s="9">
        <f>IFERROR(MATCH(G208,pedidos_conv!$B$2:$B$69,0),0)</f>
        <v>0</v>
      </c>
      <c r="D208" s="9">
        <f>IF(B208=0,0,VLOOKUP(G208,pedidos!$B$2:$N$237,4))</f>
        <v>226.79999999999998</v>
      </c>
      <c r="E208" s="9">
        <f>IF(C208=0,0,VLOOKUP(G208,pedidos_conv!$B$2:$N$69,4))</f>
        <v>0</v>
      </c>
      <c r="F208" s="9">
        <f t="shared" si="31"/>
        <v>205</v>
      </c>
      <c r="G208" s="14" t="s">
        <v>25</v>
      </c>
      <c r="H208" s="9">
        <f>MATCH(G208,Plant_Matriz_Setup!$A$1:$A$33)</f>
        <v>26</v>
      </c>
      <c r="I208" s="9">
        <f>MATCH(G209,Plant_Matriz_Setup!$A$1:$AG$1)</f>
        <v>8</v>
      </c>
      <c r="J208" s="9" t="str">
        <f>VLOOKUP(G208,Plant_Matriz_Setup!$A$1:$AG$33,I208)</f>
        <v>1:00.0000</v>
      </c>
      <c r="K208" s="16" t="str">
        <f t="shared" si="25"/>
        <v>1:00.0000</v>
      </c>
      <c r="L208" s="17" t="str">
        <f t="shared" si="26"/>
        <v>:00.0000</v>
      </c>
      <c r="M208" s="18">
        <f t="shared" si="27"/>
        <v>9</v>
      </c>
      <c r="N208" s="18">
        <f t="shared" si="28"/>
        <v>8</v>
      </c>
      <c r="O208" s="18">
        <f t="shared" si="29"/>
        <v>1</v>
      </c>
      <c r="P208" s="19" t="str">
        <f t="shared" si="30"/>
        <v>1</v>
      </c>
      <c r="Q208" s="15">
        <f t="shared" si="32"/>
        <v>1</v>
      </c>
    </row>
    <row r="209" spans="2:17">
      <c r="B209" s="9">
        <f>IFERROR(MATCH(G209,pedidos_Lamin!$B$2:$B$169,0),0)</f>
        <v>11</v>
      </c>
      <c r="C209" s="9">
        <f>IFERROR(MATCH(G209,pedidos_conv!$B$2:$B$69,0),0)</f>
        <v>0</v>
      </c>
      <c r="D209" s="9">
        <f>IF(B209=0,0,VLOOKUP(G209,pedidos!$B$2:$N$237,4))</f>
        <v>239.39999999999998</v>
      </c>
      <c r="E209" s="9">
        <f>IF(C209=0,0,VLOOKUP(G209,pedidos_conv!$B$2:$N$69,4))</f>
        <v>0</v>
      </c>
      <c r="F209" s="9">
        <f t="shared" si="31"/>
        <v>206</v>
      </c>
      <c r="G209" s="14" t="s">
        <v>7</v>
      </c>
      <c r="H209" s="9">
        <f>MATCH(G209,Plant_Matriz_Setup!$A$1:$A$33)</f>
        <v>8</v>
      </c>
      <c r="I209" s="9">
        <f>MATCH(G210,Plant_Matriz_Setup!$A$1:$AG$1)</f>
        <v>15</v>
      </c>
      <c r="J209" s="9" t="str">
        <f>VLOOKUP(G209,Plant_Matriz_Setup!$A$1:$AG$33,I209)</f>
        <v>5:00.0000</v>
      </c>
      <c r="K209" s="16" t="str">
        <f t="shared" si="25"/>
        <v>5:00.0000</v>
      </c>
      <c r="L209" s="17" t="str">
        <f t="shared" si="26"/>
        <v>:00.0000</v>
      </c>
      <c r="M209" s="18">
        <f t="shared" si="27"/>
        <v>9</v>
      </c>
      <c r="N209" s="18">
        <f t="shared" si="28"/>
        <v>8</v>
      </c>
      <c r="O209" s="18">
        <f t="shared" si="29"/>
        <v>1</v>
      </c>
      <c r="P209" s="19" t="str">
        <f t="shared" si="30"/>
        <v>5</v>
      </c>
      <c r="Q209" s="15">
        <f t="shared" si="32"/>
        <v>5</v>
      </c>
    </row>
    <row r="210" spans="2:17">
      <c r="B210" s="9">
        <f>IFERROR(MATCH(G210,pedidos_Lamin!$B$2:$B$169,0),0)</f>
        <v>18</v>
      </c>
      <c r="C210" s="9">
        <f>IFERROR(MATCH(G210,pedidos_conv!$B$2:$B$69,0),0)</f>
        <v>0</v>
      </c>
      <c r="D210" s="9">
        <f>IF(B210=0,0,VLOOKUP(G210,pedidos!$B$2:$N$237,4))</f>
        <v>239.39999999999998</v>
      </c>
      <c r="E210" s="9">
        <f>IF(C210=0,0,VLOOKUP(G210,pedidos_conv!$B$2:$N$69,4))</f>
        <v>0</v>
      </c>
      <c r="F210" s="9">
        <f t="shared" si="31"/>
        <v>207</v>
      </c>
      <c r="G210" s="14" t="s">
        <v>14</v>
      </c>
      <c r="H210" s="9">
        <f>MATCH(G210,Plant_Matriz_Setup!$A$1:$A$33)</f>
        <v>15</v>
      </c>
      <c r="I210" s="9">
        <f>MATCH(G211,Plant_Matriz_Setup!$A$1:$AG$1)</f>
        <v>23</v>
      </c>
      <c r="J210" s="9" t="str">
        <f>VLOOKUP(G210,Plant_Matriz_Setup!$A$1:$AG$33,I210)</f>
        <v>1:00.0000</v>
      </c>
      <c r="K210" s="16" t="str">
        <f t="shared" si="25"/>
        <v>1:00.0000</v>
      </c>
      <c r="L210" s="17" t="str">
        <f t="shared" si="26"/>
        <v>:00.0000</v>
      </c>
      <c r="M210" s="18">
        <f t="shared" si="27"/>
        <v>9</v>
      </c>
      <c r="N210" s="18">
        <f t="shared" si="28"/>
        <v>8</v>
      </c>
      <c r="O210" s="18">
        <f t="shared" si="29"/>
        <v>1</v>
      </c>
      <c r="P210" s="19" t="str">
        <f t="shared" si="30"/>
        <v>1</v>
      </c>
      <c r="Q210" s="15">
        <f t="shared" si="32"/>
        <v>1</v>
      </c>
    </row>
    <row r="211" spans="2:17">
      <c r="B211" s="9">
        <f>IFERROR(MATCH(G211,pedidos_Lamin!$B$2:$B$169,0),0)</f>
        <v>0</v>
      </c>
      <c r="C211" s="9">
        <f>IFERROR(MATCH(G211,pedidos_conv!$B$2:$B$69,0),0)</f>
        <v>7</v>
      </c>
      <c r="D211" s="9">
        <f>IF(B211=0,0,VLOOKUP(G211,pedidos!$B$2:$N$237,4))</f>
        <v>0</v>
      </c>
      <c r="E211" s="9">
        <f>IF(C211=0,0,VLOOKUP(G211,pedidos_conv!$B$2:$N$69,4))</f>
        <v>245.7</v>
      </c>
      <c r="F211" s="9">
        <f t="shared" si="31"/>
        <v>208</v>
      </c>
      <c r="G211" s="14" t="s">
        <v>22</v>
      </c>
      <c r="H211" s="9">
        <f>MATCH(G211,Plant_Matriz_Setup!$A$1:$A$33)</f>
        <v>23</v>
      </c>
      <c r="I211" s="9">
        <f>MATCH(G212,Plant_Matriz_Setup!$A$1:$AG$1)</f>
        <v>25</v>
      </c>
      <c r="J211" s="9" t="str">
        <f>VLOOKUP(G211,Plant_Matriz_Setup!$A$1:$AG$33,I211)</f>
        <v>10:00.0000</v>
      </c>
      <c r="K211" s="16" t="str">
        <f t="shared" si="25"/>
        <v>10:00.0000</v>
      </c>
      <c r="L211" s="17" t="str">
        <f t="shared" si="26"/>
        <v>:00.0000</v>
      </c>
      <c r="M211" s="18">
        <f t="shared" si="27"/>
        <v>10</v>
      </c>
      <c r="N211" s="18">
        <f t="shared" si="28"/>
        <v>8</v>
      </c>
      <c r="O211" s="18">
        <f t="shared" si="29"/>
        <v>2</v>
      </c>
      <c r="P211" s="19" t="str">
        <f t="shared" si="30"/>
        <v>10</v>
      </c>
      <c r="Q211" s="15">
        <f t="shared" si="32"/>
        <v>10</v>
      </c>
    </row>
    <row r="212" spans="2:17">
      <c r="B212" s="9">
        <f>IFERROR(MATCH(G212,pedidos_Lamin!$B$2:$B$169,0),0)</f>
        <v>19</v>
      </c>
      <c r="C212" s="9">
        <f>IFERROR(MATCH(G212,pedidos_conv!$B$2:$B$69,0),0)</f>
        <v>0</v>
      </c>
      <c r="D212" s="9">
        <f>IF(B212=0,0,VLOOKUP(G212,pedidos!$B$2:$N$237,4))</f>
        <v>226.79999999999998</v>
      </c>
      <c r="E212" s="9">
        <f>IF(C212=0,0,VLOOKUP(G212,pedidos_conv!$B$2:$N$69,4))</f>
        <v>0</v>
      </c>
      <c r="F212" s="9">
        <f t="shared" si="31"/>
        <v>209</v>
      </c>
      <c r="G212" s="14" t="s">
        <v>24</v>
      </c>
      <c r="H212" s="9">
        <f>MATCH(G212,Plant_Matriz_Setup!$A$1:$A$33)</f>
        <v>25</v>
      </c>
      <c r="I212" s="9">
        <f>MATCH(G213,Plant_Matriz_Setup!$A$1:$AG$1)</f>
        <v>22</v>
      </c>
      <c r="J212" s="9" t="str">
        <f>VLOOKUP(G212,Plant_Matriz_Setup!$A$1:$AG$33,I212)</f>
        <v>5:00.0000</v>
      </c>
      <c r="K212" s="16" t="str">
        <f t="shared" si="25"/>
        <v>5:00.0000</v>
      </c>
      <c r="L212" s="17" t="str">
        <f t="shared" si="26"/>
        <v>:00.0000</v>
      </c>
      <c r="M212" s="18">
        <f t="shared" si="27"/>
        <v>9</v>
      </c>
      <c r="N212" s="18">
        <f t="shared" si="28"/>
        <v>8</v>
      </c>
      <c r="O212" s="18">
        <f t="shared" si="29"/>
        <v>1</v>
      </c>
      <c r="P212" s="19" t="str">
        <f t="shared" si="30"/>
        <v>5</v>
      </c>
      <c r="Q212" s="15">
        <f t="shared" si="32"/>
        <v>5</v>
      </c>
    </row>
    <row r="213" spans="2:17">
      <c r="B213" s="9">
        <f>IFERROR(MATCH(G213,pedidos_Lamin!$B$2:$B$169,0),0)</f>
        <v>0</v>
      </c>
      <c r="C213" s="9">
        <f>IFERROR(MATCH(G213,pedidos_conv!$B$2:$B$69,0),0)</f>
        <v>6</v>
      </c>
      <c r="D213" s="9">
        <f>IF(B213=0,0,VLOOKUP(G213,pedidos!$B$2:$N$237,4))</f>
        <v>0</v>
      </c>
      <c r="E213" s="9">
        <f>IF(C213=0,0,VLOOKUP(G213,pedidos_conv!$B$2:$N$69,4))</f>
        <v>220.5</v>
      </c>
      <c r="F213" s="9">
        <f t="shared" si="31"/>
        <v>210</v>
      </c>
      <c r="G213" s="14" t="s">
        <v>21</v>
      </c>
      <c r="H213" s="9">
        <f>MATCH(G213,Plant_Matriz_Setup!$A$1:$A$33)</f>
        <v>22</v>
      </c>
      <c r="I213" s="9">
        <f>MATCH(G214,Plant_Matriz_Setup!$A$1:$AG$1)</f>
        <v>7</v>
      </c>
      <c r="J213" s="9" t="str">
        <f>VLOOKUP(G213,Plant_Matriz_Setup!$A$1:$AG$33,I213)</f>
        <v>10:00.0000</v>
      </c>
      <c r="K213" s="16" t="str">
        <f t="shared" si="25"/>
        <v>10:00.0000</v>
      </c>
      <c r="L213" s="17" t="str">
        <f t="shared" si="26"/>
        <v>:00.0000</v>
      </c>
      <c r="M213" s="18">
        <f t="shared" si="27"/>
        <v>10</v>
      </c>
      <c r="N213" s="18">
        <f t="shared" si="28"/>
        <v>8</v>
      </c>
      <c r="O213" s="18">
        <f t="shared" si="29"/>
        <v>2</v>
      </c>
      <c r="P213" s="19" t="str">
        <f t="shared" si="30"/>
        <v>10</v>
      </c>
      <c r="Q213" s="15">
        <f t="shared" si="32"/>
        <v>10</v>
      </c>
    </row>
    <row r="214" spans="2:17">
      <c r="B214" s="9">
        <f>IFERROR(MATCH(G214,pedidos_Lamin!$B$2:$B$169,0),0)</f>
        <v>10</v>
      </c>
      <c r="C214" s="9">
        <f>IFERROR(MATCH(G214,pedidos_conv!$B$2:$B$69,0),0)</f>
        <v>0</v>
      </c>
      <c r="D214" s="9">
        <f>IF(B214=0,0,VLOOKUP(G214,pedidos!$B$2:$N$237,4))</f>
        <v>239.39999999999998</v>
      </c>
      <c r="E214" s="9">
        <f>IF(C214=0,0,VLOOKUP(G214,pedidos_conv!$B$2:$N$69,4))</f>
        <v>0</v>
      </c>
      <c r="F214" s="9">
        <f t="shared" si="31"/>
        <v>211</v>
      </c>
      <c r="G214" s="14" t="s">
        <v>6</v>
      </c>
      <c r="H214" s="9">
        <f>MATCH(G214,Plant_Matriz_Setup!$A$1:$A$33)</f>
        <v>7</v>
      </c>
      <c r="I214" s="9">
        <f>MATCH(G215,Plant_Matriz_Setup!$A$1:$AG$1)</f>
        <v>8</v>
      </c>
      <c r="J214" s="9" t="str">
        <f>VLOOKUP(G214,Plant_Matriz_Setup!$A$1:$AG$33,I214)</f>
        <v>1:00.0000</v>
      </c>
      <c r="K214" s="16" t="str">
        <f t="shared" si="25"/>
        <v>1:00.0000</v>
      </c>
      <c r="L214" s="17" t="str">
        <f t="shared" si="26"/>
        <v>:00.0000</v>
      </c>
      <c r="M214" s="18">
        <f t="shared" si="27"/>
        <v>9</v>
      </c>
      <c r="N214" s="18">
        <f t="shared" si="28"/>
        <v>8</v>
      </c>
      <c r="O214" s="18">
        <f t="shared" si="29"/>
        <v>1</v>
      </c>
      <c r="P214" s="19" t="str">
        <f t="shared" si="30"/>
        <v>1</v>
      </c>
      <c r="Q214" s="15">
        <f t="shared" si="32"/>
        <v>1</v>
      </c>
    </row>
    <row r="215" spans="2:17">
      <c r="B215" s="9">
        <f>IFERROR(MATCH(G215,pedidos_Lamin!$B$2:$B$169,0),0)</f>
        <v>11</v>
      </c>
      <c r="C215" s="9">
        <f>IFERROR(MATCH(G215,pedidos_conv!$B$2:$B$69,0),0)</f>
        <v>0</v>
      </c>
      <c r="D215" s="9">
        <f>IF(B215=0,0,VLOOKUP(G215,pedidos!$B$2:$N$237,4))</f>
        <v>239.39999999999998</v>
      </c>
      <c r="E215" s="9">
        <f>IF(C215=0,0,VLOOKUP(G215,pedidos_conv!$B$2:$N$69,4))</f>
        <v>0</v>
      </c>
      <c r="F215" s="9">
        <f t="shared" si="31"/>
        <v>212</v>
      </c>
      <c r="G215" s="14" t="s">
        <v>7</v>
      </c>
      <c r="H215" s="9">
        <f>MATCH(G215,Plant_Matriz_Setup!$A$1:$A$33)</f>
        <v>8</v>
      </c>
      <c r="I215" s="9">
        <f>MATCH(G216,Plant_Matriz_Setup!$A$1:$AG$1)</f>
        <v>25</v>
      </c>
      <c r="J215" s="9" t="str">
        <f>VLOOKUP(G215,Plant_Matriz_Setup!$A$1:$AG$33,I215)</f>
        <v>2:00.0000</v>
      </c>
      <c r="K215" s="16" t="str">
        <f t="shared" si="25"/>
        <v>2:00.0000</v>
      </c>
      <c r="L215" s="17" t="str">
        <f t="shared" si="26"/>
        <v>:00.0000</v>
      </c>
      <c r="M215" s="18">
        <f t="shared" si="27"/>
        <v>9</v>
      </c>
      <c r="N215" s="18">
        <f t="shared" si="28"/>
        <v>8</v>
      </c>
      <c r="O215" s="18">
        <f t="shared" si="29"/>
        <v>1</v>
      </c>
      <c r="P215" s="19" t="str">
        <f t="shared" si="30"/>
        <v>2</v>
      </c>
      <c r="Q215" s="15">
        <f t="shared" si="32"/>
        <v>2</v>
      </c>
    </row>
    <row r="216" spans="2:17">
      <c r="B216" s="9">
        <f>IFERROR(MATCH(G216,pedidos_Lamin!$B$2:$B$169,0),0)</f>
        <v>19</v>
      </c>
      <c r="C216" s="9">
        <f>IFERROR(MATCH(G216,pedidos_conv!$B$2:$B$69,0),0)</f>
        <v>0</v>
      </c>
      <c r="D216" s="9">
        <f>IF(B216=0,0,VLOOKUP(G216,pedidos!$B$2:$N$237,4))</f>
        <v>226.79999999999998</v>
      </c>
      <c r="E216" s="9">
        <f>IF(C216=0,0,VLOOKUP(G216,pedidos_conv!$B$2:$N$69,4))</f>
        <v>0</v>
      </c>
      <c r="F216" s="9">
        <f t="shared" si="31"/>
        <v>213</v>
      </c>
      <c r="G216" s="14" t="s">
        <v>24</v>
      </c>
      <c r="H216" s="9">
        <f>MATCH(G216,Plant_Matriz_Setup!$A$1:$A$33)</f>
        <v>25</v>
      </c>
      <c r="I216" s="9">
        <f>MATCH(G217,Plant_Matriz_Setup!$A$1:$AG$1)</f>
        <v>25</v>
      </c>
      <c r="J216" s="9" t="str">
        <f>VLOOKUP(G216,Plant_Matriz_Setup!$A$1:$AG$33,I216)</f>
        <v>0.0000</v>
      </c>
      <c r="K216" s="16" t="str">
        <f t="shared" si="25"/>
        <v>0.0000</v>
      </c>
      <c r="L216" s="17" t="str">
        <f t="shared" si="26"/>
        <v>0.0000</v>
      </c>
      <c r="M216" s="18">
        <f t="shared" si="27"/>
        <v>6</v>
      </c>
      <c r="N216" s="18">
        <f t="shared" si="28"/>
        <v>6</v>
      </c>
      <c r="O216" s="18">
        <f t="shared" si="29"/>
        <v>0</v>
      </c>
      <c r="P216" s="19" t="str">
        <f t="shared" si="30"/>
        <v/>
      </c>
      <c r="Q216" s="15">
        <f t="shared" si="32"/>
        <v>0</v>
      </c>
    </row>
    <row r="217" spans="2:17">
      <c r="B217" s="9">
        <f>IFERROR(MATCH(G217,pedidos_Lamin!$B$2:$B$169,0),0)</f>
        <v>19</v>
      </c>
      <c r="C217" s="9">
        <f>IFERROR(MATCH(G217,pedidos_conv!$B$2:$B$69,0),0)</f>
        <v>0</v>
      </c>
      <c r="D217" s="9">
        <f>IF(B217=0,0,VLOOKUP(G217,pedidos!$B$2:$N$237,4))</f>
        <v>226.79999999999998</v>
      </c>
      <c r="E217" s="9">
        <f>IF(C217=0,0,VLOOKUP(G217,pedidos_conv!$B$2:$N$69,4))</f>
        <v>0</v>
      </c>
      <c r="F217" s="9">
        <f t="shared" si="31"/>
        <v>214</v>
      </c>
      <c r="G217" s="14" t="s">
        <v>24</v>
      </c>
      <c r="H217" s="9">
        <f>MATCH(G217,Plant_Matriz_Setup!$A$1:$A$33)</f>
        <v>25</v>
      </c>
      <c r="I217" s="9">
        <f>MATCH(G218,Plant_Matriz_Setup!$A$1:$AG$1)</f>
        <v>26</v>
      </c>
      <c r="J217" s="9" t="str">
        <f>VLOOKUP(G217,Plant_Matriz_Setup!$A$1:$AG$33,I217)</f>
        <v>5:00.0000</v>
      </c>
      <c r="K217" s="16" t="str">
        <f t="shared" si="25"/>
        <v>5:00.0000</v>
      </c>
      <c r="L217" s="17" t="str">
        <f t="shared" si="26"/>
        <v>:00.0000</v>
      </c>
      <c r="M217" s="18">
        <f t="shared" si="27"/>
        <v>9</v>
      </c>
      <c r="N217" s="18">
        <f t="shared" si="28"/>
        <v>8</v>
      </c>
      <c r="O217" s="18">
        <f t="shared" si="29"/>
        <v>1</v>
      </c>
      <c r="P217" s="19" t="str">
        <f t="shared" si="30"/>
        <v>5</v>
      </c>
      <c r="Q217" s="15">
        <f t="shared" si="32"/>
        <v>5</v>
      </c>
    </row>
    <row r="218" spans="2:17">
      <c r="B218" s="9">
        <f>IFERROR(MATCH(G218,pedidos_Lamin!$B$2:$B$169,0),0)</f>
        <v>20</v>
      </c>
      <c r="C218" s="9">
        <f>IFERROR(MATCH(G218,pedidos_conv!$B$2:$B$69,0),0)</f>
        <v>0</v>
      </c>
      <c r="D218" s="9">
        <f>IF(B218=0,0,VLOOKUP(G218,pedidos!$B$2:$N$237,4))</f>
        <v>226.79999999999998</v>
      </c>
      <c r="E218" s="9">
        <f>IF(C218=0,0,VLOOKUP(G218,pedidos_conv!$B$2:$N$69,4))</f>
        <v>0</v>
      </c>
      <c r="F218" s="9">
        <f t="shared" si="31"/>
        <v>215</v>
      </c>
      <c r="G218" s="14" t="s">
        <v>25</v>
      </c>
      <c r="H218" s="9">
        <f>MATCH(G218,Plant_Matriz_Setup!$A$1:$A$33)</f>
        <v>26</v>
      </c>
      <c r="I218" s="9">
        <f>MATCH(G219,Plant_Matriz_Setup!$A$1:$AG$1)</f>
        <v>7</v>
      </c>
      <c r="J218" s="9" t="str">
        <f>VLOOKUP(G218,Plant_Matriz_Setup!$A$1:$AG$33,I218)</f>
        <v>10:00.0000</v>
      </c>
      <c r="K218" s="16" t="str">
        <f t="shared" si="25"/>
        <v>10:00.0000</v>
      </c>
      <c r="L218" s="17" t="str">
        <f t="shared" si="26"/>
        <v>:00.0000</v>
      </c>
      <c r="M218" s="18">
        <f t="shared" si="27"/>
        <v>10</v>
      </c>
      <c r="N218" s="18">
        <f t="shared" si="28"/>
        <v>8</v>
      </c>
      <c r="O218" s="18">
        <f t="shared" si="29"/>
        <v>2</v>
      </c>
      <c r="P218" s="19" t="str">
        <f t="shared" si="30"/>
        <v>10</v>
      </c>
      <c r="Q218" s="15">
        <f t="shared" si="32"/>
        <v>10</v>
      </c>
    </row>
    <row r="219" spans="2:17">
      <c r="B219" s="9">
        <f>IFERROR(MATCH(G219,pedidos_Lamin!$B$2:$B$169,0),0)</f>
        <v>10</v>
      </c>
      <c r="C219" s="9">
        <f>IFERROR(MATCH(G219,pedidos_conv!$B$2:$B$69,0),0)</f>
        <v>0</v>
      </c>
      <c r="D219" s="9">
        <f>IF(B219=0,0,VLOOKUP(G219,pedidos!$B$2:$N$237,4))</f>
        <v>239.39999999999998</v>
      </c>
      <c r="E219" s="9">
        <f>IF(C219=0,0,VLOOKUP(G219,pedidos_conv!$B$2:$N$69,4))</f>
        <v>0</v>
      </c>
      <c r="F219" s="9">
        <f t="shared" si="31"/>
        <v>216</v>
      </c>
      <c r="G219" s="14" t="s">
        <v>6</v>
      </c>
      <c r="H219" s="9">
        <f>MATCH(G219,Plant_Matriz_Setup!$A$1:$A$33)</f>
        <v>7</v>
      </c>
      <c r="I219" s="9">
        <f>MATCH(G220,Plant_Matriz_Setup!$A$1:$AG$1)</f>
        <v>25</v>
      </c>
      <c r="J219" s="9" t="str">
        <f>VLOOKUP(G219,Plant_Matriz_Setup!$A$1:$AG$33,I219)</f>
        <v>1:00.0000</v>
      </c>
      <c r="K219" s="16" t="str">
        <f t="shared" si="25"/>
        <v>1:00.0000</v>
      </c>
      <c r="L219" s="17" t="str">
        <f t="shared" si="26"/>
        <v>:00.0000</v>
      </c>
      <c r="M219" s="18">
        <f t="shared" si="27"/>
        <v>9</v>
      </c>
      <c r="N219" s="18">
        <f t="shared" si="28"/>
        <v>8</v>
      </c>
      <c r="O219" s="18">
        <f t="shared" si="29"/>
        <v>1</v>
      </c>
      <c r="P219" s="19" t="str">
        <f t="shared" si="30"/>
        <v>1</v>
      </c>
      <c r="Q219" s="15">
        <f t="shared" si="32"/>
        <v>1</v>
      </c>
    </row>
    <row r="220" spans="2:17">
      <c r="B220" s="9">
        <f>IFERROR(MATCH(G220,pedidos_Lamin!$B$2:$B$169,0),0)</f>
        <v>19</v>
      </c>
      <c r="C220" s="9">
        <f>IFERROR(MATCH(G220,pedidos_conv!$B$2:$B$69,0),0)</f>
        <v>0</v>
      </c>
      <c r="D220" s="9">
        <f>IF(B220=0,0,VLOOKUP(G220,pedidos!$B$2:$N$237,4))</f>
        <v>226.79999999999998</v>
      </c>
      <c r="E220" s="9">
        <f>IF(C220=0,0,VLOOKUP(G220,pedidos_conv!$B$2:$N$69,4))</f>
        <v>0</v>
      </c>
      <c r="F220" s="9">
        <f t="shared" si="31"/>
        <v>217</v>
      </c>
      <c r="G220" s="14" t="s">
        <v>24</v>
      </c>
      <c r="H220" s="9">
        <f>MATCH(G220,Plant_Matriz_Setup!$A$1:$A$33)</f>
        <v>25</v>
      </c>
      <c r="I220" s="9">
        <f>MATCH(G221,Plant_Matriz_Setup!$A$1:$AG$1)</f>
        <v>8</v>
      </c>
      <c r="J220" s="9" t="str">
        <f>VLOOKUP(G220,Plant_Matriz_Setup!$A$1:$AG$33,I220)</f>
        <v>1:00.0000</v>
      </c>
      <c r="K220" s="16" t="str">
        <f t="shared" si="25"/>
        <v>1:00.0000</v>
      </c>
      <c r="L220" s="17" t="str">
        <f t="shared" si="26"/>
        <v>:00.0000</v>
      </c>
      <c r="M220" s="18">
        <f t="shared" si="27"/>
        <v>9</v>
      </c>
      <c r="N220" s="18">
        <f t="shared" si="28"/>
        <v>8</v>
      </c>
      <c r="O220" s="18">
        <f t="shared" si="29"/>
        <v>1</v>
      </c>
      <c r="P220" s="19" t="str">
        <f t="shared" si="30"/>
        <v>1</v>
      </c>
      <c r="Q220" s="15">
        <f t="shared" si="32"/>
        <v>1</v>
      </c>
    </row>
    <row r="221" spans="2:17">
      <c r="B221" s="9">
        <f>IFERROR(MATCH(G221,pedidos_Lamin!$B$2:$B$169,0),0)</f>
        <v>11</v>
      </c>
      <c r="C221" s="9">
        <f>IFERROR(MATCH(G221,pedidos_conv!$B$2:$B$69,0),0)</f>
        <v>0</v>
      </c>
      <c r="D221" s="9">
        <f>IF(B221=0,0,VLOOKUP(G221,pedidos!$B$2:$N$237,4))</f>
        <v>239.39999999999998</v>
      </c>
      <c r="E221" s="9">
        <f>IF(C221=0,0,VLOOKUP(G221,pedidos_conv!$B$2:$N$69,4))</f>
        <v>0</v>
      </c>
      <c r="F221" s="9">
        <f t="shared" si="31"/>
        <v>218</v>
      </c>
      <c r="G221" s="14" t="s">
        <v>7</v>
      </c>
      <c r="H221" s="9">
        <f>MATCH(G221,Plant_Matriz_Setup!$A$1:$A$33)</f>
        <v>8</v>
      </c>
      <c r="I221" s="9">
        <f>MATCH(G222,Plant_Matriz_Setup!$A$1:$AG$1)</f>
        <v>15</v>
      </c>
      <c r="J221" s="9" t="str">
        <f>VLOOKUP(G221,Plant_Matriz_Setup!$A$1:$AG$33,I221)</f>
        <v>5:00.0000</v>
      </c>
      <c r="K221" s="16" t="str">
        <f t="shared" si="25"/>
        <v>5:00.0000</v>
      </c>
      <c r="L221" s="17" t="str">
        <f t="shared" si="26"/>
        <v>:00.0000</v>
      </c>
      <c r="M221" s="18">
        <f t="shared" si="27"/>
        <v>9</v>
      </c>
      <c r="N221" s="18">
        <f t="shared" si="28"/>
        <v>8</v>
      </c>
      <c r="O221" s="18">
        <f t="shared" si="29"/>
        <v>1</v>
      </c>
      <c r="P221" s="19" t="str">
        <f t="shared" si="30"/>
        <v>5</v>
      </c>
      <c r="Q221" s="15">
        <f t="shared" si="32"/>
        <v>5</v>
      </c>
    </row>
    <row r="222" spans="2:17">
      <c r="B222" s="9">
        <f>IFERROR(MATCH(G222,pedidos_Lamin!$B$2:$B$169,0),0)</f>
        <v>18</v>
      </c>
      <c r="C222" s="9">
        <f>IFERROR(MATCH(G222,pedidos_conv!$B$2:$B$69,0),0)</f>
        <v>0</v>
      </c>
      <c r="D222" s="9">
        <f>IF(B222=0,0,VLOOKUP(G222,pedidos!$B$2:$N$237,4))</f>
        <v>239.39999999999998</v>
      </c>
      <c r="E222" s="9">
        <f>IF(C222=0,0,VLOOKUP(G222,pedidos_conv!$B$2:$N$69,4))</f>
        <v>0</v>
      </c>
      <c r="F222" s="9">
        <f t="shared" si="31"/>
        <v>219</v>
      </c>
      <c r="G222" s="14" t="s">
        <v>14</v>
      </c>
      <c r="H222" s="9">
        <f>MATCH(G222,Plant_Matriz_Setup!$A$1:$A$33)</f>
        <v>15</v>
      </c>
      <c r="I222" s="9">
        <f>MATCH(G223,Plant_Matriz_Setup!$A$1:$AG$1)</f>
        <v>25</v>
      </c>
      <c r="J222" s="9" t="str">
        <f>VLOOKUP(G222,Plant_Matriz_Setup!$A$1:$AG$33,I222)</f>
        <v>3:00.0000</v>
      </c>
      <c r="K222" s="16" t="str">
        <f t="shared" si="25"/>
        <v>3:00.0000</v>
      </c>
      <c r="L222" s="17" t="str">
        <f t="shared" si="26"/>
        <v>:00.0000</v>
      </c>
      <c r="M222" s="18">
        <f t="shared" si="27"/>
        <v>9</v>
      </c>
      <c r="N222" s="18">
        <f t="shared" si="28"/>
        <v>8</v>
      </c>
      <c r="O222" s="18">
        <f t="shared" si="29"/>
        <v>1</v>
      </c>
      <c r="P222" s="19" t="str">
        <f t="shared" si="30"/>
        <v>3</v>
      </c>
      <c r="Q222" s="15">
        <f t="shared" si="32"/>
        <v>3</v>
      </c>
    </row>
    <row r="223" spans="2:17">
      <c r="B223" s="9">
        <f>IFERROR(MATCH(G223,pedidos_Lamin!$B$2:$B$169,0),0)</f>
        <v>19</v>
      </c>
      <c r="C223" s="9">
        <f>IFERROR(MATCH(G223,pedidos_conv!$B$2:$B$69,0),0)</f>
        <v>0</v>
      </c>
      <c r="D223" s="9">
        <f>IF(B223=0,0,VLOOKUP(G223,pedidos!$B$2:$N$237,4))</f>
        <v>226.79999999999998</v>
      </c>
      <c r="E223" s="9">
        <f>IF(C223=0,0,VLOOKUP(G223,pedidos_conv!$B$2:$N$69,4))</f>
        <v>0</v>
      </c>
      <c r="F223" s="9">
        <f t="shared" si="31"/>
        <v>220</v>
      </c>
      <c r="G223" s="14" t="s">
        <v>24</v>
      </c>
      <c r="H223" s="9">
        <f>MATCH(G223,Plant_Matriz_Setup!$A$1:$A$33)</f>
        <v>25</v>
      </c>
      <c r="I223" s="9">
        <f>MATCH(G224,Plant_Matriz_Setup!$A$1:$AG$1)</f>
        <v>15</v>
      </c>
      <c r="J223" s="9" t="str">
        <f>VLOOKUP(G223,Plant_Matriz_Setup!$A$1:$AG$33,I223)</f>
        <v>1:00.0000</v>
      </c>
      <c r="K223" s="16" t="str">
        <f t="shared" si="25"/>
        <v>1:00.0000</v>
      </c>
      <c r="L223" s="17" t="str">
        <f t="shared" si="26"/>
        <v>:00.0000</v>
      </c>
      <c r="M223" s="18">
        <f t="shared" si="27"/>
        <v>9</v>
      </c>
      <c r="N223" s="18">
        <f t="shared" si="28"/>
        <v>8</v>
      </c>
      <c r="O223" s="18">
        <f t="shared" si="29"/>
        <v>1</v>
      </c>
      <c r="P223" s="19" t="str">
        <f t="shared" si="30"/>
        <v>1</v>
      </c>
      <c r="Q223" s="15">
        <f t="shared" si="32"/>
        <v>1</v>
      </c>
    </row>
    <row r="224" spans="2:17">
      <c r="B224" s="9">
        <f>IFERROR(MATCH(G224,pedidos_Lamin!$B$2:$B$169,0),0)</f>
        <v>18</v>
      </c>
      <c r="C224" s="9">
        <f>IFERROR(MATCH(G224,pedidos_conv!$B$2:$B$69,0),0)</f>
        <v>0</v>
      </c>
      <c r="D224" s="9">
        <f>IF(B224=0,0,VLOOKUP(G224,pedidos!$B$2:$N$237,4))</f>
        <v>239.39999999999998</v>
      </c>
      <c r="E224" s="9">
        <f>IF(C224=0,0,VLOOKUP(G224,pedidos_conv!$B$2:$N$69,4))</f>
        <v>0</v>
      </c>
      <c r="F224" s="9">
        <f t="shared" si="31"/>
        <v>221</v>
      </c>
      <c r="G224" s="14" t="s">
        <v>14</v>
      </c>
      <c r="H224" s="9">
        <f>MATCH(G224,Plant_Matriz_Setup!$A$1:$A$33)</f>
        <v>15</v>
      </c>
      <c r="I224" s="9">
        <f>MATCH(G225,Plant_Matriz_Setup!$A$1:$AG$1)</f>
        <v>15</v>
      </c>
      <c r="J224" s="9" t="str">
        <f>VLOOKUP(G224,Plant_Matriz_Setup!$A$1:$AG$33,I224)</f>
        <v>0.0000</v>
      </c>
      <c r="K224" s="16" t="str">
        <f t="shared" si="25"/>
        <v>0.0000</v>
      </c>
      <c r="L224" s="17" t="str">
        <f t="shared" si="26"/>
        <v>0.0000</v>
      </c>
      <c r="M224" s="18">
        <f t="shared" si="27"/>
        <v>6</v>
      </c>
      <c r="N224" s="18">
        <f t="shared" si="28"/>
        <v>6</v>
      </c>
      <c r="O224" s="18">
        <f t="shared" si="29"/>
        <v>0</v>
      </c>
      <c r="P224" s="19" t="str">
        <f t="shared" si="30"/>
        <v/>
      </c>
      <c r="Q224" s="15">
        <f t="shared" si="32"/>
        <v>0</v>
      </c>
    </row>
    <row r="225" spans="2:17">
      <c r="B225" s="9">
        <f>IFERROR(MATCH(G225,pedidos_Lamin!$B$2:$B$169,0),0)</f>
        <v>18</v>
      </c>
      <c r="C225" s="9">
        <f>IFERROR(MATCH(G225,pedidos_conv!$B$2:$B$69,0),0)</f>
        <v>0</v>
      </c>
      <c r="D225" s="9">
        <f>IF(B225=0,0,VLOOKUP(G225,pedidos!$B$2:$N$237,4))</f>
        <v>239.39999999999998</v>
      </c>
      <c r="E225" s="9">
        <f>IF(C225=0,0,VLOOKUP(G225,pedidos_conv!$B$2:$N$69,4))</f>
        <v>0</v>
      </c>
      <c r="F225" s="9">
        <f t="shared" si="31"/>
        <v>222</v>
      </c>
      <c r="G225" s="14" t="s">
        <v>14</v>
      </c>
      <c r="H225" s="9">
        <f>MATCH(G225,Plant_Matriz_Setup!$A$1:$A$33)</f>
        <v>15</v>
      </c>
      <c r="I225" s="9">
        <f>MATCH(G226,Plant_Matriz_Setup!$A$1:$AG$1)</f>
        <v>26</v>
      </c>
      <c r="J225" s="9" t="str">
        <f>VLOOKUP(G225,Plant_Matriz_Setup!$A$1:$AG$33,I225)</f>
        <v>5:00.0000</v>
      </c>
      <c r="K225" s="16" t="str">
        <f t="shared" si="25"/>
        <v>5:00.0000</v>
      </c>
      <c r="L225" s="17" t="str">
        <f t="shared" si="26"/>
        <v>:00.0000</v>
      </c>
      <c r="M225" s="18">
        <f t="shared" si="27"/>
        <v>9</v>
      </c>
      <c r="N225" s="18">
        <f t="shared" si="28"/>
        <v>8</v>
      </c>
      <c r="O225" s="18">
        <f t="shared" si="29"/>
        <v>1</v>
      </c>
      <c r="P225" s="19" t="str">
        <f t="shared" si="30"/>
        <v>5</v>
      </c>
      <c r="Q225" s="15">
        <f t="shared" si="32"/>
        <v>5</v>
      </c>
    </row>
    <row r="226" spans="2:17">
      <c r="B226" s="9">
        <f>IFERROR(MATCH(G226,pedidos_Lamin!$B$2:$B$169,0),0)</f>
        <v>20</v>
      </c>
      <c r="C226" s="9">
        <f>IFERROR(MATCH(G226,pedidos_conv!$B$2:$B$69,0),0)</f>
        <v>0</v>
      </c>
      <c r="D226" s="9">
        <f>IF(B226=0,0,VLOOKUP(G226,pedidos!$B$2:$N$237,4))</f>
        <v>226.79999999999998</v>
      </c>
      <c r="E226" s="9">
        <f>IF(C226=0,0,VLOOKUP(G226,pedidos_conv!$B$2:$N$69,4))</f>
        <v>0</v>
      </c>
      <c r="F226" s="9">
        <f t="shared" si="31"/>
        <v>223</v>
      </c>
      <c r="G226" s="14" t="s">
        <v>25</v>
      </c>
      <c r="H226" s="9">
        <f>MATCH(G226,Plant_Matriz_Setup!$A$1:$A$33)</f>
        <v>26</v>
      </c>
      <c r="I226" s="9">
        <f>MATCH(G227,Plant_Matriz_Setup!$A$1:$AG$1)</f>
        <v>7</v>
      </c>
      <c r="J226" s="9" t="str">
        <f>VLOOKUP(G226,Plant_Matriz_Setup!$A$1:$AG$33,I226)</f>
        <v>10:00.0000</v>
      </c>
      <c r="K226" s="16" t="str">
        <f t="shared" si="25"/>
        <v>10:00.0000</v>
      </c>
      <c r="L226" s="17" t="str">
        <f t="shared" si="26"/>
        <v>:00.0000</v>
      </c>
      <c r="M226" s="18">
        <f t="shared" si="27"/>
        <v>10</v>
      </c>
      <c r="N226" s="18">
        <f t="shared" si="28"/>
        <v>8</v>
      </c>
      <c r="O226" s="18">
        <f t="shared" si="29"/>
        <v>2</v>
      </c>
      <c r="P226" s="19" t="str">
        <f t="shared" si="30"/>
        <v>10</v>
      </c>
      <c r="Q226" s="15">
        <f t="shared" si="32"/>
        <v>10</v>
      </c>
    </row>
    <row r="227" spans="2:17">
      <c r="B227" s="9">
        <f>IFERROR(MATCH(G227,pedidos_Lamin!$B$2:$B$169,0),0)</f>
        <v>10</v>
      </c>
      <c r="C227" s="9">
        <f>IFERROR(MATCH(G227,pedidos_conv!$B$2:$B$69,0),0)</f>
        <v>0</v>
      </c>
      <c r="D227" s="9">
        <f>IF(B227=0,0,VLOOKUP(G227,pedidos!$B$2:$N$237,4))</f>
        <v>239.39999999999998</v>
      </c>
      <c r="E227" s="9">
        <f>IF(C227=0,0,VLOOKUP(G227,pedidos_conv!$B$2:$N$69,4))</f>
        <v>0</v>
      </c>
      <c r="F227" s="9">
        <f t="shared" si="31"/>
        <v>224</v>
      </c>
      <c r="G227" s="14" t="s">
        <v>6</v>
      </c>
      <c r="H227" s="9">
        <f>MATCH(G227,Plant_Matriz_Setup!$A$1:$A$33)</f>
        <v>7</v>
      </c>
      <c r="I227" s="9">
        <f>MATCH(G228,Plant_Matriz_Setup!$A$1:$AG$1)</f>
        <v>26</v>
      </c>
      <c r="J227" s="9" t="str">
        <f>VLOOKUP(G227,Plant_Matriz_Setup!$A$1:$AG$33,I227)</f>
        <v>1:00.0000</v>
      </c>
      <c r="K227" s="16" t="str">
        <f t="shared" si="25"/>
        <v>1:00.0000</v>
      </c>
      <c r="L227" s="17" t="str">
        <f t="shared" si="26"/>
        <v>:00.0000</v>
      </c>
      <c r="M227" s="18">
        <f t="shared" si="27"/>
        <v>9</v>
      </c>
      <c r="N227" s="18">
        <f t="shared" si="28"/>
        <v>8</v>
      </c>
      <c r="O227" s="18">
        <f t="shared" si="29"/>
        <v>1</v>
      </c>
      <c r="P227" s="19" t="str">
        <f t="shared" si="30"/>
        <v>1</v>
      </c>
      <c r="Q227" s="15">
        <f t="shared" si="32"/>
        <v>1</v>
      </c>
    </row>
    <row r="228" spans="2:17">
      <c r="B228" s="9">
        <f>IFERROR(MATCH(G228,pedidos_Lamin!$B$2:$B$169,0),0)</f>
        <v>20</v>
      </c>
      <c r="C228" s="9">
        <f>IFERROR(MATCH(G228,pedidos_conv!$B$2:$B$69,0),0)</f>
        <v>0</v>
      </c>
      <c r="D228" s="9">
        <f>IF(B228=0,0,VLOOKUP(G228,pedidos!$B$2:$N$237,4))</f>
        <v>226.79999999999998</v>
      </c>
      <c r="E228" s="9">
        <f>IF(C228=0,0,VLOOKUP(G228,pedidos_conv!$B$2:$N$69,4))</f>
        <v>0</v>
      </c>
      <c r="F228" s="9">
        <f t="shared" si="31"/>
        <v>225</v>
      </c>
      <c r="G228" s="14" t="s">
        <v>25</v>
      </c>
      <c r="H228" s="9">
        <f>MATCH(G228,Plant_Matriz_Setup!$A$1:$A$33)</f>
        <v>26</v>
      </c>
      <c r="I228" s="9">
        <f>MATCH(G229,Plant_Matriz_Setup!$A$1:$AG$1)</f>
        <v>7</v>
      </c>
      <c r="J228" s="9" t="str">
        <f>VLOOKUP(G228,Plant_Matriz_Setup!$A$1:$AG$33,I228)</f>
        <v>10:00.0000</v>
      </c>
      <c r="K228" s="16" t="str">
        <f t="shared" si="25"/>
        <v>10:00.0000</v>
      </c>
      <c r="L228" s="17" t="str">
        <f t="shared" si="26"/>
        <v>:00.0000</v>
      </c>
      <c r="M228" s="18">
        <f t="shared" si="27"/>
        <v>10</v>
      </c>
      <c r="N228" s="18">
        <f t="shared" si="28"/>
        <v>8</v>
      </c>
      <c r="O228" s="18">
        <f t="shared" si="29"/>
        <v>2</v>
      </c>
      <c r="P228" s="19" t="str">
        <f t="shared" si="30"/>
        <v>10</v>
      </c>
      <c r="Q228" s="15">
        <f t="shared" si="32"/>
        <v>10</v>
      </c>
    </row>
    <row r="229" spans="2:17">
      <c r="B229" s="9">
        <f>IFERROR(MATCH(G229,pedidos_Lamin!$B$2:$B$169,0),0)</f>
        <v>10</v>
      </c>
      <c r="C229" s="9">
        <f>IFERROR(MATCH(G229,pedidos_conv!$B$2:$B$69,0),0)</f>
        <v>0</v>
      </c>
      <c r="D229" s="9">
        <f>IF(B229=0,0,VLOOKUP(G229,pedidos!$B$2:$N$237,4))</f>
        <v>239.39999999999998</v>
      </c>
      <c r="E229" s="9">
        <f>IF(C229=0,0,VLOOKUP(G229,pedidos_conv!$B$2:$N$69,4))</f>
        <v>0</v>
      </c>
      <c r="F229" s="9">
        <f t="shared" si="31"/>
        <v>226</v>
      </c>
      <c r="G229" s="14" t="s">
        <v>6</v>
      </c>
      <c r="H229" s="9">
        <f>MATCH(G229,Plant_Matriz_Setup!$A$1:$A$33)</f>
        <v>7</v>
      </c>
      <c r="I229" s="9">
        <f>MATCH(G230,Plant_Matriz_Setup!$A$1:$AG$1)</f>
        <v>26</v>
      </c>
      <c r="J229" s="9" t="str">
        <f>VLOOKUP(G229,Plant_Matriz_Setup!$A$1:$AG$33,I229)</f>
        <v>1:00.0000</v>
      </c>
      <c r="K229" s="16" t="str">
        <f t="shared" si="25"/>
        <v>1:00.0000</v>
      </c>
      <c r="L229" s="17" t="str">
        <f t="shared" si="26"/>
        <v>:00.0000</v>
      </c>
      <c r="M229" s="18">
        <f t="shared" si="27"/>
        <v>9</v>
      </c>
      <c r="N229" s="18">
        <f t="shared" si="28"/>
        <v>8</v>
      </c>
      <c r="O229" s="18">
        <f t="shared" si="29"/>
        <v>1</v>
      </c>
      <c r="P229" s="19" t="str">
        <f t="shared" si="30"/>
        <v>1</v>
      </c>
      <c r="Q229" s="15">
        <f t="shared" si="32"/>
        <v>1</v>
      </c>
    </row>
    <row r="230" spans="2:17">
      <c r="B230" s="9">
        <f>IFERROR(MATCH(G230,pedidos_Lamin!$B$2:$B$169,0),0)</f>
        <v>20</v>
      </c>
      <c r="C230" s="9">
        <f>IFERROR(MATCH(G230,pedidos_conv!$B$2:$B$69,0),0)</f>
        <v>0</v>
      </c>
      <c r="D230" s="9">
        <f>IF(B230=0,0,VLOOKUP(G230,pedidos!$B$2:$N$237,4))</f>
        <v>226.79999999999998</v>
      </c>
      <c r="E230" s="9">
        <f>IF(C230=0,0,VLOOKUP(G230,pedidos_conv!$B$2:$N$69,4))</f>
        <v>0</v>
      </c>
      <c r="F230" s="9">
        <f t="shared" si="31"/>
        <v>227</v>
      </c>
      <c r="G230" s="14" t="s">
        <v>25</v>
      </c>
      <c r="H230" s="9">
        <f>MATCH(G230,Plant_Matriz_Setup!$A$1:$A$33)</f>
        <v>26</v>
      </c>
      <c r="I230" s="9">
        <f>MATCH(G231,Plant_Matriz_Setup!$A$1:$AG$1)</f>
        <v>8</v>
      </c>
      <c r="J230" s="9" t="str">
        <f>VLOOKUP(G230,Plant_Matriz_Setup!$A$1:$AG$33,I230)</f>
        <v>1:00.0000</v>
      </c>
      <c r="K230" s="16" t="str">
        <f t="shared" si="25"/>
        <v>1:00.0000</v>
      </c>
      <c r="L230" s="17" t="str">
        <f t="shared" si="26"/>
        <v>:00.0000</v>
      </c>
      <c r="M230" s="18">
        <f t="shared" si="27"/>
        <v>9</v>
      </c>
      <c r="N230" s="18">
        <f t="shared" si="28"/>
        <v>8</v>
      </c>
      <c r="O230" s="18">
        <f t="shared" si="29"/>
        <v>1</v>
      </c>
      <c r="P230" s="19" t="str">
        <f t="shared" si="30"/>
        <v>1</v>
      </c>
      <c r="Q230" s="15">
        <f t="shared" si="32"/>
        <v>1</v>
      </c>
    </row>
    <row r="231" spans="2:17">
      <c r="B231" s="9">
        <f>IFERROR(MATCH(G231,pedidos_Lamin!$B$2:$B$169,0),0)</f>
        <v>11</v>
      </c>
      <c r="C231" s="9">
        <f>IFERROR(MATCH(G231,pedidos_conv!$B$2:$B$69,0),0)</f>
        <v>0</v>
      </c>
      <c r="D231" s="9">
        <f>IF(B231=0,0,VLOOKUP(G231,pedidos!$B$2:$N$237,4))</f>
        <v>239.39999999999998</v>
      </c>
      <c r="E231" s="9">
        <f>IF(C231=0,0,VLOOKUP(G231,pedidos_conv!$B$2:$N$69,4))</f>
        <v>0</v>
      </c>
      <c r="F231" s="9">
        <f t="shared" si="31"/>
        <v>228</v>
      </c>
      <c r="G231" s="14" t="s">
        <v>7</v>
      </c>
      <c r="H231" s="9">
        <f>MATCH(G231,Plant_Matriz_Setup!$A$1:$A$33)</f>
        <v>8</v>
      </c>
      <c r="I231" s="9">
        <f>MATCH(G232,Plant_Matriz_Setup!$A$1:$AG$1)</f>
        <v>25</v>
      </c>
      <c r="J231" s="9" t="str">
        <f>VLOOKUP(G231,Plant_Matriz_Setup!$A$1:$AG$33,I231)</f>
        <v>2:00.0000</v>
      </c>
      <c r="K231" s="16" t="str">
        <f t="shared" si="25"/>
        <v>2:00.0000</v>
      </c>
      <c r="L231" s="17" t="str">
        <f t="shared" si="26"/>
        <v>:00.0000</v>
      </c>
      <c r="M231" s="18">
        <f t="shared" si="27"/>
        <v>9</v>
      </c>
      <c r="N231" s="18">
        <f t="shared" si="28"/>
        <v>8</v>
      </c>
      <c r="O231" s="18">
        <f t="shared" si="29"/>
        <v>1</v>
      </c>
      <c r="P231" s="19" t="str">
        <f t="shared" si="30"/>
        <v>2</v>
      </c>
      <c r="Q231" s="15">
        <f t="shared" si="32"/>
        <v>2</v>
      </c>
    </row>
    <row r="232" spans="2:17">
      <c r="B232" s="9">
        <f>IFERROR(MATCH(G232,pedidos_Lamin!$B$2:$B$169,0),0)</f>
        <v>19</v>
      </c>
      <c r="C232" s="9">
        <f>IFERROR(MATCH(G232,pedidos_conv!$B$2:$B$69,0),0)</f>
        <v>0</v>
      </c>
      <c r="D232" s="9">
        <f>IF(B232=0,0,VLOOKUP(G232,pedidos!$B$2:$N$237,4))</f>
        <v>226.79999999999998</v>
      </c>
      <c r="E232" s="9">
        <f>IF(C232=0,0,VLOOKUP(G232,pedidos_conv!$B$2:$N$69,4))</f>
        <v>0</v>
      </c>
      <c r="F232" s="9">
        <f t="shared" si="31"/>
        <v>229</v>
      </c>
      <c r="G232" s="14" t="s">
        <v>24</v>
      </c>
      <c r="H232" s="9">
        <f>MATCH(G232,Plant_Matriz_Setup!$A$1:$A$33)</f>
        <v>25</v>
      </c>
      <c r="I232" s="9">
        <f>MATCH(G233,Plant_Matriz_Setup!$A$1:$AG$1)</f>
        <v>8</v>
      </c>
      <c r="J232" s="9" t="str">
        <f>VLOOKUP(G232,Plant_Matriz_Setup!$A$1:$AG$33,I232)</f>
        <v>1:00.0000</v>
      </c>
      <c r="K232" s="16" t="str">
        <f t="shared" si="25"/>
        <v>1:00.0000</v>
      </c>
      <c r="L232" s="17" t="str">
        <f t="shared" si="26"/>
        <v>:00.0000</v>
      </c>
      <c r="M232" s="18">
        <f t="shared" si="27"/>
        <v>9</v>
      </c>
      <c r="N232" s="18">
        <f t="shared" si="28"/>
        <v>8</v>
      </c>
      <c r="O232" s="18">
        <f t="shared" si="29"/>
        <v>1</v>
      </c>
      <c r="P232" s="19" t="str">
        <f t="shared" si="30"/>
        <v>1</v>
      </c>
      <c r="Q232" s="15">
        <f t="shared" si="32"/>
        <v>1</v>
      </c>
    </row>
    <row r="233" spans="2:17">
      <c r="B233" s="9">
        <f>IFERROR(MATCH(G233,pedidos_Lamin!$B$2:$B$169,0),0)</f>
        <v>11</v>
      </c>
      <c r="C233" s="9">
        <f>IFERROR(MATCH(G233,pedidos_conv!$B$2:$B$69,0),0)</f>
        <v>0</v>
      </c>
      <c r="D233" s="9">
        <f>IF(B233=0,0,VLOOKUP(G233,pedidos!$B$2:$N$237,4))</f>
        <v>239.39999999999998</v>
      </c>
      <c r="E233" s="9">
        <f>IF(C233=0,0,VLOOKUP(G233,pedidos_conv!$B$2:$N$69,4))</f>
        <v>0</v>
      </c>
      <c r="F233" s="9">
        <f t="shared" si="31"/>
        <v>230</v>
      </c>
      <c r="G233" s="14" t="s">
        <v>7</v>
      </c>
      <c r="H233" s="9">
        <f>MATCH(G233,Plant_Matriz_Setup!$A$1:$A$33)</f>
        <v>8</v>
      </c>
      <c r="I233" s="9">
        <f>MATCH(G234,Plant_Matriz_Setup!$A$1:$AG$1)</f>
        <v>7</v>
      </c>
      <c r="J233" s="9" t="str">
        <f>VLOOKUP(G233,Plant_Matriz_Setup!$A$1:$AG$33,I233)</f>
        <v>1:00.0000</v>
      </c>
      <c r="K233" s="16" t="str">
        <f t="shared" si="25"/>
        <v>1:00.0000</v>
      </c>
      <c r="L233" s="17" t="str">
        <f t="shared" si="26"/>
        <v>:00.0000</v>
      </c>
      <c r="M233" s="18">
        <f t="shared" si="27"/>
        <v>9</v>
      </c>
      <c r="N233" s="18">
        <f t="shared" si="28"/>
        <v>8</v>
      </c>
      <c r="O233" s="18">
        <f t="shared" si="29"/>
        <v>1</v>
      </c>
      <c r="P233" s="19" t="str">
        <f t="shared" si="30"/>
        <v>1</v>
      </c>
      <c r="Q233" s="15">
        <f t="shared" si="32"/>
        <v>1</v>
      </c>
    </row>
    <row r="234" spans="2:17">
      <c r="B234" s="9">
        <f>IFERROR(MATCH(G234,pedidos_Lamin!$B$2:$B$169,0),0)</f>
        <v>10</v>
      </c>
      <c r="C234" s="9">
        <f>IFERROR(MATCH(G234,pedidos_conv!$B$2:$B$69,0),0)</f>
        <v>0</v>
      </c>
      <c r="D234" s="9">
        <f>IF(B234=0,0,VLOOKUP(G234,pedidos!$B$2:$N$237,4))</f>
        <v>239.39999999999998</v>
      </c>
      <c r="E234" s="9">
        <f>IF(C234=0,0,VLOOKUP(G234,pedidos_conv!$B$2:$N$69,4))</f>
        <v>0</v>
      </c>
      <c r="F234" s="9">
        <f t="shared" si="31"/>
        <v>231</v>
      </c>
      <c r="G234" s="14" t="s">
        <v>6</v>
      </c>
      <c r="H234" s="9">
        <f>MATCH(G234,Plant_Matriz_Setup!$A$1:$A$33)</f>
        <v>7</v>
      </c>
      <c r="I234" s="9">
        <f>MATCH(G235,Plant_Matriz_Setup!$A$1:$AG$1)</f>
        <v>15</v>
      </c>
      <c r="J234" s="9" t="str">
        <f>VLOOKUP(G234,Plant_Matriz_Setup!$A$1:$AG$33,I234)</f>
        <v>5:00.0000</v>
      </c>
      <c r="K234" s="16" t="str">
        <f t="shared" si="25"/>
        <v>5:00.0000</v>
      </c>
      <c r="L234" s="17" t="str">
        <f t="shared" si="26"/>
        <v>:00.0000</v>
      </c>
      <c r="M234" s="18">
        <f t="shared" si="27"/>
        <v>9</v>
      </c>
      <c r="N234" s="18">
        <f t="shared" si="28"/>
        <v>8</v>
      </c>
      <c r="O234" s="18">
        <f t="shared" si="29"/>
        <v>1</v>
      </c>
      <c r="P234" s="19" t="str">
        <f t="shared" si="30"/>
        <v>5</v>
      </c>
      <c r="Q234" s="15">
        <f t="shared" si="32"/>
        <v>5</v>
      </c>
    </row>
    <row r="235" spans="2:17">
      <c r="B235" s="9">
        <f>IFERROR(MATCH(G235,pedidos_Lamin!$B$2:$B$169,0),0)</f>
        <v>18</v>
      </c>
      <c r="C235" s="9">
        <f>IFERROR(MATCH(G235,pedidos_conv!$B$2:$B$69,0),0)</f>
        <v>0</v>
      </c>
      <c r="D235" s="9">
        <f>IF(B235=0,0,VLOOKUP(G235,pedidos!$B$2:$N$237,4))</f>
        <v>239.39999999999998</v>
      </c>
      <c r="E235" s="9">
        <f>IF(C235=0,0,VLOOKUP(G235,pedidos_conv!$B$2:$N$69,4))</f>
        <v>0</v>
      </c>
      <c r="F235" s="9">
        <f t="shared" si="31"/>
        <v>232</v>
      </c>
      <c r="G235" s="14" t="s">
        <v>14</v>
      </c>
      <c r="H235" s="9">
        <f>MATCH(G235,Plant_Matriz_Setup!$A$1:$A$33)</f>
        <v>15</v>
      </c>
      <c r="I235" s="9">
        <f>MATCH(G236,Plant_Matriz_Setup!$A$1:$AG$1)</f>
        <v>25</v>
      </c>
      <c r="J235" s="9" t="str">
        <f>VLOOKUP(G235,Plant_Matriz_Setup!$A$1:$AG$33,I235)</f>
        <v>3:00.0000</v>
      </c>
      <c r="K235" s="16" t="str">
        <f t="shared" si="25"/>
        <v>3:00.0000</v>
      </c>
      <c r="L235" s="17" t="str">
        <f t="shared" si="26"/>
        <v>:00.0000</v>
      </c>
      <c r="M235" s="18">
        <f t="shared" si="27"/>
        <v>9</v>
      </c>
      <c r="N235" s="18">
        <f t="shared" si="28"/>
        <v>8</v>
      </c>
      <c r="O235" s="18">
        <f t="shared" si="29"/>
        <v>1</v>
      </c>
      <c r="P235" s="19" t="str">
        <f t="shared" si="30"/>
        <v>3</v>
      </c>
      <c r="Q235" s="15">
        <f t="shared" si="32"/>
        <v>3</v>
      </c>
    </row>
    <row r="236" spans="2:17">
      <c r="B236" s="9">
        <f>IFERROR(MATCH(G236,pedidos_Lamin!$B$2:$B$169,0),0)</f>
        <v>19</v>
      </c>
      <c r="C236" s="9">
        <f>IFERROR(MATCH(G236,pedidos_conv!$B$2:$B$69,0),0)</f>
        <v>0</v>
      </c>
      <c r="D236" s="9">
        <f>IF(B236=0,0,VLOOKUP(G236,pedidos!$B$2:$N$237,4))</f>
        <v>226.79999999999998</v>
      </c>
      <c r="E236" s="9">
        <f>IF(C236=0,0,VLOOKUP(G236,pedidos_conv!$B$2:$N$69,4))</f>
        <v>0</v>
      </c>
      <c r="F236" s="9">
        <f t="shared" si="31"/>
        <v>233</v>
      </c>
      <c r="G236" s="14" t="s">
        <v>24</v>
      </c>
      <c r="H236" s="9">
        <f>MATCH(G236,Plant_Matriz_Setup!$A$1:$A$33)</f>
        <v>25</v>
      </c>
      <c r="I236" s="9">
        <f>MATCH(G237,Plant_Matriz_Setup!$A$1:$AG$1)</f>
        <v>8</v>
      </c>
      <c r="J236" s="9" t="str">
        <f>VLOOKUP(G236,Plant_Matriz_Setup!$A$1:$AG$33,I236)</f>
        <v>1:00.0000</v>
      </c>
      <c r="K236" s="16" t="str">
        <f t="shared" si="25"/>
        <v>1:00.0000</v>
      </c>
      <c r="L236" s="17" t="str">
        <f t="shared" si="26"/>
        <v>:00.0000</v>
      </c>
      <c r="M236" s="18">
        <f t="shared" si="27"/>
        <v>9</v>
      </c>
      <c r="N236" s="18">
        <f t="shared" si="28"/>
        <v>8</v>
      </c>
      <c r="O236" s="18">
        <f t="shared" si="29"/>
        <v>1</v>
      </c>
      <c r="P236" s="19" t="str">
        <f t="shared" si="30"/>
        <v>1</v>
      </c>
      <c r="Q236" s="15">
        <f t="shared" si="32"/>
        <v>1</v>
      </c>
    </row>
    <row r="237" spans="2:17">
      <c r="B237" s="9">
        <f>IFERROR(MATCH(G237,pedidos_Lamin!$B$2:$B$169,0),0)</f>
        <v>11</v>
      </c>
      <c r="C237" s="9">
        <f>IFERROR(MATCH(G237,pedidos_conv!$B$2:$B$69,0),0)</f>
        <v>0</v>
      </c>
      <c r="D237" s="9">
        <f>IF(B237=0,0,VLOOKUP(G237,pedidos!$B$2:$N$237,4))</f>
        <v>239.39999999999998</v>
      </c>
      <c r="E237" s="9">
        <f>IF(C237=0,0,VLOOKUP(G237,pedidos_conv!$B$2:$N$69,4))</f>
        <v>0</v>
      </c>
      <c r="F237" s="9">
        <f t="shared" si="31"/>
        <v>234</v>
      </c>
      <c r="G237" s="14" t="s">
        <v>7</v>
      </c>
      <c r="H237" s="9">
        <f>MATCH(G237,Plant_Matriz_Setup!$A$1:$A$33)</f>
        <v>8</v>
      </c>
      <c r="I237" s="9">
        <f>MATCH(G238,Plant_Matriz_Setup!$A$1:$AG$1)</f>
        <v>3</v>
      </c>
      <c r="J237" s="9" t="str">
        <f>VLOOKUP(G237,Plant_Matriz_Setup!$A$1:$AG$33,I237)</f>
        <v>1:00.0000</v>
      </c>
      <c r="K237" s="16" t="str">
        <f t="shared" si="25"/>
        <v>1:00.0000</v>
      </c>
      <c r="L237" s="17" t="str">
        <f t="shared" si="26"/>
        <v>:00.0000</v>
      </c>
      <c r="M237" s="18">
        <f t="shared" si="27"/>
        <v>9</v>
      </c>
      <c r="N237" s="18">
        <f t="shared" si="28"/>
        <v>8</v>
      </c>
      <c r="O237" s="18">
        <f t="shared" si="29"/>
        <v>1</v>
      </c>
      <c r="P237" s="19" t="str">
        <f t="shared" si="30"/>
        <v>1</v>
      </c>
      <c r="Q237" s="15">
        <f t="shared" si="32"/>
        <v>1</v>
      </c>
    </row>
    <row r="238" spans="2:17">
      <c r="B238" s="9">
        <f>IFERROR(MATCH(G238,pedidos_Lamin!$B$2:$B$169,0),0)</f>
        <v>6</v>
      </c>
      <c r="C238" s="9">
        <f>IFERROR(MATCH(G238,pedidos_conv!$B$2:$B$69,0),0)</f>
        <v>0</v>
      </c>
      <c r="D238" s="9">
        <f>IF(B238=0,0,VLOOKUP(G238,pedidos!$B$2:$N$237,4))</f>
        <v>245.7</v>
      </c>
      <c r="E238" s="9">
        <f>IF(C238=0,0,VLOOKUP(G238,pedidos_conv!$B$2:$N$69,4))</f>
        <v>0</v>
      </c>
      <c r="F238" s="9">
        <f t="shared" si="31"/>
        <v>235</v>
      </c>
      <c r="G238" s="14" t="s">
        <v>2</v>
      </c>
      <c r="H238" s="9">
        <f>MATCH(G238,Plant_Matriz_Setup!$A$1:$A$33)</f>
        <v>3</v>
      </c>
      <c r="I238" s="9">
        <f>MATCH(G239,Plant_Matriz_Setup!$A$1:$AG$1)</f>
        <v>3</v>
      </c>
      <c r="J238" s="9" t="str">
        <f>VLOOKUP(G238,Plant_Matriz_Setup!$A$1:$AG$33,I238)</f>
        <v>0.0000</v>
      </c>
      <c r="K238" s="16" t="str">
        <f t="shared" si="25"/>
        <v>0.0000</v>
      </c>
      <c r="L238" s="17" t="str">
        <f t="shared" si="26"/>
        <v>0.0000</v>
      </c>
      <c r="M238" s="18">
        <f t="shared" si="27"/>
        <v>6</v>
      </c>
      <c r="N238" s="18">
        <f t="shared" si="28"/>
        <v>6</v>
      </c>
      <c r="O238" s="18">
        <f t="shared" si="29"/>
        <v>0</v>
      </c>
      <c r="P238" s="19" t="str">
        <f t="shared" si="30"/>
        <v/>
      </c>
      <c r="Q238" s="15">
        <f t="shared" si="32"/>
        <v>0</v>
      </c>
    </row>
    <row r="239" spans="2:17">
      <c r="B239" s="9">
        <f>IFERROR(MATCH(G239,pedidos_Lamin!$B$2:$B$169,0),0)</f>
        <v>6</v>
      </c>
      <c r="C239" s="9">
        <f>IFERROR(MATCH(G239,pedidos_conv!$B$2:$B$69,0),0)</f>
        <v>0</v>
      </c>
      <c r="D239" s="9">
        <f>IF(B239=0,0,VLOOKUP(G239,pedidos!$B$2:$N$237,4))</f>
        <v>245.7</v>
      </c>
      <c r="E239" s="9">
        <f>IF(C239=0,0,VLOOKUP(G239,pedidos_conv!$B$2:$N$69,4))</f>
        <v>0</v>
      </c>
      <c r="F239" s="9">
        <f t="shared" si="31"/>
        <v>236</v>
      </c>
      <c r="G239" s="14" t="s">
        <v>2</v>
      </c>
      <c r="K239" s="12"/>
      <c r="L239" s="11"/>
      <c r="M239" s="13"/>
      <c r="N239" s="13"/>
      <c r="O239" s="13"/>
      <c r="P239" s="8" t="str">
        <f t="shared" si="30"/>
        <v/>
      </c>
      <c r="Q239" s="15">
        <f>SUM(Q4:Q238)</f>
        <v>1232</v>
      </c>
    </row>
    <row r="240" spans="2:17">
      <c r="L240" s="11"/>
      <c r="M240" s="13"/>
      <c r="N240" s="13"/>
      <c r="O240" s="13"/>
      <c r="P240" s="8" t="str">
        <f t="shared" si="30"/>
        <v/>
      </c>
    </row>
    <row r="241" spans="17:17">
      <c r="Q241" s="8">
        <f>Q239/60</f>
        <v>20.533333333333335</v>
      </c>
    </row>
  </sheetData>
  <mergeCells count="1">
    <mergeCell ref="D2:E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E33"/>
  <sheetViews>
    <sheetView showGridLines="0" topLeftCell="F1" zoomScale="120" zoomScaleNormal="120" workbookViewId="0">
      <selection activeCell="R11" sqref="R11"/>
    </sheetView>
  </sheetViews>
  <sheetFormatPr defaultRowHeight="15"/>
  <cols>
    <col min="1" max="33" width="10.7109375" style="1" bestFit="1" customWidth="1"/>
    <col min="34" max="83" width="9.140625" style="1"/>
  </cols>
  <sheetData>
    <row r="1" spans="1:33">
      <c r="A1" s="5" t="s">
        <v>1</v>
      </c>
      <c r="B1" s="3" t="s">
        <v>0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</row>
    <row r="2" spans="1:33">
      <c r="A2" s="3" t="s">
        <v>0</v>
      </c>
      <c r="B2" s="4" t="s">
        <v>33</v>
      </c>
      <c r="C2" s="4" t="s">
        <v>34</v>
      </c>
      <c r="D2" s="4" t="s">
        <v>34</v>
      </c>
      <c r="E2" s="4" t="s">
        <v>34</v>
      </c>
      <c r="F2" s="4" t="s">
        <v>34</v>
      </c>
      <c r="G2" s="4" t="s">
        <v>34</v>
      </c>
      <c r="H2" s="4" t="s">
        <v>34</v>
      </c>
      <c r="I2" s="4" t="s">
        <v>35</v>
      </c>
      <c r="J2" s="4" t="s">
        <v>34</v>
      </c>
      <c r="K2" s="4" t="s">
        <v>36</v>
      </c>
      <c r="L2" s="4" t="s">
        <v>37</v>
      </c>
      <c r="M2" s="4" t="s">
        <v>37</v>
      </c>
      <c r="N2" s="4" t="s">
        <v>34</v>
      </c>
      <c r="O2" s="4" t="s">
        <v>34</v>
      </c>
      <c r="P2" s="4" t="s">
        <v>34</v>
      </c>
      <c r="Q2" s="4" t="s">
        <v>35</v>
      </c>
      <c r="R2" s="4" t="s">
        <v>34</v>
      </c>
      <c r="S2" s="4" t="s">
        <v>36</v>
      </c>
      <c r="T2" s="4" t="s">
        <v>37</v>
      </c>
      <c r="U2" s="4" t="s">
        <v>37</v>
      </c>
      <c r="V2" s="4" t="s">
        <v>34</v>
      </c>
      <c r="W2" s="4" t="s">
        <v>35</v>
      </c>
      <c r="X2" s="4" t="s">
        <v>34</v>
      </c>
      <c r="Y2" s="4" t="s">
        <v>36</v>
      </c>
      <c r="Z2" s="4" t="s">
        <v>37</v>
      </c>
      <c r="AA2" s="4" t="s">
        <v>37</v>
      </c>
      <c r="AB2" s="4" t="s">
        <v>34</v>
      </c>
      <c r="AC2" s="4" t="s">
        <v>35</v>
      </c>
      <c r="AD2" s="2" t="s">
        <v>34</v>
      </c>
      <c r="AE2" s="2" t="s">
        <v>36</v>
      </c>
      <c r="AF2" s="2" t="s">
        <v>37</v>
      </c>
      <c r="AG2" s="2" t="s">
        <v>37</v>
      </c>
    </row>
    <row r="3" spans="1:33">
      <c r="A3" s="2" t="s">
        <v>2</v>
      </c>
      <c r="B3" s="4" t="s">
        <v>34</v>
      </c>
      <c r="C3" s="4" t="s">
        <v>33</v>
      </c>
      <c r="D3" s="4" t="s">
        <v>34</v>
      </c>
      <c r="E3" s="4" t="s">
        <v>36</v>
      </c>
      <c r="F3" s="4" t="s">
        <v>37</v>
      </c>
      <c r="G3" s="4" t="s">
        <v>37</v>
      </c>
      <c r="H3" s="4" t="s">
        <v>34</v>
      </c>
      <c r="I3" s="4" t="s">
        <v>34</v>
      </c>
      <c r="J3" s="4" t="s">
        <v>35</v>
      </c>
      <c r="K3" s="4" t="s">
        <v>38</v>
      </c>
      <c r="L3" s="4" t="s">
        <v>37</v>
      </c>
      <c r="M3" s="4" t="s">
        <v>37</v>
      </c>
      <c r="N3" s="4" t="s">
        <v>37</v>
      </c>
      <c r="O3" s="4" t="s">
        <v>37</v>
      </c>
      <c r="P3" s="4" t="s">
        <v>34</v>
      </c>
      <c r="Q3" s="4" t="s">
        <v>34</v>
      </c>
      <c r="R3" s="4" t="s">
        <v>35</v>
      </c>
      <c r="S3" s="4" t="s">
        <v>38</v>
      </c>
      <c r="T3" s="4" t="s">
        <v>37</v>
      </c>
      <c r="U3" s="4" t="s">
        <v>37</v>
      </c>
      <c r="V3" s="4" t="s">
        <v>34</v>
      </c>
      <c r="W3" s="4" t="s">
        <v>34</v>
      </c>
      <c r="X3" s="4" t="s">
        <v>35</v>
      </c>
      <c r="Y3" s="4" t="s">
        <v>38</v>
      </c>
      <c r="Z3" s="4" t="s">
        <v>37</v>
      </c>
      <c r="AA3" s="4" t="s">
        <v>37</v>
      </c>
      <c r="AB3" s="4" t="s">
        <v>34</v>
      </c>
      <c r="AC3" s="4" t="s">
        <v>34</v>
      </c>
      <c r="AD3" s="2" t="s">
        <v>35</v>
      </c>
      <c r="AE3" s="2" t="s">
        <v>38</v>
      </c>
      <c r="AF3" s="2" t="s">
        <v>37</v>
      </c>
      <c r="AG3" s="2" t="s">
        <v>37</v>
      </c>
    </row>
    <row r="4" spans="1:33">
      <c r="A4" s="2" t="s">
        <v>3</v>
      </c>
      <c r="B4" s="4" t="s">
        <v>34</v>
      </c>
      <c r="C4" s="4" t="s">
        <v>34</v>
      </c>
      <c r="D4" s="4" t="s">
        <v>33</v>
      </c>
      <c r="E4" s="4" t="s">
        <v>38</v>
      </c>
      <c r="F4" s="4" t="s">
        <v>37</v>
      </c>
      <c r="G4" s="4" t="s">
        <v>37</v>
      </c>
      <c r="H4" s="4" t="s">
        <v>34</v>
      </c>
      <c r="I4" s="4" t="s">
        <v>36</v>
      </c>
      <c r="J4" s="4" t="s">
        <v>38</v>
      </c>
      <c r="K4" s="4" t="s">
        <v>35</v>
      </c>
      <c r="L4" s="4" t="s">
        <v>35</v>
      </c>
      <c r="M4" s="4" t="s">
        <v>35</v>
      </c>
      <c r="N4" s="4" t="s">
        <v>37</v>
      </c>
      <c r="O4" s="4" t="s">
        <v>37</v>
      </c>
      <c r="P4" s="4" t="s">
        <v>34</v>
      </c>
      <c r="Q4" s="4" t="s">
        <v>36</v>
      </c>
      <c r="R4" s="4" t="s">
        <v>38</v>
      </c>
      <c r="S4" s="4" t="s">
        <v>35</v>
      </c>
      <c r="T4" s="4" t="s">
        <v>35</v>
      </c>
      <c r="U4" s="4" t="s">
        <v>35</v>
      </c>
      <c r="V4" s="4" t="s">
        <v>34</v>
      </c>
      <c r="W4" s="4" t="s">
        <v>36</v>
      </c>
      <c r="X4" s="4" t="s">
        <v>38</v>
      </c>
      <c r="Y4" s="4" t="s">
        <v>35</v>
      </c>
      <c r="Z4" s="4" t="s">
        <v>35</v>
      </c>
      <c r="AA4" s="4" t="s">
        <v>35</v>
      </c>
      <c r="AB4" s="4" t="s">
        <v>34</v>
      </c>
      <c r="AC4" s="4" t="s">
        <v>36</v>
      </c>
      <c r="AD4" s="2" t="s">
        <v>38</v>
      </c>
      <c r="AE4" s="2" t="s">
        <v>35</v>
      </c>
      <c r="AF4" s="2" t="s">
        <v>35</v>
      </c>
      <c r="AG4" s="2" t="s">
        <v>35</v>
      </c>
    </row>
    <row r="5" spans="1:33">
      <c r="A5" s="2" t="s">
        <v>4</v>
      </c>
      <c r="B5" s="4" t="s">
        <v>34</v>
      </c>
      <c r="C5" s="4" t="s">
        <v>36</v>
      </c>
      <c r="D5" s="4" t="s">
        <v>38</v>
      </c>
      <c r="E5" s="4" t="s">
        <v>33</v>
      </c>
      <c r="F5" s="4" t="s">
        <v>35</v>
      </c>
      <c r="G5" s="4" t="s">
        <v>35</v>
      </c>
      <c r="H5" s="4" t="s">
        <v>34</v>
      </c>
      <c r="I5" s="4" t="s">
        <v>37</v>
      </c>
      <c r="J5" s="4" t="s">
        <v>37</v>
      </c>
      <c r="K5" s="4" t="s">
        <v>35</v>
      </c>
      <c r="L5" s="4" t="s">
        <v>35</v>
      </c>
      <c r="M5" s="4" t="s">
        <v>39</v>
      </c>
      <c r="N5" s="4" t="s">
        <v>35</v>
      </c>
      <c r="O5" s="4" t="s">
        <v>35</v>
      </c>
      <c r="P5" s="4" t="s">
        <v>34</v>
      </c>
      <c r="Q5" s="4" t="s">
        <v>37</v>
      </c>
      <c r="R5" s="4" t="s">
        <v>37</v>
      </c>
      <c r="S5" s="4" t="s">
        <v>35</v>
      </c>
      <c r="T5" s="4" t="s">
        <v>35</v>
      </c>
      <c r="U5" s="4" t="s">
        <v>39</v>
      </c>
      <c r="V5" s="4" t="s">
        <v>34</v>
      </c>
      <c r="W5" s="4" t="s">
        <v>37</v>
      </c>
      <c r="X5" s="4" t="s">
        <v>37</v>
      </c>
      <c r="Y5" s="4" t="s">
        <v>35</v>
      </c>
      <c r="Z5" s="4" t="s">
        <v>35</v>
      </c>
      <c r="AA5" s="4" t="s">
        <v>39</v>
      </c>
      <c r="AB5" s="4" t="s">
        <v>34</v>
      </c>
      <c r="AC5" s="4" t="s">
        <v>37</v>
      </c>
      <c r="AD5" s="2" t="s">
        <v>37</v>
      </c>
      <c r="AE5" s="2" t="s">
        <v>35</v>
      </c>
      <c r="AF5" s="2" t="s">
        <v>35</v>
      </c>
      <c r="AG5" s="2" t="s">
        <v>39</v>
      </c>
    </row>
    <row r="6" spans="1:33">
      <c r="A6" s="2" t="s">
        <v>5</v>
      </c>
      <c r="B6" s="4" t="s">
        <v>34</v>
      </c>
      <c r="C6" s="4" t="s">
        <v>37</v>
      </c>
      <c r="D6" s="4" t="s">
        <v>37</v>
      </c>
      <c r="E6" s="4" t="s">
        <v>35</v>
      </c>
      <c r="F6" s="4" t="s">
        <v>33</v>
      </c>
      <c r="G6" s="4" t="s">
        <v>39</v>
      </c>
      <c r="H6" s="4" t="s">
        <v>34</v>
      </c>
      <c r="I6" s="4" t="s">
        <v>37</v>
      </c>
      <c r="J6" s="4" t="s">
        <v>37</v>
      </c>
      <c r="K6" s="4" t="s">
        <v>37</v>
      </c>
      <c r="L6" s="4" t="s">
        <v>39</v>
      </c>
      <c r="M6" s="4" t="s">
        <v>35</v>
      </c>
      <c r="N6" s="4" t="s">
        <v>34</v>
      </c>
      <c r="O6" s="4" t="s">
        <v>34</v>
      </c>
      <c r="P6" s="4" t="s">
        <v>34</v>
      </c>
      <c r="Q6" s="4" t="s">
        <v>35</v>
      </c>
      <c r="R6" s="4" t="s">
        <v>34</v>
      </c>
      <c r="S6" s="4" t="s">
        <v>36</v>
      </c>
      <c r="T6" s="4" t="s">
        <v>37</v>
      </c>
      <c r="U6" s="4" t="s">
        <v>37</v>
      </c>
      <c r="V6" s="4" t="s">
        <v>34</v>
      </c>
      <c r="W6" s="4" t="s">
        <v>37</v>
      </c>
      <c r="X6" s="4" t="s">
        <v>37</v>
      </c>
      <c r="Y6" s="4" t="s">
        <v>37</v>
      </c>
      <c r="Z6" s="4" t="s">
        <v>39</v>
      </c>
      <c r="AA6" s="4" t="s">
        <v>35</v>
      </c>
      <c r="AB6" s="4" t="s">
        <v>34</v>
      </c>
      <c r="AC6" s="4" t="s">
        <v>37</v>
      </c>
      <c r="AD6" s="2" t="s">
        <v>37</v>
      </c>
      <c r="AE6" s="2" t="s">
        <v>37</v>
      </c>
      <c r="AF6" s="2" t="s">
        <v>39</v>
      </c>
      <c r="AG6" s="2" t="s">
        <v>35</v>
      </c>
    </row>
    <row r="7" spans="1:33">
      <c r="A7" s="2" t="s">
        <v>6</v>
      </c>
      <c r="B7" s="4" t="s">
        <v>34</v>
      </c>
      <c r="C7" s="4" t="s">
        <v>37</v>
      </c>
      <c r="D7" s="4" t="s">
        <v>37</v>
      </c>
      <c r="E7" s="4" t="s">
        <v>37</v>
      </c>
      <c r="F7" s="4" t="s">
        <v>39</v>
      </c>
      <c r="G7" s="4" t="s">
        <v>33</v>
      </c>
      <c r="H7" s="4" t="s">
        <v>34</v>
      </c>
      <c r="I7" s="4" t="s">
        <v>37</v>
      </c>
      <c r="J7" s="4" t="s">
        <v>37</v>
      </c>
      <c r="K7" s="4" t="s">
        <v>37</v>
      </c>
      <c r="L7" s="4" t="s">
        <v>39</v>
      </c>
      <c r="M7" s="4" t="s">
        <v>35</v>
      </c>
      <c r="N7" s="4" t="s">
        <v>37</v>
      </c>
      <c r="O7" s="4" t="s">
        <v>37</v>
      </c>
      <c r="P7" s="4" t="s">
        <v>34</v>
      </c>
      <c r="Q7" s="4" t="s">
        <v>34</v>
      </c>
      <c r="R7" s="4" t="s">
        <v>35</v>
      </c>
      <c r="S7" s="4" t="s">
        <v>38</v>
      </c>
      <c r="T7" s="4" t="s">
        <v>37</v>
      </c>
      <c r="U7" s="4" t="s">
        <v>37</v>
      </c>
      <c r="V7" s="4" t="s">
        <v>35</v>
      </c>
      <c r="W7" s="4" t="s">
        <v>34</v>
      </c>
      <c r="X7" s="4" t="s">
        <v>34</v>
      </c>
      <c r="Y7" s="4" t="s">
        <v>34</v>
      </c>
      <c r="Z7" s="4" t="s">
        <v>34</v>
      </c>
      <c r="AA7" s="4" t="s">
        <v>34</v>
      </c>
      <c r="AB7" s="4" t="s">
        <v>35</v>
      </c>
      <c r="AC7" s="4" t="s">
        <v>34</v>
      </c>
      <c r="AD7" s="2" t="s">
        <v>34</v>
      </c>
      <c r="AE7" s="2" t="s">
        <v>34</v>
      </c>
      <c r="AF7" s="2" t="s">
        <v>34</v>
      </c>
      <c r="AG7" s="2" t="s">
        <v>34</v>
      </c>
    </row>
    <row r="8" spans="1:33">
      <c r="A8" s="2" t="s">
        <v>7</v>
      </c>
      <c r="B8" s="4" t="s">
        <v>35</v>
      </c>
      <c r="C8" s="4" t="s">
        <v>34</v>
      </c>
      <c r="D8" s="4" t="s">
        <v>34</v>
      </c>
      <c r="E8" s="4" t="s">
        <v>34</v>
      </c>
      <c r="F8" s="4" t="s">
        <v>34</v>
      </c>
      <c r="G8" s="4" t="s">
        <v>34</v>
      </c>
      <c r="H8" s="4" t="s">
        <v>33</v>
      </c>
      <c r="I8" s="4" t="s">
        <v>34</v>
      </c>
      <c r="J8" s="4" t="s">
        <v>34</v>
      </c>
      <c r="K8" s="4" t="s">
        <v>34</v>
      </c>
      <c r="L8" s="4" t="s">
        <v>34</v>
      </c>
      <c r="M8" s="4" t="s">
        <v>34</v>
      </c>
      <c r="N8" s="4" t="s">
        <v>37</v>
      </c>
      <c r="O8" s="4" t="s">
        <v>37</v>
      </c>
      <c r="P8" s="4" t="s">
        <v>34</v>
      </c>
      <c r="Q8" s="4" t="s">
        <v>36</v>
      </c>
      <c r="R8" s="4" t="s">
        <v>38</v>
      </c>
      <c r="S8" s="4" t="s">
        <v>35</v>
      </c>
      <c r="T8" s="4" t="s">
        <v>35</v>
      </c>
      <c r="U8" s="4" t="s">
        <v>35</v>
      </c>
      <c r="V8" s="4" t="s">
        <v>34</v>
      </c>
      <c r="W8" s="4" t="s">
        <v>35</v>
      </c>
      <c r="X8" s="4" t="s">
        <v>34</v>
      </c>
      <c r="Y8" s="4" t="s">
        <v>36</v>
      </c>
      <c r="Z8" s="4" t="s">
        <v>37</v>
      </c>
      <c r="AA8" s="4" t="s">
        <v>37</v>
      </c>
      <c r="AB8" s="4" t="s">
        <v>34</v>
      </c>
      <c r="AC8" s="4" t="s">
        <v>35</v>
      </c>
      <c r="AD8" s="2" t="s">
        <v>34</v>
      </c>
      <c r="AE8" s="2" t="s">
        <v>36</v>
      </c>
      <c r="AF8" s="2" t="s">
        <v>37</v>
      </c>
      <c r="AG8" s="2" t="s">
        <v>37</v>
      </c>
    </row>
    <row r="9" spans="1:33">
      <c r="A9" s="2" t="s">
        <v>8</v>
      </c>
      <c r="B9" s="4" t="s">
        <v>34</v>
      </c>
      <c r="C9" s="4" t="s">
        <v>35</v>
      </c>
      <c r="D9" s="4" t="s">
        <v>34</v>
      </c>
      <c r="E9" s="4" t="s">
        <v>36</v>
      </c>
      <c r="F9" s="4" t="s">
        <v>37</v>
      </c>
      <c r="G9" s="4" t="s">
        <v>37</v>
      </c>
      <c r="H9" s="4" t="s">
        <v>37</v>
      </c>
      <c r="I9" s="4" t="s">
        <v>33</v>
      </c>
      <c r="J9" s="4" t="s">
        <v>34</v>
      </c>
      <c r="K9" s="4" t="s">
        <v>36</v>
      </c>
      <c r="L9" s="4" t="s">
        <v>37</v>
      </c>
      <c r="M9" s="4" t="s">
        <v>37</v>
      </c>
      <c r="N9" s="4" t="s">
        <v>35</v>
      </c>
      <c r="O9" s="4" t="s">
        <v>35</v>
      </c>
      <c r="P9" s="4" t="s">
        <v>34</v>
      </c>
      <c r="Q9" s="4" t="s">
        <v>37</v>
      </c>
      <c r="R9" s="4" t="s">
        <v>37</v>
      </c>
      <c r="S9" s="4" t="s">
        <v>35</v>
      </c>
      <c r="T9" s="4" t="s">
        <v>35</v>
      </c>
      <c r="U9" s="4" t="s">
        <v>39</v>
      </c>
      <c r="V9" s="4" t="s">
        <v>34</v>
      </c>
      <c r="W9" s="4" t="s">
        <v>34</v>
      </c>
      <c r="X9" s="4" t="s">
        <v>35</v>
      </c>
      <c r="Y9" s="4" t="s">
        <v>38</v>
      </c>
      <c r="Z9" s="4" t="s">
        <v>37</v>
      </c>
      <c r="AA9" s="4" t="s">
        <v>37</v>
      </c>
      <c r="AB9" s="4" t="s">
        <v>34</v>
      </c>
      <c r="AC9" s="4" t="s">
        <v>34</v>
      </c>
      <c r="AD9" s="2" t="s">
        <v>35</v>
      </c>
      <c r="AE9" s="2" t="s">
        <v>38</v>
      </c>
      <c r="AF9" s="2" t="s">
        <v>37</v>
      </c>
      <c r="AG9" s="2" t="s">
        <v>37</v>
      </c>
    </row>
    <row r="10" spans="1:33">
      <c r="A10" s="2" t="s">
        <v>9</v>
      </c>
      <c r="B10" s="4" t="s">
        <v>34</v>
      </c>
      <c r="C10" s="4" t="s">
        <v>34</v>
      </c>
      <c r="D10" s="4" t="s">
        <v>35</v>
      </c>
      <c r="E10" s="4" t="s">
        <v>38</v>
      </c>
      <c r="F10" s="4" t="s">
        <v>37</v>
      </c>
      <c r="G10" s="4" t="s">
        <v>37</v>
      </c>
      <c r="H10" s="4" t="s">
        <v>34</v>
      </c>
      <c r="I10" s="4" t="s">
        <v>34</v>
      </c>
      <c r="J10" s="4" t="s">
        <v>33</v>
      </c>
      <c r="K10" s="4" t="s">
        <v>38</v>
      </c>
      <c r="L10" s="4" t="s">
        <v>37</v>
      </c>
      <c r="M10" s="4" t="s">
        <v>37</v>
      </c>
      <c r="N10" s="4" t="s">
        <v>34</v>
      </c>
      <c r="O10" s="4" t="s">
        <v>34</v>
      </c>
      <c r="P10" s="4" t="s">
        <v>34</v>
      </c>
      <c r="Q10" s="4" t="s">
        <v>35</v>
      </c>
      <c r="R10" s="4" t="s">
        <v>34</v>
      </c>
      <c r="S10" s="4" t="s">
        <v>36</v>
      </c>
      <c r="T10" s="4" t="s">
        <v>37</v>
      </c>
      <c r="U10" s="4" t="s">
        <v>37</v>
      </c>
      <c r="V10" s="4" t="s">
        <v>34</v>
      </c>
      <c r="W10" s="4" t="s">
        <v>36</v>
      </c>
      <c r="X10" s="4" t="s">
        <v>38</v>
      </c>
      <c r="Y10" s="4" t="s">
        <v>35</v>
      </c>
      <c r="Z10" s="4" t="s">
        <v>35</v>
      </c>
      <c r="AA10" s="4" t="s">
        <v>35</v>
      </c>
      <c r="AB10" s="4" t="s">
        <v>34</v>
      </c>
      <c r="AC10" s="4" t="s">
        <v>36</v>
      </c>
      <c r="AD10" s="2" t="s">
        <v>38</v>
      </c>
      <c r="AE10" s="2" t="s">
        <v>35</v>
      </c>
      <c r="AF10" s="2" t="s">
        <v>35</v>
      </c>
      <c r="AG10" s="2" t="s">
        <v>35</v>
      </c>
    </row>
    <row r="11" spans="1:33">
      <c r="A11" s="2" t="s">
        <v>10</v>
      </c>
      <c r="B11" s="4" t="s">
        <v>34</v>
      </c>
      <c r="C11" s="4" t="s">
        <v>36</v>
      </c>
      <c r="D11" s="4" t="s">
        <v>38</v>
      </c>
      <c r="E11" s="4" t="s">
        <v>35</v>
      </c>
      <c r="F11" s="4" t="s">
        <v>35</v>
      </c>
      <c r="G11" s="4" t="s">
        <v>35</v>
      </c>
      <c r="H11" s="4" t="s">
        <v>36</v>
      </c>
      <c r="I11" s="4" t="s">
        <v>36</v>
      </c>
      <c r="J11" s="4" t="s">
        <v>38</v>
      </c>
      <c r="K11" s="4" t="s">
        <v>33</v>
      </c>
      <c r="L11" s="4" t="s">
        <v>35</v>
      </c>
      <c r="M11" s="4" t="s">
        <v>35</v>
      </c>
      <c r="N11" s="4" t="s">
        <v>37</v>
      </c>
      <c r="O11" s="4" t="s">
        <v>37</v>
      </c>
      <c r="P11" s="4" t="s">
        <v>34</v>
      </c>
      <c r="Q11" s="4" t="s">
        <v>34</v>
      </c>
      <c r="R11" s="4" t="s">
        <v>35</v>
      </c>
      <c r="S11" s="4" t="s">
        <v>38</v>
      </c>
      <c r="T11" s="4" t="s">
        <v>37</v>
      </c>
      <c r="U11" s="4" t="s">
        <v>37</v>
      </c>
      <c r="V11" s="4" t="s">
        <v>34</v>
      </c>
      <c r="W11" s="4" t="s">
        <v>37</v>
      </c>
      <c r="X11" s="4" t="s">
        <v>37</v>
      </c>
      <c r="Y11" s="4" t="s">
        <v>35</v>
      </c>
      <c r="Z11" s="4" t="s">
        <v>35</v>
      </c>
      <c r="AA11" s="4" t="s">
        <v>39</v>
      </c>
      <c r="AB11" s="4" t="s">
        <v>34</v>
      </c>
      <c r="AC11" s="4" t="s">
        <v>37</v>
      </c>
      <c r="AD11" s="2" t="s">
        <v>37</v>
      </c>
      <c r="AE11" s="2" t="s">
        <v>35</v>
      </c>
      <c r="AF11" s="2" t="s">
        <v>35</v>
      </c>
      <c r="AG11" s="2" t="s">
        <v>39</v>
      </c>
    </row>
    <row r="12" spans="1:33">
      <c r="A12" s="2" t="s">
        <v>11</v>
      </c>
      <c r="B12" s="4" t="s">
        <v>34</v>
      </c>
      <c r="C12" s="4" t="s">
        <v>37</v>
      </c>
      <c r="D12" s="4" t="s">
        <v>37</v>
      </c>
      <c r="E12" s="4" t="s">
        <v>35</v>
      </c>
      <c r="F12" s="4" t="s">
        <v>35</v>
      </c>
      <c r="G12" s="4" t="s">
        <v>39</v>
      </c>
      <c r="H12" s="4" t="s">
        <v>38</v>
      </c>
      <c r="I12" s="4" t="s">
        <v>37</v>
      </c>
      <c r="J12" s="4" t="s">
        <v>37</v>
      </c>
      <c r="K12" s="4" t="s">
        <v>35</v>
      </c>
      <c r="L12" s="4" t="s">
        <v>33</v>
      </c>
      <c r="M12" s="4" t="s">
        <v>39</v>
      </c>
      <c r="N12" s="4" t="s">
        <v>37</v>
      </c>
      <c r="O12" s="4" t="s">
        <v>37</v>
      </c>
      <c r="P12" s="4" t="s">
        <v>34</v>
      </c>
      <c r="Q12" s="4" t="s">
        <v>36</v>
      </c>
      <c r="R12" s="4" t="s">
        <v>38</v>
      </c>
      <c r="S12" s="4" t="s">
        <v>35</v>
      </c>
      <c r="T12" s="4" t="s">
        <v>35</v>
      </c>
      <c r="U12" s="4" t="s">
        <v>35</v>
      </c>
      <c r="V12" s="4" t="s">
        <v>34</v>
      </c>
      <c r="W12" s="4" t="s">
        <v>37</v>
      </c>
      <c r="X12" s="4" t="s">
        <v>37</v>
      </c>
      <c r="Y12" s="4" t="s">
        <v>37</v>
      </c>
      <c r="Z12" s="4" t="s">
        <v>39</v>
      </c>
      <c r="AA12" s="4" t="s">
        <v>35</v>
      </c>
      <c r="AB12" s="4" t="s">
        <v>34</v>
      </c>
      <c r="AC12" s="4" t="s">
        <v>37</v>
      </c>
      <c r="AD12" s="2" t="s">
        <v>37</v>
      </c>
      <c r="AE12" s="2" t="s">
        <v>37</v>
      </c>
      <c r="AF12" s="2" t="s">
        <v>39</v>
      </c>
      <c r="AG12" s="2" t="s">
        <v>35</v>
      </c>
    </row>
    <row r="13" spans="1:33">
      <c r="A13" s="2" t="s">
        <v>12</v>
      </c>
      <c r="B13" s="4" t="s">
        <v>34</v>
      </c>
      <c r="C13" s="4" t="s">
        <v>37</v>
      </c>
      <c r="D13" s="4" t="s">
        <v>37</v>
      </c>
      <c r="E13" s="4" t="s">
        <v>37</v>
      </c>
      <c r="F13" s="4" t="s">
        <v>39</v>
      </c>
      <c r="G13" s="4" t="s">
        <v>35</v>
      </c>
      <c r="H13" s="4" t="s">
        <v>37</v>
      </c>
      <c r="I13" s="4" t="s">
        <v>37</v>
      </c>
      <c r="J13" s="4" t="s">
        <v>37</v>
      </c>
      <c r="K13" s="4" t="s">
        <v>37</v>
      </c>
      <c r="L13" s="4" t="s">
        <v>39</v>
      </c>
      <c r="M13" s="4" t="s">
        <v>33</v>
      </c>
      <c r="N13" s="4" t="s">
        <v>35</v>
      </c>
      <c r="O13" s="4" t="s">
        <v>35</v>
      </c>
      <c r="P13" s="4" t="s">
        <v>34</v>
      </c>
      <c r="Q13" s="4" t="s">
        <v>37</v>
      </c>
      <c r="R13" s="4" t="s">
        <v>37</v>
      </c>
      <c r="S13" s="4" t="s">
        <v>35</v>
      </c>
      <c r="T13" s="4" t="s">
        <v>35</v>
      </c>
      <c r="U13" s="4" t="s">
        <v>39</v>
      </c>
      <c r="V13" s="4" t="s">
        <v>35</v>
      </c>
      <c r="W13" s="4" t="s">
        <v>34</v>
      </c>
      <c r="X13" s="4" t="s">
        <v>34</v>
      </c>
      <c r="Y13" s="4" t="s">
        <v>34</v>
      </c>
      <c r="Z13" s="4" t="s">
        <v>34</v>
      </c>
      <c r="AA13" s="4" t="s">
        <v>34</v>
      </c>
      <c r="AB13" s="4" t="s">
        <v>35</v>
      </c>
      <c r="AC13" s="4" t="s">
        <v>34</v>
      </c>
      <c r="AD13" s="2" t="s">
        <v>34</v>
      </c>
      <c r="AE13" s="2" t="s">
        <v>34</v>
      </c>
      <c r="AF13" s="2" t="s">
        <v>34</v>
      </c>
      <c r="AG13" s="2" t="s">
        <v>34</v>
      </c>
    </row>
    <row r="14" spans="1:33">
      <c r="A14" s="2" t="s">
        <v>13</v>
      </c>
      <c r="B14" s="4" t="s">
        <v>35</v>
      </c>
      <c r="C14" s="4" t="s">
        <v>34</v>
      </c>
      <c r="D14" s="4" t="s">
        <v>34</v>
      </c>
      <c r="E14" s="4" t="s">
        <v>34</v>
      </c>
      <c r="F14" s="4" t="s">
        <v>34</v>
      </c>
      <c r="G14" s="4" t="s">
        <v>34</v>
      </c>
      <c r="H14" s="4" t="s">
        <v>37</v>
      </c>
      <c r="I14" s="4" t="s">
        <v>34</v>
      </c>
      <c r="J14" s="4" t="s">
        <v>34</v>
      </c>
      <c r="K14" s="4" t="s">
        <v>34</v>
      </c>
      <c r="L14" s="4" t="s">
        <v>34</v>
      </c>
      <c r="M14" s="4" t="s">
        <v>34</v>
      </c>
      <c r="N14" s="4" t="s">
        <v>33</v>
      </c>
      <c r="O14" s="4" t="s">
        <v>34</v>
      </c>
      <c r="P14" s="4" t="s">
        <v>34</v>
      </c>
      <c r="Q14" s="4" t="s">
        <v>34</v>
      </c>
      <c r="R14" s="4" t="s">
        <v>34</v>
      </c>
      <c r="S14" s="4" t="s">
        <v>34</v>
      </c>
      <c r="T14" s="4" t="s">
        <v>35</v>
      </c>
      <c r="U14" s="4" t="s">
        <v>35</v>
      </c>
      <c r="V14" s="4" t="s">
        <v>34</v>
      </c>
      <c r="W14" s="4" t="s">
        <v>35</v>
      </c>
      <c r="X14" s="4" t="s">
        <v>34</v>
      </c>
      <c r="Y14" s="4" t="s">
        <v>36</v>
      </c>
      <c r="Z14" s="4" t="s">
        <v>37</v>
      </c>
      <c r="AA14" s="4" t="s">
        <v>37</v>
      </c>
      <c r="AB14" s="4" t="s">
        <v>34</v>
      </c>
      <c r="AC14" s="4" t="s">
        <v>35</v>
      </c>
      <c r="AD14" s="2" t="s">
        <v>34</v>
      </c>
      <c r="AE14" s="2" t="s">
        <v>36</v>
      </c>
      <c r="AF14" s="2" t="s">
        <v>37</v>
      </c>
      <c r="AG14" s="2" t="s">
        <v>37</v>
      </c>
    </row>
    <row r="15" spans="1:33">
      <c r="A15" s="2" t="s">
        <v>14</v>
      </c>
      <c r="B15" s="4" t="s">
        <v>34</v>
      </c>
      <c r="C15" s="4" t="s">
        <v>35</v>
      </c>
      <c r="D15" s="4" t="s">
        <v>34</v>
      </c>
      <c r="E15" s="4" t="s">
        <v>36</v>
      </c>
      <c r="F15" s="4" t="s">
        <v>37</v>
      </c>
      <c r="G15" s="4" t="s">
        <v>37</v>
      </c>
      <c r="H15" s="4" t="s">
        <v>34</v>
      </c>
      <c r="I15" s="4" t="s">
        <v>35</v>
      </c>
      <c r="J15" s="4" t="s">
        <v>34</v>
      </c>
      <c r="K15" s="4" t="s">
        <v>36</v>
      </c>
      <c r="L15" s="4" t="s">
        <v>37</v>
      </c>
      <c r="M15" s="4" t="s">
        <v>37</v>
      </c>
      <c r="N15" s="4" t="s">
        <v>34</v>
      </c>
      <c r="O15" s="4" t="s">
        <v>33</v>
      </c>
      <c r="P15" s="4" t="s">
        <v>34</v>
      </c>
      <c r="Q15" s="4" t="s">
        <v>36</v>
      </c>
      <c r="R15" s="4" t="s">
        <v>37</v>
      </c>
      <c r="S15" s="4" t="s">
        <v>37</v>
      </c>
      <c r="T15" s="4" t="s">
        <v>35</v>
      </c>
      <c r="U15" s="4" t="s">
        <v>39</v>
      </c>
      <c r="V15" s="4" t="s">
        <v>34</v>
      </c>
      <c r="W15" s="4" t="s">
        <v>34</v>
      </c>
      <c r="X15" s="4" t="s">
        <v>35</v>
      </c>
      <c r="Y15" s="4" t="s">
        <v>38</v>
      </c>
      <c r="Z15" s="4" t="s">
        <v>37</v>
      </c>
      <c r="AA15" s="4" t="s">
        <v>37</v>
      </c>
      <c r="AB15" s="4" t="s">
        <v>34</v>
      </c>
      <c r="AC15" s="4" t="s">
        <v>34</v>
      </c>
      <c r="AD15" s="2" t="s">
        <v>35</v>
      </c>
      <c r="AE15" s="2" t="s">
        <v>38</v>
      </c>
      <c r="AF15" s="2" t="s">
        <v>37</v>
      </c>
      <c r="AG15" s="2" t="s">
        <v>37</v>
      </c>
    </row>
    <row r="16" spans="1:33">
      <c r="A16" s="2" t="s">
        <v>15</v>
      </c>
      <c r="B16" s="4" t="s">
        <v>34</v>
      </c>
      <c r="C16" s="4" t="s">
        <v>34</v>
      </c>
      <c r="D16" s="4" t="s">
        <v>35</v>
      </c>
      <c r="E16" s="4" t="s">
        <v>38</v>
      </c>
      <c r="F16" s="4" t="s">
        <v>37</v>
      </c>
      <c r="G16" s="4" t="s">
        <v>37</v>
      </c>
      <c r="H16" s="4" t="s">
        <v>34</v>
      </c>
      <c r="I16" s="4" t="s">
        <v>34</v>
      </c>
      <c r="J16" s="4" t="s">
        <v>35</v>
      </c>
      <c r="K16" s="4" t="s">
        <v>38</v>
      </c>
      <c r="L16" s="4" t="s">
        <v>37</v>
      </c>
      <c r="M16" s="4" t="s">
        <v>37</v>
      </c>
      <c r="N16" s="4" t="s">
        <v>34</v>
      </c>
      <c r="O16" s="4" t="s">
        <v>34</v>
      </c>
      <c r="P16" s="4" t="s">
        <v>33</v>
      </c>
      <c r="Q16" s="4" t="s">
        <v>38</v>
      </c>
      <c r="R16" s="4" t="s">
        <v>37</v>
      </c>
      <c r="S16" s="4" t="s">
        <v>37</v>
      </c>
      <c r="T16" s="4" t="s">
        <v>37</v>
      </c>
      <c r="U16" s="4" t="s">
        <v>37</v>
      </c>
      <c r="V16" s="4" t="s">
        <v>34</v>
      </c>
      <c r="W16" s="4" t="s">
        <v>36</v>
      </c>
      <c r="X16" s="4" t="s">
        <v>38</v>
      </c>
      <c r="Y16" s="4" t="s">
        <v>35</v>
      </c>
      <c r="Z16" s="4" t="s">
        <v>35</v>
      </c>
      <c r="AA16" s="4" t="s">
        <v>35</v>
      </c>
      <c r="AB16" s="4" t="s">
        <v>34</v>
      </c>
      <c r="AC16" s="4" t="s">
        <v>36</v>
      </c>
      <c r="AD16" s="2" t="s">
        <v>38</v>
      </c>
      <c r="AE16" s="2" t="s">
        <v>35</v>
      </c>
      <c r="AF16" s="2" t="s">
        <v>35</v>
      </c>
      <c r="AG16" s="2" t="s">
        <v>35</v>
      </c>
    </row>
    <row r="17" spans="1:33">
      <c r="A17" s="2" t="s">
        <v>16</v>
      </c>
      <c r="B17" s="4" t="s">
        <v>34</v>
      </c>
      <c r="C17" s="4" t="s">
        <v>36</v>
      </c>
      <c r="D17" s="4" t="s">
        <v>38</v>
      </c>
      <c r="E17" s="4" t="s">
        <v>35</v>
      </c>
      <c r="F17" s="4" t="s">
        <v>35</v>
      </c>
      <c r="G17" s="4" t="s">
        <v>35</v>
      </c>
      <c r="H17" s="4" t="s">
        <v>34</v>
      </c>
      <c r="I17" s="4" t="s">
        <v>36</v>
      </c>
      <c r="J17" s="4" t="s">
        <v>38</v>
      </c>
      <c r="K17" s="4" t="s">
        <v>35</v>
      </c>
      <c r="L17" s="4" t="s">
        <v>35</v>
      </c>
      <c r="M17" s="4" t="s">
        <v>35</v>
      </c>
      <c r="N17" s="4" t="s">
        <v>34</v>
      </c>
      <c r="O17" s="4" t="s">
        <v>36</v>
      </c>
      <c r="P17" s="4" t="s">
        <v>38</v>
      </c>
      <c r="Q17" s="4" t="s">
        <v>33</v>
      </c>
      <c r="R17" s="4" t="s">
        <v>35</v>
      </c>
      <c r="S17" s="4" t="s">
        <v>35</v>
      </c>
      <c r="T17" s="4" t="s">
        <v>37</v>
      </c>
      <c r="U17" s="4" t="s">
        <v>37</v>
      </c>
      <c r="V17" s="4" t="s">
        <v>34</v>
      </c>
      <c r="W17" s="4" t="s">
        <v>37</v>
      </c>
      <c r="X17" s="4" t="s">
        <v>37</v>
      </c>
      <c r="Y17" s="4" t="s">
        <v>35</v>
      </c>
      <c r="Z17" s="4" t="s">
        <v>35</v>
      </c>
      <c r="AA17" s="4" t="s">
        <v>39</v>
      </c>
      <c r="AB17" s="4" t="s">
        <v>34</v>
      </c>
      <c r="AC17" s="4" t="s">
        <v>37</v>
      </c>
      <c r="AD17" s="2" t="s">
        <v>37</v>
      </c>
      <c r="AE17" s="2" t="s">
        <v>35</v>
      </c>
      <c r="AF17" s="2" t="s">
        <v>35</v>
      </c>
      <c r="AG17" s="2" t="s">
        <v>39</v>
      </c>
    </row>
    <row r="18" spans="1:33">
      <c r="A18" s="2" t="s">
        <v>17</v>
      </c>
      <c r="B18" s="4" t="s">
        <v>34</v>
      </c>
      <c r="C18" s="4" t="s">
        <v>37</v>
      </c>
      <c r="D18" s="4" t="s">
        <v>37</v>
      </c>
      <c r="E18" s="4" t="s">
        <v>35</v>
      </c>
      <c r="F18" s="4" t="s">
        <v>35</v>
      </c>
      <c r="G18" s="4" t="s">
        <v>39</v>
      </c>
      <c r="H18" s="4" t="s">
        <v>34</v>
      </c>
      <c r="I18" s="4" t="s">
        <v>37</v>
      </c>
      <c r="J18" s="4" t="s">
        <v>37</v>
      </c>
      <c r="K18" s="4" t="s">
        <v>35</v>
      </c>
      <c r="L18" s="4" t="s">
        <v>35</v>
      </c>
      <c r="M18" s="4" t="s">
        <v>39</v>
      </c>
      <c r="N18" s="4" t="s">
        <v>34</v>
      </c>
      <c r="O18" s="4" t="s">
        <v>37</v>
      </c>
      <c r="P18" s="4" t="s">
        <v>37</v>
      </c>
      <c r="Q18" s="4" t="s">
        <v>35</v>
      </c>
      <c r="R18" s="4" t="s">
        <v>33</v>
      </c>
      <c r="S18" s="4" t="s">
        <v>39</v>
      </c>
      <c r="T18" s="4" t="s">
        <v>35</v>
      </c>
      <c r="U18" s="4" t="s">
        <v>35</v>
      </c>
      <c r="V18" s="4" t="s">
        <v>34</v>
      </c>
      <c r="W18" s="4" t="s">
        <v>37</v>
      </c>
      <c r="X18" s="4" t="s">
        <v>37</v>
      </c>
      <c r="Y18" s="4" t="s">
        <v>37</v>
      </c>
      <c r="Z18" s="4" t="s">
        <v>39</v>
      </c>
      <c r="AA18" s="4" t="s">
        <v>35</v>
      </c>
      <c r="AB18" s="4" t="s">
        <v>34</v>
      </c>
      <c r="AC18" s="4" t="s">
        <v>37</v>
      </c>
      <c r="AD18" s="2" t="s">
        <v>37</v>
      </c>
      <c r="AE18" s="2" t="s">
        <v>37</v>
      </c>
      <c r="AF18" s="2" t="s">
        <v>39</v>
      </c>
      <c r="AG18" s="2" t="s">
        <v>35</v>
      </c>
    </row>
    <row r="19" spans="1:33">
      <c r="A19" s="2" t="s">
        <v>18</v>
      </c>
      <c r="B19" s="4" t="s">
        <v>34</v>
      </c>
      <c r="C19" s="4" t="s">
        <v>37</v>
      </c>
      <c r="D19" s="4" t="s">
        <v>37</v>
      </c>
      <c r="E19" s="4" t="s">
        <v>37</v>
      </c>
      <c r="F19" s="4" t="s">
        <v>39</v>
      </c>
      <c r="G19" s="4" t="s">
        <v>37</v>
      </c>
      <c r="H19" s="4" t="s">
        <v>34</v>
      </c>
      <c r="I19" s="4" t="s">
        <v>37</v>
      </c>
      <c r="J19" s="4" t="s">
        <v>37</v>
      </c>
      <c r="K19" s="4" t="s">
        <v>37</v>
      </c>
      <c r="L19" s="4" t="s">
        <v>39</v>
      </c>
      <c r="M19" s="4" t="s">
        <v>35</v>
      </c>
      <c r="N19" s="4" t="s">
        <v>34</v>
      </c>
      <c r="O19" s="4" t="s">
        <v>37</v>
      </c>
      <c r="P19" s="4" t="s">
        <v>37</v>
      </c>
      <c r="Q19" s="4" t="s">
        <v>37</v>
      </c>
      <c r="R19" s="4" t="s">
        <v>39</v>
      </c>
      <c r="S19" s="4" t="s">
        <v>33</v>
      </c>
      <c r="T19" s="4" t="s">
        <v>35</v>
      </c>
      <c r="U19" s="4" t="s">
        <v>39</v>
      </c>
      <c r="V19" s="4" t="s">
        <v>35</v>
      </c>
      <c r="W19" s="4" t="s">
        <v>34</v>
      </c>
      <c r="X19" s="4" t="s">
        <v>34</v>
      </c>
      <c r="Y19" s="4" t="s">
        <v>34</v>
      </c>
      <c r="Z19" s="4" t="s">
        <v>34</v>
      </c>
      <c r="AA19" s="4" t="s">
        <v>34</v>
      </c>
      <c r="AB19" s="4" t="s">
        <v>35</v>
      </c>
      <c r="AC19" s="4" t="s">
        <v>34</v>
      </c>
      <c r="AD19" s="2" t="s">
        <v>34</v>
      </c>
      <c r="AE19" s="2" t="s">
        <v>34</v>
      </c>
      <c r="AF19" s="2" t="s">
        <v>34</v>
      </c>
      <c r="AG19" s="2" t="s">
        <v>34</v>
      </c>
    </row>
    <row r="20" spans="1:33">
      <c r="A20" s="2" t="s">
        <v>19</v>
      </c>
      <c r="B20" s="4" t="s">
        <v>34</v>
      </c>
      <c r="C20" s="4" t="s">
        <v>37</v>
      </c>
      <c r="D20" s="4" t="s">
        <v>37</v>
      </c>
      <c r="E20" s="4" t="s">
        <v>37</v>
      </c>
      <c r="F20" s="4" t="s">
        <v>39</v>
      </c>
      <c r="G20" s="4" t="s">
        <v>37</v>
      </c>
      <c r="H20" s="4" t="s">
        <v>34</v>
      </c>
      <c r="I20" s="4" t="s">
        <v>37</v>
      </c>
      <c r="J20" s="4" t="s">
        <v>37</v>
      </c>
      <c r="K20" s="4" t="s">
        <v>37</v>
      </c>
      <c r="L20" s="4" t="s">
        <v>39</v>
      </c>
      <c r="M20" s="4" t="s">
        <v>35</v>
      </c>
      <c r="N20" s="4" t="s">
        <v>34</v>
      </c>
      <c r="O20" s="4" t="s">
        <v>37</v>
      </c>
      <c r="P20" s="4" t="s">
        <v>37</v>
      </c>
      <c r="Q20" s="4" t="s">
        <v>37</v>
      </c>
      <c r="R20" s="4" t="s">
        <v>39</v>
      </c>
      <c r="S20" s="4" t="s">
        <v>35</v>
      </c>
      <c r="T20" s="4" t="s">
        <v>33</v>
      </c>
      <c r="U20" s="4" t="s">
        <v>34</v>
      </c>
      <c r="V20" s="4" t="s">
        <v>34</v>
      </c>
      <c r="W20" s="4" t="s">
        <v>34</v>
      </c>
      <c r="X20" s="4" t="s">
        <v>34</v>
      </c>
      <c r="Y20" s="4" t="s">
        <v>34</v>
      </c>
      <c r="Z20" s="4" t="s">
        <v>34</v>
      </c>
      <c r="AA20" s="4" t="s">
        <v>34</v>
      </c>
      <c r="AB20" s="4" t="s">
        <v>34</v>
      </c>
      <c r="AC20" s="4" t="s">
        <v>35</v>
      </c>
      <c r="AD20" s="2" t="s">
        <v>34</v>
      </c>
      <c r="AE20" s="2" t="s">
        <v>36</v>
      </c>
      <c r="AF20" s="2" t="s">
        <v>37</v>
      </c>
      <c r="AG20" s="2" t="s">
        <v>37</v>
      </c>
    </row>
    <row r="21" spans="1:33">
      <c r="A21" s="2" t="s">
        <v>20</v>
      </c>
      <c r="B21" s="4" t="s">
        <v>34</v>
      </c>
      <c r="C21" s="4" t="s">
        <v>37</v>
      </c>
      <c r="D21" s="4" t="s">
        <v>37</v>
      </c>
      <c r="E21" s="4" t="s">
        <v>35</v>
      </c>
      <c r="F21" s="4" t="s">
        <v>35</v>
      </c>
      <c r="G21" s="4" t="s">
        <v>39</v>
      </c>
      <c r="H21" s="4" t="s">
        <v>38</v>
      </c>
      <c r="I21" s="4" t="s">
        <v>37</v>
      </c>
      <c r="J21" s="4" t="s">
        <v>37</v>
      </c>
      <c r="K21" s="4" t="s">
        <v>35</v>
      </c>
      <c r="L21" s="4" t="s">
        <v>35</v>
      </c>
      <c r="M21" s="4" t="s">
        <v>39</v>
      </c>
      <c r="N21" s="4" t="s">
        <v>38</v>
      </c>
      <c r="O21" s="4" t="s">
        <v>37</v>
      </c>
      <c r="P21" s="4" t="s">
        <v>37</v>
      </c>
      <c r="Q21" s="4" t="s">
        <v>35</v>
      </c>
      <c r="R21" s="4" t="s">
        <v>35</v>
      </c>
      <c r="S21" s="4" t="s">
        <v>39</v>
      </c>
      <c r="T21" s="4" t="s">
        <v>34</v>
      </c>
      <c r="U21" s="4" t="s">
        <v>33</v>
      </c>
      <c r="V21" s="4" t="s">
        <v>34</v>
      </c>
      <c r="W21" s="4" t="s">
        <v>36</v>
      </c>
      <c r="X21" s="4" t="s">
        <v>37</v>
      </c>
      <c r="Y21" s="4" t="s">
        <v>37</v>
      </c>
      <c r="Z21" s="4" t="s">
        <v>36</v>
      </c>
      <c r="AA21" s="4" t="s">
        <v>36</v>
      </c>
      <c r="AB21" s="4" t="s">
        <v>34</v>
      </c>
      <c r="AC21" s="4" t="s">
        <v>34</v>
      </c>
      <c r="AD21" s="2" t="s">
        <v>35</v>
      </c>
      <c r="AE21" s="2" t="s">
        <v>38</v>
      </c>
      <c r="AF21" s="2" t="s">
        <v>37</v>
      </c>
      <c r="AG21" s="2" t="s">
        <v>37</v>
      </c>
    </row>
    <row r="22" spans="1:33">
      <c r="A22" s="2" t="s">
        <v>21</v>
      </c>
      <c r="B22" s="4" t="s">
        <v>34</v>
      </c>
      <c r="C22" s="4" t="s">
        <v>37</v>
      </c>
      <c r="D22" s="4" t="s">
        <v>37</v>
      </c>
      <c r="E22" s="4" t="s">
        <v>37</v>
      </c>
      <c r="F22" s="4" t="s">
        <v>39</v>
      </c>
      <c r="G22" s="4" t="s">
        <v>35</v>
      </c>
      <c r="H22" s="4" t="s">
        <v>37</v>
      </c>
      <c r="I22" s="4" t="s">
        <v>37</v>
      </c>
      <c r="J22" s="4" t="s">
        <v>37</v>
      </c>
      <c r="K22" s="4" t="s">
        <v>37</v>
      </c>
      <c r="L22" s="4" t="s">
        <v>39</v>
      </c>
      <c r="M22" s="4" t="s">
        <v>35</v>
      </c>
      <c r="N22" s="4" t="s">
        <v>37</v>
      </c>
      <c r="O22" s="4" t="s">
        <v>37</v>
      </c>
      <c r="P22" s="4" t="s">
        <v>37</v>
      </c>
      <c r="Q22" s="4" t="s">
        <v>37</v>
      </c>
      <c r="R22" s="4" t="s">
        <v>39</v>
      </c>
      <c r="S22" s="4" t="s">
        <v>35</v>
      </c>
      <c r="T22" s="4" t="s">
        <v>34</v>
      </c>
      <c r="U22" s="4" t="s">
        <v>34</v>
      </c>
      <c r="V22" s="4" t="s">
        <v>33</v>
      </c>
      <c r="W22" s="4" t="s">
        <v>38</v>
      </c>
      <c r="X22" s="4" t="s">
        <v>37</v>
      </c>
      <c r="Y22" s="4" t="s">
        <v>37</v>
      </c>
      <c r="Z22" s="4" t="s">
        <v>38</v>
      </c>
      <c r="AA22" s="4" t="s">
        <v>38</v>
      </c>
      <c r="AB22" s="4" t="s">
        <v>34</v>
      </c>
      <c r="AC22" s="4" t="s">
        <v>36</v>
      </c>
      <c r="AD22" s="2" t="s">
        <v>38</v>
      </c>
      <c r="AE22" s="2" t="s">
        <v>35</v>
      </c>
      <c r="AF22" s="2" t="s">
        <v>35</v>
      </c>
      <c r="AG22" s="2" t="s">
        <v>35</v>
      </c>
    </row>
    <row r="23" spans="1:33">
      <c r="A23" s="2" t="s">
        <v>22</v>
      </c>
      <c r="B23" s="4" t="s">
        <v>35</v>
      </c>
      <c r="C23" s="4" t="s">
        <v>34</v>
      </c>
      <c r="D23" s="4" t="s">
        <v>34</v>
      </c>
      <c r="E23" s="4" t="s">
        <v>34</v>
      </c>
      <c r="F23" s="4" t="s">
        <v>34</v>
      </c>
      <c r="G23" s="4" t="s">
        <v>34</v>
      </c>
      <c r="H23" s="4" t="s">
        <v>37</v>
      </c>
      <c r="I23" s="4" t="s">
        <v>34</v>
      </c>
      <c r="J23" s="4" t="s">
        <v>34</v>
      </c>
      <c r="K23" s="4" t="s">
        <v>34</v>
      </c>
      <c r="L23" s="4" t="s">
        <v>34</v>
      </c>
      <c r="M23" s="4" t="s">
        <v>34</v>
      </c>
      <c r="N23" s="4" t="s">
        <v>37</v>
      </c>
      <c r="O23" s="4" t="s">
        <v>34</v>
      </c>
      <c r="P23" s="4" t="s">
        <v>34</v>
      </c>
      <c r="Q23" s="4" t="s">
        <v>34</v>
      </c>
      <c r="R23" s="4" t="s">
        <v>34</v>
      </c>
      <c r="S23" s="4" t="s">
        <v>34</v>
      </c>
      <c r="T23" s="4" t="s">
        <v>34</v>
      </c>
      <c r="U23" s="4" t="s">
        <v>36</v>
      </c>
      <c r="V23" s="4" t="s">
        <v>38</v>
      </c>
      <c r="W23" s="4" t="s">
        <v>33</v>
      </c>
      <c r="X23" s="4" t="s">
        <v>35</v>
      </c>
      <c r="Y23" s="4" t="s">
        <v>35</v>
      </c>
      <c r="Z23" s="4" t="s">
        <v>35</v>
      </c>
      <c r="AA23" s="4" t="s">
        <v>35</v>
      </c>
      <c r="AB23" s="4" t="s">
        <v>34</v>
      </c>
      <c r="AC23" s="4" t="s">
        <v>37</v>
      </c>
      <c r="AD23" s="2" t="s">
        <v>37</v>
      </c>
      <c r="AE23" s="2" t="s">
        <v>35</v>
      </c>
      <c r="AF23" s="2" t="s">
        <v>35</v>
      </c>
      <c r="AG23" s="2" t="s">
        <v>39</v>
      </c>
    </row>
    <row r="24" spans="1:33">
      <c r="A24" s="2" t="s">
        <v>23</v>
      </c>
      <c r="B24" s="4" t="s">
        <v>34</v>
      </c>
      <c r="C24" s="4" t="s">
        <v>35</v>
      </c>
      <c r="D24" s="4" t="s">
        <v>34</v>
      </c>
      <c r="E24" s="4" t="s">
        <v>36</v>
      </c>
      <c r="F24" s="4" t="s">
        <v>37</v>
      </c>
      <c r="G24" s="4" t="s">
        <v>37</v>
      </c>
      <c r="H24" s="4" t="s">
        <v>34</v>
      </c>
      <c r="I24" s="4" t="s">
        <v>35</v>
      </c>
      <c r="J24" s="4" t="s">
        <v>34</v>
      </c>
      <c r="K24" s="4" t="s">
        <v>36</v>
      </c>
      <c r="L24" s="4" t="s">
        <v>37</v>
      </c>
      <c r="M24" s="4" t="s">
        <v>37</v>
      </c>
      <c r="N24" s="4" t="s">
        <v>34</v>
      </c>
      <c r="O24" s="4" t="s">
        <v>35</v>
      </c>
      <c r="P24" s="4" t="s">
        <v>34</v>
      </c>
      <c r="Q24" s="4" t="s">
        <v>36</v>
      </c>
      <c r="R24" s="4" t="s">
        <v>37</v>
      </c>
      <c r="S24" s="4" t="s">
        <v>37</v>
      </c>
      <c r="T24" s="4" t="s">
        <v>34</v>
      </c>
      <c r="U24" s="4" t="s">
        <v>37</v>
      </c>
      <c r="V24" s="4" t="s">
        <v>37</v>
      </c>
      <c r="W24" s="4" t="s">
        <v>35</v>
      </c>
      <c r="X24" s="4" t="s">
        <v>33</v>
      </c>
      <c r="Y24" s="4" t="s">
        <v>39</v>
      </c>
      <c r="Z24" s="4" t="s">
        <v>35</v>
      </c>
      <c r="AA24" s="4" t="s">
        <v>35</v>
      </c>
      <c r="AB24" s="4" t="s">
        <v>34</v>
      </c>
      <c r="AC24" s="4" t="s">
        <v>37</v>
      </c>
      <c r="AD24" s="2" t="s">
        <v>37</v>
      </c>
      <c r="AE24" s="2" t="s">
        <v>37</v>
      </c>
      <c r="AF24" s="2" t="s">
        <v>39</v>
      </c>
      <c r="AG24" s="2" t="s">
        <v>37</v>
      </c>
    </row>
    <row r="25" spans="1:33">
      <c r="A25" s="2" t="s">
        <v>24</v>
      </c>
      <c r="B25" s="4" t="s">
        <v>34</v>
      </c>
      <c r="C25" s="4" t="s">
        <v>34</v>
      </c>
      <c r="D25" s="4" t="s">
        <v>35</v>
      </c>
      <c r="E25" s="4" t="s">
        <v>38</v>
      </c>
      <c r="F25" s="4" t="s">
        <v>37</v>
      </c>
      <c r="G25" s="4" t="s">
        <v>37</v>
      </c>
      <c r="H25" s="4" t="s">
        <v>34</v>
      </c>
      <c r="I25" s="4" t="s">
        <v>34</v>
      </c>
      <c r="J25" s="4" t="s">
        <v>35</v>
      </c>
      <c r="K25" s="4" t="s">
        <v>38</v>
      </c>
      <c r="L25" s="4" t="s">
        <v>37</v>
      </c>
      <c r="M25" s="4" t="s">
        <v>37</v>
      </c>
      <c r="N25" s="4" t="s">
        <v>34</v>
      </c>
      <c r="O25" s="4" t="s">
        <v>34</v>
      </c>
      <c r="P25" s="4" t="s">
        <v>35</v>
      </c>
      <c r="Q25" s="4" t="s">
        <v>38</v>
      </c>
      <c r="R25" s="4" t="s">
        <v>37</v>
      </c>
      <c r="S25" s="4" t="s">
        <v>37</v>
      </c>
      <c r="T25" s="4" t="s">
        <v>34</v>
      </c>
      <c r="U25" s="4" t="s">
        <v>37</v>
      </c>
      <c r="V25" s="4" t="s">
        <v>37</v>
      </c>
      <c r="W25" s="4" t="s">
        <v>37</v>
      </c>
      <c r="X25" s="4" t="s">
        <v>39</v>
      </c>
      <c r="Y25" s="4" t="s">
        <v>33</v>
      </c>
      <c r="Z25" s="4" t="s">
        <v>37</v>
      </c>
      <c r="AA25" s="4" t="s">
        <v>37</v>
      </c>
      <c r="AB25" s="4" t="s">
        <v>35</v>
      </c>
      <c r="AC25" s="4" t="s">
        <v>34</v>
      </c>
      <c r="AD25" s="2" t="s">
        <v>34</v>
      </c>
      <c r="AE25" s="2" t="s">
        <v>34</v>
      </c>
      <c r="AF25" s="2" t="s">
        <v>34</v>
      </c>
      <c r="AG25" s="2" t="s">
        <v>34</v>
      </c>
    </row>
    <row r="26" spans="1:33">
      <c r="A26" s="2" t="s">
        <v>25</v>
      </c>
      <c r="B26" s="4" t="s">
        <v>34</v>
      </c>
      <c r="C26" s="4" t="s">
        <v>36</v>
      </c>
      <c r="D26" s="4" t="s">
        <v>38</v>
      </c>
      <c r="E26" s="4" t="s">
        <v>35</v>
      </c>
      <c r="F26" s="4" t="s">
        <v>35</v>
      </c>
      <c r="G26" s="4" t="s">
        <v>35</v>
      </c>
      <c r="H26" s="4" t="s">
        <v>34</v>
      </c>
      <c r="I26" s="4" t="s">
        <v>36</v>
      </c>
      <c r="J26" s="4" t="s">
        <v>38</v>
      </c>
      <c r="K26" s="4" t="s">
        <v>35</v>
      </c>
      <c r="L26" s="4" t="s">
        <v>35</v>
      </c>
      <c r="M26" s="4" t="s">
        <v>35</v>
      </c>
      <c r="N26" s="4" t="s">
        <v>34</v>
      </c>
      <c r="O26" s="4" t="s">
        <v>36</v>
      </c>
      <c r="P26" s="4" t="s">
        <v>38</v>
      </c>
      <c r="Q26" s="4" t="s">
        <v>35</v>
      </c>
      <c r="R26" s="4" t="s">
        <v>35</v>
      </c>
      <c r="S26" s="4" t="s">
        <v>35</v>
      </c>
      <c r="T26" s="4" t="s">
        <v>35</v>
      </c>
      <c r="U26" s="4" t="s">
        <v>34</v>
      </c>
      <c r="V26" s="4" t="s">
        <v>34</v>
      </c>
      <c r="W26" s="4" t="s">
        <v>34</v>
      </c>
      <c r="X26" s="4" t="s">
        <v>34</v>
      </c>
      <c r="Y26" s="4" t="s">
        <v>34</v>
      </c>
      <c r="Z26" s="4" t="s">
        <v>33</v>
      </c>
      <c r="AA26" s="4" t="s">
        <v>34</v>
      </c>
      <c r="AB26" s="4" t="s">
        <v>34</v>
      </c>
      <c r="AC26" s="4" t="s">
        <v>34</v>
      </c>
      <c r="AD26" s="2" t="s">
        <v>34</v>
      </c>
      <c r="AE26" s="2" t="s">
        <v>34</v>
      </c>
      <c r="AF26" s="2" t="s">
        <v>35</v>
      </c>
      <c r="AG26" s="2" t="s">
        <v>37</v>
      </c>
    </row>
    <row r="27" spans="1:33">
      <c r="A27" s="2" t="s">
        <v>26</v>
      </c>
      <c r="B27" s="4" t="s">
        <v>35</v>
      </c>
      <c r="C27" s="4" t="s">
        <v>34</v>
      </c>
      <c r="D27" s="4" t="s">
        <v>34</v>
      </c>
      <c r="E27" s="4" t="s">
        <v>34</v>
      </c>
      <c r="F27" s="4" t="s">
        <v>34</v>
      </c>
      <c r="G27" s="4" t="s">
        <v>34</v>
      </c>
      <c r="H27" s="4" t="s">
        <v>34</v>
      </c>
      <c r="I27" s="4" t="s">
        <v>37</v>
      </c>
      <c r="J27" s="4" t="s">
        <v>37</v>
      </c>
      <c r="K27" s="4" t="s">
        <v>35</v>
      </c>
      <c r="L27" s="4" t="s">
        <v>35</v>
      </c>
      <c r="M27" s="4" t="s">
        <v>39</v>
      </c>
      <c r="N27" s="4" t="s">
        <v>38</v>
      </c>
      <c r="O27" s="4" t="s">
        <v>37</v>
      </c>
      <c r="P27" s="4" t="s">
        <v>37</v>
      </c>
      <c r="Q27" s="4" t="s">
        <v>35</v>
      </c>
      <c r="R27" s="4" t="s">
        <v>35</v>
      </c>
      <c r="S27" s="4" t="s">
        <v>39</v>
      </c>
      <c r="T27" s="4" t="s">
        <v>34</v>
      </c>
      <c r="U27" s="4" t="s">
        <v>35</v>
      </c>
      <c r="V27" s="4" t="s">
        <v>34</v>
      </c>
      <c r="W27" s="4" t="s">
        <v>36</v>
      </c>
      <c r="X27" s="4" t="s">
        <v>37</v>
      </c>
      <c r="Y27" s="4" t="s">
        <v>37</v>
      </c>
      <c r="Z27" s="4" t="s">
        <v>34</v>
      </c>
      <c r="AA27" s="4" t="s">
        <v>33</v>
      </c>
      <c r="AB27" s="4" t="s">
        <v>34</v>
      </c>
      <c r="AC27" s="4" t="s">
        <v>36</v>
      </c>
      <c r="AD27" s="2" t="s">
        <v>37</v>
      </c>
      <c r="AE27" s="2" t="s">
        <v>37</v>
      </c>
      <c r="AF27" s="2" t="s">
        <v>34</v>
      </c>
      <c r="AG27" s="2" t="s">
        <v>37</v>
      </c>
    </row>
    <row r="28" spans="1:33">
      <c r="A28" s="2" t="s">
        <v>27</v>
      </c>
      <c r="B28" s="4" t="s">
        <v>34</v>
      </c>
      <c r="C28" s="4" t="s">
        <v>35</v>
      </c>
      <c r="D28" s="4" t="s">
        <v>34</v>
      </c>
      <c r="E28" s="4" t="s">
        <v>36</v>
      </c>
      <c r="F28" s="4" t="s">
        <v>37</v>
      </c>
      <c r="G28" s="4" t="s">
        <v>37</v>
      </c>
      <c r="H28" s="4" t="s">
        <v>34</v>
      </c>
      <c r="I28" s="4" t="s">
        <v>37</v>
      </c>
      <c r="J28" s="4" t="s">
        <v>37</v>
      </c>
      <c r="K28" s="4" t="s">
        <v>37</v>
      </c>
      <c r="L28" s="4" t="s">
        <v>39</v>
      </c>
      <c r="M28" s="4" t="s">
        <v>35</v>
      </c>
      <c r="N28" s="4" t="s">
        <v>37</v>
      </c>
      <c r="O28" s="4" t="s">
        <v>37</v>
      </c>
      <c r="P28" s="4" t="s">
        <v>37</v>
      </c>
      <c r="Q28" s="4" t="s">
        <v>37</v>
      </c>
      <c r="R28" s="4" t="s">
        <v>39</v>
      </c>
      <c r="S28" s="4" t="s">
        <v>35</v>
      </c>
      <c r="T28" s="4" t="s">
        <v>35</v>
      </c>
      <c r="U28" s="4" t="s">
        <v>34</v>
      </c>
      <c r="V28" s="4" t="s">
        <v>34</v>
      </c>
      <c r="W28" s="4" t="s">
        <v>34</v>
      </c>
      <c r="X28" s="4" t="s">
        <v>34</v>
      </c>
      <c r="Y28" s="4" t="s">
        <v>34</v>
      </c>
      <c r="Z28" s="4" t="s">
        <v>34</v>
      </c>
      <c r="AA28" s="4" t="s">
        <v>34</v>
      </c>
      <c r="AB28" s="4" t="s">
        <v>33</v>
      </c>
      <c r="AC28" s="4" t="s">
        <v>38</v>
      </c>
      <c r="AD28" s="2" t="s">
        <v>37</v>
      </c>
      <c r="AE28" s="2" t="s">
        <v>37</v>
      </c>
      <c r="AF28" s="2" t="s">
        <v>36</v>
      </c>
      <c r="AG28" s="2" t="s">
        <v>37</v>
      </c>
    </row>
    <row r="29" spans="1:33">
      <c r="A29" s="2" t="s">
        <v>28</v>
      </c>
      <c r="B29" s="4" t="s">
        <v>34</v>
      </c>
      <c r="C29" s="4" t="s">
        <v>34</v>
      </c>
      <c r="D29" s="4" t="s">
        <v>35</v>
      </c>
      <c r="E29" s="4" t="s">
        <v>38</v>
      </c>
      <c r="F29" s="4" t="s">
        <v>37</v>
      </c>
      <c r="G29" s="4" t="s">
        <v>37</v>
      </c>
      <c r="H29" s="4" t="s">
        <v>35</v>
      </c>
      <c r="I29" s="4" t="s">
        <v>34</v>
      </c>
      <c r="J29" s="4" t="s">
        <v>34</v>
      </c>
      <c r="K29" s="4" t="s">
        <v>34</v>
      </c>
      <c r="L29" s="4" t="s">
        <v>34</v>
      </c>
      <c r="M29" s="4" t="s">
        <v>34</v>
      </c>
      <c r="N29" s="4" t="s">
        <v>37</v>
      </c>
      <c r="O29" s="4" t="s">
        <v>34</v>
      </c>
      <c r="P29" s="4" t="s">
        <v>34</v>
      </c>
      <c r="Q29" s="4" t="s">
        <v>34</v>
      </c>
      <c r="R29" s="4" t="s">
        <v>34</v>
      </c>
      <c r="S29" s="4" t="s">
        <v>34</v>
      </c>
      <c r="T29" s="4" t="s">
        <v>34</v>
      </c>
      <c r="U29" s="4" t="s">
        <v>35</v>
      </c>
      <c r="V29" s="4" t="s">
        <v>34</v>
      </c>
      <c r="W29" s="4" t="s">
        <v>36</v>
      </c>
      <c r="X29" s="4" t="s">
        <v>37</v>
      </c>
      <c r="Y29" s="4" t="s">
        <v>37</v>
      </c>
      <c r="Z29" s="4" t="s">
        <v>34</v>
      </c>
      <c r="AA29" s="4" t="s">
        <v>36</v>
      </c>
      <c r="AB29" s="4" t="s">
        <v>38</v>
      </c>
      <c r="AC29" s="4" t="s">
        <v>33</v>
      </c>
      <c r="AD29" s="2" t="s">
        <v>35</v>
      </c>
      <c r="AE29" s="2" t="s">
        <v>35</v>
      </c>
      <c r="AF29" s="2" t="s">
        <v>37</v>
      </c>
      <c r="AG29" s="2" t="s">
        <v>38</v>
      </c>
    </row>
    <row r="30" spans="1:33">
      <c r="A30" s="2" t="s">
        <v>29</v>
      </c>
      <c r="B30" s="4" t="s">
        <v>34</v>
      </c>
      <c r="C30" s="4" t="s">
        <v>36</v>
      </c>
      <c r="D30" s="4" t="s">
        <v>38</v>
      </c>
      <c r="E30" s="4" t="s">
        <v>35</v>
      </c>
      <c r="F30" s="4" t="s">
        <v>35</v>
      </c>
      <c r="G30" s="4" t="s">
        <v>35</v>
      </c>
      <c r="H30" s="4" t="s">
        <v>34</v>
      </c>
      <c r="I30" s="4" t="s">
        <v>35</v>
      </c>
      <c r="J30" s="4" t="s">
        <v>34</v>
      </c>
      <c r="K30" s="4" t="s">
        <v>36</v>
      </c>
      <c r="L30" s="4" t="s">
        <v>37</v>
      </c>
      <c r="M30" s="4" t="s">
        <v>37</v>
      </c>
      <c r="N30" s="4" t="s">
        <v>34</v>
      </c>
      <c r="O30" s="4" t="s">
        <v>35</v>
      </c>
      <c r="P30" s="4" t="s">
        <v>34</v>
      </c>
      <c r="Q30" s="4" t="s">
        <v>36</v>
      </c>
      <c r="R30" s="4" t="s">
        <v>37</v>
      </c>
      <c r="S30" s="4" t="s">
        <v>37</v>
      </c>
      <c r="T30" s="4" t="s">
        <v>34</v>
      </c>
      <c r="U30" s="4" t="s">
        <v>34</v>
      </c>
      <c r="V30" s="4" t="s">
        <v>35</v>
      </c>
      <c r="W30" s="4" t="s">
        <v>38</v>
      </c>
      <c r="X30" s="4" t="s">
        <v>37</v>
      </c>
      <c r="Y30" s="4" t="s">
        <v>37</v>
      </c>
      <c r="Z30" s="4" t="s">
        <v>34</v>
      </c>
      <c r="AA30" s="4" t="s">
        <v>37</v>
      </c>
      <c r="AB30" s="4" t="s">
        <v>37</v>
      </c>
      <c r="AC30" s="4" t="s">
        <v>35</v>
      </c>
      <c r="AD30" s="2" t="s">
        <v>33</v>
      </c>
      <c r="AE30" s="2" t="s">
        <v>39</v>
      </c>
      <c r="AF30" s="2" t="s">
        <v>38</v>
      </c>
      <c r="AG30" s="2" t="s">
        <v>36</v>
      </c>
    </row>
    <row r="31" spans="1:33">
      <c r="A31" s="2" t="s">
        <v>30</v>
      </c>
      <c r="B31" s="6" t="s">
        <v>34</v>
      </c>
      <c r="C31" s="2" t="s">
        <v>37</v>
      </c>
      <c r="D31" s="2" t="s">
        <v>37</v>
      </c>
      <c r="E31" s="2" t="s">
        <v>35</v>
      </c>
      <c r="F31" s="2" t="s">
        <v>35</v>
      </c>
      <c r="G31" s="2" t="s">
        <v>39</v>
      </c>
      <c r="H31" s="2" t="s">
        <v>34</v>
      </c>
      <c r="I31" s="2" t="s">
        <v>34</v>
      </c>
      <c r="J31" s="2" t="s">
        <v>35</v>
      </c>
      <c r="K31" s="2" t="s">
        <v>38</v>
      </c>
      <c r="L31" s="2" t="s">
        <v>37</v>
      </c>
      <c r="M31" s="2" t="s">
        <v>37</v>
      </c>
      <c r="N31" s="2" t="s">
        <v>34</v>
      </c>
      <c r="O31" s="2" t="s">
        <v>34</v>
      </c>
      <c r="P31" s="2" t="s">
        <v>35</v>
      </c>
      <c r="Q31" s="2" t="s">
        <v>38</v>
      </c>
      <c r="R31" s="2" t="s">
        <v>37</v>
      </c>
      <c r="S31" s="2" t="s">
        <v>37</v>
      </c>
      <c r="T31" s="2" t="s">
        <v>34</v>
      </c>
      <c r="U31" s="2" t="s">
        <v>36</v>
      </c>
      <c r="V31" s="2" t="s">
        <v>38</v>
      </c>
      <c r="W31" s="2" t="s">
        <v>35</v>
      </c>
      <c r="X31" s="2" t="s">
        <v>35</v>
      </c>
      <c r="Y31" s="2" t="s">
        <v>35</v>
      </c>
      <c r="Z31" s="2" t="s">
        <v>34</v>
      </c>
      <c r="AA31" s="2" t="s">
        <v>37</v>
      </c>
      <c r="AB31" s="2" t="s">
        <v>37</v>
      </c>
      <c r="AC31" s="2" t="s">
        <v>37</v>
      </c>
      <c r="AD31" s="2" t="s">
        <v>39</v>
      </c>
      <c r="AE31" s="2" t="s">
        <v>33</v>
      </c>
      <c r="AF31" s="2" t="s">
        <v>34</v>
      </c>
      <c r="AG31" s="2" t="s">
        <v>38</v>
      </c>
    </row>
    <row r="32" spans="1:33">
      <c r="A32" s="2" t="s">
        <v>31</v>
      </c>
      <c r="B32" s="7" t="s">
        <v>34</v>
      </c>
      <c r="C32" s="2" t="s">
        <v>37</v>
      </c>
      <c r="D32" s="2" t="s">
        <v>37</v>
      </c>
      <c r="E32" s="2" t="s">
        <v>37</v>
      </c>
      <c r="F32" s="2" t="s">
        <v>39</v>
      </c>
      <c r="G32" s="2" t="s">
        <v>35</v>
      </c>
      <c r="H32" s="2" t="s">
        <v>34</v>
      </c>
      <c r="I32" s="2" t="s">
        <v>36</v>
      </c>
      <c r="J32" s="2" t="s">
        <v>38</v>
      </c>
      <c r="K32" s="2" t="s">
        <v>35</v>
      </c>
      <c r="L32" s="2" t="s">
        <v>35</v>
      </c>
      <c r="M32" s="2" t="s">
        <v>35</v>
      </c>
      <c r="N32" s="2" t="s">
        <v>34</v>
      </c>
      <c r="O32" s="2" t="s">
        <v>36</v>
      </c>
      <c r="P32" s="2" t="s">
        <v>38</v>
      </c>
      <c r="Q32" s="2" t="s">
        <v>35</v>
      </c>
      <c r="R32" s="2" t="s">
        <v>35</v>
      </c>
      <c r="S32" s="2" t="s">
        <v>35</v>
      </c>
      <c r="T32" s="2" t="s">
        <v>34</v>
      </c>
      <c r="U32" s="2" t="s">
        <v>37</v>
      </c>
      <c r="V32" s="2" t="s">
        <v>37</v>
      </c>
      <c r="W32" s="2" t="s">
        <v>35</v>
      </c>
      <c r="X32" s="2" t="s">
        <v>35</v>
      </c>
      <c r="Y32" s="2" t="s">
        <v>39</v>
      </c>
      <c r="Z32" s="2" t="s">
        <v>38</v>
      </c>
      <c r="AA32" s="2" t="s">
        <v>34</v>
      </c>
      <c r="AB32" s="2" t="s">
        <v>37</v>
      </c>
      <c r="AC32" s="2" t="s">
        <v>37</v>
      </c>
      <c r="AD32" s="2" t="s">
        <v>37</v>
      </c>
      <c r="AE32" s="2" t="s">
        <v>39</v>
      </c>
      <c r="AF32" s="2" t="s">
        <v>33</v>
      </c>
      <c r="AG32" s="2" t="s">
        <v>35</v>
      </c>
    </row>
    <row r="33" spans="1:33">
      <c r="A33" s="2" t="s">
        <v>32</v>
      </c>
      <c r="B33" s="2" t="s">
        <v>34</v>
      </c>
      <c r="C33" s="2" t="s">
        <v>37</v>
      </c>
      <c r="D33" s="2" t="s">
        <v>37</v>
      </c>
      <c r="E33" s="2" t="s">
        <v>37</v>
      </c>
      <c r="F33" s="2" t="s">
        <v>39</v>
      </c>
      <c r="G33" s="2" t="s">
        <v>35</v>
      </c>
      <c r="H33" s="2" t="s">
        <v>34</v>
      </c>
      <c r="I33" s="2" t="s">
        <v>36</v>
      </c>
      <c r="J33" s="2" t="s">
        <v>38</v>
      </c>
      <c r="K33" s="2" t="s">
        <v>35</v>
      </c>
      <c r="L33" s="2" t="s">
        <v>35</v>
      </c>
      <c r="M33" s="2" t="s">
        <v>35</v>
      </c>
      <c r="N33" s="2" t="s">
        <v>34</v>
      </c>
      <c r="O33" s="2" t="s">
        <v>36</v>
      </c>
      <c r="P33" s="2" t="s">
        <v>38</v>
      </c>
      <c r="Q33" s="2" t="s">
        <v>35</v>
      </c>
      <c r="R33" s="2" t="s">
        <v>35</v>
      </c>
      <c r="S33" s="2" t="s">
        <v>35</v>
      </c>
      <c r="T33" s="2" t="s">
        <v>34</v>
      </c>
      <c r="U33" s="2" t="s">
        <v>37</v>
      </c>
      <c r="V33" s="2" t="s">
        <v>37</v>
      </c>
      <c r="W33" s="2" t="s">
        <v>37</v>
      </c>
      <c r="X33" s="2" t="s">
        <v>39</v>
      </c>
      <c r="Y33" s="2" t="s">
        <v>35</v>
      </c>
      <c r="Z33" s="2" t="s">
        <v>34</v>
      </c>
      <c r="AA33" s="2" t="s">
        <v>38</v>
      </c>
      <c r="AB33" s="2" t="s">
        <v>34</v>
      </c>
      <c r="AC33" s="2" t="s">
        <v>37</v>
      </c>
      <c r="AD33" s="2" t="s">
        <v>37</v>
      </c>
      <c r="AE33" s="2" t="s">
        <v>37</v>
      </c>
      <c r="AF33" s="2" t="s">
        <v>39</v>
      </c>
      <c r="AG33" s="2" t="s">
        <v>33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pedidos</vt:lpstr>
      <vt:lpstr>pedidos_Lamin</vt:lpstr>
      <vt:lpstr>pedidos_conv</vt:lpstr>
      <vt:lpstr>Resultado</vt:lpstr>
      <vt:lpstr>Plant_Matriz_Setup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aluno</dc:creator>
  <cp:lastModifiedBy>walther</cp:lastModifiedBy>
  <dcterms:created xsi:type="dcterms:W3CDTF">2019-09-20T12:26:30Z</dcterms:created>
  <dcterms:modified xsi:type="dcterms:W3CDTF">2023-10-16T18:38:56Z</dcterms:modified>
</cp:coreProperties>
</file>