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27795" windowHeight="12330"/>
  </bookViews>
  <sheets>
    <sheet name="processo" sheetId="1" r:id="rId1"/>
    <sheet name="processo (2)" sheetId="2" r:id="rId2"/>
    <sheet name="processo anotações" sheetId="3" r:id="rId3"/>
  </sheets>
  <calcPr calcId="124519"/>
</workbook>
</file>

<file path=xl/calcChain.xml><?xml version="1.0" encoding="utf-8"?>
<calcChain xmlns="http://schemas.openxmlformats.org/spreadsheetml/2006/main">
  <c r="H12" i="3"/>
  <c r="G12"/>
  <c r="F12"/>
  <c r="E12"/>
  <c r="I10" i="2" l="1"/>
  <c r="I9"/>
  <c r="I5"/>
  <c r="J11"/>
  <c r="E15"/>
  <c r="H15" s="1"/>
  <c r="H10"/>
  <c r="J17" s="1"/>
  <c r="F10"/>
  <c r="I17" s="1"/>
  <c r="K17" s="1"/>
  <c r="H9"/>
  <c r="J16" s="1"/>
  <c r="F9"/>
  <c r="I16" s="1"/>
  <c r="K16" s="1"/>
  <c r="H5"/>
  <c r="J14" s="1"/>
  <c r="F5"/>
  <c r="I14" s="1"/>
  <c r="K14" s="1"/>
  <c r="H17"/>
  <c r="H16"/>
  <c r="H14"/>
  <c r="B15"/>
  <c r="E7" s="1"/>
  <c r="E11" s="1"/>
  <c r="I6"/>
  <c r="H7" i="1"/>
  <c r="F7"/>
  <c r="G7" i="2" l="1"/>
  <c r="G11" s="1"/>
  <c r="H7"/>
  <c r="H11" s="1"/>
  <c r="F7"/>
  <c r="F11" s="1"/>
  <c r="F12" s="1"/>
  <c r="I7" i="1"/>
  <c r="G7"/>
  <c r="I9"/>
  <c r="G9"/>
  <c r="I13"/>
  <c r="I12"/>
  <c r="I15" i="2" l="1"/>
  <c r="H12"/>
  <c r="J15" s="1"/>
  <c r="K15" l="1"/>
  <c r="I7"/>
  <c r="I11" s="1"/>
  <c r="I12" s="1"/>
</calcChain>
</file>

<file path=xl/sharedStrings.xml><?xml version="1.0" encoding="utf-8"?>
<sst xmlns="http://schemas.openxmlformats.org/spreadsheetml/2006/main" count="97" uniqueCount="46">
  <si>
    <t>Operações</t>
  </si>
  <si>
    <t>Descrição</t>
  </si>
  <si>
    <t>Corte</t>
  </si>
  <si>
    <t>Impressão</t>
  </si>
  <si>
    <t>Prensagem</t>
  </si>
  <si>
    <t>Empacotamento</t>
  </si>
  <si>
    <t>Corte em folhas: corta películas adesivadas, estocadas em rolos, convertendo-as em folhas</t>
  </si>
  <si>
    <t>Processo</t>
  </si>
  <si>
    <r>
      <t xml:space="preserve">Impressão: imprime faixas decorativas, emblemas, sinais de trânsito nas folhas, utilizando a técnica </t>
    </r>
    <r>
      <rPr>
        <i/>
        <sz val="11"/>
        <color theme="1"/>
        <rFont val="Times New Roman"/>
        <family val="1"/>
      </rPr>
      <t>Silk Screen</t>
    </r>
    <r>
      <rPr>
        <sz val="11"/>
        <color theme="1"/>
        <rFont val="Times New Roman"/>
        <family val="1"/>
      </rPr>
      <t>. Para imprimir, é necessário, além do corte em folhas, a formulação de pastas e a revelação de telas, a partir de um fotolito</t>
    </r>
  </si>
  <si>
    <t>Para se adaptarem à umidade local, e não variarem de tamanho durante o processo de impressão</t>
  </si>
  <si>
    <t>Condicionamento</t>
  </si>
  <si>
    <t>Gráficos</t>
  </si>
  <si>
    <t>Funcionais</t>
  </si>
  <si>
    <t>Setup</t>
  </si>
  <si>
    <t>Produtos (Operação - Tempos)</t>
  </si>
  <si>
    <t>Jet Drier</t>
  </si>
  <si>
    <t>Estufa (Aplicação do Verniz)</t>
  </si>
  <si>
    <r>
      <t xml:space="preserve">Recorte do produto de acordo com o </t>
    </r>
    <r>
      <rPr>
        <i/>
        <sz val="11"/>
        <color theme="1"/>
        <rFont val="Times New Roman"/>
        <family val="1"/>
      </rPr>
      <t xml:space="preserve">layout </t>
    </r>
    <r>
      <rPr>
        <sz val="11"/>
        <color theme="1"/>
        <rFont val="Times New Roman"/>
        <family val="1"/>
      </rPr>
      <t>do cliente</t>
    </r>
  </si>
  <si>
    <t>Embalagem e liberação do pedido</t>
  </si>
  <si>
    <t>lote impressão</t>
  </si>
  <si>
    <t>Expedição - Embalagem e liberação do pedido</t>
  </si>
  <si>
    <t>Lote mín.</t>
  </si>
  <si>
    <t>Lead Time</t>
  </si>
  <si>
    <t>Prod. Diária</t>
  </si>
  <si>
    <t>hs/turno</t>
  </si>
  <si>
    <t>núm/turnos</t>
  </si>
  <si>
    <t>ds/sem</t>
  </si>
  <si>
    <t>Pulmão</t>
  </si>
  <si>
    <t>% Degradê</t>
  </si>
  <si>
    <t>Núm. Prep.</t>
  </si>
  <si>
    <t>Gráfico</t>
  </si>
  <si>
    <t>Funcional</t>
  </si>
  <si>
    <t>% Gráfico</t>
  </si>
  <si>
    <t>Limpeza Telas</t>
  </si>
  <si>
    <t>número de impressoras</t>
  </si>
  <si>
    <t>disp/dia</t>
  </si>
  <si>
    <t>Margem</t>
  </si>
  <si>
    <r>
      <t xml:space="preserve">Impressão: imprime faixas decorativas, emblemas, sinais de trânsito nas folhas, utilizando a técnica </t>
    </r>
    <r>
      <rPr>
        <i/>
        <sz val="8"/>
        <color theme="1"/>
        <rFont val="Times New Roman"/>
        <family val="1"/>
      </rPr>
      <t>Silk Screen</t>
    </r>
    <r>
      <rPr>
        <sz val="8"/>
        <color theme="1"/>
        <rFont val="Times New Roman"/>
        <family val="1"/>
      </rPr>
      <t>. Para imprimir, é necessário, além do corte em folhas, a formulação de pastas e a revelação de telas, a partir de um fotolito</t>
    </r>
  </si>
  <si>
    <r>
      <t xml:space="preserve">Recorte do produto de acordo com o </t>
    </r>
    <r>
      <rPr>
        <i/>
        <sz val="8"/>
        <color theme="1"/>
        <rFont val="Times New Roman"/>
        <family val="1"/>
      </rPr>
      <t xml:space="preserve">layout </t>
    </r>
    <r>
      <rPr>
        <sz val="8"/>
        <color theme="1"/>
        <rFont val="Times New Roman"/>
        <family val="1"/>
      </rPr>
      <t>do cliente</t>
    </r>
  </si>
  <si>
    <t>Total</t>
  </si>
  <si>
    <t>apoio</t>
  </si>
  <si>
    <t>limpeza dos orificios da tela (degrade - 5 unidades - normal - 50 unidades</t>
  </si>
  <si>
    <t>teste - inicio do processo de impressao em torno de 2 horas - havendo a possibilidade de perdas de unidades</t>
  </si>
  <si>
    <t>revelacao da tela - em torno de 1 dia - 3 dias</t>
  </si>
  <si>
    <t>confeccao das facas - 5 dias de proc. e 2 dias de pulmao</t>
  </si>
  <si>
    <t>Prog. Da fábrica e dos fornecedores</t>
  </si>
</sst>
</file>

<file path=xl/styles.xml><?xml version="1.0" encoding="utf-8"?>
<styleSheet xmlns="http://schemas.openxmlformats.org/spreadsheetml/2006/main">
  <numFmts count="8">
    <numFmt numFmtId="164" formatCode="0.0\ &quot;hs&quot;"/>
    <numFmt numFmtId="165" formatCode="0.0\ &quot;ds&quot;"/>
    <numFmt numFmtId="166" formatCode="0.000\ &quot;min&quot;"/>
    <numFmt numFmtId="167" formatCode="0.00\ &quot;hs&quot;"/>
    <numFmt numFmtId="168" formatCode="0\ &quot;unidades&quot;"/>
    <numFmt numFmtId="169" formatCode="0.00\ &quot;ds&quot;"/>
    <numFmt numFmtId="170" formatCode="0.000\ &quot;hs&quot;"/>
    <numFmt numFmtId="171" formatCode="0.000&quot;hs&quot;"/>
  </numFmts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 wrapText="1"/>
    </xf>
    <xf numFmtId="169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8" fontId="9" fillId="2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9" fontId="10" fillId="4" borderId="1" xfId="0" applyNumberFormat="1" applyFont="1" applyFill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3"/>
  <sheetViews>
    <sheetView showGridLines="0" tabSelected="1" zoomScale="200" zoomScaleNormal="200" workbookViewId="0"/>
  </sheetViews>
  <sheetFormatPr defaultRowHeight="15"/>
  <cols>
    <col min="1" max="1" width="0.85546875" style="1" customWidth="1"/>
    <col min="2" max="2" width="8.5703125" style="1" customWidth="1"/>
    <col min="3" max="3" width="11.140625" style="1" bestFit="1" customWidth="1"/>
    <col min="4" max="4" width="15.5703125" style="1" bestFit="1" customWidth="1"/>
    <col min="5" max="5" width="52.5703125" style="2" customWidth="1"/>
    <col min="6" max="6" width="8.140625" style="2" customWidth="1"/>
    <col min="7" max="7" width="15.5703125" style="1" customWidth="1"/>
    <col min="8" max="8" width="8.140625" style="1" customWidth="1"/>
    <col min="9" max="9" width="9.5703125" style="1" bestFit="1" customWidth="1"/>
    <col min="10" max="82" width="9.140625" style="1"/>
  </cols>
  <sheetData>
    <row r="1" spans="3:9" ht="3" customHeight="1"/>
    <row r="2" spans="3:9" ht="15" customHeight="1">
      <c r="F2" s="42" t="s">
        <v>14</v>
      </c>
      <c r="G2" s="42"/>
      <c r="H2" s="42"/>
      <c r="I2" s="42"/>
    </row>
    <row r="3" spans="3:9" ht="15" customHeight="1">
      <c r="C3" s="10" t="s">
        <v>21</v>
      </c>
      <c r="D3" s="14">
        <v>1000</v>
      </c>
      <c r="F3" s="42" t="s">
        <v>11</v>
      </c>
      <c r="G3" s="42"/>
      <c r="H3" s="42" t="s">
        <v>12</v>
      </c>
      <c r="I3" s="42"/>
    </row>
    <row r="4" spans="3:9" ht="15" customHeight="1">
      <c r="C4" s="13" t="s">
        <v>0</v>
      </c>
      <c r="D4" s="6" t="s">
        <v>1</v>
      </c>
      <c r="E4" s="5" t="s">
        <v>7</v>
      </c>
      <c r="F4" s="7" t="s">
        <v>13</v>
      </c>
      <c r="G4" s="6" t="s">
        <v>7</v>
      </c>
      <c r="H4" s="7" t="s">
        <v>13</v>
      </c>
      <c r="I4" s="6" t="s">
        <v>7</v>
      </c>
    </row>
    <row r="5" spans="3:9" ht="30">
      <c r="C5" s="3">
        <v>10</v>
      </c>
      <c r="D5" s="3" t="s">
        <v>2</v>
      </c>
      <c r="E5" s="4" t="s">
        <v>6</v>
      </c>
      <c r="F5" s="8"/>
      <c r="G5" s="9">
        <v>2</v>
      </c>
      <c r="H5" s="8"/>
      <c r="I5" s="9">
        <v>2</v>
      </c>
    </row>
    <row r="6" spans="3:9" ht="30">
      <c r="C6" s="3">
        <v>11</v>
      </c>
      <c r="D6" s="3" t="s">
        <v>10</v>
      </c>
      <c r="E6" s="4" t="s">
        <v>9</v>
      </c>
      <c r="F6" s="43">
        <v>2</v>
      </c>
      <c r="G6" s="44"/>
      <c r="H6" s="43">
        <v>0</v>
      </c>
      <c r="I6" s="44"/>
    </row>
    <row r="7" spans="3:9" ht="66" customHeight="1">
      <c r="C7" s="3">
        <v>20</v>
      </c>
      <c r="D7" s="3" t="s">
        <v>3</v>
      </c>
      <c r="E7" s="4" t="s">
        <v>8</v>
      </c>
      <c r="F7" s="12">
        <f>(20/60)+2</f>
        <v>2.3333333333333335</v>
      </c>
      <c r="G7" s="11">
        <f>(24*60)/$D$13</f>
        <v>0.14399999999999999</v>
      </c>
      <c r="H7" s="12">
        <f>(20/60)+2</f>
        <v>2.3333333333333335</v>
      </c>
      <c r="I7" s="11">
        <f>(24*60)/$D$13</f>
        <v>0.14399999999999999</v>
      </c>
    </row>
    <row r="8" spans="3:9">
      <c r="C8" s="3">
        <v>30</v>
      </c>
      <c r="D8" s="3" t="s">
        <v>15</v>
      </c>
      <c r="E8" s="4" t="s">
        <v>16</v>
      </c>
      <c r="F8" s="8"/>
      <c r="G8" s="8"/>
      <c r="H8" s="8"/>
      <c r="I8" s="8"/>
    </row>
    <row r="9" spans="3:9">
      <c r="C9" s="3">
        <v>40</v>
      </c>
      <c r="D9" s="3" t="s">
        <v>4</v>
      </c>
      <c r="E9" s="4" t="s">
        <v>17</v>
      </c>
      <c r="F9" s="8"/>
      <c r="G9" s="11">
        <f>(16*60)/$D$13</f>
        <v>9.6000000000000002E-2</v>
      </c>
      <c r="H9" s="8"/>
      <c r="I9" s="11">
        <f>(16*60)/$D$13</f>
        <v>9.6000000000000002E-2</v>
      </c>
    </row>
    <row r="10" spans="3:9">
      <c r="C10" s="3">
        <v>50</v>
      </c>
      <c r="D10" s="3" t="s">
        <v>5</v>
      </c>
      <c r="E10" s="4" t="s">
        <v>20</v>
      </c>
      <c r="F10" s="8"/>
      <c r="G10" s="8"/>
      <c r="H10" s="8"/>
      <c r="I10" s="8"/>
    </row>
    <row r="12" spans="3:9">
      <c r="D12" s="3" t="s">
        <v>19</v>
      </c>
      <c r="F12" s="4">
        <v>8</v>
      </c>
      <c r="G12" s="4">
        <v>3</v>
      </c>
      <c r="H12" s="3">
        <v>7</v>
      </c>
      <c r="I12" s="3">
        <f>(F12*G12*H12)*4</f>
        <v>672</v>
      </c>
    </row>
    <row r="13" spans="3:9">
      <c r="D13" s="3">
        <v>10000</v>
      </c>
      <c r="F13" s="4">
        <v>8</v>
      </c>
      <c r="G13" s="4">
        <v>2</v>
      </c>
      <c r="H13" s="3">
        <v>5</v>
      </c>
      <c r="I13" s="3">
        <f>(F13*G13*H13)*4</f>
        <v>320</v>
      </c>
    </row>
  </sheetData>
  <mergeCells count="5">
    <mergeCell ref="F3:G3"/>
    <mergeCell ref="H3:I3"/>
    <mergeCell ref="F2:I2"/>
    <mergeCell ref="H6:I6"/>
    <mergeCell ref="F6:G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7"/>
  <sheetViews>
    <sheetView showGridLines="0" zoomScale="200" zoomScaleNormal="200" workbookViewId="0"/>
  </sheetViews>
  <sheetFormatPr defaultRowHeight="15"/>
  <cols>
    <col min="1" max="1" width="0.140625" style="1" customWidth="1"/>
    <col min="2" max="2" width="11.42578125" style="1" bestFit="1" customWidth="1"/>
    <col min="3" max="3" width="14.85546875" style="1" bestFit="1" customWidth="1"/>
    <col min="4" max="4" width="37.85546875" style="2" customWidth="1"/>
    <col min="5" max="5" width="8.7109375" style="2" bestFit="1" customWidth="1"/>
    <col min="6" max="6" width="12" style="1" bestFit="1" customWidth="1"/>
    <col min="7" max="7" width="8.85546875" style="1" bestFit="1" customWidth="1"/>
    <col min="8" max="8" width="12" style="1" bestFit="1" customWidth="1"/>
    <col min="9" max="10" width="9.5703125" style="1" bestFit="1" customWidth="1"/>
    <col min="11" max="11" width="6" style="1" bestFit="1" customWidth="1"/>
    <col min="12" max="81" width="9.140625" style="1"/>
  </cols>
  <sheetData>
    <row r="1" spans="2:11" ht="1.5" customHeight="1"/>
    <row r="2" spans="2:11" ht="11.25" customHeight="1">
      <c r="B2" s="25" t="s">
        <v>23</v>
      </c>
      <c r="C2" s="26">
        <v>10000</v>
      </c>
      <c r="E2" s="42" t="s">
        <v>14</v>
      </c>
      <c r="F2" s="42"/>
      <c r="G2" s="42"/>
      <c r="H2" s="42"/>
    </row>
    <row r="3" spans="2:11" ht="13.5" customHeight="1">
      <c r="B3" s="20" t="s">
        <v>21</v>
      </c>
      <c r="C3" s="27">
        <v>10000</v>
      </c>
      <c r="E3" s="42" t="s">
        <v>11</v>
      </c>
      <c r="F3" s="42"/>
      <c r="G3" s="42" t="s">
        <v>12</v>
      </c>
      <c r="H3" s="42"/>
      <c r="I3" s="52" t="s">
        <v>22</v>
      </c>
      <c r="J3" s="52"/>
    </row>
    <row r="4" spans="2:11" ht="15" customHeight="1">
      <c r="B4" s="28" t="s">
        <v>0</v>
      </c>
      <c r="C4" s="20" t="s">
        <v>1</v>
      </c>
      <c r="D4" s="5" t="s">
        <v>7</v>
      </c>
      <c r="E4" s="7" t="s">
        <v>13</v>
      </c>
      <c r="F4" s="10" t="s">
        <v>7</v>
      </c>
      <c r="G4" s="7" t="s">
        <v>13</v>
      </c>
      <c r="H4" s="10" t="s">
        <v>7</v>
      </c>
      <c r="I4" s="20" t="s">
        <v>7</v>
      </c>
      <c r="J4" s="20" t="s">
        <v>27</v>
      </c>
    </row>
    <row r="5" spans="2:11" ht="22.5" customHeight="1">
      <c r="B5" s="23">
        <v>10</v>
      </c>
      <c r="C5" s="23" t="s">
        <v>2</v>
      </c>
      <c r="D5" s="19" t="s">
        <v>6</v>
      </c>
      <c r="E5" s="12">
        <v>0</v>
      </c>
      <c r="F5" s="11">
        <f>(((E14*F14)*60)/$C$2)*(1-C17)</f>
        <v>8.1600000000000006E-2</v>
      </c>
      <c r="G5" s="12">
        <v>0</v>
      </c>
      <c r="H5" s="11">
        <f>(((E14*F14)*60)/$C$2)*(1-C17)</f>
        <v>8.1600000000000006E-2</v>
      </c>
      <c r="I5" s="21">
        <f>((((C2*C13)*F5)+((C2*(1-C13))*H5))/60)/H14</f>
        <v>0.85000000000000009</v>
      </c>
      <c r="J5" s="21">
        <v>1</v>
      </c>
    </row>
    <row r="6" spans="2:11" ht="20.25" customHeight="1">
      <c r="B6" s="23">
        <v>11</v>
      </c>
      <c r="C6" s="23" t="s">
        <v>10</v>
      </c>
      <c r="D6" s="19" t="s">
        <v>9</v>
      </c>
      <c r="E6" s="43">
        <v>2</v>
      </c>
      <c r="F6" s="44"/>
      <c r="G6" s="43">
        <v>0</v>
      </c>
      <c r="H6" s="44"/>
      <c r="I6" s="21">
        <f>E6/($E$14*$F$14)</f>
        <v>0.125</v>
      </c>
      <c r="J6" s="21">
        <v>0</v>
      </c>
    </row>
    <row r="7" spans="2:11" ht="48.75" customHeight="1">
      <c r="B7" s="23">
        <v>20</v>
      </c>
      <c r="C7" s="23" t="s">
        <v>3</v>
      </c>
      <c r="D7" s="19" t="s">
        <v>37</v>
      </c>
      <c r="E7" s="48">
        <f>(2*B15)+(((C2*C13)/5)*C15)+(((C2*(1-C13))/50)*C15)</f>
        <v>7.5</v>
      </c>
      <c r="F7" s="50">
        <f>((((E15*F15)*60)/$C$2))*(1-C17)</f>
        <v>0.24479999999999996</v>
      </c>
      <c r="G7" s="48">
        <f>((2*B15)+(((C2*C13)/5)*C15)+(((C2*(1-C13))/50)*C15))</f>
        <v>7.5</v>
      </c>
      <c r="H7" s="50">
        <f>(((E15*F15)*60)/$C$2)*(1-C17)</f>
        <v>0.24479999999999996</v>
      </c>
      <c r="I7" s="46">
        <f>(F12+H12)/H15</f>
        <v>1.0062499999999999</v>
      </c>
      <c r="J7" s="46">
        <v>2</v>
      </c>
    </row>
    <row r="8" spans="2:11">
      <c r="B8" s="23">
        <v>30</v>
      </c>
      <c r="C8" s="23" t="s">
        <v>15</v>
      </c>
      <c r="D8" s="19" t="s">
        <v>16</v>
      </c>
      <c r="E8" s="49"/>
      <c r="F8" s="51"/>
      <c r="G8" s="49"/>
      <c r="H8" s="51"/>
      <c r="I8" s="47"/>
      <c r="J8" s="47"/>
    </row>
    <row r="9" spans="2:11" ht="15.75" customHeight="1">
      <c r="B9" s="23">
        <v>40</v>
      </c>
      <c r="C9" s="23" t="s">
        <v>4</v>
      </c>
      <c r="D9" s="19" t="s">
        <v>38</v>
      </c>
      <c r="E9" s="12">
        <v>0</v>
      </c>
      <c r="F9" s="11">
        <f>(((E16*F16)*60)/$C$2)*(1-C17)</f>
        <v>8.1600000000000006E-2</v>
      </c>
      <c r="G9" s="12">
        <v>0</v>
      </c>
      <c r="H9" s="11">
        <f>(((E16*F16)*60)/$C$2)*(1-C17)</f>
        <v>8.1600000000000006E-2</v>
      </c>
      <c r="I9" s="21">
        <f>((((C2*C13)*F9)+((C2*(1-C13))*H9))/60)/H14</f>
        <v>0.85000000000000009</v>
      </c>
      <c r="J9" s="21">
        <v>2</v>
      </c>
    </row>
    <row r="10" spans="2:11">
      <c r="B10" s="23">
        <v>50</v>
      </c>
      <c r="C10" s="23" t="s">
        <v>5</v>
      </c>
      <c r="D10" s="19" t="s">
        <v>20</v>
      </c>
      <c r="E10" s="12">
        <v>0</v>
      </c>
      <c r="F10" s="11">
        <f>(((E17*F17)*60)/$C$2)*(1-C17)</f>
        <v>8.1600000000000006E-2</v>
      </c>
      <c r="G10" s="12">
        <v>0</v>
      </c>
      <c r="H10" s="11">
        <f>(((E17*F17)*60)/$C$2)*(1-C17)</f>
        <v>8.1600000000000006E-2</v>
      </c>
      <c r="I10" s="21">
        <f>((((C2*C13)*F10)+((C2*(1-C13))*H10))/60)/H14</f>
        <v>0.85000000000000009</v>
      </c>
      <c r="J10" s="21">
        <v>6</v>
      </c>
    </row>
    <row r="11" spans="2:11" ht="16.5" customHeight="1">
      <c r="B11" s="29"/>
      <c r="C11" s="29"/>
      <c r="E11" s="12">
        <f>E5+E7+E9+E10</f>
        <v>7.5</v>
      </c>
      <c r="F11" s="11">
        <f>(F7*$C$2)</f>
        <v>2447.9999999999995</v>
      </c>
      <c r="G11" s="12">
        <f>G5+G7+G9+G10</f>
        <v>7.5</v>
      </c>
      <c r="H11" s="11">
        <f>(H7*$C$2)</f>
        <v>2447.9999999999995</v>
      </c>
      <c r="I11" s="22">
        <f>SUM(I5:I10)</f>
        <v>3.6812499999999999</v>
      </c>
      <c r="J11" s="22">
        <f>SUM(J5:J10)</f>
        <v>11</v>
      </c>
    </row>
    <row r="12" spans="2:11" ht="13.5" customHeight="1">
      <c r="B12" s="23" t="s">
        <v>28</v>
      </c>
      <c r="C12" s="23" t="s">
        <v>32</v>
      </c>
      <c r="F12" s="18">
        <f>(F11/60)+E11</f>
        <v>48.29999999999999</v>
      </c>
      <c r="H12" s="18">
        <f>(H11/60)+G7</f>
        <v>48.29999999999999</v>
      </c>
      <c r="I12" s="45">
        <f>J11+I11</f>
        <v>14.68125</v>
      </c>
      <c r="J12" s="45"/>
    </row>
    <row r="13" spans="2:11" ht="12" customHeight="1">
      <c r="B13" s="30">
        <v>0.4</v>
      </c>
      <c r="C13" s="30">
        <v>0.5</v>
      </c>
      <c r="D13" s="17" t="s">
        <v>7</v>
      </c>
      <c r="E13" s="17" t="s">
        <v>24</v>
      </c>
      <c r="F13" s="16" t="s">
        <v>25</v>
      </c>
      <c r="G13" s="16" t="s">
        <v>26</v>
      </c>
      <c r="H13" s="16" t="s">
        <v>35</v>
      </c>
      <c r="I13" s="20" t="s">
        <v>30</v>
      </c>
      <c r="J13" s="20" t="s">
        <v>31</v>
      </c>
      <c r="K13" s="3" t="s">
        <v>39</v>
      </c>
    </row>
    <row r="14" spans="2:11">
      <c r="B14" s="23" t="s">
        <v>29</v>
      </c>
      <c r="C14" s="23" t="s">
        <v>33</v>
      </c>
      <c r="D14" s="4" t="s">
        <v>2</v>
      </c>
      <c r="E14" s="4">
        <v>8</v>
      </c>
      <c r="F14" s="4">
        <v>2</v>
      </c>
      <c r="G14" s="3">
        <v>5</v>
      </c>
      <c r="H14" s="3">
        <f>((E14*F14*G14))/G14</f>
        <v>16</v>
      </c>
      <c r="I14" s="23">
        <f>(F5*$C$2*C13)/60</f>
        <v>6.8000000000000007</v>
      </c>
      <c r="J14" s="23">
        <f>(H5*$C$2*(1-C13))/60</f>
        <v>6.8000000000000007</v>
      </c>
      <c r="K14" s="3">
        <f>I14+J14</f>
        <v>13.600000000000001</v>
      </c>
    </row>
    <row r="15" spans="2:11">
      <c r="B15" s="23">
        <f>C2/C3</f>
        <v>1</v>
      </c>
      <c r="C15" s="31">
        <v>5.0000000000000001E-3</v>
      </c>
      <c r="D15" s="4" t="s">
        <v>3</v>
      </c>
      <c r="E15" s="4">
        <f>8*C16</f>
        <v>16</v>
      </c>
      <c r="F15" s="4">
        <v>3</v>
      </c>
      <c r="G15" s="3">
        <v>7</v>
      </c>
      <c r="H15" s="3">
        <f>(((E15*F15*G15))*C16)/G15</f>
        <v>96</v>
      </c>
      <c r="I15" s="24">
        <f>F12</f>
        <v>48.29999999999999</v>
      </c>
      <c r="J15" s="24">
        <f>H12</f>
        <v>48.29999999999999</v>
      </c>
      <c r="K15" s="3">
        <f t="shared" ref="K15:K17" si="0">I15+J15</f>
        <v>96.59999999999998</v>
      </c>
    </row>
    <row r="16" spans="2:11" ht="25.5">
      <c r="B16" s="32" t="s">
        <v>34</v>
      </c>
      <c r="C16" s="23">
        <v>2</v>
      </c>
      <c r="D16" s="4" t="s">
        <v>4</v>
      </c>
      <c r="E16" s="4">
        <v>8</v>
      </c>
      <c r="F16" s="4">
        <v>2</v>
      </c>
      <c r="G16" s="3">
        <v>5</v>
      </c>
      <c r="H16" s="3">
        <f>((E16*F16*G16))/G16</f>
        <v>16</v>
      </c>
      <c r="I16" s="23">
        <f>(F9*$C$2*C13)/60</f>
        <v>6.8000000000000007</v>
      </c>
      <c r="J16" s="23">
        <f>(H9*$C$2*(1-C13))/60</f>
        <v>6.8000000000000007</v>
      </c>
      <c r="K16" s="3">
        <f t="shared" si="0"/>
        <v>13.600000000000001</v>
      </c>
    </row>
    <row r="17" spans="2:11">
      <c r="B17" s="23" t="s">
        <v>36</v>
      </c>
      <c r="C17" s="30">
        <v>0.15</v>
      </c>
      <c r="D17" s="4" t="s">
        <v>5</v>
      </c>
      <c r="E17" s="4">
        <v>8</v>
      </c>
      <c r="F17" s="4">
        <v>2</v>
      </c>
      <c r="G17" s="3">
        <v>5</v>
      </c>
      <c r="H17" s="3">
        <f>((E17*F17*G17))/G17</f>
        <v>16</v>
      </c>
      <c r="I17" s="23">
        <f>(F10*$C$2*C13)/60</f>
        <v>6.8000000000000007</v>
      </c>
      <c r="J17" s="23">
        <f>(H10*$C$2*(1-C13))/60</f>
        <v>6.8000000000000007</v>
      </c>
      <c r="K17" s="3">
        <f t="shared" si="0"/>
        <v>13.600000000000001</v>
      </c>
    </row>
  </sheetData>
  <mergeCells count="13">
    <mergeCell ref="I3:J3"/>
    <mergeCell ref="E2:H2"/>
    <mergeCell ref="E3:F3"/>
    <mergeCell ref="G3:H3"/>
    <mergeCell ref="E6:F6"/>
    <mergeCell ref="G6:H6"/>
    <mergeCell ref="I12:J12"/>
    <mergeCell ref="I7:I8"/>
    <mergeCell ref="J7:J8"/>
    <mergeCell ref="E7:E8"/>
    <mergeCell ref="F7:F8"/>
    <mergeCell ref="G7:G8"/>
    <mergeCell ref="H7:H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7"/>
  <sheetViews>
    <sheetView showGridLines="0" zoomScale="120" zoomScaleNormal="120" workbookViewId="0">
      <selection activeCell="A6" sqref="A6"/>
    </sheetView>
  </sheetViews>
  <sheetFormatPr defaultRowHeight="15"/>
  <cols>
    <col min="1" max="1" width="0.85546875" style="1" customWidth="1"/>
    <col min="2" max="2" width="11.140625" style="1" bestFit="1" customWidth="1"/>
    <col min="3" max="3" width="15.5703125" style="1" bestFit="1" customWidth="1"/>
    <col min="4" max="4" width="52.5703125" style="2" customWidth="1"/>
    <col min="5" max="5" width="8.140625" style="2" customWidth="1"/>
    <col min="6" max="6" width="9.5703125" style="1" bestFit="1" customWidth="1"/>
    <col min="7" max="7" width="8.140625" style="1" customWidth="1"/>
    <col min="8" max="8" width="9.5703125" style="1" bestFit="1" customWidth="1"/>
    <col min="9" max="81" width="9.140625" style="1"/>
  </cols>
  <sheetData>
    <row r="1" spans="2:8" ht="3" customHeight="1"/>
    <row r="2" spans="2:8" ht="15" customHeight="1">
      <c r="E2" s="42" t="s">
        <v>14</v>
      </c>
      <c r="F2" s="42"/>
      <c r="G2" s="42"/>
      <c r="H2" s="42"/>
    </row>
    <row r="3" spans="2:8" ht="15" customHeight="1">
      <c r="E3" s="42" t="s">
        <v>11</v>
      </c>
      <c r="F3" s="42"/>
      <c r="G3" s="42" t="s">
        <v>12</v>
      </c>
      <c r="H3" s="42"/>
    </row>
    <row r="4" spans="2:8" ht="15" customHeight="1">
      <c r="B4" s="10" t="s">
        <v>0</v>
      </c>
      <c r="C4" s="10" t="s">
        <v>1</v>
      </c>
      <c r="D4" s="5" t="s">
        <v>7</v>
      </c>
      <c r="E4" s="7" t="s">
        <v>13</v>
      </c>
      <c r="F4" s="10" t="s">
        <v>7</v>
      </c>
      <c r="G4" s="7" t="s">
        <v>13</v>
      </c>
      <c r="H4" s="10" t="s">
        <v>7</v>
      </c>
    </row>
    <row r="5" spans="2:8" ht="15" customHeight="1">
      <c r="B5" s="16">
        <v>0</v>
      </c>
      <c r="C5" s="16" t="s">
        <v>40</v>
      </c>
      <c r="D5" s="33" t="s">
        <v>45</v>
      </c>
      <c r="E5" s="34">
        <v>0</v>
      </c>
      <c r="F5" s="35">
        <v>1</v>
      </c>
      <c r="G5" s="34">
        <v>0</v>
      </c>
      <c r="H5" s="35">
        <v>1</v>
      </c>
    </row>
    <row r="6" spans="2:8" ht="30">
      <c r="B6" s="36">
        <v>10</v>
      </c>
      <c r="C6" s="36" t="s">
        <v>2</v>
      </c>
      <c r="D6" s="37" t="s">
        <v>6</v>
      </c>
      <c r="E6" s="38">
        <v>0</v>
      </c>
      <c r="F6" s="39">
        <v>2</v>
      </c>
      <c r="G6" s="38">
        <v>0</v>
      </c>
      <c r="H6" s="39">
        <v>2</v>
      </c>
    </row>
    <row r="7" spans="2:8" ht="30">
      <c r="B7" s="36">
        <v>11</v>
      </c>
      <c r="C7" s="36" t="s">
        <v>10</v>
      </c>
      <c r="D7" s="37" t="s">
        <v>9</v>
      </c>
      <c r="E7" s="53">
        <v>2</v>
      </c>
      <c r="F7" s="54"/>
      <c r="G7" s="53">
        <v>0</v>
      </c>
      <c r="H7" s="54"/>
    </row>
    <row r="8" spans="2:8" ht="73.5" customHeight="1">
      <c r="B8" s="3">
        <v>20</v>
      </c>
      <c r="C8" s="3" t="s">
        <v>3</v>
      </c>
      <c r="D8" s="4" t="s">
        <v>8</v>
      </c>
      <c r="E8" s="8"/>
      <c r="F8" s="8"/>
      <c r="G8" s="8"/>
      <c r="H8" s="8"/>
    </row>
    <row r="9" spans="2:8">
      <c r="B9" s="3">
        <v>30</v>
      </c>
      <c r="C9" s="3" t="s">
        <v>15</v>
      </c>
      <c r="D9" s="4" t="s">
        <v>16</v>
      </c>
      <c r="E9" s="8"/>
      <c r="F9" s="8"/>
      <c r="G9" s="8"/>
      <c r="H9" s="8"/>
    </row>
    <row r="10" spans="2:8">
      <c r="B10" s="3">
        <v>40</v>
      </c>
      <c r="C10" s="3" t="s">
        <v>4</v>
      </c>
      <c r="D10" s="4" t="s">
        <v>17</v>
      </c>
      <c r="E10" s="8"/>
      <c r="F10" s="8"/>
      <c r="G10" s="8"/>
      <c r="H10" s="8"/>
    </row>
    <row r="11" spans="2:8">
      <c r="B11" s="3">
        <v>50</v>
      </c>
      <c r="C11" s="3" t="s">
        <v>5</v>
      </c>
      <c r="D11" s="4" t="s">
        <v>18</v>
      </c>
      <c r="E11" s="8"/>
      <c r="F11" s="8"/>
      <c r="G11" s="8"/>
      <c r="H11" s="8"/>
    </row>
    <row r="12" spans="2:8">
      <c r="E12" s="40">
        <f>(F5+F6+(E7/8))</f>
        <v>3.25</v>
      </c>
      <c r="F12" s="40">
        <f t="shared" ref="F12:H12" si="0">(G5+G6+(F7/8))</f>
        <v>0</v>
      </c>
      <c r="G12" s="40">
        <f t="shared" si="0"/>
        <v>3</v>
      </c>
      <c r="H12" s="40">
        <f t="shared" si="0"/>
        <v>0</v>
      </c>
    </row>
    <row r="14" spans="2:8" ht="30">
      <c r="C14" s="15">
        <v>20</v>
      </c>
      <c r="D14" s="41" t="s">
        <v>41</v>
      </c>
    </row>
    <row r="15" spans="2:8" ht="30">
      <c r="D15" s="41" t="s">
        <v>42</v>
      </c>
    </row>
    <row r="16" spans="2:8">
      <c r="D16" s="41" t="s">
        <v>43</v>
      </c>
    </row>
    <row r="17" spans="3:4">
      <c r="C17" s="15">
        <v>40</v>
      </c>
      <c r="D17" s="41" t="s">
        <v>44</v>
      </c>
    </row>
  </sheetData>
  <mergeCells count="5">
    <mergeCell ref="E2:H2"/>
    <mergeCell ref="E3:F3"/>
    <mergeCell ref="G3:H3"/>
    <mergeCell ref="E7:F7"/>
    <mergeCell ref="G7:H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processo</vt:lpstr>
      <vt:lpstr>processo (2)</vt:lpstr>
      <vt:lpstr>processo anotações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</dc:creator>
  <cp:lastModifiedBy>walther</cp:lastModifiedBy>
  <dcterms:created xsi:type="dcterms:W3CDTF">2015-05-21T17:06:40Z</dcterms:created>
  <dcterms:modified xsi:type="dcterms:W3CDTF">2023-10-05T09:40:16Z</dcterms:modified>
</cp:coreProperties>
</file>