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75"/>
  </bookViews>
  <sheets>
    <sheet name="pedidos" sheetId="1" r:id="rId1"/>
  </sheets>
  <definedNames>
    <definedName name="_xlnm._FilterDatabase" localSheetId="0" hidden="1">pedidos!$A$1:$F$56</definedName>
  </definedNames>
  <calcPr calcId="124519"/>
</workbook>
</file>

<file path=xl/calcChain.xml><?xml version="1.0" encoding="utf-8"?>
<calcChain xmlns="http://schemas.openxmlformats.org/spreadsheetml/2006/main">
  <c r="L63" i="1"/>
  <c r="G63"/>
  <c r="E63"/>
  <c r="D63"/>
  <c r="K63" s="1"/>
  <c r="C63"/>
  <c r="L62"/>
  <c r="G62"/>
  <c r="E62"/>
  <c r="D62"/>
  <c r="K62" s="1"/>
  <c r="C62"/>
  <c r="L61"/>
  <c r="G61"/>
  <c r="E61"/>
  <c r="D61"/>
  <c r="K61" s="1"/>
  <c r="C61"/>
  <c r="L60"/>
  <c r="G60"/>
  <c r="E60"/>
  <c r="D60"/>
  <c r="K60" s="1"/>
  <c r="C60"/>
  <c r="L59"/>
  <c r="G59"/>
  <c r="E59"/>
  <c r="D59"/>
  <c r="K59" s="1"/>
  <c r="C59"/>
  <c r="L58"/>
  <c r="I58"/>
  <c r="D58"/>
  <c r="K58" s="1"/>
  <c r="C58"/>
  <c r="L57"/>
  <c r="K57"/>
  <c r="I57"/>
  <c r="D57"/>
  <c r="C57"/>
  <c r="L56"/>
  <c r="I56"/>
  <c r="C56"/>
  <c r="D56" s="1"/>
  <c r="K56" s="1"/>
  <c r="L55"/>
  <c r="I55"/>
  <c r="D55"/>
  <c r="K55" s="1"/>
  <c r="C55"/>
  <c r="L54"/>
  <c r="I54"/>
  <c r="D54"/>
  <c r="K54" s="1"/>
  <c r="C54"/>
  <c r="L53"/>
  <c r="K53"/>
  <c r="I53"/>
  <c r="D53"/>
  <c r="C53"/>
  <c r="L52"/>
  <c r="I52"/>
  <c r="C52"/>
  <c r="D52" s="1"/>
  <c r="K52" s="1"/>
  <c r="L51"/>
  <c r="I51"/>
  <c r="D51"/>
  <c r="K51" s="1"/>
  <c r="C51"/>
  <c r="L50"/>
  <c r="I50"/>
  <c r="G50"/>
  <c r="E50"/>
  <c r="C50"/>
  <c r="D50" s="1"/>
  <c r="K50" s="1"/>
  <c r="L49"/>
  <c r="I49"/>
  <c r="G49"/>
  <c r="E49"/>
  <c r="D49"/>
  <c r="K49" s="1"/>
  <c r="C49"/>
  <c r="L48"/>
  <c r="I48"/>
  <c r="G48"/>
  <c r="E48"/>
  <c r="D48"/>
  <c r="K48" s="1"/>
  <c r="C48"/>
  <c r="L47"/>
  <c r="I47"/>
  <c r="G47"/>
  <c r="E47"/>
  <c r="D47"/>
  <c r="K47" s="1"/>
  <c r="C47"/>
  <c r="L46"/>
  <c r="I46"/>
  <c r="G46"/>
  <c r="E46"/>
  <c r="C46"/>
  <c r="D46" s="1"/>
  <c r="K46" s="1"/>
  <c r="L45"/>
  <c r="I45"/>
  <c r="G45"/>
  <c r="E45"/>
  <c r="D45"/>
  <c r="K45" s="1"/>
  <c r="C45"/>
  <c r="L44"/>
  <c r="I44"/>
  <c r="G44"/>
  <c r="E44"/>
  <c r="D44"/>
  <c r="K44" s="1"/>
  <c r="C44"/>
  <c r="L43"/>
  <c r="I43"/>
  <c r="G43"/>
  <c r="E43"/>
  <c r="D43"/>
  <c r="K43" s="1"/>
  <c r="C43"/>
  <c r="L42"/>
  <c r="I42"/>
  <c r="G42"/>
  <c r="E42"/>
  <c r="C42"/>
  <c r="D42" s="1"/>
  <c r="K42" s="1"/>
  <c r="L41"/>
  <c r="I41"/>
  <c r="G41"/>
  <c r="E41"/>
  <c r="D41"/>
  <c r="K41" s="1"/>
  <c r="C41"/>
  <c r="L40"/>
  <c r="I40"/>
  <c r="G40"/>
  <c r="E40"/>
  <c r="D40"/>
  <c r="K40" s="1"/>
  <c r="C40"/>
  <c r="L39"/>
  <c r="I39"/>
  <c r="G39"/>
  <c r="E39"/>
  <c r="D39"/>
  <c r="K39" s="1"/>
  <c r="C39"/>
  <c r="L38"/>
  <c r="I38"/>
  <c r="G38"/>
  <c r="E38"/>
  <c r="C38"/>
  <c r="D38" s="1"/>
  <c r="K38" s="1"/>
  <c r="L37"/>
  <c r="I37"/>
  <c r="G37"/>
  <c r="E37"/>
  <c r="D37"/>
  <c r="K37" s="1"/>
  <c r="C37"/>
  <c r="L36"/>
  <c r="K36"/>
  <c r="J36"/>
  <c r="I36"/>
  <c r="G36"/>
  <c r="E36"/>
  <c r="D36"/>
  <c r="C36"/>
  <c r="L35"/>
  <c r="K35"/>
  <c r="J35"/>
  <c r="I35"/>
  <c r="G35"/>
  <c r="E35"/>
  <c r="D35"/>
  <c r="C35"/>
  <c r="L34"/>
  <c r="K34"/>
  <c r="J34"/>
  <c r="I34"/>
  <c r="G34"/>
  <c r="E34"/>
  <c r="D34"/>
  <c r="C34"/>
  <c r="L33"/>
  <c r="K33"/>
  <c r="J33"/>
  <c r="I33"/>
  <c r="G33"/>
  <c r="E33"/>
  <c r="D33"/>
  <c r="C33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I19"/>
  <c r="I18"/>
  <c r="I17"/>
  <c r="I16"/>
  <c r="I15"/>
  <c r="I14"/>
  <c r="I13"/>
  <c r="I12"/>
  <c r="I11"/>
  <c r="I10"/>
  <c r="I9"/>
  <c r="I8"/>
  <c r="I7"/>
  <c r="I6"/>
  <c r="L32"/>
  <c r="G32"/>
  <c r="E32"/>
  <c r="C32"/>
  <c r="K32" s="1"/>
  <c r="L31"/>
  <c r="G31"/>
  <c r="E31"/>
  <c r="K31"/>
  <c r="C31"/>
  <c r="L30"/>
  <c r="G30"/>
  <c r="E30"/>
  <c r="C30"/>
  <c r="K30" s="1"/>
  <c r="L29"/>
  <c r="G29"/>
  <c r="E29"/>
  <c r="K29"/>
  <c r="C29"/>
  <c r="L28"/>
  <c r="G28"/>
  <c r="E28"/>
  <c r="C28"/>
  <c r="K28" l="1"/>
  <c r="K6"/>
  <c r="K7"/>
  <c r="K8"/>
  <c r="K9"/>
  <c r="K10"/>
  <c r="K15"/>
  <c r="K16"/>
  <c r="K17"/>
  <c r="K18"/>
  <c r="K21"/>
  <c r="K22"/>
  <c r="K23"/>
  <c r="K24"/>
  <c r="K25"/>
  <c r="K2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K11"/>
  <c r="K12"/>
  <c r="K13"/>
  <c r="K14"/>
  <c r="K19"/>
  <c r="K20"/>
  <c r="K27"/>
  <c r="I21"/>
  <c r="I22"/>
  <c r="I23"/>
  <c r="I24"/>
  <c r="I25"/>
  <c r="I26"/>
  <c r="I27"/>
  <c r="I20"/>
  <c r="G3"/>
  <c r="G4"/>
  <c r="G5"/>
  <c r="G6"/>
  <c r="G7"/>
  <c r="G8"/>
  <c r="G9"/>
  <c r="G10"/>
  <c r="G11"/>
  <c r="G12"/>
  <c r="G13"/>
  <c r="G14"/>
  <c r="G15"/>
  <c r="G16"/>
  <c r="G17"/>
  <c r="G18"/>
  <c r="G19"/>
  <c r="G2"/>
  <c r="E3"/>
  <c r="E4"/>
  <c r="E5"/>
  <c r="E6"/>
  <c r="E7"/>
  <c r="E8"/>
  <c r="E9"/>
  <c r="E10"/>
  <c r="E11"/>
  <c r="E12"/>
  <c r="E13"/>
  <c r="E14"/>
  <c r="E15"/>
  <c r="E16"/>
  <c r="E17"/>
  <c r="E18"/>
  <c r="E19"/>
  <c r="L3"/>
  <c r="L2"/>
  <c r="L4"/>
  <c r="L5"/>
  <c r="I5"/>
  <c r="J5" s="1"/>
  <c r="K5" s="1"/>
  <c r="I4"/>
  <c r="J4" s="1"/>
  <c r="K4" s="1"/>
  <c r="I3"/>
  <c r="J3" s="1"/>
  <c r="K3" s="1"/>
  <c r="I2"/>
  <c r="J2" s="1"/>
  <c r="K2"/>
  <c r="E2"/>
</calcChain>
</file>

<file path=xl/sharedStrings.xml><?xml version="1.0" encoding="utf-8"?>
<sst xmlns="http://schemas.openxmlformats.org/spreadsheetml/2006/main" count="137" uniqueCount="46">
  <si>
    <t>qtde_item</t>
  </si>
  <si>
    <t>tempo_total</t>
  </si>
  <si>
    <t>data_prog</t>
  </si>
  <si>
    <t>cod_item</t>
  </si>
  <si>
    <t>tempo_unit_Prep</t>
  </si>
  <si>
    <t>tempo_total_proc_Prep</t>
  </si>
  <si>
    <t>AGR 0211</t>
  </si>
  <si>
    <t>AGR 0311</t>
  </si>
  <si>
    <t>AGR 0411</t>
  </si>
  <si>
    <t>AGR 0511</t>
  </si>
  <si>
    <t>AGR 0611</t>
  </si>
  <si>
    <t>AGR 0711</t>
  </si>
  <si>
    <t>AGR 0811</t>
  </si>
  <si>
    <t>AGR 0911</t>
  </si>
  <si>
    <t>AGR 1011</t>
  </si>
  <si>
    <t>EBL 027-2</t>
  </si>
  <si>
    <t>EBL 072</t>
  </si>
  <si>
    <t>EBL 1074</t>
  </si>
  <si>
    <t>EBL 1255</t>
  </si>
  <si>
    <t>EBL 1461</t>
  </si>
  <si>
    <t>EBL 1466</t>
  </si>
  <si>
    <t>EBL 1467</t>
  </si>
  <si>
    <t>EBL 287</t>
  </si>
  <si>
    <t>EBL 449</t>
  </si>
  <si>
    <t>EBL 454-1</t>
  </si>
  <si>
    <t>EBL 665</t>
  </si>
  <si>
    <t>EBL 808</t>
  </si>
  <si>
    <t>EBL 911</t>
  </si>
  <si>
    <t>EBL 912-1</t>
  </si>
  <si>
    <t>EBL 993</t>
  </si>
  <si>
    <t>FRI 0111</t>
  </si>
  <si>
    <t>EBL 134</t>
  </si>
  <si>
    <t>TSC 0111</t>
  </si>
  <si>
    <t>TSC 0211</t>
  </si>
  <si>
    <t>TSC 0311</t>
  </si>
  <si>
    <t>TSC 0411</t>
  </si>
  <si>
    <t>ZE 0111</t>
  </si>
  <si>
    <t>convencional</t>
  </si>
  <si>
    <t>tempo_total_proc_lamina_etapa_1</t>
  </si>
  <si>
    <t>tempo_unit_lamina_etapa_2</t>
  </si>
  <si>
    <t>tempo_unit_lamina_etapa_1</t>
  </si>
  <si>
    <t>tempo_total_proc_lamina_etapa_2</t>
  </si>
  <si>
    <t>tempo_unit_impressora</t>
  </si>
  <si>
    <t>tempo_total_proc_impressora</t>
  </si>
  <si>
    <t>laminado</t>
  </si>
  <si>
    <t>Tipo</t>
  </si>
</sst>
</file>

<file path=xl/styles.xml><?xml version="1.0" encoding="utf-8"?>
<styleSheet xmlns="http://schemas.openxmlformats.org/spreadsheetml/2006/main">
  <numFmts count="1">
    <numFmt numFmtId="164" formatCode="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4">
    <xf numFmtId="0" fontId="0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5" applyNumberFormat="0" applyAlignment="0" applyProtection="0"/>
  </cellStyleXfs>
  <cellXfs count="1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1" fillId="30" borderId="0" xfId="0" applyFont="1" applyFill="1" applyBorder="1" applyAlignment="1">
      <alignment horizontal="center" vertical="center" wrapText="1"/>
    </xf>
    <xf numFmtId="3" fontId="12" fillId="31" borderId="0" xfId="0" applyNumberFormat="1" applyFont="1" applyFill="1" applyBorder="1" applyAlignment="1">
      <alignment horizontal="center" vertical="center"/>
    </xf>
    <xf numFmtId="1" fontId="12" fillId="31" borderId="0" xfId="0" applyNumberFormat="1" applyFont="1" applyFill="1" applyBorder="1" applyAlignment="1">
      <alignment horizontal="center" vertical="center"/>
    </xf>
    <xf numFmtId="1" fontId="11" fillId="3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164" fontId="12" fillId="31" borderId="0" xfId="0" applyNumberFormat="1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/>
    </xf>
    <xf numFmtId="1" fontId="12" fillId="31" borderId="0" xfId="0" applyNumberFormat="1" applyFont="1" applyFill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</cellXfs>
  <cellStyles count="34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élula Ligada" xfId="23"/>
    <cellStyle name="Cor1" xfId="24"/>
    <cellStyle name="Cor2" xfId="25"/>
    <cellStyle name="Cor3" xfId="26"/>
    <cellStyle name="Cor4" xfId="27"/>
    <cellStyle name="Cor5" xfId="28"/>
    <cellStyle name="Cor6" xfId="29"/>
    <cellStyle name="Correcto" xfId="30"/>
    <cellStyle name="Incorrecto" xfId="31"/>
    <cellStyle name="Neutro" xfId="32"/>
    <cellStyle name="Normal" xfId="0" builtinId="0"/>
    <cellStyle name="Verificar Célula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1.25"/>
  <cols>
    <col min="1" max="1" width="7.42578125" style="2" bestFit="1" customWidth="1"/>
    <col min="2" max="2" width="8" style="3" bestFit="1" customWidth="1"/>
    <col min="3" max="3" width="12.7109375" style="3" bestFit="1" customWidth="1"/>
    <col min="4" max="4" width="17" style="10" bestFit="1" customWidth="1"/>
    <col min="5" max="5" width="20.28515625" style="10" bestFit="1" customWidth="1"/>
    <col min="6" max="6" width="24.5703125" style="3" bestFit="1" customWidth="1"/>
    <col min="7" max="7" width="20.28515625" style="3" bestFit="1" customWidth="1"/>
    <col min="8" max="8" width="24.5703125" style="3" bestFit="1" customWidth="1"/>
    <col min="9" max="9" width="20.28515625" style="3" bestFit="1" customWidth="1"/>
    <col min="10" max="10" width="24.5703125" style="3" bestFit="1" customWidth="1"/>
    <col min="11" max="11" width="9.28515625" style="3" bestFit="1" customWidth="1"/>
    <col min="12" max="12" width="7.5703125" style="10" bestFit="1" customWidth="1"/>
    <col min="13" max="13" width="10" style="2" bestFit="1" customWidth="1"/>
    <col min="14" max="16384" width="9.140625" style="2"/>
  </cols>
  <sheetData>
    <row r="1" spans="1:16" ht="12" customHeight="1">
      <c r="A1" s="6" t="s">
        <v>3</v>
      </c>
      <c r="B1" s="6" t="s">
        <v>0</v>
      </c>
      <c r="C1" s="6" t="s">
        <v>4</v>
      </c>
      <c r="D1" s="9" t="s">
        <v>5</v>
      </c>
      <c r="E1" s="11" t="s">
        <v>40</v>
      </c>
      <c r="F1" s="12" t="s">
        <v>38</v>
      </c>
      <c r="G1" s="6" t="s">
        <v>39</v>
      </c>
      <c r="H1" s="6" t="s">
        <v>41</v>
      </c>
      <c r="I1" s="11" t="s">
        <v>42</v>
      </c>
      <c r="J1" s="12" t="s">
        <v>43</v>
      </c>
      <c r="K1" s="6" t="s">
        <v>1</v>
      </c>
      <c r="L1" s="9" t="s">
        <v>2</v>
      </c>
      <c r="M1" s="9" t="s">
        <v>45</v>
      </c>
    </row>
    <row r="2" spans="1:16" s="4" customFormat="1" ht="12" customHeight="1">
      <c r="A2" s="13" t="s">
        <v>32</v>
      </c>
      <c r="B2" s="7">
        <v>24</v>
      </c>
      <c r="C2" s="7">
        <f>(7*60)+13</f>
        <v>433</v>
      </c>
      <c r="D2" s="8">
        <f>B2*C2</f>
        <v>10392</v>
      </c>
      <c r="E2" s="8">
        <f>F2/B2</f>
        <v>17.625</v>
      </c>
      <c r="F2" s="8">
        <v>423</v>
      </c>
      <c r="G2" s="8">
        <f>H2/B2</f>
        <v>19.75</v>
      </c>
      <c r="H2" s="8">
        <v>474</v>
      </c>
      <c r="I2" s="8">
        <f>(3*60)+34</f>
        <v>214</v>
      </c>
      <c r="J2" s="8">
        <f>$B$2*I2</f>
        <v>5136</v>
      </c>
      <c r="K2" s="15">
        <f>(D2+J2+H2+F2)</f>
        <v>16425</v>
      </c>
      <c r="L2" s="15">
        <f>3*13*60*60</f>
        <v>140400</v>
      </c>
      <c r="M2" s="15" t="s">
        <v>44</v>
      </c>
      <c r="N2" s="2"/>
      <c r="O2" s="2"/>
      <c r="P2" s="2"/>
    </row>
    <row r="3" spans="1:16" s="5" customFormat="1" ht="12" customHeight="1">
      <c r="A3" s="13" t="s">
        <v>33</v>
      </c>
      <c r="B3" s="7">
        <v>10</v>
      </c>
      <c r="C3" s="7">
        <f t="shared" ref="C3:C63" si="0">(7*60)+13</f>
        <v>433</v>
      </c>
      <c r="D3" s="8">
        <f t="shared" ref="D3:D27" si="1">B3*C3</f>
        <v>4330</v>
      </c>
      <c r="E3" s="8">
        <f t="shared" ref="E3:E19" si="2">F3/B3</f>
        <v>32.6</v>
      </c>
      <c r="F3" s="8">
        <v>326</v>
      </c>
      <c r="G3" s="8">
        <f t="shared" ref="G3:G19" si="3">H3/B3</f>
        <v>39.200000000000003</v>
      </c>
      <c r="H3" s="8">
        <v>392</v>
      </c>
      <c r="I3" s="8">
        <f>(5*60)+30</f>
        <v>330</v>
      </c>
      <c r="J3" s="8">
        <f t="shared" ref="J3:J5" si="4">$B$2*I3</f>
        <v>7920</v>
      </c>
      <c r="K3" s="15">
        <f t="shared" ref="K3:K27" si="5">(D3+J3+H3+F3)</f>
        <v>12968</v>
      </c>
      <c r="L3" s="15">
        <f>4*13*60*60</f>
        <v>187200</v>
      </c>
      <c r="M3" s="15" t="s">
        <v>44</v>
      </c>
      <c r="N3" s="2"/>
      <c r="O3" s="2"/>
      <c r="P3" s="2"/>
    </row>
    <row r="4" spans="1:16" s="5" customFormat="1" ht="12" customHeight="1">
      <c r="A4" s="13" t="s">
        <v>34</v>
      </c>
      <c r="B4" s="7">
        <v>28</v>
      </c>
      <c r="C4" s="7">
        <f t="shared" si="0"/>
        <v>433</v>
      </c>
      <c r="D4" s="8">
        <f t="shared" si="1"/>
        <v>12124</v>
      </c>
      <c r="E4" s="8">
        <f t="shared" si="2"/>
        <v>10.035714285714286</v>
      </c>
      <c r="F4" s="8">
        <v>281</v>
      </c>
      <c r="G4" s="8">
        <f t="shared" si="3"/>
        <v>14.285714285714286</v>
      </c>
      <c r="H4" s="8">
        <v>400</v>
      </c>
      <c r="I4" s="8">
        <f>(6*60)+20</f>
        <v>380</v>
      </c>
      <c r="J4" s="8">
        <f t="shared" si="4"/>
        <v>9120</v>
      </c>
      <c r="K4" s="15">
        <f t="shared" si="5"/>
        <v>21925</v>
      </c>
      <c r="L4" s="15">
        <f t="shared" ref="L4:L5" si="6">5*13*60*60</f>
        <v>234000</v>
      </c>
      <c r="M4" s="15" t="s">
        <v>44</v>
      </c>
      <c r="N4" s="2"/>
      <c r="O4" s="2"/>
      <c r="P4" s="2"/>
    </row>
    <row r="5" spans="1:16" s="5" customFormat="1" ht="12" customHeight="1">
      <c r="A5" s="13" t="s">
        <v>35</v>
      </c>
      <c r="B5" s="7">
        <v>54</v>
      </c>
      <c r="C5" s="7">
        <f t="shared" si="0"/>
        <v>433</v>
      </c>
      <c r="D5" s="8">
        <f t="shared" si="1"/>
        <v>23382</v>
      </c>
      <c r="E5" s="8">
        <f t="shared" si="2"/>
        <v>5.6851851851851851</v>
      </c>
      <c r="F5" s="8">
        <v>307</v>
      </c>
      <c r="G5" s="8">
        <f t="shared" si="3"/>
        <v>5.4259259259259256</v>
      </c>
      <c r="H5" s="8">
        <v>293</v>
      </c>
      <c r="I5" s="8">
        <f>(7*60)+4</f>
        <v>424</v>
      </c>
      <c r="J5" s="8">
        <f t="shared" si="4"/>
        <v>10176</v>
      </c>
      <c r="K5" s="15">
        <f t="shared" si="5"/>
        <v>34158</v>
      </c>
      <c r="L5" s="15">
        <f t="shared" si="6"/>
        <v>234000</v>
      </c>
      <c r="M5" s="15" t="s">
        <v>44</v>
      </c>
      <c r="N5" s="2"/>
      <c r="O5" s="2"/>
      <c r="P5" s="2"/>
    </row>
    <row r="6" spans="1:16" s="5" customFormat="1" ht="12" customHeight="1">
      <c r="A6" s="13" t="s">
        <v>36</v>
      </c>
      <c r="B6" s="7">
        <v>12</v>
      </c>
      <c r="C6" s="7">
        <f t="shared" si="0"/>
        <v>433</v>
      </c>
      <c r="D6" s="8">
        <f t="shared" si="1"/>
        <v>5196</v>
      </c>
      <c r="E6" s="8">
        <f t="shared" si="2"/>
        <v>23.666666666666668</v>
      </c>
      <c r="F6" s="8">
        <v>284</v>
      </c>
      <c r="G6" s="8">
        <f t="shared" si="3"/>
        <v>29.916666666666668</v>
      </c>
      <c r="H6" s="8">
        <v>359</v>
      </c>
      <c r="I6" s="16">
        <f>J6/B6</f>
        <v>93.666666666666671</v>
      </c>
      <c r="J6" s="16">
        <v>1124</v>
      </c>
      <c r="K6" s="15">
        <f t="shared" si="5"/>
        <v>6963</v>
      </c>
      <c r="L6" s="15">
        <f>3*13*60*60</f>
        <v>140400</v>
      </c>
      <c r="M6" s="15" t="s">
        <v>44</v>
      </c>
      <c r="N6" s="2"/>
      <c r="O6" s="2"/>
      <c r="P6" s="2"/>
    </row>
    <row r="7" spans="1:16" s="5" customFormat="1" ht="12" customHeight="1">
      <c r="A7" s="13" t="s">
        <v>6</v>
      </c>
      <c r="B7" s="7">
        <v>38</v>
      </c>
      <c r="C7" s="7">
        <f t="shared" si="0"/>
        <v>433</v>
      </c>
      <c r="D7" s="8">
        <f t="shared" si="1"/>
        <v>16454</v>
      </c>
      <c r="E7" s="8">
        <f t="shared" si="2"/>
        <v>11.578947368421053</v>
      </c>
      <c r="F7" s="8">
        <v>440</v>
      </c>
      <c r="G7" s="8">
        <f t="shared" si="3"/>
        <v>11.605263157894736</v>
      </c>
      <c r="H7" s="8">
        <v>441</v>
      </c>
      <c r="I7" s="16">
        <f t="shared" ref="I7:I12" si="7">J7/B7</f>
        <v>18.94736842105263</v>
      </c>
      <c r="J7" s="16">
        <v>720</v>
      </c>
      <c r="K7" s="15">
        <f t="shared" si="5"/>
        <v>18055</v>
      </c>
      <c r="L7" s="15">
        <f>4*13*60*60</f>
        <v>187200</v>
      </c>
      <c r="M7" s="15" t="s">
        <v>44</v>
      </c>
      <c r="N7" s="2"/>
      <c r="O7" s="2"/>
      <c r="P7" s="2"/>
    </row>
    <row r="8" spans="1:16" s="5" customFormat="1" ht="12" customHeight="1">
      <c r="A8" s="8" t="s">
        <v>7</v>
      </c>
      <c r="B8" s="7">
        <v>18</v>
      </c>
      <c r="C8" s="7">
        <f t="shared" si="0"/>
        <v>433</v>
      </c>
      <c r="D8" s="8">
        <f t="shared" si="1"/>
        <v>7794</v>
      </c>
      <c r="E8" s="8">
        <f t="shared" si="2"/>
        <v>19.777777777777779</v>
      </c>
      <c r="F8" s="8">
        <v>356</v>
      </c>
      <c r="G8" s="8">
        <f t="shared" si="3"/>
        <v>14.666666666666666</v>
      </c>
      <c r="H8" s="8">
        <v>264</v>
      </c>
      <c r="I8" s="16">
        <f t="shared" si="7"/>
        <v>87.5</v>
      </c>
      <c r="J8" s="16">
        <v>1575</v>
      </c>
      <c r="K8" s="15">
        <f t="shared" si="5"/>
        <v>9989</v>
      </c>
      <c r="L8" s="15">
        <f t="shared" ref="L8:L9" si="8">5*13*60*60</f>
        <v>234000</v>
      </c>
      <c r="M8" s="15" t="s">
        <v>44</v>
      </c>
      <c r="N8" s="2"/>
      <c r="O8" s="2"/>
      <c r="P8" s="2"/>
    </row>
    <row r="9" spans="1:16" s="5" customFormat="1" ht="12" customHeight="1">
      <c r="A9" s="13" t="s">
        <v>8</v>
      </c>
      <c r="B9" s="7">
        <v>18</v>
      </c>
      <c r="C9" s="7">
        <f t="shared" si="0"/>
        <v>433</v>
      </c>
      <c r="D9" s="8">
        <f t="shared" si="1"/>
        <v>7794</v>
      </c>
      <c r="E9" s="8">
        <f t="shared" si="2"/>
        <v>5.7777777777777777</v>
      </c>
      <c r="F9" s="8">
        <v>104</v>
      </c>
      <c r="G9" s="8">
        <f t="shared" si="3"/>
        <v>7.5</v>
      </c>
      <c r="H9" s="8">
        <v>135</v>
      </c>
      <c r="I9" s="16">
        <f t="shared" si="7"/>
        <v>39.055555555555557</v>
      </c>
      <c r="J9" s="16">
        <v>703</v>
      </c>
      <c r="K9" s="15">
        <f t="shared" si="5"/>
        <v>8736</v>
      </c>
      <c r="L9" s="15">
        <f t="shared" si="8"/>
        <v>234000</v>
      </c>
      <c r="M9" s="15" t="s">
        <v>44</v>
      </c>
      <c r="N9" s="2"/>
      <c r="O9" s="2"/>
      <c r="P9" s="2"/>
    </row>
    <row r="10" spans="1:16" s="5" customFormat="1" ht="12" customHeight="1">
      <c r="A10" s="13" t="s">
        <v>9</v>
      </c>
      <c r="B10" s="7">
        <v>4</v>
      </c>
      <c r="C10" s="7">
        <f t="shared" si="0"/>
        <v>433</v>
      </c>
      <c r="D10" s="8">
        <f t="shared" si="1"/>
        <v>1732</v>
      </c>
      <c r="E10" s="8">
        <f t="shared" si="2"/>
        <v>164.25</v>
      </c>
      <c r="F10" s="8">
        <v>657</v>
      </c>
      <c r="G10" s="8">
        <f t="shared" si="3"/>
        <v>70</v>
      </c>
      <c r="H10" s="8">
        <v>280</v>
      </c>
      <c r="I10" s="16">
        <f t="shared" si="7"/>
        <v>594.75</v>
      </c>
      <c r="J10" s="16">
        <v>2379</v>
      </c>
      <c r="K10" s="15">
        <f t="shared" si="5"/>
        <v>5048</v>
      </c>
      <c r="L10" s="15">
        <f>3*13*60*60</f>
        <v>140400</v>
      </c>
      <c r="M10" s="15" t="s">
        <v>44</v>
      </c>
      <c r="N10" s="2"/>
      <c r="O10" s="2"/>
      <c r="P10" s="2"/>
    </row>
    <row r="11" spans="1:16" s="4" customFormat="1" ht="12" customHeight="1">
      <c r="A11" s="13" t="s">
        <v>10</v>
      </c>
      <c r="B11" s="7">
        <v>26</v>
      </c>
      <c r="C11" s="7">
        <f t="shared" si="0"/>
        <v>433</v>
      </c>
      <c r="D11" s="8">
        <f t="shared" si="1"/>
        <v>11258</v>
      </c>
      <c r="E11" s="8">
        <f t="shared" si="2"/>
        <v>7.4615384615384617</v>
      </c>
      <c r="F11" s="8">
        <v>194</v>
      </c>
      <c r="G11" s="8">
        <f t="shared" si="3"/>
        <v>16.53846153846154</v>
      </c>
      <c r="H11" s="8">
        <v>430</v>
      </c>
      <c r="I11" s="16">
        <f t="shared" si="7"/>
        <v>38.57692307692308</v>
      </c>
      <c r="J11" s="16">
        <v>1003</v>
      </c>
      <c r="K11" s="15">
        <f t="shared" si="5"/>
        <v>12885</v>
      </c>
      <c r="L11" s="15">
        <f>4*13*60*60</f>
        <v>187200</v>
      </c>
      <c r="M11" s="15" t="s">
        <v>44</v>
      </c>
      <c r="N11" s="2"/>
      <c r="O11" s="2"/>
      <c r="P11" s="2"/>
    </row>
    <row r="12" spans="1:16" s="5" customFormat="1" ht="12" customHeight="1">
      <c r="A12" s="13" t="s">
        <v>11</v>
      </c>
      <c r="B12" s="7">
        <v>60</v>
      </c>
      <c r="C12" s="7">
        <f t="shared" si="0"/>
        <v>433</v>
      </c>
      <c r="D12" s="8">
        <f t="shared" si="1"/>
        <v>25980</v>
      </c>
      <c r="E12" s="8">
        <f t="shared" si="2"/>
        <v>3.8666666666666667</v>
      </c>
      <c r="F12" s="8">
        <v>232</v>
      </c>
      <c r="G12" s="8">
        <f t="shared" si="3"/>
        <v>7.1166666666666663</v>
      </c>
      <c r="H12" s="8">
        <v>427</v>
      </c>
      <c r="I12" s="16">
        <f t="shared" si="7"/>
        <v>42.18333333333333</v>
      </c>
      <c r="J12" s="16">
        <v>2531</v>
      </c>
      <c r="K12" s="15">
        <f t="shared" si="5"/>
        <v>29170</v>
      </c>
      <c r="L12" s="15">
        <f t="shared" ref="L12:L13" si="9">5*13*60*60</f>
        <v>234000</v>
      </c>
      <c r="M12" s="15" t="s">
        <v>44</v>
      </c>
      <c r="N12" s="2"/>
      <c r="O12" s="2"/>
      <c r="P12" s="2"/>
    </row>
    <row r="13" spans="1:16" s="4" customFormat="1" ht="12" customHeight="1">
      <c r="A13" s="13" t="s">
        <v>12</v>
      </c>
      <c r="B13" s="7">
        <v>36</v>
      </c>
      <c r="C13" s="7">
        <f t="shared" si="0"/>
        <v>433</v>
      </c>
      <c r="D13" s="8">
        <f t="shared" si="1"/>
        <v>15588</v>
      </c>
      <c r="E13" s="8">
        <f t="shared" si="2"/>
        <v>3</v>
      </c>
      <c r="F13" s="8">
        <v>108</v>
      </c>
      <c r="G13" s="8">
        <f t="shared" si="3"/>
        <v>14.916666666666666</v>
      </c>
      <c r="H13" s="8">
        <v>537</v>
      </c>
      <c r="I13" s="16">
        <f>J13/B13</f>
        <v>31.222222222222221</v>
      </c>
      <c r="J13" s="16">
        <v>1124</v>
      </c>
      <c r="K13" s="15">
        <f t="shared" si="5"/>
        <v>17357</v>
      </c>
      <c r="L13" s="15">
        <f t="shared" si="9"/>
        <v>234000</v>
      </c>
      <c r="M13" s="15" t="s">
        <v>44</v>
      </c>
      <c r="N13" s="2"/>
      <c r="O13" s="2"/>
      <c r="P13" s="2"/>
    </row>
    <row r="14" spans="1:16" s="5" customFormat="1" ht="12" customHeight="1">
      <c r="A14" s="8" t="s">
        <v>13</v>
      </c>
      <c r="B14" s="7">
        <v>36</v>
      </c>
      <c r="C14" s="7">
        <f t="shared" si="0"/>
        <v>433</v>
      </c>
      <c r="D14" s="8">
        <f t="shared" si="1"/>
        <v>15588</v>
      </c>
      <c r="E14" s="8">
        <f t="shared" si="2"/>
        <v>16.138888888888889</v>
      </c>
      <c r="F14" s="8">
        <v>581</v>
      </c>
      <c r="G14" s="8">
        <f t="shared" si="3"/>
        <v>19.5</v>
      </c>
      <c r="H14" s="8">
        <v>702</v>
      </c>
      <c r="I14" s="16">
        <f t="shared" ref="I14:I19" si="10">J14/B14</f>
        <v>20</v>
      </c>
      <c r="J14" s="16">
        <v>720</v>
      </c>
      <c r="K14" s="15">
        <f t="shared" si="5"/>
        <v>17591</v>
      </c>
      <c r="L14" s="15">
        <f>3*13*60*60</f>
        <v>140400</v>
      </c>
      <c r="M14" s="15" t="s">
        <v>44</v>
      </c>
      <c r="N14" s="2"/>
      <c r="O14" s="2"/>
      <c r="P14" s="2"/>
    </row>
    <row r="15" spans="1:16" s="5" customFormat="1" ht="12" customHeight="1">
      <c r="A15" s="13" t="s">
        <v>14</v>
      </c>
      <c r="B15" s="7">
        <v>26</v>
      </c>
      <c r="C15" s="7">
        <f t="shared" si="0"/>
        <v>433</v>
      </c>
      <c r="D15" s="8">
        <f t="shared" si="1"/>
        <v>11258</v>
      </c>
      <c r="E15" s="8">
        <f t="shared" si="2"/>
        <v>17.923076923076923</v>
      </c>
      <c r="F15" s="8">
        <v>466</v>
      </c>
      <c r="G15" s="8">
        <f t="shared" si="3"/>
        <v>28.73076923076923</v>
      </c>
      <c r="H15" s="8">
        <v>747</v>
      </c>
      <c r="I15" s="16">
        <f t="shared" si="10"/>
        <v>60.57692307692308</v>
      </c>
      <c r="J15" s="16">
        <v>1575</v>
      </c>
      <c r="K15" s="15">
        <f t="shared" si="5"/>
        <v>14046</v>
      </c>
      <c r="L15" s="15">
        <f>4*13*60*60</f>
        <v>187200</v>
      </c>
      <c r="M15" s="15" t="s">
        <v>44</v>
      </c>
      <c r="N15" s="2"/>
      <c r="O15" s="2"/>
      <c r="P15" s="2"/>
    </row>
    <row r="16" spans="1:16" s="5" customFormat="1" ht="12" customHeight="1">
      <c r="A16" s="13" t="s">
        <v>15</v>
      </c>
      <c r="B16" s="7">
        <v>10</v>
      </c>
      <c r="C16" s="7">
        <f t="shared" si="0"/>
        <v>433</v>
      </c>
      <c r="D16" s="8">
        <f t="shared" si="1"/>
        <v>4330</v>
      </c>
      <c r="E16" s="8">
        <f t="shared" si="2"/>
        <v>32.700000000000003</v>
      </c>
      <c r="F16" s="8">
        <v>327</v>
      </c>
      <c r="G16" s="8">
        <f t="shared" si="3"/>
        <v>49</v>
      </c>
      <c r="H16" s="8">
        <v>490</v>
      </c>
      <c r="I16" s="16">
        <f t="shared" si="10"/>
        <v>70.3</v>
      </c>
      <c r="J16" s="16">
        <v>703</v>
      </c>
      <c r="K16" s="15">
        <f t="shared" si="5"/>
        <v>5850</v>
      </c>
      <c r="L16" s="15">
        <f t="shared" ref="L16:L17" si="11">5*13*60*60</f>
        <v>234000</v>
      </c>
      <c r="M16" s="15" t="s">
        <v>44</v>
      </c>
      <c r="N16" s="2"/>
      <c r="O16" s="2"/>
      <c r="P16" s="2"/>
    </row>
    <row r="17" spans="1:16" s="5" customFormat="1" ht="12" customHeight="1">
      <c r="A17" s="13" t="s">
        <v>16</v>
      </c>
      <c r="B17" s="7">
        <v>58</v>
      </c>
      <c r="C17" s="7">
        <f t="shared" si="0"/>
        <v>433</v>
      </c>
      <c r="D17" s="8">
        <f t="shared" si="1"/>
        <v>25114</v>
      </c>
      <c r="E17" s="8">
        <f t="shared" si="2"/>
        <v>4.7241379310344831</v>
      </c>
      <c r="F17" s="8">
        <v>274</v>
      </c>
      <c r="G17" s="8">
        <f t="shared" si="3"/>
        <v>4.2413793103448274</v>
      </c>
      <c r="H17" s="8">
        <v>246</v>
      </c>
      <c r="I17" s="16">
        <f t="shared" si="10"/>
        <v>41.017241379310342</v>
      </c>
      <c r="J17" s="16">
        <v>2379</v>
      </c>
      <c r="K17" s="15">
        <f t="shared" si="5"/>
        <v>28013</v>
      </c>
      <c r="L17" s="15">
        <f t="shared" si="11"/>
        <v>234000</v>
      </c>
      <c r="M17" s="15" t="s">
        <v>44</v>
      </c>
      <c r="N17" s="2"/>
      <c r="O17" s="2"/>
      <c r="P17" s="2"/>
    </row>
    <row r="18" spans="1:16" s="5" customFormat="1" ht="12" customHeight="1">
      <c r="A18" s="13" t="s">
        <v>17</v>
      </c>
      <c r="B18" s="7">
        <v>18</v>
      </c>
      <c r="C18" s="7">
        <f t="shared" si="0"/>
        <v>433</v>
      </c>
      <c r="D18" s="8">
        <f t="shared" si="1"/>
        <v>7794</v>
      </c>
      <c r="E18" s="8">
        <f t="shared" si="2"/>
        <v>9.6666666666666661</v>
      </c>
      <c r="F18" s="8">
        <v>174</v>
      </c>
      <c r="G18" s="8">
        <f t="shared" si="3"/>
        <v>22.5</v>
      </c>
      <c r="H18" s="8">
        <v>405</v>
      </c>
      <c r="I18" s="16">
        <f t="shared" si="10"/>
        <v>55.722222222222221</v>
      </c>
      <c r="J18" s="16">
        <v>1003</v>
      </c>
      <c r="K18" s="15">
        <f t="shared" si="5"/>
        <v>9376</v>
      </c>
      <c r="L18" s="15">
        <f>3*13*60*60</f>
        <v>140400</v>
      </c>
      <c r="M18" s="15" t="s">
        <v>44</v>
      </c>
      <c r="N18" s="2"/>
      <c r="O18" s="2"/>
      <c r="P18" s="2"/>
    </row>
    <row r="19" spans="1:16" s="5" customFormat="1" ht="12" customHeight="1">
      <c r="A19" s="13" t="s">
        <v>18</v>
      </c>
      <c r="B19" s="7">
        <v>42</v>
      </c>
      <c r="C19" s="7">
        <f t="shared" si="0"/>
        <v>433</v>
      </c>
      <c r="D19" s="8">
        <f t="shared" si="1"/>
        <v>18186</v>
      </c>
      <c r="E19" s="8">
        <f t="shared" si="2"/>
        <v>4.5714285714285712</v>
      </c>
      <c r="F19" s="8">
        <v>192</v>
      </c>
      <c r="G19" s="8">
        <f t="shared" si="3"/>
        <v>10.261904761904763</v>
      </c>
      <c r="H19" s="8">
        <v>431</v>
      </c>
      <c r="I19" s="16">
        <f t="shared" si="10"/>
        <v>60.261904761904759</v>
      </c>
      <c r="J19" s="16">
        <v>2531</v>
      </c>
      <c r="K19" s="15">
        <f t="shared" si="5"/>
        <v>21340</v>
      </c>
      <c r="L19" s="15">
        <f>4*13*60*60</f>
        <v>187200</v>
      </c>
      <c r="M19" s="15" t="s">
        <v>44</v>
      </c>
      <c r="N19" s="2"/>
      <c r="O19" s="2"/>
      <c r="P19" s="2"/>
    </row>
    <row r="20" spans="1:16" s="4" customFormat="1" ht="12.95" customHeight="1">
      <c r="A20" s="13" t="s">
        <v>19</v>
      </c>
      <c r="B20" s="7">
        <v>10</v>
      </c>
      <c r="C20" s="7">
        <f t="shared" si="0"/>
        <v>433</v>
      </c>
      <c r="D20" s="8">
        <f t="shared" si="1"/>
        <v>4330</v>
      </c>
      <c r="E20" s="7">
        <v>0</v>
      </c>
      <c r="F20" s="7">
        <v>0</v>
      </c>
      <c r="G20" s="7">
        <v>0</v>
      </c>
      <c r="H20" s="7">
        <v>0</v>
      </c>
      <c r="I20" s="8">
        <f>J20/B20</f>
        <v>112.4</v>
      </c>
      <c r="J20" s="8">
        <v>1124</v>
      </c>
      <c r="K20" s="15">
        <f t="shared" si="5"/>
        <v>5454</v>
      </c>
      <c r="L20" s="15">
        <f t="shared" ref="L20:L21" si="12">5*13*60*60</f>
        <v>234000</v>
      </c>
      <c r="M20" s="15" t="s">
        <v>37</v>
      </c>
      <c r="N20" s="2"/>
      <c r="O20" s="2"/>
      <c r="P20" s="2"/>
    </row>
    <row r="21" spans="1:16" s="4" customFormat="1" ht="12.95" customHeight="1">
      <c r="A21" s="13" t="s">
        <v>20</v>
      </c>
      <c r="B21" s="7">
        <v>34</v>
      </c>
      <c r="C21" s="7">
        <f t="shared" si="0"/>
        <v>433</v>
      </c>
      <c r="D21" s="8">
        <f t="shared" si="1"/>
        <v>14722</v>
      </c>
      <c r="E21" s="7">
        <v>0</v>
      </c>
      <c r="F21" s="7">
        <v>0</v>
      </c>
      <c r="G21" s="7">
        <v>0</v>
      </c>
      <c r="H21" s="7">
        <v>0</v>
      </c>
      <c r="I21" s="8">
        <f t="shared" ref="I21:I27" si="13">J21/B21</f>
        <v>21.176470588235293</v>
      </c>
      <c r="J21" s="8">
        <v>720</v>
      </c>
      <c r="K21" s="15">
        <f t="shared" si="5"/>
        <v>15442</v>
      </c>
      <c r="L21" s="15">
        <f t="shared" si="12"/>
        <v>234000</v>
      </c>
      <c r="M21" s="15" t="s">
        <v>37</v>
      </c>
      <c r="N21" s="2"/>
      <c r="O21" s="2"/>
      <c r="P21" s="2"/>
    </row>
    <row r="22" spans="1:16" s="5" customFormat="1" ht="12.95" customHeight="1">
      <c r="A22" s="13" t="s">
        <v>21</v>
      </c>
      <c r="B22" s="7">
        <v>34</v>
      </c>
      <c r="C22" s="7">
        <f t="shared" si="0"/>
        <v>433</v>
      </c>
      <c r="D22" s="8">
        <f t="shared" si="1"/>
        <v>14722</v>
      </c>
      <c r="E22" s="7">
        <v>0</v>
      </c>
      <c r="F22" s="7">
        <v>0</v>
      </c>
      <c r="G22" s="7">
        <v>0</v>
      </c>
      <c r="H22" s="7">
        <v>0</v>
      </c>
      <c r="I22" s="8">
        <f t="shared" si="13"/>
        <v>46.323529411764703</v>
      </c>
      <c r="J22" s="8">
        <v>1575</v>
      </c>
      <c r="K22" s="15">
        <f t="shared" si="5"/>
        <v>16297</v>
      </c>
      <c r="L22" s="15">
        <f>3*13*60*60</f>
        <v>140400</v>
      </c>
      <c r="M22" s="15" t="s">
        <v>37</v>
      </c>
      <c r="N22" s="2"/>
      <c r="O22" s="2"/>
      <c r="P22" s="2"/>
    </row>
    <row r="23" spans="1:16" s="4" customFormat="1" ht="12.95" customHeight="1">
      <c r="A23" s="13" t="s">
        <v>22</v>
      </c>
      <c r="B23" s="7">
        <v>76</v>
      </c>
      <c r="C23" s="7">
        <f t="shared" si="0"/>
        <v>433</v>
      </c>
      <c r="D23" s="8">
        <f t="shared" si="1"/>
        <v>32908</v>
      </c>
      <c r="E23" s="7">
        <v>0</v>
      </c>
      <c r="F23" s="7">
        <v>0</v>
      </c>
      <c r="G23" s="7">
        <v>0</v>
      </c>
      <c r="H23" s="7">
        <v>0</v>
      </c>
      <c r="I23" s="8">
        <f t="shared" si="13"/>
        <v>9.25</v>
      </c>
      <c r="J23" s="8">
        <v>703</v>
      </c>
      <c r="K23" s="15">
        <f t="shared" si="5"/>
        <v>33611</v>
      </c>
      <c r="L23" s="15">
        <f>4*13*60*60</f>
        <v>187200</v>
      </c>
      <c r="M23" s="15" t="s">
        <v>37</v>
      </c>
      <c r="N23" s="2"/>
      <c r="O23" s="2"/>
      <c r="P23" s="2"/>
    </row>
    <row r="24" spans="1:16" s="4" customFormat="1" ht="12.95" customHeight="1">
      <c r="A24" s="13" t="s">
        <v>23</v>
      </c>
      <c r="B24" s="7">
        <v>20</v>
      </c>
      <c r="C24" s="7">
        <f t="shared" si="0"/>
        <v>433</v>
      </c>
      <c r="D24" s="8">
        <f t="shared" si="1"/>
        <v>8660</v>
      </c>
      <c r="E24" s="7">
        <v>0</v>
      </c>
      <c r="F24" s="7">
        <v>0</v>
      </c>
      <c r="G24" s="7">
        <v>0</v>
      </c>
      <c r="H24" s="7">
        <v>0</v>
      </c>
      <c r="I24" s="8">
        <f t="shared" si="13"/>
        <v>118.95</v>
      </c>
      <c r="J24" s="8">
        <v>2379</v>
      </c>
      <c r="K24" s="15">
        <f t="shared" si="5"/>
        <v>11039</v>
      </c>
      <c r="L24" s="15">
        <f t="shared" ref="L24:L25" si="14">5*13*60*60</f>
        <v>234000</v>
      </c>
      <c r="M24" s="15" t="s">
        <v>37</v>
      </c>
      <c r="N24" s="2"/>
      <c r="O24" s="2"/>
      <c r="P24" s="2"/>
    </row>
    <row r="25" spans="1:16" s="4" customFormat="1" ht="12.95" customHeight="1">
      <c r="A25" s="13" t="s">
        <v>24</v>
      </c>
      <c r="B25" s="7">
        <v>2</v>
      </c>
      <c r="C25" s="7">
        <f t="shared" si="0"/>
        <v>433</v>
      </c>
      <c r="D25" s="8">
        <f t="shared" si="1"/>
        <v>866</v>
      </c>
      <c r="E25" s="7">
        <v>0</v>
      </c>
      <c r="F25" s="7">
        <v>0</v>
      </c>
      <c r="G25" s="7">
        <v>0</v>
      </c>
      <c r="H25" s="7">
        <v>0</v>
      </c>
      <c r="I25" s="8">
        <f t="shared" si="13"/>
        <v>501.5</v>
      </c>
      <c r="J25" s="8">
        <v>1003</v>
      </c>
      <c r="K25" s="15">
        <f t="shared" si="5"/>
        <v>1869</v>
      </c>
      <c r="L25" s="15">
        <f t="shared" si="14"/>
        <v>234000</v>
      </c>
      <c r="M25" s="15" t="s">
        <v>37</v>
      </c>
      <c r="N25" s="2"/>
      <c r="O25" s="2"/>
      <c r="P25" s="2"/>
    </row>
    <row r="26" spans="1:16" s="4" customFormat="1" ht="12.95" customHeight="1">
      <c r="A26" s="13" t="s">
        <v>25</v>
      </c>
      <c r="B26" s="7">
        <v>10</v>
      </c>
      <c r="C26" s="7">
        <f t="shared" si="0"/>
        <v>433</v>
      </c>
      <c r="D26" s="8">
        <f t="shared" si="1"/>
        <v>4330</v>
      </c>
      <c r="E26" s="7">
        <v>0</v>
      </c>
      <c r="F26" s="7">
        <v>0</v>
      </c>
      <c r="G26" s="7">
        <v>0</v>
      </c>
      <c r="H26" s="7">
        <v>0</v>
      </c>
      <c r="I26" s="8">
        <f t="shared" si="13"/>
        <v>253.1</v>
      </c>
      <c r="J26" s="8">
        <v>2531</v>
      </c>
      <c r="K26" s="15">
        <f t="shared" si="5"/>
        <v>6861</v>
      </c>
      <c r="L26" s="15">
        <f>3*13*60*60</f>
        <v>140400</v>
      </c>
      <c r="M26" s="15" t="s">
        <v>37</v>
      </c>
      <c r="N26" s="2"/>
      <c r="O26" s="2"/>
      <c r="P26" s="2"/>
    </row>
    <row r="27" spans="1:16" s="4" customFormat="1" ht="12.95" customHeight="1">
      <c r="A27" s="13" t="s">
        <v>26</v>
      </c>
      <c r="B27" s="7">
        <v>4</v>
      </c>
      <c r="C27" s="7">
        <f t="shared" si="0"/>
        <v>433</v>
      </c>
      <c r="D27" s="8">
        <f t="shared" si="1"/>
        <v>1732</v>
      </c>
      <c r="E27" s="7">
        <v>0</v>
      </c>
      <c r="F27" s="7">
        <v>0</v>
      </c>
      <c r="G27" s="7">
        <v>0</v>
      </c>
      <c r="H27" s="7">
        <v>0</v>
      </c>
      <c r="I27" s="8">
        <f t="shared" si="13"/>
        <v>856.75</v>
      </c>
      <c r="J27" s="8">
        <v>3427</v>
      </c>
      <c r="K27" s="15">
        <f t="shared" si="5"/>
        <v>5159</v>
      </c>
      <c r="L27" s="15">
        <f>4*13*60*60</f>
        <v>187200</v>
      </c>
      <c r="M27" s="15" t="s">
        <v>37</v>
      </c>
      <c r="N27" s="2"/>
      <c r="O27" s="2"/>
      <c r="P27" s="2"/>
    </row>
    <row r="28" spans="1:16" s="4" customFormat="1">
      <c r="A28" s="14" t="s">
        <v>27</v>
      </c>
      <c r="B28" s="7">
        <v>26</v>
      </c>
      <c r="C28" s="7">
        <f t="shared" si="0"/>
        <v>433</v>
      </c>
      <c r="D28" s="8">
        <f t="shared" ref="D28:D32" si="15">B28*C28</f>
        <v>11258</v>
      </c>
      <c r="E28" s="8">
        <f t="shared" ref="E28:E32" si="16">F28/B28</f>
        <v>7.4615384615384617</v>
      </c>
      <c r="F28" s="8">
        <v>194</v>
      </c>
      <c r="G28" s="8">
        <f t="shared" ref="G28:G32" si="17">H28/B28</f>
        <v>16.53846153846154</v>
      </c>
      <c r="H28" s="8">
        <v>430</v>
      </c>
      <c r="I28" s="7">
        <v>0</v>
      </c>
      <c r="J28" s="7">
        <v>0</v>
      </c>
      <c r="K28" s="15">
        <f t="shared" ref="K28:K32" si="18">(D28+J28+H28+F28)</f>
        <v>11882</v>
      </c>
      <c r="L28" s="15">
        <f>4*13*60*60</f>
        <v>187200</v>
      </c>
      <c r="M28" s="15" t="s">
        <v>44</v>
      </c>
      <c r="N28" s="2"/>
      <c r="O28" s="2"/>
      <c r="P28" s="2"/>
    </row>
    <row r="29" spans="1:16" s="5" customFormat="1">
      <c r="A29" s="14" t="s">
        <v>28</v>
      </c>
      <c r="B29" s="7">
        <v>60</v>
      </c>
      <c r="C29" s="7">
        <f t="shared" si="0"/>
        <v>433</v>
      </c>
      <c r="D29" s="8">
        <f t="shared" si="15"/>
        <v>25980</v>
      </c>
      <c r="E29" s="8">
        <f t="shared" si="16"/>
        <v>3.8666666666666667</v>
      </c>
      <c r="F29" s="8">
        <v>232</v>
      </c>
      <c r="G29" s="8">
        <f t="shared" si="17"/>
        <v>7.1166666666666663</v>
      </c>
      <c r="H29" s="8">
        <v>427</v>
      </c>
      <c r="I29" s="7">
        <v>0</v>
      </c>
      <c r="J29" s="7">
        <v>0</v>
      </c>
      <c r="K29" s="15">
        <f t="shared" si="18"/>
        <v>26639</v>
      </c>
      <c r="L29" s="15">
        <f t="shared" ref="L29:L30" si="19">5*13*60*60</f>
        <v>234000</v>
      </c>
      <c r="M29" s="15" t="s">
        <v>44</v>
      </c>
    </row>
    <row r="30" spans="1:16" s="4" customFormat="1">
      <c r="A30" s="14" t="s">
        <v>29</v>
      </c>
      <c r="B30" s="7">
        <v>36</v>
      </c>
      <c r="C30" s="7">
        <f t="shared" si="0"/>
        <v>433</v>
      </c>
      <c r="D30" s="8">
        <f t="shared" si="15"/>
        <v>15588</v>
      </c>
      <c r="E30" s="8">
        <f t="shared" si="16"/>
        <v>3</v>
      </c>
      <c r="F30" s="8">
        <v>108</v>
      </c>
      <c r="G30" s="8">
        <f t="shared" si="17"/>
        <v>14.916666666666666</v>
      </c>
      <c r="H30" s="8">
        <v>537</v>
      </c>
      <c r="I30" s="7">
        <v>0</v>
      </c>
      <c r="J30" s="7">
        <v>0</v>
      </c>
      <c r="K30" s="15">
        <f t="shared" si="18"/>
        <v>16233</v>
      </c>
      <c r="L30" s="15">
        <f t="shared" si="19"/>
        <v>234000</v>
      </c>
      <c r="M30" s="15" t="s">
        <v>44</v>
      </c>
    </row>
    <row r="31" spans="1:16" s="5" customFormat="1">
      <c r="A31" s="14" t="s">
        <v>30</v>
      </c>
      <c r="B31" s="7">
        <v>36</v>
      </c>
      <c r="C31" s="7">
        <f t="shared" si="0"/>
        <v>433</v>
      </c>
      <c r="D31" s="8">
        <f t="shared" si="15"/>
        <v>15588</v>
      </c>
      <c r="E31" s="8">
        <f t="shared" si="16"/>
        <v>16.138888888888889</v>
      </c>
      <c r="F31" s="8">
        <v>581</v>
      </c>
      <c r="G31" s="8">
        <f t="shared" si="17"/>
        <v>19.5</v>
      </c>
      <c r="H31" s="8">
        <v>702</v>
      </c>
      <c r="I31" s="7">
        <v>0</v>
      </c>
      <c r="J31" s="7">
        <v>0</v>
      </c>
      <c r="K31" s="15">
        <f t="shared" si="18"/>
        <v>16871</v>
      </c>
      <c r="L31" s="15">
        <f>3*13*60*60</f>
        <v>140400</v>
      </c>
      <c r="M31" s="15" t="s">
        <v>44</v>
      </c>
    </row>
    <row r="32" spans="1:16" s="5" customFormat="1">
      <c r="A32" s="14" t="s">
        <v>31</v>
      </c>
      <c r="B32" s="7">
        <v>26</v>
      </c>
      <c r="C32" s="7">
        <f t="shared" si="0"/>
        <v>433</v>
      </c>
      <c r="D32" s="8">
        <f t="shared" si="15"/>
        <v>11258</v>
      </c>
      <c r="E32" s="8">
        <f t="shared" si="16"/>
        <v>17.923076923076923</v>
      </c>
      <c r="F32" s="8">
        <v>466</v>
      </c>
      <c r="G32" s="8">
        <f t="shared" si="17"/>
        <v>28.73076923076923</v>
      </c>
      <c r="H32" s="8">
        <v>747</v>
      </c>
      <c r="I32" s="7">
        <v>0</v>
      </c>
      <c r="J32" s="7">
        <v>0</v>
      </c>
      <c r="K32" s="15">
        <f t="shared" si="18"/>
        <v>12471</v>
      </c>
      <c r="L32" s="15">
        <f>4*13*60*60</f>
        <v>187200</v>
      </c>
      <c r="M32" s="15" t="s">
        <v>44</v>
      </c>
    </row>
    <row r="33" spans="1:13" s="5" customFormat="1">
      <c r="A33" s="13" t="s">
        <v>32</v>
      </c>
      <c r="B33" s="7">
        <v>24</v>
      </c>
      <c r="C33" s="7">
        <f>(7*60)+13</f>
        <v>433</v>
      </c>
      <c r="D33" s="8">
        <f>B33*C33</f>
        <v>10392</v>
      </c>
      <c r="E33" s="8">
        <f>F33/B33</f>
        <v>17.625</v>
      </c>
      <c r="F33" s="8">
        <v>423</v>
      </c>
      <c r="G33" s="8">
        <f>H33/B33</f>
        <v>19.75</v>
      </c>
      <c r="H33" s="8">
        <v>474</v>
      </c>
      <c r="I33" s="8">
        <f>(3*60)+34</f>
        <v>214</v>
      </c>
      <c r="J33" s="8">
        <f>$B$2*I33</f>
        <v>5136</v>
      </c>
      <c r="K33" s="15">
        <f>(D33+J33+H33+F33)</f>
        <v>16425</v>
      </c>
      <c r="L33" s="15">
        <f>3*13*60*60</f>
        <v>140400</v>
      </c>
      <c r="M33" s="15" t="s">
        <v>44</v>
      </c>
    </row>
    <row r="34" spans="1:13" s="5" customFormat="1">
      <c r="A34" s="13" t="s">
        <v>33</v>
      </c>
      <c r="B34" s="7">
        <v>10</v>
      </c>
      <c r="C34" s="7">
        <f t="shared" si="0"/>
        <v>433</v>
      </c>
      <c r="D34" s="8">
        <f t="shared" ref="D34:D63" si="20">B34*C34</f>
        <v>4330</v>
      </c>
      <c r="E34" s="8">
        <f t="shared" ref="E34:E50" si="21">F34/B34</f>
        <v>32.6</v>
      </c>
      <c r="F34" s="8">
        <v>326</v>
      </c>
      <c r="G34" s="8">
        <f t="shared" ref="G34:G50" si="22">H34/B34</f>
        <v>39.200000000000003</v>
      </c>
      <c r="H34" s="8">
        <v>392</v>
      </c>
      <c r="I34" s="8">
        <f>(5*60)+30</f>
        <v>330</v>
      </c>
      <c r="J34" s="8">
        <f t="shared" ref="J34:J36" si="23">$B$2*I34</f>
        <v>7920</v>
      </c>
      <c r="K34" s="15">
        <f t="shared" ref="K34:K63" si="24">(D34+J34+H34+F34)</f>
        <v>12968</v>
      </c>
      <c r="L34" s="15">
        <f>4*13*60*60</f>
        <v>187200</v>
      </c>
      <c r="M34" s="15" t="s">
        <v>44</v>
      </c>
    </row>
    <row r="35" spans="1:13" s="5" customFormat="1">
      <c r="A35" s="13" t="s">
        <v>34</v>
      </c>
      <c r="B35" s="7">
        <v>28</v>
      </c>
      <c r="C35" s="7">
        <f t="shared" si="0"/>
        <v>433</v>
      </c>
      <c r="D35" s="8">
        <f t="shared" si="20"/>
        <v>12124</v>
      </c>
      <c r="E35" s="8">
        <f t="shared" si="21"/>
        <v>10.035714285714286</v>
      </c>
      <c r="F35" s="8">
        <v>281</v>
      </c>
      <c r="G35" s="8">
        <f t="shared" si="22"/>
        <v>14.285714285714286</v>
      </c>
      <c r="H35" s="8">
        <v>400</v>
      </c>
      <c r="I35" s="8">
        <f>(6*60)+20</f>
        <v>380</v>
      </c>
      <c r="J35" s="8">
        <f t="shared" si="23"/>
        <v>9120</v>
      </c>
      <c r="K35" s="15">
        <f t="shared" si="24"/>
        <v>21925</v>
      </c>
      <c r="L35" s="15">
        <f t="shared" ref="L35:L36" si="25">5*13*60*60</f>
        <v>234000</v>
      </c>
      <c r="M35" s="15" t="s">
        <v>44</v>
      </c>
    </row>
    <row r="36" spans="1:13" s="5" customFormat="1">
      <c r="A36" s="13" t="s">
        <v>35</v>
      </c>
      <c r="B36" s="7">
        <v>54</v>
      </c>
      <c r="C36" s="7">
        <f t="shared" si="0"/>
        <v>433</v>
      </c>
      <c r="D36" s="8">
        <f t="shared" si="20"/>
        <v>23382</v>
      </c>
      <c r="E36" s="8">
        <f t="shared" si="21"/>
        <v>5.6851851851851851</v>
      </c>
      <c r="F36" s="8">
        <v>307</v>
      </c>
      <c r="G36" s="8">
        <f t="shared" si="22"/>
        <v>5.4259259259259256</v>
      </c>
      <c r="H36" s="8">
        <v>293</v>
      </c>
      <c r="I36" s="8">
        <f>(7*60)+4</f>
        <v>424</v>
      </c>
      <c r="J36" s="8">
        <f t="shared" si="23"/>
        <v>10176</v>
      </c>
      <c r="K36" s="15">
        <f t="shared" si="24"/>
        <v>34158</v>
      </c>
      <c r="L36" s="15">
        <f t="shared" si="25"/>
        <v>234000</v>
      </c>
      <c r="M36" s="15" t="s">
        <v>44</v>
      </c>
    </row>
    <row r="37" spans="1:13" s="5" customFormat="1">
      <c r="A37" s="13" t="s">
        <v>36</v>
      </c>
      <c r="B37" s="7">
        <v>12</v>
      </c>
      <c r="C37" s="7">
        <f t="shared" si="0"/>
        <v>433</v>
      </c>
      <c r="D37" s="8">
        <f t="shared" si="20"/>
        <v>5196</v>
      </c>
      <c r="E37" s="8">
        <f t="shared" si="21"/>
        <v>23.666666666666668</v>
      </c>
      <c r="F37" s="8">
        <v>284</v>
      </c>
      <c r="G37" s="8">
        <f t="shared" si="22"/>
        <v>29.916666666666668</v>
      </c>
      <c r="H37" s="8">
        <v>359</v>
      </c>
      <c r="I37" s="16">
        <f>J37/B37</f>
        <v>93.666666666666671</v>
      </c>
      <c r="J37" s="16">
        <v>1124</v>
      </c>
      <c r="K37" s="15">
        <f t="shared" si="24"/>
        <v>6963</v>
      </c>
      <c r="L37" s="15">
        <f>3*13*60*60</f>
        <v>140400</v>
      </c>
      <c r="M37" s="15" t="s">
        <v>44</v>
      </c>
    </row>
    <row r="38" spans="1:13" s="4" customFormat="1">
      <c r="A38" s="13" t="s">
        <v>6</v>
      </c>
      <c r="B38" s="7">
        <v>38</v>
      </c>
      <c r="C38" s="7">
        <f t="shared" si="0"/>
        <v>433</v>
      </c>
      <c r="D38" s="8">
        <f t="shared" si="20"/>
        <v>16454</v>
      </c>
      <c r="E38" s="8">
        <f t="shared" si="21"/>
        <v>11.578947368421053</v>
      </c>
      <c r="F38" s="8">
        <v>440</v>
      </c>
      <c r="G38" s="8">
        <f t="shared" si="22"/>
        <v>11.605263157894736</v>
      </c>
      <c r="H38" s="8">
        <v>441</v>
      </c>
      <c r="I38" s="16">
        <f t="shared" ref="I38:I43" si="26">J38/B38</f>
        <v>18.94736842105263</v>
      </c>
      <c r="J38" s="16">
        <v>720</v>
      </c>
      <c r="K38" s="15">
        <f t="shared" si="24"/>
        <v>18055</v>
      </c>
      <c r="L38" s="15">
        <f>4*13*60*60</f>
        <v>187200</v>
      </c>
      <c r="M38" s="15" t="s">
        <v>44</v>
      </c>
    </row>
    <row r="39" spans="1:13" s="5" customFormat="1">
      <c r="A39" s="8" t="s">
        <v>7</v>
      </c>
      <c r="B39" s="7">
        <v>18</v>
      </c>
      <c r="C39" s="7">
        <f t="shared" si="0"/>
        <v>433</v>
      </c>
      <c r="D39" s="8">
        <f t="shared" si="20"/>
        <v>7794</v>
      </c>
      <c r="E39" s="8">
        <f t="shared" si="21"/>
        <v>19.777777777777779</v>
      </c>
      <c r="F39" s="8">
        <v>356</v>
      </c>
      <c r="G39" s="8">
        <f t="shared" si="22"/>
        <v>14.666666666666666</v>
      </c>
      <c r="H39" s="8">
        <v>264</v>
      </c>
      <c r="I39" s="16">
        <f t="shared" si="26"/>
        <v>87.5</v>
      </c>
      <c r="J39" s="16">
        <v>1575</v>
      </c>
      <c r="K39" s="15">
        <f t="shared" si="24"/>
        <v>9989</v>
      </c>
      <c r="L39" s="15">
        <f t="shared" ref="L39:L40" si="27">5*13*60*60</f>
        <v>234000</v>
      </c>
      <c r="M39" s="15" t="s">
        <v>44</v>
      </c>
    </row>
    <row r="40" spans="1:13" s="5" customFormat="1">
      <c r="A40" s="13" t="s">
        <v>8</v>
      </c>
      <c r="B40" s="7">
        <v>18</v>
      </c>
      <c r="C40" s="7">
        <f t="shared" si="0"/>
        <v>433</v>
      </c>
      <c r="D40" s="8">
        <f t="shared" si="20"/>
        <v>7794</v>
      </c>
      <c r="E40" s="8">
        <f t="shared" si="21"/>
        <v>5.7777777777777777</v>
      </c>
      <c r="F40" s="8">
        <v>104</v>
      </c>
      <c r="G40" s="8">
        <f t="shared" si="22"/>
        <v>7.5</v>
      </c>
      <c r="H40" s="8">
        <v>135</v>
      </c>
      <c r="I40" s="16">
        <f t="shared" si="26"/>
        <v>39.055555555555557</v>
      </c>
      <c r="J40" s="16">
        <v>703</v>
      </c>
      <c r="K40" s="15">
        <f t="shared" si="24"/>
        <v>8736</v>
      </c>
      <c r="L40" s="15">
        <f t="shared" si="27"/>
        <v>234000</v>
      </c>
      <c r="M40" s="15" t="s">
        <v>44</v>
      </c>
    </row>
    <row r="41" spans="1:13" s="5" customFormat="1">
      <c r="A41" s="13" t="s">
        <v>9</v>
      </c>
      <c r="B41" s="7">
        <v>4</v>
      </c>
      <c r="C41" s="7">
        <f t="shared" si="0"/>
        <v>433</v>
      </c>
      <c r="D41" s="8">
        <f t="shared" si="20"/>
        <v>1732</v>
      </c>
      <c r="E41" s="8">
        <f t="shared" si="21"/>
        <v>164.25</v>
      </c>
      <c r="F41" s="8">
        <v>657</v>
      </c>
      <c r="G41" s="8">
        <f t="shared" si="22"/>
        <v>70</v>
      </c>
      <c r="H41" s="8">
        <v>280</v>
      </c>
      <c r="I41" s="16">
        <f t="shared" si="26"/>
        <v>594.75</v>
      </c>
      <c r="J41" s="16">
        <v>2379</v>
      </c>
      <c r="K41" s="15">
        <f t="shared" si="24"/>
        <v>5048</v>
      </c>
      <c r="L41" s="15">
        <f>3*13*60*60</f>
        <v>140400</v>
      </c>
      <c r="M41" s="15" t="s">
        <v>44</v>
      </c>
    </row>
    <row r="42" spans="1:13" s="5" customFormat="1">
      <c r="A42" s="13" t="s">
        <v>10</v>
      </c>
      <c r="B42" s="7">
        <v>26</v>
      </c>
      <c r="C42" s="7">
        <f t="shared" si="0"/>
        <v>433</v>
      </c>
      <c r="D42" s="8">
        <f t="shared" si="20"/>
        <v>11258</v>
      </c>
      <c r="E42" s="8">
        <f t="shared" si="21"/>
        <v>7.4615384615384617</v>
      </c>
      <c r="F42" s="8">
        <v>194</v>
      </c>
      <c r="G42" s="8">
        <f t="shared" si="22"/>
        <v>16.53846153846154</v>
      </c>
      <c r="H42" s="8">
        <v>430</v>
      </c>
      <c r="I42" s="16">
        <f t="shared" si="26"/>
        <v>38.57692307692308</v>
      </c>
      <c r="J42" s="16">
        <v>1003</v>
      </c>
      <c r="K42" s="15">
        <f t="shared" si="24"/>
        <v>12885</v>
      </c>
      <c r="L42" s="15">
        <f>4*13*60*60</f>
        <v>187200</v>
      </c>
      <c r="M42" s="15" t="s">
        <v>44</v>
      </c>
    </row>
    <row r="43" spans="1:13" s="5" customFormat="1">
      <c r="A43" s="13" t="s">
        <v>11</v>
      </c>
      <c r="B43" s="7">
        <v>60</v>
      </c>
      <c r="C43" s="7">
        <f t="shared" si="0"/>
        <v>433</v>
      </c>
      <c r="D43" s="8">
        <f t="shared" si="20"/>
        <v>25980</v>
      </c>
      <c r="E43" s="8">
        <f t="shared" si="21"/>
        <v>3.8666666666666667</v>
      </c>
      <c r="F43" s="8">
        <v>232</v>
      </c>
      <c r="G43" s="8">
        <f t="shared" si="22"/>
        <v>7.1166666666666663</v>
      </c>
      <c r="H43" s="8">
        <v>427</v>
      </c>
      <c r="I43" s="16">
        <f t="shared" si="26"/>
        <v>42.18333333333333</v>
      </c>
      <c r="J43" s="16">
        <v>2531</v>
      </c>
      <c r="K43" s="15">
        <f t="shared" si="24"/>
        <v>29170</v>
      </c>
      <c r="L43" s="15">
        <f t="shared" ref="L43:L44" si="28">5*13*60*60</f>
        <v>234000</v>
      </c>
      <c r="M43" s="15" t="s">
        <v>44</v>
      </c>
    </row>
    <row r="44" spans="1:13" s="5" customFormat="1">
      <c r="A44" s="13" t="s">
        <v>12</v>
      </c>
      <c r="B44" s="7">
        <v>36</v>
      </c>
      <c r="C44" s="7">
        <f t="shared" si="0"/>
        <v>433</v>
      </c>
      <c r="D44" s="8">
        <f t="shared" si="20"/>
        <v>15588</v>
      </c>
      <c r="E44" s="8">
        <f t="shared" si="21"/>
        <v>3</v>
      </c>
      <c r="F44" s="8">
        <v>108</v>
      </c>
      <c r="G44" s="8">
        <f t="shared" si="22"/>
        <v>14.916666666666666</v>
      </c>
      <c r="H44" s="8">
        <v>537</v>
      </c>
      <c r="I44" s="16">
        <f>J44/B44</f>
        <v>31.222222222222221</v>
      </c>
      <c r="J44" s="16">
        <v>1124</v>
      </c>
      <c r="K44" s="15">
        <f t="shared" si="24"/>
        <v>17357</v>
      </c>
      <c r="L44" s="15">
        <f t="shared" si="28"/>
        <v>234000</v>
      </c>
      <c r="M44" s="15" t="s">
        <v>44</v>
      </c>
    </row>
    <row r="45" spans="1:13" s="5" customFormat="1">
      <c r="A45" s="8" t="s">
        <v>13</v>
      </c>
      <c r="B45" s="7">
        <v>36</v>
      </c>
      <c r="C45" s="7">
        <f t="shared" si="0"/>
        <v>433</v>
      </c>
      <c r="D45" s="8">
        <f t="shared" si="20"/>
        <v>15588</v>
      </c>
      <c r="E45" s="8">
        <f t="shared" si="21"/>
        <v>16.138888888888889</v>
      </c>
      <c r="F45" s="8">
        <v>581</v>
      </c>
      <c r="G45" s="8">
        <f t="shared" si="22"/>
        <v>19.5</v>
      </c>
      <c r="H45" s="8">
        <v>702</v>
      </c>
      <c r="I45" s="16">
        <f t="shared" ref="I45:I50" si="29">J45/B45</f>
        <v>20</v>
      </c>
      <c r="J45" s="16">
        <v>720</v>
      </c>
      <c r="K45" s="15">
        <f t="shared" si="24"/>
        <v>17591</v>
      </c>
      <c r="L45" s="15">
        <f>3*13*60*60</f>
        <v>140400</v>
      </c>
      <c r="M45" s="15" t="s">
        <v>44</v>
      </c>
    </row>
    <row r="46" spans="1:13" s="5" customFormat="1">
      <c r="A46" s="13" t="s">
        <v>14</v>
      </c>
      <c r="B46" s="7">
        <v>26</v>
      </c>
      <c r="C46" s="7">
        <f t="shared" si="0"/>
        <v>433</v>
      </c>
      <c r="D46" s="8">
        <f t="shared" si="20"/>
        <v>11258</v>
      </c>
      <c r="E46" s="8">
        <f t="shared" si="21"/>
        <v>17.923076923076923</v>
      </c>
      <c r="F46" s="8">
        <v>466</v>
      </c>
      <c r="G46" s="8">
        <f t="shared" si="22"/>
        <v>28.73076923076923</v>
      </c>
      <c r="H46" s="8">
        <v>747</v>
      </c>
      <c r="I46" s="16">
        <f t="shared" si="29"/>
        <v>60.57692307692308</v>
      </c>
      <c r="J46" s="16">
        <v>1575</v>
      </c>
      <c r="K46" s="15">
        <f t="shared" si="24"/>
        <v>14046</v>
      </c>
      <c r="L46" s="15">
        <f>4*13*60*60</f>
        <v>187200</v>
      </c>
      <c r="M46" s="15" t="s">
        <v>44</v>
      </c>
    </row>
    <row r="47" spans="1:13" s="5" customFormat="1">
      <c r="A47" s="13" t="s">
        <v>15</v>
      </c>
      <c r="B47" s="7">
        <v>10</v>
      </c>
      <c r="C47" s="7">
        <f t="shared" si="0"/>
        <v>433</v>
      </c>
      <c r="D47" s="8">
        <f t="shared" si="20"/>
        <v>4330</v>
      </c>
      <c r="E47" s="8">
        <f t="shared" si="21"/>
        <v>32.700000000000003</v>
      </c>
      <c r="F47" s="8">
        <v>327</v>
      </c>
      <c r="G47" s="8">
        <f t="shared" si="22"/>
        <v>49</v>
      </c>
      <c r="H47" s="8">
        <v>490</v>
      </c>
      <c r="I47" s="16">
        <f t="shared" si="29"/>
        <v>70.3</v>
      </c>
      <c r="J47" s="16">
        <v>703</v>
      </c>
      <c r="K47" s="15">
        <f t="shared" si="24"/>
        <v>5850</v>
      </c>
      <c r="L47" s="15">
        <f t="shared" ref="L47:L48" si="30">5*13*60*60</f>
        <v>234000</v>
      </c>
      <c r="M47" s="15" t="s">
        <v>44</v>
      </c>
    </row>
    <row r="48" spans="1:13" s="4" customFormat="1">
      <c r="A48" s="13" t="s">
        <v>16</v>
      </c>
      <c r="B48" s="7">
        <v>58</v>
      </c>
      <c r="C48" s="7">
        <f t="shared" si="0"/>
        <v>433</v>
      </c>
      <c r="D48" s="8">
        <f t="shared" si="20"/>
        <v>25114</v>
      </c>
      <c r="E48" s="8">
        <f t="shared" si="21"/>
        <v>4.7241379310344831</v>
      </c>
      <c r="F48" s="8">
        <v>274</v>
      </c>
      <c r="G48" s="8">
        <f t="shared" si="22"/>
        <v>4.2413793103448274</v>
      </c>
      <c r="H48" s="8">
        <v>246</v>
      </c>
      <c r="I48" s="16">
        <f t="shared" si="29"/>
        <v>41.017241379310342</v>
      </c>
      <c r="J48" s="16">
        <v>2379</v>
      </c>
      <c r="K48" s="15">
        <f t="shared" si="24"/>
        <v>28013</v>
      </c>
      <c r="L48" s="15">
        <f t="shared" si="30"/>
        <v>234000</v>
      </c>
      <c r="M48" s="15" t="s">
        <v>44</v>
      </c>
    </row>
    <row r="49" spans="1:13" s="4" customFormat="1">
      <c r="A49" s="13" t="s">
        <v>17</v>
      </c>
      <c r="B49" s="7">
        <v>18</v>
      </c>
      <c r="C49" s="7">
        <f t="shared" si="0"/>
        <v>433</v>
      </c>
      <c r="D49" s="8">
        <f t="shared" si="20"/>
        <v>7794</v>
      </c>
      <c r="E49" s="8">
        <f t="shared" si="21"/>
        <v>9.6666666666666661</v>
      </c>
      <c r="F49" s="8">
        <v>174</v>
      </c>
      <c r="G49" s="8">
        <f t="shared" si="22"/>
        <v>22.5</v>
      </c>
      <c r="H49" s="8">
        <v>405</v>
      </c>
      <c r="I49" s="16">
        <f t="shared" si="29"/>
        <v>55.722222222222221</v>
      </c>
      <c r="J49" s="16">
        <v>1003</v>
      </c>
      <c r="K49" s="15">
        <f t="shared" si="24"/>
        <v>9376</v>
      </c>
      <c r="L49" s="15">
        <f>3*13*60*60</f>
        <v>140400</v>
      </c>
      <c r="M49" s="15" t="s">
        <v>44</v>
      </c>
    </row>
    <row r="50" spans="1:13" s="4" customFormat="1">
      <c r="A50" s="13" t="s">
        <v>18</v>
      </c>
      <c r="B50" s="7">
        <v>42</v>
      </c>
      <c r="C50" s="7">
        <f t="shared" si="0"/>
        <v>433</v>
      </c>
      <c r="D50" s="8">
        <f t="shared" si="20"/>
        <v>18186</v>
      </c>
      <c r="E50" s="8">
        <f t="shared" si="21"/>
        <v>4.5714285714285712</v>
      </c>
      <c r="F50" s="8">
        <v>192</v>
      </c>
      <c r="G50" s="8">
        <f t="shared" si="22"/>
        <v>10.261904761904763</v>
      </c>
      <c r="H50" s="8">
        <v>431</v>
      </c>
      <c r="I50" s="16">
        <f t="shared" si="29"/>
        <v>60.261904761904759</v>
      </c>
      <c r="J50" s="16">
        <v>2531</v>
      </c>
      <c r="K50" s="15">
        <f t="shared" si="24"/>
        <v>21340</v>
      </c>
      <c r="L50" s="15">
        <f>4*13*60*60</f>
        <v>187200</v>
      </c>
      <c r="M50" s="15" t="s">
        <v>44</v>
      </c>
    </row>
    <row r="51" spans="1:13" s="4" customFormat="1">
      <c r="A51" s="13" t="s">
        <v>19</v>
      </c>
      <c r="B51" s="7">
        <v>10</v>
      </c>
      <c r="C51" s="7">
        <f t="shared" si="0"/>
        <v>433</v>
      </c>
      <c r="D51" s="8">
        <f t="shared" si="20"/>
        <v>4330</v>
      </c>
      <c r="E51" s="7">
        <v>0</v>
      </c>
      <c r="F51" s="7">
        <v>0</v>
      </c>
      <c r="G51" s="7">
        <v>0</v>
      </c>
      <c r="H51" s="7">
        <v>0</v>
      </c>
      <c r="I51" s="8">
        <f>J51/B51</f>
        <v>112.4</v>
      </c>
      <c r="J51" s="8">
        <v>1124</v>
      </c>
      <c r="K51" s="15">
        <f t="shared" si="24"/>
        <v>5454</v>
      </c>
      <c r="L51" s="15">
        <f t="shared" ref="L51:L52" si="31">5*13*60*60</f>
        <v>234000</v>
      </c>
      <c r="M51" s="15" t="s">
        <v>37</v>
      </c>
    </row>
    <row r="52" spans="1:13" s="4" customFormat="1">
      <c r="A52" s="13" t="s">
        <v>20</v>
      </c>
      <c r="B52" s="7">
        <v>34</v>
      </c>
      <c r="C52" s="7">
        <f t="shared" si="0"/>
        <v>433</v>
      </c>
      <c r="D52" s="8">
        <f t="shared" si="20"/>
        <v>14722</v>
      </c>
      <c r="E52" s="7">
        <v>0</v>
      </c>
      <c r="F52" s="7">
        <v>0</v>
      </c>
      <c r="G52" s="7">
        <v>0</v>
      </c>
      <c r="H52" s="7">
        <v>0</v>
      </c>
      <c r="I52" s="8">
        <f t="shared" ref="I52:I58" si="32">J52/B52</f>
        <v>21.176470588235293</v>
      </c>
      <c r="J52" s="8">
        <v>720</v>
      </c>
      <c r="K52" s="15">
        <f t="shared" si="24"/>
        <v>15442</v>
      </c>
      <c r="L52" s="15">
        <f t="shared" si="31"/>
        <v>234000</v>
      </c>
      <c r="M52" s="15" t="s">
        <v>37</v>
      </c>
    </row>
    <row r="53" spans="1:13" s="4" customFormat="1">
      <c r="A53" s="13" t="s">
        <v>21</v>
      </c>
      <c r="B53" s="7">
        <v>34</v>
      </c>
      <c r="C53" s="7">
        <f t="shared" si="0"/>
        <v>433</v>
      </c>
      <c r="D53" s="8">
        <f t="shared" si="20"/>
        <v>14722</v>
      </c>
      <c r="E53" s="7">
        <v>0</v>
      </c>
      <c r="F53" s="7">
        <v>0</v>
      </c>
      <c r="G53" s="7">
        <v>0</v>
      </c>
      <c r="H53" s="7">
        <v>0</v>
      </c>
      <c r="I53" s="8">
        <f t="shared" si="32"/>
        <v>46.323529411764703</v>
      </c>
      <c r="J53" s="8">
        <v>1575</v>
      </c>
      <c r="K53" s="15">
        <f t="shared" si="24"/>
        <v>16297</v>
      </c>
      <c r="L53" s="15">
        <f>3*13*60*60</f>
        <v>140400</v>
      </c>
      <c r="M53" s="15" t="s">
        <v>37</v>
      </c>
    </row>
    <row r="54" spans="1:13" s="4" customFormat="1">
      <c r="A54" s="13" t="s">
        <v>22</v>
      </c>
      <c r="B54" s="7">
        <v>76</v>
      </c>
      <c r="C54" s="7">
        <f t="shared" si="0"/>
        <v>433</v>
      </c>
      <c r="D54" s="8">
        <f t="shared" si="20"/>
        <v>32908</v>
      </c>
      <c r="E54" s="7">
        <v>0</v>
      </c>
      <c r="F54" s="7">
        <v>0</v>
      </c>
      <c r="G54" s="7">
        <v>0</v>
      </c>
      <c r="H54" s="7">
        <v>0</v>
      </c>
      <c r="I54" s="8">
        <f t="shared" si="32"/>
        <v>9.25</v>
      </c>
      <c r="J54" s="8">
        <v>703</v>
      </c>
      <c r="K54" s="15">
        <f t="shared" si="24"/>
        <v>33611</v>
      </c>
      <c r="L54" s="15">
        <f>4*13*60*60</f>
        <v>187200</v>
      </c>
      <c r="M54" s="15" t="s">
        <v>37</v>
      </c>
    </row>
    <row r="55" spans="1:13" s="4" customFormat="1">
      <c r="A55" s="13" t="s">
        <v>23</v>
      </c>
      <c r="B55" s="7">
        <v>20</v>
      </c>
      <c r="C55" s="7">
        <f t="shared" si="0"/>
        <v>433</v>
      </c>
      <c r="D55" s="8">
        <f t="shared" si="20"/>
        <v>8660</v>
      </c>
      <c r="E55" s="7">
        <v>0</v>
      </c>
      <c r="F55" s="7">
        <v>0</v>
      </c>
      <c r="G55" s="7">
        <v>0</v>
      </c>
      <c r="H55" s="7">
        <v>0</v>
      </c>
      <c r="I55" s="8">
        <f t="shared" si="32"/>
        <v>118.95</v>
      </c>
      <c r="J55" s="8">
        <v>2379</v>
      </c>
      <c r="K55" s="15">
        <f t="shared" si="24"/>
        <v>11039</v>
      </c>
      <c r="L55" s="15">
        <f t="shared" ref="L55:L56" si="33">5*13*60*60</f>
        <v>234000</v>
      </c>
      <c r="M55" s="15" t="s">
        <v>37</v>
      </c>
    </row>
    <row r="56" spans="1:13" s="1" customFormat="1">
      <c r="A56" s="13" t="s">
        <v>24</v>
      </c>
      <c r="B56" s="7">
        <v>2</v>
      </c>
      <c r="C56" s="7">
        <f t="shared" si="0"/>
        <v>433</v>
      </c>
      <c r="D56" s="8">
        <f t="shared" si="20"/>
        <v>866</v>
      </c>
      <c r="E56" s="7">
        <v>0</v>
      </c>
      <c r="F56" s="7">
        <v>0</v>
      </c>
      <c r="G56" s="7">
        <v>0</v>
      </c>
      <c r="H56" s="7">
        <v>0</v>
      </c>
      <c r="I56" s="8">
        <f t="shared" si="32"/>
        <v>501.5</v>
      </c>
      <c r="J56" s="8">
        <v>1003</v>
      </c>
      <c r="K56" s="15">
        <f t="shared" si="24"/>
        <v>1869</v>
      </c>
      <c r="L56" s="15">
        <f t="shared" si="33"/>
        <v>234000</v>
      </c>
      <c r="M56" s="15" t="s">
        <v>37</v>
      </c>
    </row>
    <row r="57" spans="1:13">
      <c r="A57" s="13" t="s">
        <v>25</v>
      </c>
      <c r="B57" s="7">
        <v>10</v>
      </c>
      <c r="C57" s="7">
        <f t="shared" si="0"/>
        <v>433</v>
      </c>
      <c r="D57" s="8">
        <f t="shared" si="20"/>
        <v>4330</v>
      </c>
      <c r="E57" s="7">
        <v>0</v>
      </c>
      <c r="F57" s="7">
        <v>0</v>
      </c>
      <c r="G57" s="7">
        <v>0</v>
      </c>
      <c r="H57" s="7">
        <v>0</v>
      </c>
      <c r="I57" s="8">
        <f t="shared" si="32"/>
        <v>253.1</v>
      </c>
      <c r="J57" s="8">
        <v>2531</v>
      </c>
      <c r="K57" s="15">
        <f t="shared" si="24"/>
        <v>6861</v>
      </c>
      <c r="L57" s="15">
        <f>3*13*60*60</f>
        <v>140400</v>
      </c>
      <c r="M57" s="15" t="s">
        <v>37</v>
      </c>
    </row>
    <row r="58" spans="1:13">
      <c r="A58" s="13" t="s">
        <v>26</v>
      </c>
      <c r="B58" s="7">
        <v>4</v>
      </c>
      <c r="C58" s="7">
        <f t="shared" si="0"/>
        <v>433</v>
      </c>
      <c r="D58" s="8">
        <f t="shared" si="20"/>
        <v>1732</v>
      </c>
      <c r="E58" s="7">
        <v>0</v>
      </c>
      <c r="F58" s="7">
        <v>0</v>
      </c>
      <c r="G58" s="7">
        <v>0</v>
      </c>
      <c r="H58" s="7">
        <v>0</v>
      </c>
      <c r="I58" s="8">
        <f t="shared" si="32"/>
        <v>856.75</v>
      </c>
      <c r="J58" s="8">
        <v>3427</v>
      </c>
      <c r="K58" s="15">
        <f t="shared" si="24"/>
        <v>5159</v>
      </c>
      <c r="L58" s="15">
        <f>4*13*60*60</f>
        <v>187200</v>
      </c>
      <c r="M58" s="15" t="s">
        <v>37</v>
      </c>
    </row>
    <row r="59" spans="1:13">
      <c r="A59" s="14" t="s">
        <v>27</v>
      </c>
      <c r="B59" s="7">
        <v>26</v>
      </c>
      <c r="C59" s="7">
        <f t="shared" si="0"/>
        <v>433</v>
      </c>
      <c r="D59" s="8">
        <f t="shared" si="20"/>
        <v>11258</v>
      </c>
      <c r="E59" s="8">
        <f t="shared" ref="E59:E63" si="34">F59/B59</f>
        <v>7.4615384615384617</v>
      </c>
      <c r="F59" s="8">
        <v>194</v>
      </c>
      <c r="G59" s="8">
        <f t="shared" ref="G59:G63" si="35">H59/B59</f>
        <v>16.53846153846154</v>
      </c>
      <c r="H59" s="8">
        <v>430</v>
      </c>
      <c r="I59" s="7">
        <v>0</v>
      </c>
      <c r="J59" s="7">
        <v>0</v>
      </c>
      <c r="K59" s="15">
        <f t="shared" si="24"/>
        <v>11882</v>
      </c>
      <c r="L59" s="15">
        <f>4*13*60*60</f>
        <v>187200</v>
      </c>
      <c r="M59" s="15" t="s">
        <v>44</v>
      </c>
    </row>
    <row r="60" spans="1:13">
      <c r="A60" s="14" t="s">
        <v>28</v>
      </c>
      <c r="B60" s="7">
        <v>60</v>
      </c>
      <c r="C60" s="7">
        <f t="shared" si="0"/>
        <v>433</v>
      </c>
      <c r="D60" s="8">
        <f t="shared" si="20"/>
        <v>25980</v>
      </c>
      <c r="E60" s="8">
        <f t="shared" si="34"/>
        <v>3.8666666666666667</v>
      </c>
      <c r="F60" s="8">
        <v>232</v>
      </c>
      <c r="G60" s="8">
        <f t="shared" si="35"/>
        <v>7.1166666666666663</v>
      </c>
      <c r="H60" s="8">
        <v>427</v>
      </c>
      <c r="I60" s="7">
        <v>0</v>
      </c>
      <c r="J60" s="7">
        <v>0</v>
      </c>
      <c r="K60" s="15">
        <f t="shared" si="24"/>
        <v>26639</v>
      </c>
      <c r="L60" s="15">
        <f t="shared" ref="L60:L61" si="36">5*13*60*60</f>
        <v>234000</v>
      </c>
      <c r="M60" s="15" t="s">
        <v>44</v>
      </c>
    </row>
    <row r="61" spans="1:13">
      <c r="A61" s="14" t="s">
        <v>29</v>
      </c>
      <c r="B61" s="7">
        <v>36</v>
      </c>
      <c r="C61" s="7">
        <f t="shared" si="0"/>
        <v>433</v>
      </c>
      <c r="D61" s="8">
        <f t="shared" si="20"/>
        <v>15588</v>
      </c>
      <c r="E61" s="8">
        <f t="shared" si="34"/>
        <v>3</v>
      </c>
      <c r="F61" s="8">
        <v>108</v>
      </c>
      <c r="G61" s="8">
        <f t="shared" si="35"/>
        <v>14.916666666666666</v>
      </c>
      <c r="H61" s="8">
        <v>537</v>
      </c>
      <c r="I61" s="7">
        <v>0</v>
      </c>
      <c r="J61" s="7">
        <v>0</v>
      </c>
      <c r="K61" s="15">
        <f t="shared" si="24"/>
        <v>16233</v>
      </c>
      <c r="L61" s="15">
        <f t="shared" si="36"/>
        <v>234000</v>
      </c>
      <c r="M61" s="15" t="s">
        <v>44</v>
      </c>
    </row>
    <row r="62" spans="1:13">
      <c r="A62" s="14" t="s">
        <v>30</v>
      </c>
      <c r="B62" s="7">
        <v>36</v>
      </c>
      <c r="C62" s="7">
        <f t="shared" si="0"/>
        <v>433</v>
      </c>
      <c r="D62" s="8">
        <f t="shared" si="20"/>
        <v>15588</v>
      </c>
      <c r="E62" s="8">
        <f t="shared" si="34"/>
        <v>16.138888888888889</v>
      </c>
      <c r="F62" s="8">
        <v>581</v>
      </c>
      <c r="G62" s="8">
        <f t="shared" si="35"/>
        <v>19.5</v>
      </c>
      <c r="H62" s="8">
        <v>702</v>
      </c>
      <c r="I62" s="7">
        <v>0</v>
      </c>
      <c r="J62" s="7">
        <v>0</v>
      </c>
      <c r="K62" s="15">
        <f t="shared" si="24"/>
        <v>16871</v>
      </c>
      <c r="L62" s="15">
        <f>3*13*60*60</f>
        <v>140400</v>
      </c>
      <c r="M62" s="15" t="s">
        <v>44</v>
      </c>
    </row>
    <row r="63" spans="1:13">
      <c r="A63" s="14" t="s">
        <v>31</v>
      </c>
      <c r="B63" s="7">
        <v>26</v>
      </c>
      <c r="C63" s="7">
        <f t="shared" si="0"/>
        <v>433</v>
      </c>
      <c r="D63" s="8">
        <f t="shared" si="20"/>
        <v>11258</v>
      </c>
      <c r="E63" s="8">
        <f t="shared" si="34"/>
        <v>17.923076923076923</v>
      </c>
      <c r="F63" s="8">
        <v>466</v>
      </c>
      <c r="G63" s="8">
        <f t="shared" si="35"/>
        <v>28.73076923076923</v>
      </c>
      <c r="H63" s="8">
        <v>747</v>
      </c>
      <c r="I63" s="7">
        <v>0</v>
      </c>
      <c r="J63" s="7">
        <v>0</v>
      </c>
      <c r="K63" s="15">
        <f t="shared" si="24"/>
        <v>12471</v>
      </c>
      <c r="L63" s="15">
        <f>4*13*60*60</f>
        <v>187200</v>
      </c>
      <c r="M63" s="15" t="s">
        <v>44</v>
      </c>
    </row>
  </sheetData>
  <sortState ref="A2:P93">
    <sortCondition ref="A2:A9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pedidos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Israel de Souza Franco</dc:creator>
  <cp:lastModifiedBy>walther</cp:lastModifiedBy>
  <dcterms:created xsi:type="dcterms:W3CDTF">2017-11-10T12:32:27Z</dcterms:created>
  <dcterms:modified xsi:type="dcterms:W3CDTF">2023-09-18T17:22:29Z</dcterms:modified>
</cp:coreProperties>
</file>