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30" windowWidth="12270" windowHeight="3750" activeTab="0"/>
  </bookViews>
  <sheets>
    <sheet name="Avaliação de Projetos" sheetId="1" r:id="rId1"/>
    <sheet name="Gráfico" sheetId="2" r:id="rId2"/>
  </sheets>
  <definedNames>
    <definedName name="_xlnm.Print_Area" localSheetId="0">'Avaliação de Projetos'!$A$1:$J$23</definedName>
  </definedNames>
  <calcPr fullCalcOnLoad="1"/>
</workbook>
</file>

<file path=xl/sharedStrings.xml><?xml version="1.0" encoding="utf-8"?>
<sst xmlns="http://schemas.openxmlformats.org/spreadsheetml/2006/main" count="39" uniqueCount="32">
  <si>
    <t>Taxa</t>
  </si>
  <si>
    <t>VP Custos</t>
  </si>
  <si>
    <t>VP Receitas</t>
  </si>
  <si>
    <t>R-C</t>
  </si>
  <si>
    <t>Taxa =</t>
  </si>
  <si>
    <t>n =</t>
  </si>
  <si>
    <t>Valor Presente Líquido</t>
  </si>
  <si>
    <t xml:space="preserve">Macros: </t>
  </si>
  <si>
    <t>Limpa dados (Ctrl-L)</t>
  </si>
  <si>
    <t>Exemplo (Ctrl-E)</t>
  </si>
  <si>
    <t>Cálculo para intervalo de taxas  (Ctrl-R)</t>
  </si>
  <si>
    <t>VPL=</t>
  </si>
  <si>
    <t>Custos</t>
  </si>
  <si>
    <t>Receitas</t>
  </si>
  <si>
    <t>Valor Futuro Líquido</t>
  </si>
  <si>
    <t>Ano</t>
  </si>
  <si>
    <t>Valor</t>
  </si>
  <si>
    <r>
      <t xml:space="preserve">Ano </t>
    </r>
    <r>
      <rPr>
        <i/>
        <sz val="10"/>
        <rFont val="Arial"/>
        <family val="0"/>
      </rPr>
      <t>0</t>
    </r>
  </si>
  <si>
    <r>
      <t xml:space="preserve">Ano </t>
    </r>
    <r>
      <rPr>
        <i/>
        <sz val="10"/>
        <rFont val="Arial"/>
        <family val="0"/>
      </rPr>
      <t>n</t>
    </r>
    <r>
      <rPr>
        <sz val="10"/>
        <rFont val="Arial"/>
        <family val="0"/>
      </rPr>
      <t xml:space="preserve"> </t>
    </r>
  </si>
  <si>
    <t>VFL=</t>
  </si>
  <si>
    <t>Razão Benefício/Custo</t>
  </si>
  <si>
    <t>B/C=</t>
  </si>
  <si>
    <t>Valor Esperado da Terra</t>
  </si>
  <si>
    <t>VET=</t>
  </si>
  <si>
    <t>VPL Anualizado</t>
  </si>
  <si>
    <t>VPLA=</t>
  </si>
  <si>
    <r>
      <t>TIR</t>
    </r>
    <r>
      <rPr>
        <sz val="10"/>
        <rFont val="Arial"/>
        <family val="2"/>
      </rPr>
      <t xml:space="preserve"> (tentativo)</t>
    </r>
  </si>
  <si>
    <t>Intervalo tentativo de taxas</t>
  </si>
  <si>
    <t>Máxima</t>
  </si>
  <si>
    <t>Mínima</t>
  </si>
  <si>
    <t>TIR (sup)=</t>
  </si>
  <si>
    <t>TIR  (inf)=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</si>
</sst>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.0%"/>
    <numFmt numFmtId="177" formatCode="0.000%"/>
    <numFmt numFmtId="178" formatCode="0.0"/>
    <numFmt numFmtId="179" formatCode="0.0000%"/>
    <numFmt numFmtId="180" formatCode="0.00000%"/>
    <numFmt numFmtId="181" formatCode="#.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quotePrefix="1">
      <alignment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8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right"/>
      <protection/>
    </xf>
    <xf numFmtId="0" fontId="1" fillId="0" borderId="12" xfId="0" applyFont="1" applyBorder="1" applyAlignment="1">
      <alignment horizontal="right"/>
    </xf>
    <xf numFmtId="10" fontId="0" fillId="0" borderId="13" xfId="0" applyNumberForma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right"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10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23" xfId="0" applyNumberFormat="1" applyFill="1" applyBorder="1" applyAlignment="1">
      <alignment/>
    </xf>
    <xf numFmtId="10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5" fillId="0" borderId="0" xfId="0" applyFont="1" applyAlignment="1">
      <alignment horizontal="right"/>
    </xf>
    <xf numFmtId="177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7" fontId="0" fillId="0" borderId="0" xfId="17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23" xfId="17" applyNumberFormat="1" applyBorder="1" applyAlignment="1">
      <alignment horizontal="right"/>
    </xf>
    <xf numFmtId="2" fontId="0" fillId="0" borderId="3" xfId="0" applyNumberForma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Valores Presentes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2"/>
          <c:w val="0.833"/>
          <c:h val="0.86675"/>
        </c:manualLayout>
      </c:layout>
      <c:scatterChart>
        <c:scatterStyle val="smooth"/>
        <c:varyColors val="0"/>
        <c:ser>
          <c:idx val="0"/>
          <c:order val="0"/>
          <c:tx>
            <c:strRef>
              <c:f>'Avaliação de Projetos'!$M$1</c:f>
              <c:strCache>
                <c:ptCount val="1"/>
                <c:pt idx="0">
                  <c:v>VP Custos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Projetos'!$M$2:$M$27</c:f>
              <c:numCache>
                <c:ptCount val="26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  <c:pt idx="15">
                  <c:v>325</c:v>
                </c:pt>
                <c:pt idx="16">
                  <c:v>325</c:v>
                </c:pt>
                <c:pt idx="17">
                  <c:v>325</c:v>
                </c:pt>
                <c:pt idx="18">
                  <c:v>325</c:v>
                </c:pt>
                <c:pt idx="19">
                  <c:v>325</c:v>
                </c:pt>
                <c:pt idx="20">
                  <c:v>325</c:v>
                </c:pt>
                <c:pt idx="21">
                  <c:v>325</c:v>
                </c:pt>
                <c:pt idx="22">
                  <c:v>325</c:v>
                </c:pt>
                <c:pt idx="23">
                  <c:v>325</c:v>
                </c:pt>
                <c:pt idx="24">
                  <c:v>325</c:v>
                </c:pt>
                <c:pt idx="25">
                  <c:v>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'Avaliação de Projetos'!$N$1</c:f>
              <c:strCache>
                <c:ptCount val="1"/>
                <c:pt idx="0">
                  <c:v>VP Receitas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Projetos'!$N$2:$N$27</c:f>
              <c:numCache>
                <c:ptCount val="26"/>
                <c:pt idx="0">
                  <c:v>325.1862487264756</c:v>
                </c:pt>
                <c:pt idx="1">
                  <c:v>325.1347861532058</c:v>
                </c:pt>
                <c:pt idx="2">
                  <c:v>325.0833325770763</c:v>
                </c:pt>
                <c:pt idx="3">
                  <c:v>325.03188799637076</c:v>
                </c:pt>
                <c:pt idx="4">
                  <c:v>324.980452409373</c:v>
                </c:pt>
                <c:pt idx="5">
                  <c:v>324.9290258143675</c:v>
                </c:pt>
                <c:pt idx="6">
                  <c:v>324.8776082096389</c:v>
                </c:pt>
                <c:pt idx="7">
                  <c:v>324.8261995934716</c:v>
                </c:pt>
                <c:pt idx="8">
                  <c:v>324.7747999641513</c:v>
                </c:pt>
                <c:pt idx="9">
                  <c:v>324.7234093199644</c:v>
                </c:pt>
                <c:pt idx="10">
                  <c:v>324.67202765919535</c:v>
                </c:pt>
                <c:pt idx="11">
                  <c:v>324.62065498013146</c:v>
                </c:pt>
                <c:pt idx="12">
                  <c:v>324.56929128105935</c:v>
                </c:pt>
                <c:pt idx="13">
                  <c:v>324.51793656026615</c:v>
                </c:pt>
                <c:pt idx="14">
                  <c:v>324.46659081603934</c:v>
                </c:pt>
                <c:pt idx="15">
                  <c:v>324.41525404666663</c:v>
                </c:pt>
                <c:pt idx="16">
                  <c:v>324.36392625043675</c:v>
                </c:pt>
                <c:pt idx="17">
                  <c:v>324.312607425637</c:v>
                </c:pt>
                <c:pt idx="18">
                  <c:v>324.261297570557</c:v>
                </c:pt>
                <c:pt idx="19">
                  <c:v>324.2099966834857</c:v>
                </c:pt>
                <c:pt idx="20">
                  <c:v>324.15870476271255</c:v>
                </c:pt>
                <c:pt idx="21">
                  <c:v>324.107421806528</c:v>
                </c:pt>
                <c:pt idx="22">
                  <c:v>324.05614781322197</c:v>
                </c:pt>
                <c:pt idx="23">
                  <c:v>324.00488278108526</c:v>
                </c:pt>
                <c:pt idx="24">
                  <c:v>323.9536267084085</c:v>
                </c:pt>
                <c:pt idx="25">
                  <c:v>323.90237959348406</c:v>
                </c:pt>
              </c:numCache>
            </c:numRef>
          </c:yVal>
          <c:smooth val="1"/>
        </c:ser>
        <c:axId val="22377363"/>
        <c:axId val="69676"/>
      </c:scatterChart>
      <c:valAx>
        <c:axId val="2237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Taxa de Juros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out"/>
        <c:tickLblPos val="nextTo"/>
        <c:crossAx val="69676"/>
        <c:crosses val="autoZero"/>
        <c:crossBetween val="midCat"/>
        <c:dispUnits/>
      </c:valAx>
      <c:valAx>
        <c:axId val="6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 Presente (VP)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223773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492125985" footer="0.492125985"/>
  <pageSetup horizontalDpi="300" verticalDpi="300" orientation="landscape"/>
  <headerFooter>
    <oddHeader>&amp;A</oddHeader>
    <oddFooter>Página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showGridLines="0" tabSelected="1" workbookViewId="0" topLeftCell="A1">
      <selection activeCell="F13" sqref="F13"/>
    </sheetView>
  </sheetViews>
  <sheetFormatPr defaultColWidth="9.140625" defaultRowHeight="12.75"/>
  <cols>
    <col min="1" max="2" width="11.421875" style="0" customWidth="1"/>
    <col min="3" max="4" width="11.57421875" style="2" customWidth="1"/>
    <col min="5" max="5" width="0.2890625" style="0" customWidth="1"/>
    <col min="6" max="6" width="12.8515625" style="0" customWidth="1"/>
    <col min="7" max="8" width="11.57421875" style="2" customWidth="1"/>
    <col min="9" max="10" width="11.421875" style="0" customWidth="1"/>
    <col min="11" max="11" width="4.7109375" style="0" customWidth="1"/>
    <col min="12" max="12" width="8.7109375" style="0" customWidth="1"/>
    <col min="13" max="16384" width="11.421875" style="0" customWidth="1"/>
  </cols>
  <sheetData>
    <row r="1" spans="12:15" ht="13.5" thickBot="1">
      <c r="L1" s="25" t="s">
        <v>0</v>
      </c>
      <c r="M1" s="25" t="s">
        <v>1</v>
      </c>
      <c r="N1" s="25" t="s">
        <v>2</v>
      </c>
      <c r="O1" s="25" t="s">
        <v>3</v>
      </c>
    </row>
    <row r="2" spans="2:23" ht="13.5" thickBot="1">
      <c r="B2" s="19" t="s">
        <v>4</v>
      </c>
      <c r="C2" s="20">
        <v>0.08</v>
      </c>
      <c r="D2"/>
      <c r="F2" s="21" t="s">
        <v>5</v>
      </c>
      <c r="G2" s="36">
        <f>MAX(A7:A106)</f>
        <v>12</v>
      </c>
      <c r="H2"/>
      <c r="I2" s="43" t="s">
        <v>6</v>
      </c>
      <c r="K2" s="37">
        <f>IF(AND((N2-M2)&gt;0,(N3-M3)&lt;0),"=&gt;","")</f>
      </c>
      <c r="L2" s="35"/>
      <c r="M2" s="27"/>
      <c r="N2" s="27"/>
      <c r="O2" s="2">
        <f>IF(L2="","",N2-M2)</f>
      </c>
      <c r="P2" s="39" t="s">
        <v>7</v>
      </c>
      <c r="Q2" s="40" t="s">
        <v>8</v>
      </c>
      <c r="R2" s="41"/>
      <c r="S2" s="40" t="s">
        <v>9</v>
      </c>
      <c r="T2" s="41"/>
      <c r="U2" s="41"/>
      <c r="V2" s="42"/>
      <c r="W2" s="39" t="s">
        <v>10</v>
      </c>
    </row>
    <row r="3" spans="1:15" ht="13.5" thickBot="1">
      <c r="A3" s="39" t="s">
        <v>7</v>
      </c>
      <c r="B3" s="40" t="s">
        <v>8</v>
      </c>
      <c r="C3" s="41"/>
      <c r="D3" s="40" t="s">
        <v>9</v>
      </c>
      <c r="E3" s="41"/>
      <c r="F3" s="41"/>
      <c r="G3" s="42"/>
      <c r="H3" s="39" t="s">
        <v>10</v>
      </c>
      <c r="I3" s="1" t="s">
        <v>11</v>
      </c>
      <c r="J3" s="34">
        <f>G5-C5</f>
        <v>306.1440462996527</v>
      </c>
      <c r="K3" s="37">
        <f aca="true" t="shared" si="0" ref="K3:K27">IF(AND((N3-M3)&gt;0,(N4-M4)&lt;0),"=&gt;","")</f>
      </c>
      <c r="L3" s="35"/>
      <c r="M3" s="27"/>
      <c r="N3" s="27"/>
      <c r="O3" s="2">
        <f aca="true" t="shared" si="1" ref="O3:O18">IF(L3="","",N3-M3)</f>
      </c>
    </row>
    <row r="4" spans="1:15" ht="12.75">
      <c r="A4" s="7"/>
      <c r="B4" s="17" t="s">
        <v>12</v>
      </c>
      <c r="C4" s="11"/>
      <c r="D4" s="11"/>
      <c r="E4" s="12"/>
      <c r="F4" s="10" t="s">
        <v>13</v>
      </c>
      <c r="G4" s="11"/>
      <c r="H4" s="16"/>
      <c r="K4" s="37">
        <f t="shared" si="0"/>
      </c>
      <c r="L4" s="35"/>
      <c r="M4" s="27"/>
      <c r="N4" s="27"/>
      <c r="O4" s="2">
        <f t="shared" si="1"/>
      </c>
    </row>
    <row r="5" spans="1:15" ht="13.5" thickBot="1">
      <c r="A5" s="9"/>
      <c r="B5" s="18"/>
      <c r="C5" s="28">
        <f>SUM(C7:C106)</f>
        <v>325</v>
      </c>
      <c r="D5" s="28">
        <f>SUM(D7:D106)</f>
        <v>818.4052879661684</v>
      </c>
      <c r="E5" s="9"/>
      <c r="F5" s="5"/>
      <c r="G5" s="28">
        <f>SUM(G7:G106)</f>
        <v>631.1440462996527</v>
      </c>
      <c r="H5" s="29">
        <f>SUM(H7:H106)</f>
        <v>1589.3280768</v>
      </c>
      <c r="I5" s="43" t="s">
        <v>14</v>
      </c>
      <c r="K5" s="37">
        <f t="shared" si="0"/>
      </c>
      <c r="L5" s="35"/>
      <c r="M5" s="27"/>
      <c r="N5" s="27"/>
      <c r="O5" s="2">
        <f t="shared" si="1"/>
      </c>
    </row>
    <row r="6" spans="1:15" ht="13.5" thickBot="1">
      <c r="A6" s="15" t="s">
        <v>15</v>
      </c>
      <c r="B6" s="5" t="s">
        <v>16</v>
      </c>
      <c r="C6" s="22" t="s">
        <v>17</v>
      </c>
      <c r="D6" s="23" t="s">
        <v>18</v>
      </c>
      <c r="E6" s="3"/>
      <c r="F6" s="5" t="s">
        <v>16</v>
      </c>
      <c r="G6" s="22" t="s">
        <v>17</v>
      </c>
      <c r="H6" s="24" t="s">
        <v>18</v>
      </c>
      <c r="I6" s="1" t="s">
        <v>19</v>
      </c>
      <c r="J6" s="34">
        <f>H5-D5</f>
        <v>770.9227888338315</v>
      </c>
      <c r="K6" s="37">
        <f t="shared" si="0"/>
      </c>
      <c r="L6" s="35"/>
      <c r="M6" s="27"/>
      <c r="N6" s="27"/>
      <c r="O6" s="2">
        <f t="shared" si="1"/>
      </c>
    </row>
    <row r="7" spans="1:15" ht="12.75">
      <c r="A7" s="6">
        <v>0</v>
      </c>
      <c r="B7" s="47">
        <v>325</v>
      </c>
      <c r="C7" s="30">
        <f aca="true" t="shared" si="2" ref="C7:C38">IF(A7="","",B7/(1+$C$2)^A7)</f>
        <v>325</v>
      </c>
      <c r="D7" s="30">
        <f>IF(A7="","",B7*(1+$C$2)^($G$2-A7))</f>
        <v>818.4052879661684</v>
      </c>
      <c r="E7" s="8"/>
      <c r="F7" s="47"/>
      <c r="G7" s="30">
        <f aca="true" t="shared" si="3" ref="G7:G38">IF(A7="","",F7/(1+$C$2)^A7)</f>
        <v>0</v>
      </c>
      <c r="H7" s="32">
        <f>IF(A7="","",F7*(1+$C$2)^($G$2-A7))</f>
        <v>0</v>
      </c>
      <c r="J7" s="4"/>
      <c r="K7" s="37">
        <f t="shared" si="0"/>
      </c>
      <c r="L7" s="35"/>
      <c r="M7" s="27"/>
      <c r="N7" s="27"/>
      <c r="O7" s="2">
        <f t="shared" si="1"/>
      </c>
    </row>
    <row r="8" spans="1:15" ht="12.75">
      <c r="A8" s="6">
        <v>8</v>
      </c>
      <c r="B8" s="47"/>
      <c r="C8" s="30">
        <f t="shared" si="2"/>
        <v>0</v>
      </c>
      <c r="D8" s="30">
        <f aca="true" t="shared" si="4" ref="D8:D23">IF(A8="","",B8*(1+$C$2)^($G$2-A8))</f>
        <v>0</v>
      </c>
      <c r="E8" s="8"/>
      <c r="F8" s="47">
        <v>80</v>
      </c>
      <c r="G8" s="30">
        <f t="shared" si="3"/>
        <v>43.22151076015806</v>
      </c>
      <c r="H8" s="32">
        <f aca="true" t="shared" si="5" ref="H8:H23">IF(A8="","",F8*(1+$C$2)^($G$2-A8))</f>
        <v>108.83911680000003</v>
      </c>
      <c r="I8" s="43" t="s">
        <v>20</v>
      </c>
      <c r="K8" s="37">
        <f t="shared" si="0"/>
      </c>
      <c r="L8" s="35"/>
      <c r="M8" s="27"/>
      <c r="N8" s="27"/>
      <c r="O8" s="2">
        <f t="shared" si="1"/>
      </c>
    </row>
    <row r="9" spans="1:15" ht="12.75">
      <c r="A9" s="6">
        <v>9</v>
      </c>
      <c r="B9" s="47"/>
      <c r="C9" s="30">
        <f t="shared" si="2"/>
        <v>0</v>
      </c>
      <c r="D9" s="30">
        <f t="shared" si="4"/>
        <v>0</v>
      </c>
      <c r="E9" s="8"/>
      <c r="F9" s="47">
        <v>80</v>
      </c>
      <c r="G9" s="30">
        <f t="shared" si="3"/>
        <v>40.01991737051672</v>
      </c>
      <c r="H9" s="32">
        <f t="shared" si="5"/>
        <v>100.77696000000002</v>
      </c>
      <c r="I9" s="1" t="s">
        <v>21</v>
      </c>
      <c r="J9" s="34">
        <f>IF(A7="",0,IF(C5=0,0,G5/C5))</f>
        <v>1.9419816809220083</v>
      </c>
      <c r="K9" s="37">
        <f t="shared" si="0"/>
      </c>
      <c r="L9" s="35"/>
      <c r="M9" s="27"/>
      <c r="N9" s="27"/>
      <c r="O9" s="2">
        <f t="shared" si="1"/>
      </c>
    </row>
    <row r="10" spans="1:15" ht="12.75">
      <c r="A10" s="6">
        <v>10</v>
      </c>
      <c r="B10" s="47"/>
      <c r="C10" s="30">
        <f t="shared" si="2"/>
        <v>0</v>
      </c>
      <c r="D10" s="30">
        <f t="shared" si="4"/>
        <v>0</v>
      </c>
      <c r="E10" s="8"/>
      <c r="F10" s="47">
        <v>80</v>
      </c>
      <c r="G10" s="30">
        <f t="shared" si="3"/>
        <v>37.05547904677474</v>
      </c>
      <c r="H10" s="32">
        <f t="shared" si="5"/>
        <v>93.31200000000001</v>
      </c>
      <c r="K10" s="37">
        <f t="shared" si="0"/>
      </c>
      <c r="L10" s="35"/>
      <c r="M10" s="27"/>
      <c r="N10" s="27"/>
      <c r="O10" s="2">
        <f t="shared" si="1"/>
      </c>
    </row>
    <row r="11" spans="1:15" ht="12.75">
      <c r="A11" s="6">
        <v>11</v>
      </c>
      <c r="B11" s="47"/>
      <c r="C11" s="30">
        <f t="shared" si="2"/>
        <v>0</v>
      </c>
      <c r="D11" s="30">
        <f t="shared" si="4"/>
        <v>0</v>
      </c>
      <c r="E11" s="8"/>
      <c r="F11" s="47">
        <v>80</v>
      </c>
      <c r="G11" s="30">
        <f t="shared" si="3"/>
        <v>34.31062874701365</v>
      </c>
      <c r="H11" s="32">
        <f t="shared" si="5"/>
        <v>86.4</v>
      </c>
      <c r="I11" s="43" t="s">
        <v>22</v>
      </c>
      <c r="K11" s="37">
        <f t="shared" si="0"/>
      </c>
      <c r="L11" s="35"/>
      <c r="M11" s="27"/>
      <c r="N11" s="27"/>
      <c r="O11" s="2">
        <f t="shared" si="1"/>
      </c>
    </row>
    <row r="12" spans="1:15" ht="12.75">
      <c r="A12" s="6">
        <v>12</v>
      </c>
      <c r="B12" s="47"/>
      <c r="C12" s="30">
        <f t="shared" si="2"/>
        <v>0</v>
      </c>
      <c r="D12" s="30">
        <f t="shared" si="4"/>
        <v>0</v>
      </c>
      <c r="E12" s="8"/>
      <c r="F12" s="47">
        <v>1200</v>
      </c>
      <c r="G12" s="30">
        <f t="shared" si="3"/>
        <v>476.53651037518955</v>
      </c>
      <c r="H12" s="32">
        <f t="shared" si="5"/>
        <v>1200</v>
      </c>
      <c r="I12" s="1" t="s">
        <v>23</v>
      </c>
      <c r="J12" s="34">
        <f>IF(A7="",0,IF(C2=0,0,(H5-D5)/((1+C2)^G2-1)))</f>
        <v>507.79736756322484</v>
      </c>
      <c r="K12" s="37">
        <f t="shared" si="0"/>
      </c>
      <c r="L12" s="35"/>
      <c r="M12" s="27"/>
      <c r="N12" s="27"/>
      <c r="O12" s="2">
        <f t="shared" si="1"/>
      </c>
    </row>
    <row r="13" spans="1:15" ht="12.75">
      <c r="A13" s="6"/>
      <c r="B13" s="47"/>
      <c r="C13" s="30">
        <f t="shared" si="2"/>
      </c>
      <c r="D13" s="30">
        <f t="shared" si="4"/>
      </c>
      <c r="E13" s="8"/>
      <c r="F13" s="47"/>
      <c r="G13" s="30">
        <f t="shared" si="3"/>
      </c>
      <c r="H13" s="32">
        <f t="shared" si="5"/>
      </c>
      <c r="K13" s="37">
        <f t="shared" si="0"/>
      </c>
      <c r="L13" s="35"/>
      <c r="M13" s="27"/>
      <c r="N13" s="27"/>
      <c r="O13" s="2">
        <f t="shared" si="1"/>
      </c>
    </row>
    <row r="14" spans="1:15" ht="12.75">
      <c r="A14" s="6"/>
      <c r="B14" s="6"/>
      <c r="C14" s="30">
        <f t="shared" si="2"/>
      </c>
      <c r="D14" s="30">
        <f t="shared" si="4"/>
      </c>
      <c r="E14" s="8"/>
      <c r="F14" s="47"/>
      <c r="G14" s="30">
        <f t="shared" si="3"/>
      </c>
      <c r="H14" s="32">
        <f t="shared" si="5"/>
      </c>
      <c r="I14" s="43" t="s">
        <v>24</v>
      </c>
      <c r="K14" s="37">
        <f t="shared" si="0"/>
      </c>
      <c r="L14" s="35"/>
      <c r="M14" s="27"/>
      <c r="N14" s="27"/>
      <c r="O14" s="2">
        <f t="shared" si="1"/>
      </c>
    </row>
    <row r="15" spans="1:15" ht="12.75">
      <c r="A15" s="6"/>
      <c r="B15" s="6"/>
      <c r="C15" s="30">
        <f t="shared" si="2"/>
      </c>
      <c r="D15" s="30">
        <f t="shared" si="4"/>
      </c>
      <c r="E15" s="8"/>
      <c r="F15" s="47"/>
      <c r="G15" s="30">
        <f t="shared" si="3"/>
      </c>
      <c r="H15" s="32">
        <f t="shared" si="5"/>
      </c>
      <c r="I15" s="1" t="s">
        <v>25</v>
      </c>
      <c r="J15" s="34">
        <f>IF(G2=0,0,IF(C2=0,0,((H5-D5)*C2)/((1+C2)^G2-1)))</f>
        <v>40.62378940505799</v>
      </c>
      <c r="K15" s="37">
        <f t="shared" si="0"/>
      </c>
      <c r="L15" s="35"/>
      <c r="M15" s="27"/>
      <c r="N15" s="27"/>
      <c r="O15" s="2">
        <f t="shared" si="1"/>
      </c>
    </row>
    <row r="16" spans="1:15" ht="12.75">
      <c r="A16" s="6"/>
      <c r="B16" s="6"/>
      <c r="C16" s="30">
        <f t="shared" si="2"/>
      </c>
      <c r="D16" s="30">
        <f t="shared" si="4"/>
      </c>
      <c r="E16" s="8"/>
      <c r="F16" s="47"/>
      <c r="G16" s="30">
        <f t="shared" si="3"/>
      </c>
      <c r="H16" s="32">
        <f t="shared" si="5"/>
      </c>
      <c r="K16" s="37">
        <f t="shared" si="0"/>
      </c>
      <c r="L16" s="35"/>
      <c r="M16" s="27"/>
      <c r="N16" s="27"/>
      <c r="O16" s="2">
        <f t="shared" si="1"/>
      </c>
    </row>
    <row r="17" spans="1:15" ht="12.75">
      <c r="A17" s="6"/>
      <c r="B17" s="6"/>
      <c r="C17" s="30">
        <f t="shared" si="2"/>
      </c>
      <c r="D17" s="30">
        <f t="shared" si="4"/>
      </c>
      <c r="E17" s="8"/>
      <c r="F17" s="47"/>
      <c r="G17" s="30">
        <f t="shared" si="3"/>
      </c>
      <c r="H17" s="32">
        <f t="shared" si="5"/>
      </c>
      <c r="I17" s="43" t="s">
        <v>26</v>
      </c>
      <c r="K17" s="37">
        <f t="shared" si="0"/>
      </c>
      <c r="L17" s="35"/>
      <c r="M17" s="27"/>
      <c r="N17" s="27"/>
      <c r="O17" s="2">
        <f t="shared" si="1"/>
      </c>
    </row>
    <row r="18" spans="1:15" ht="12.75">
      <c r="A18" s="6"/>
      <c r="B18" s="6"/>
      <c r="C18" s="30">
        <f t="shared" si="2"/>
      </c>
      <c r="D18" s="30">
        <f t="shared" si="4"/>
      </c>
      <c r="E18" s="8"/>
      <c r="F18" s="47"/>
      <c r="G18" s="30">
        <f t="shared" si="3"/>
      </c>
      <c r="H18" s="32">
        <f t="shared" si="5"/>
      </c>
      <c r="J18" s="1" t="s">
        <v>27</v>
      </c>
      <c r="K18" s="37">
        <f t="shared" si="0"/>
      </c>
      <c r="L18" s="35"/>
      <c r="M18" s="27"/>
      <c r="N18" s="27"/>
      <c r="O18" s="2">
        <f t="shared" si="1"/>
      </c>
    </row>
    <row r="19" spans="1:15" ht="12.75">
      <c r="A19" s="6"/>
      <c r="B19" s="6"/>
      <c r="C19" s="30">
        <f t="shared" si="2"/>
      </c>
      <c r="D19" s="30">
        <f t="shared" si="4"/>
      </c>
      <c r="E19" s="8"/>
      <c r="F19" s="47"/>
      <c r="G19" s="30">
        <f t="shared" si="3"/>
      </c>
      <c r="H19" s="32">
        <f t="shared" si="5"/>
      </c>
      <c r="I19" s="1" t="s">
        <v>28</v>
      </c>
      <c r="J19" s="38">
        <v>0.13</v>
      </c>
      <c r="K19" s="37">
        <f t="shared" si="0"/>
      </c>
      <c r="L19" s="35"/>
      <c r="M19" s="27"/>
      <c r="N19" s="27"/>
      <c r="O19" s="2">
        <f aca="true" t="shared" si="6" ref="O19:O27">IF(L19="","",N19-M19)</f>
      </c>
    </row>
    <row r="20" spans="1:15" ht="12.75">
      <c r="A20" s="6"/>
      <c r="B20" s="6"/>
      <c r="C20" s="30">
        <f t="shared" si="2"/>
      </c>
      <c r="D20" s="30">
        <f t="shared" si="4"/>
      </c>
      <c r="E20" s="8"/>
      <c r="F20" s="47"/>
      <c r="G20" s="30">
        <f t="shared" si="3"/>
      </c>
      <c r="H20" s="32">
        <f t="shared" si="5"/>
      </c>
      <c r="I20" s="1" t="s">
        <v>29</v>
      </c>
      <c r="J20" s="38">
        <v>0.12</v>
      </c>
      <c r="K20" s="37">
        <f t="shared" si="0"/>
      </c>
      <c r="L20" s="35"/>
      <c r="M20" s="27"/>
      <c r="N20" s="27"/>
      <c r="O20" s="2">
        <f t="shared" si="6"/>
      </c>
    </row>
    <row r="21" spans="1:15" ht="12.75">
      <c r="A21" s="6"/>
      <c r="B21" s="6"/>
      <c r="C21" s="30">
        <f t="shared" si="2"/>
      </c>
      <c r="D21" s="30">
        <f t="shared" si="4"/>
      </c>
      <c r="E21" s="8"/>
      <c r="F21" s="47"/>
      <c r="G21" s="30">
        <f t="shared" si="3"/>
      </c>
      <c r="H21" s="32">
        <f t="shared" si="5"/>
      </c>
      <c r="K21" s="37">
        <f t="shared" si="0"/>
      </c>
      <c r="L21" s="26"/>
      <c r="M21" s="27"/>
      <c r="N21" s="27"/>
      <c r="O21" s="2">
        <f t="shared" si="6"/>
      </c>
    </row>
    <row r="22" spans="1:15" ht="12.75">
      <c r="A22" s="6"/>
      <c r="B22" s="6"/>
      <c r="C22" s="30">
        <f t="shared" si="2"/>
      </c>
      <c r="D22" s="30">
        <f t="shared" si="4"/>
      </c>
      <c r="E22" s="8"/>
      <c r="F22" s="47"/>
      <c r="G22" s="30">
        <f t="shared" si="3"/>
      </c>
      <c r="H22" s="32">
        <f t="shared" si="5"/>
      </c>
      <c r="I22" s="1" t="s">
        <v>30</v>
      </c>
      <c r="J22" s="45" t="str">
        <f>IF($L$2="","Use macro",$J$23+($L$27-$L$2)/25)</f>
        <v>Use macro</v>
      </c>
      <c r="K22" s="37">
        <f t="shared" si="0"/>
      </c>
      <c r="L22" s="35"/>
      <c r="M22" s="27"/>
      <c r="N22" s="27"/>
      <c r="O22" s="2">
        <f t="shared" si="6"/>
      </c>
    </row>
    <row r="23" spans="1:15" ht="12.75">
      <c r="A23" s="6"/>
      <c r="B23" s="6"/>
      <c r="C23" s="30">
        <f t="shared" si="2"/>
      </c>
      <c r="D23" s="30">
        <f t="shared" si="4"/>
      </c>
      <c r="E23" s="8"/>
      <c r="F23" s="47"/>
      <c r="G23" s="30">
        <f t="shared" si="3"/>
      </c>
      <c r="H23" s="32">
        <f t="shared" si="5"/>
      </c>
      <c r="I23" s="1" t="s">
        <v>31</v>
      </c>
      <c r="J23" s="46" t="str">
        <f>IF($L$2="","Use macro",VLOOKUP("=&gt;",$K$2:$L$27,2,FALSE))</f>
        <v>Use macro</v>
      </c>
      <c r="K23" s="37">
        <f t="shared" si="0"/>
      </c>
      <c r="L23" s="35"/>
      <c r="M23" s="27"/>
      <c r="N23" s="27"/>
      <c r="O23" s="2">
        <f t="shared" si="6"/>
      </c>
    </row>
    <row r="24" spans="1:15" ht="12.75">
      <c r="A24" s="6"/>
      <c r="B24" s="6"/>
      <c r="C24" s="30">
        <f t="shared" si="2"/>
      </c>
      <c r="D24" s="30">
        <f aca="true" t="shared" si="7" ref="D24:D39">IF(A24="","",B24*(1+$C$2)^($G$2-A24))</f>
      </c>
      <c r="E24" s="8"/>
      <c r="F24" s="6"/>
      <c r="G24" s="30">
        <f t="shared" si="3"/>
      </c>
      <c r="H24" s="32">
        <f aca="true" t="shared" si="8" ref="H24:H39">IF(A24="","",F24*(1+$C$2)^($G$2-A24))</f>
      </c>
      <c r="K24" s="37">
        <f t="shared" si="0"/>
      </c>
      <c r="L24" s="35"/>
      <c r="M24" s="27"/>
      <c r="N24" s="27"/>
      <c r="O24" s="2">
        <f t="shared" si="6"/>
      </c>
    </row>
    <row r="25" spans="1:15" ht="12.75">
      <c r="A25" s="6"/>
      <c r="B25" s="6"/>
      <c r="C25" s="30">
        <f t="shared" si="2"/>
      </c>
      <c r="D25" s="30">
        <f t="shared" si="7"/>
      </c>
      <c r="E25" s="8"/>
      <c r="F25" s="6"/>
      <c r="G25" s="30">
        <f t="shared" si="3"/>
      </c>
      <c r="H25" s="32">
        <f t="shared" si="8"/>
      </c>
      <c r="J25" s="44"/>
      <c r="K25" s="37">
        <f t="shared" si="0"/>
      </c>
      <c r="L25" s="35"/>
      <c r="M25" s="27"/>
      <c r="N25" s="27"/>
      <c r="O25" s="2">
        <f t="shared" si="6"/>
      </c>
    </row>
    <row r="26" spans="1:15" ht="12.75">
      <c r="A26" s="6"/>
      <c r="B26" s="6"/>
      <c r="C26" s="30">
        <f t="shared" si="2"/>
      </c>
      <c r="D26" s="30">
        <f t="shared" si="7"/>
      </c>
      <c r="E26" s="8"/>
      <c r="F26" s="6"/>
      <c r="G26" s="30">
        <f t="shared" si="3"/>
      </c>
      <c r="H26" s="32">
        <f t="shared" si="8"/>
      </c>
      <c r="K26" s="37">
        <f t="shared" si="0"/>
      </c>
      <c r="L26" s="35"/>
      <c r="M26" s="27"/>
      <c r="N26" s="27"/>
      <c r="O26" s="2">
        <f t="shared" si="6"/>
      </c>
    </row>
    <row r="27" spans="1:15" ht="12.75">
      <c r="A27" s="6"/>
      <c r="B27" s="6"/>
      <c r="C27" s="30">
        <f t="shared" si="2"/>
      </c>
      <c r="D27" s="30">
        <f t="shared" si="7"/>
      </c>
      <c r="E27" s="8"/>
      <c r="F27" s="6"/>
      <c r="G27" s="30">
        <f t="shared" si="3"/>
      </c>
      <c r="H27" s="32">
        <f t="shared" si="8"/>
      </c>
      <c r="K27" s="37">
        <f t="shared" si="0"/>
      </c>
      <c r="L27" s="35"/>
      <c r="M27" s="27"/>
      <c r="N27" s="27"/>
      <c r="O27" s="2">
        <f t="shared" si="6"/>
      </c>
    </row>
    <row r="28" spans="1:8" ht="12.75">
      <c r="A28" s="6"/>
      <c r="B28" s="6"/>
      <c r="C28" s="30">
        <f t="shared" si="2"/>
      </c>
      <c r="D28" s="30">
        <f t="shared" si="7"/>
      </c>
      <c r="E28" s="8"/>
      <c r="F28" s="6"/>
      <c r="G28" s="30">
        <f t="shared" si="3"/>
      </c>
      <c r="H28" s="32">
        <f t="shared" si="8"/>
      </c>
    </row>
    <row r="29" spans="1:14" ht="12.75">
      <c r="A29" s="6"/>
      <c r="B29" s="6"/>
      <c r="C29" s="30">
        <f t="shared" si="2"/>
      </c>
      <c r="D29" s="30">
        <f t="shared" si="7"/>
      </c>
      <c r="E29" s="8"/>
      <c r="F29" s="6"/>
      <c r="G29" s="30">
        <f t="shared" si="3"/>
      </c>
      <c r="H29" s="32">
        <f t="shared" si="8"/>
      </c>
      <c r="N29">
        <v>2</v>
      </c>
    </row>
    <row r="30" spans="1:8" ht="12.75">
      <c r="A30" s="6"/>
      <c r="B30" s="6"/>
      <c r="C30" s="30">
        <f t="shared" si="2"/>
      </c>
      <c r="D30" s="30">
        <f t="shared" si="7"/>
      </c>
      <c r="E30" s="8"/>
      <c r="F30" s="6"/>
      <c r="G30" s="30">
        <f t="shared" si="3"/>
      </c>
      <c r="H30" s="32">
        <f t="shared" si="8"/>
      </c>
    </row>
    <row r="31" spans="1:8" ht="12.75">
      <c r="A31" s="6"/>
      <c r="B31" s="6"/>
      <c r="C31" s="30">
        <f t="shared" si="2"/>
      </c>
      <c r="D31" s="30">
        <f t="shared" si="7"/>
      </c>
      <c r="E31" s="8"/>
      <c r="F31" s="6"/>
      <c r="G31" s="30">
        <f t="shared" si="3"/>
      </c>
      <c r="H31" s="32">
        <f t="shared" si="8"/>
      </c>
    </row>
    <row r="32" spans="1:8" ht="12.75">
      <c r="A32" s="6"/>
      <c r="B32" s="6"/>
      <c r="C32" s="30">
        <f t="shared" si="2"/>
      </c>
      <c r="D32" s="30">
        <f t="shared" si="7"/>
      </c>
      <c r="E32" s="8"/>
      <c r="F32" s="6"/>
      <c r="G32" s="30">
        <f t="shared" si="3"/>
      </c>
      <c r="H32" s="32">
        <f t="shared" si="8"/>
      </c>
    </row>
    <row r="33" spans="1:8" ht="12.75">
      <c r="A33" s="6"/>
      <c r="B33" s="6"/>
      <c r="C33" s="30">
        <f t="shared" si="2"/>
      </c>
      <c r="D33" s="30">
        <f t="shared" si="7"/>
      </c>
      <c r="E33" s="8"/>
      <c r="F33" s="6"/>
      <c r="G33" s="30">
        <f t="shared" si="3"/>
      </c>
      <c r="H33" s="32">
        <f t="shared" si="8"/>
      </c>
    </row>
    <row r="34" spans="1:8" ht="12.75">
      <c r="A34" s="6"/>
      <c r="B34" s="6"/>
      <c r="C34" s="30">
        <f t="shared" si="2"/>
      </c>
      <c r="D34" s="30">
        <f t="shared" si="7"/>
      </c>
      <c r="E34" s="8"/>
      <c r="F34" s="6"/>
      <c r="G34" s="30">
        <f t="shared" si="3"/>
      </c>
      <c r="H34" s="32">
        <f t="shared" si="8"/>
      </c>
    </row>
    <row r="35" spans="1:8" ht="12.75">
      <c r="A35" s="6"/>
      <c r="B35" s="6"/>
      <c r="C35" s="30">
        <f t="shared" si="2"/>
      </c>
      <c r="D35" s="30">
        <f t="shared" si="7"/>
      </c>
      <c r="E35" s="8"/>
      <c r="F35" s="6"/>
      <c r="G35" s="30">
        <f t="shared" si="3"/>
      </c>
      <c r="H35" s="32">
        <f t="shared" si="8"/>
      </c>
    </row>
    <row r="36" spans="1:8" ht="12.75">
      <c r="A36" s="6"/>
      <c r="B36" s="6"/>
      <c r="C36" s="30">
        <f t="shared" si="2"/>
      </c>
      <c r="D36" s="30">
        <f t="shared" si="7"/>
      </c>
      <c r="E36" s="8"/>
      <c r="F36" s="6"/>
      <c r="G36" s="30">
        <f t="shared" si="3"/>
      </c>
      <c r="H36" s="32">
        <f t="shared" si="8"/>
      </c>
    </row>
    <row r="37" spans="1:8" ht="12.75">
      <c r="A37" s="6"/>
      <c r="B37" s="6"/>
      <c r="C37" s="30">
        <f t="shared" si="2"/>
      </c>
      <c r="D37" s="30">
        <f t="shared" si="7"/>
      </c>
      <c r="E37" s="8"/>
      <c r="F37" s="6"/>
      <c r="G37" s="30">
        <f t="shared" si="3"/>
      </c>
      <c r="H37" s="32">
        <f t="shared" si="8"/>
      </c>
    </row>
    <row r="38" spans="1:8" ht="12.75">
      <c r="A38" s="6"/>
      <c r="B38" s="6"/>
      <c r="C38" s="30">
        <f t="shared" si="2"/>
      </c>
      <c r="D38" s="30">
        <f t="shared" si="7"/>
      </c>
      <c r="E38" s="8"/>
      <c r="F38" s="6"/>
      <c r="G38" s="30">
        <f t="shared" si="3"/>
      </c>
      <c r="H38" s="32">
        <f t="shared" si="8"/>
      </c>
    </row>
    <row r="39" spans="1:8" ht="12.75">
      <c r="A39" s="6"/>
      <c r="B39" s="6"/>
      <c r="C39" s="30">
        <f aca="true" t="shared" si="9" ref="C39:C70">IF(A39="","",B39/(1+$C$2)^A39)</f>
      </c>
      <c r="D39" s="30">
        <f t="shared" si="7"/>
      </c>
      <c r="E39" s="8"/>
      <c r="F39" s="6"/>
      <c r="G39" s="30">
        <f aca="true" t="shared" si="10" ref="G39:G70">IF(A39="","",F39/(1+$C$2)^A39)</f>
      </c>
      <c r="H39" s="32">
        <f t="shared" si="8"/>
      </c>
    </row>
    <row r="40" spans="1:8" ht="12.75">
      <c r="A40" s="6"/>
      <c r="B40" s="6"/>
      <c r="C40" s="30">
        <f t="shared" si="9"/>
      </c>
      <c r="D40" s="30">
        <f aca="true" t="shared" si="11" ref="D40:D55">IF(A40="","",B40*(1+$C$2)^($G$2-A40))</f>
      </c>
      <c r="E40" s="8"/>
      <c r="F40" s="6"/>
      <c r="G40" s="30">
        <f t="shared" si="10"/>
      </c>
      <c r="H40" s="32">
        <f aca="true" t="shared" si="12" ref="H40:H55">IF(A40="","",F40*(1+$C$2)^($G$2-A40))</f>
      </c>
    </row>
    <row r="41" spans="1:8" ht="12.75">
      <c r="A41" s="6"/>
      <c r="B41" s="6"/>
      <c r="C41" s="30">
        <f t="shared" si="9"/>
      </c>
      <c r="D41" s="30">
        <f t="shared" si="11"/>
      </c>
      <c r="E41" s="8"/>
      <c r="F41" s="6"/>
      <c r="G41" s="30">
        <f t="shared" si="10"/>
      </c>
      <c r="H41" s="32">
        <f t="shared" si="12"/>
      </c>
    </row>
    <row r="42" spans="1:8" ht="12.75">
      <c r="A42" s="6"/>
      <c r="B42" s="6"/>
      <c r="C42" s="30">
        <f t="shared" si="9"/>
      </c>
      <c r="D42" s="30">
        <f t="shared" si="11"/>
      </c>
      <c r="E42" s="8"/>
      <c r="F42" s="6"/>
      <c r="G42" s="30">
        <f t="shared" si="10"/>
      </c>
      <c r="H42" s="32">
        <f t="shared" si="12"/>
      </c>
    </row>
    <row r="43" spans="1:8" ht="12.75">
      <c r="A43" s="6"/>
      <c r="B43" s="6"/>
      <c r="C43" s="30">
        <f t="shared" si="9"/>
      </c>
      <c r="D43" s="30">
        <f t="shared" si="11"/>
      </c>
      <c r="E43" s="8"/>
      <c r="F43" s="6"/>
      <c r="G43" s="30">
        <f t="shared" si="10"/>
      </c>
      <c r="H43" s="32">
        <f t="shared" si="12"/>
      </c>
    </row>
    <row r="44" spans="1:8" ht="12.75">
      <c r="A44" s="6"/>
      <c r="B44" s="6"/>
      <c r="C44" s="30">
        <f t="shared" si="9"/>
      </c>
      <c r="D44" s="30">
        <f t="shared" si="11"/>
      </c>
      <c r="E44" s="8"/>
      <c r="F44" s="6"/>
      <c r="G44" s="30">
        <f t="shared" si="10"/>
      </c>
      <c r="H44" s="32">
        <f t="shared" si="12"/>
      </c>
    </row>
    <row r="45" spans="1:8" ht="12.75">
      <c r="A45" s="6"/>
      <c r="B45" s="6"/>
      <c r="C45" s="30">
        <f t="shared" si="9"/>
      </c>
      <c r="D45" s="30">
        <f t="shared" si="11"/>
      </c>
      <c r="E45" s="8"/>
      <c r="F45" s="6"/>
      <c r="G45" s="30">
        <f t="shared" si="10"/>
      </c>
      <c r="H45" s="32">
        <f t="shared" si="12"/>
      </c>
    </row>
    <row r="46" spans="1:8" ht="12.75">
      <c r="A46" s="6"/>
      <c r="B46" s="6"/>
      <c r="C46" s="30">
        <f t="shared" si="9"/>
      </c>
      <c r="D46" s="30">
        <f t="shared" si="11"/>
      </c>
      <c r="E46" s="8"/>
      <c r="F46" s="6"/>
      <c r="G46" s="30">
        <f t="shared" si="10"/>
      </c>
      <c r="H46" s="32">
        <f t="shared" si="12"/>
      </c>
    </row>
    <row r="47" spans="1:8" ht="12.75">
      <c r="A47" s="6"/>
      <c r="B47" s="6"/>
      <c r="C47" s="30">
        <f t="shared" si="9"/>
      </c>
      <c r="D47" s="30">
        <f t="shared" si="11"/>
      </c>
      <c r="E47" s="8"/>
      <c r="F47" s="6"/>
      <c r="G47" s="30">
        <f t="shared" si="10"/>
      </c>
      <c r="H47" s="32">
        <f t="shared" si="12"/>
      </c>
    </row>
    <row r="48" spans="1:8" ht="12.75">
      <c r="A48" s="6"/>
      <c r="B48" s="6"/>
      <c r="C48" s="30">
        <f t="shared" si="9"/>
      </c>
      <c r="D48" s="30">
        <f t="shared" si="11"/>
      </c>
      <c r="E48" s="8"/>
      <c r="F48" s="6"/>
      <c r="G48" s="30">
        <f t="shared" si="10"/>
      </c>
      <c r="H48" s="32">
        <f t="shared" si="12"/>
      </c>
    </row>
    <row r="49" spans="1:8" ht="12.75">
      <c r="A49" s="6"/>
      <c r="B49" s="6"/>
      <c r="C49" s="30">
        <f t="shared" si="9"/>
      </c>
      <c r="D49" s="30">
        <f t="shared" si="11"/>
      </c>
      <c r="E49" s="8"/>
      <c r="F49" s="6"/>
      <c r="G49" s="30">
        <f t="shared" si="10"/>
      </c>
      <c r="H49" s="32">
        <f t="shared" si="12"/>
      </c>
    </row>
    <row r="50" spans="1:8" ht="12.75">
      <c r="A50" s="6"/>
      <c r="B50" s="6"/>
      <c r="C50" s="30">
        <f t="shared" si="9"/>
      </c>
      <c r="D50" s="30">
        <f t="shared" si="11"/>
      </c>
      <c r="E50" s="8"/>
      <c r="F50" s="6"/>
      <c r="G50" s="30">
        <f t="shared" si="10"/>
      </c>
      <c r="H50" s="32">
        <f t="shared" si="12"/>
      </c>
    </row>
    <row r="51" spans="1:8" ht="12.75">
      <c r="A51" s="6"/>
      <c r="B51" s="6"/>
      <c r="C51" s="30">
        <f t="shared" si="9"/>
      </c>
      <c r="D51" s="30">
        <f t="shared" si="11"/>
      </c>
      <c r="E51" s="8"/>
      <c r="F51" s="6"/>
      <c r="G51" s="30">
        <f t="shared" si="10"/>
      </c>
      <c r="H51" s="32">
        <f t="shared" si="12"/>
      </c>
    </row>
    <row r="52" spans="1:8" ht="12.75">
      <c r="A52" s="6"/>
      <c r="B52" s="6"/>
      <c r="C52" s="30">
        <f t="shared" si="9"/>
      </c>
      <c r="D52" s="30">
        <f t="shared" si="11"/>
      </c>
      <c r="E52" s="8"/>
      <c r="F52" s="6"/>
      <c r="G52" s="30">
        <f t="shared" si="10"/>
      </c>
      <c r="H52" s="32">
        <f t="shared" si="12"/>
      </c>
    </row>
    <row r="53" spans="1:8" ht="12.75">
      <c r="A53" s="6"/>
      <c r="B53" s="6"/>
      <c r="C53" s="30">
        <f t="shared" si="9"/>
      </c>
      <c r="D53" s="30">
        <f t="shared" si="11"/>
      </c>
      <c r="E53" s="8"/>
      <c r="F53" s="6"/>
      <c r="G53" s="30">
        <f t="shared" si="10"/>
      </c>
      <c r="H53" s="32">
        <f t="shared" si="12"/>
      </c>
    </row>
    <row r="54" spans="1:8" ht="12.75">
      <c r="A54" s="6"/>
      <c r="B54" s="6"/>
      <c r="C54" s="30">
        <f t="shared" si="9"/>
      </c>
      <c r="D54" s="30">
        <f t="shared" si="11"/>
      </c>
      <c r="E54" s="8"/>
      <c r="F54" s="6"/>
      <c r="G54" s="30">
        <f t="shared" si="10"/>
      </c>
      <c r="H54" s="32">
        <f t="shared" si="12"/>
      </c>
    </row>
    <row r="55" spans="1:8" ht="12.75">
      <c r="A55" s="6"/>
      <c r="B55" s="6"/>
      <c r="C55" s="30">
        <f t="shared" si="9"/>
      </c>
      <c r="D55" s="30">
        <f t="shared" si="11"/>
      </c>
      <c r="E55" s="8"/>
      <c r="F55" s="6"/>
      <c r="G55" s="30">
        <f t="shared" si="10"/>
      </c>
      <c r="H55" s="32">
        <f t="shared" si="12"/>
      </c>
    </row>
    <row r="56" spans="1:8" ht="12.75">
      <c r="A56" s="6"/>
      <c r="B56" s="6"/>
      <c r="C56" s="30">
        <f t="shared" si="9"/>
      </c>
      <c r="D56" s="30">
        <f aca="true" t="shared" si="13" ref="D56:D71">IF(A56="","",B56*(1+$C$2)^($G$2-A56))</f>
      </c>
      <c r="E56" s="8"/>
      <c r="F56" s="6"/>
      <c r="G56" s="30">
        <f t="shared" si="10"/>
      </c>
      <c r="H56" s="32">
        <f aca="true" t="shared" si="14" ref="H56:H71">IF(A56="","",F56*(1+$C$2)^($G$2-A56))</f>
      </c>
    </row>
    <row r="57" spans="1:8" ht="12.75">
      <c r="A57" s="6"/>
      <c r="B57" s="6"/>
      <c r="C57" s="30">
        <f t="shared" si="9"/>
      </c>
      <c r="D57" s="30">
        <f t="shared" si="13"/>
      </c>
      <c r="E57" s="8"/>
      <c r="F57" s="6"/>
      <c r="G57" s="30">
        <f t="shared" si="10"/>
      </c>
      <c r="H57" s="32">
        <f t="shared" si="14"/>
      </c>
    </row>
    <row r="58" spans="1:8" ht="12.75">
      <c r="A58" s="6"/>
      <c r="B58" s="6"/>
      <c r="C58" s="30">
        <f t="shared" si="9"/>
      </c>
      <c r="D58" s="30">
        <f t="shared" si="13"/>
      </c>
      <c r="E58" s="8"/>
      <c r="F58" s="6"/>
      <c r="G58" s="30">
        <f t="shared" si="10"/>
      </c>
      <c r="H58" s="32">
        <f t="shared" si="14"/>
      </c>
    </row>
    <row r="59" spans="1:8" ht="12.75">
      <c r="A59" s="6"/>
      <c r="B59" s="6"/>
      <c r="C59" s="30">
        <f t="shared" si="9"/>
      </c>
      <c r="D59" s="30">
        <f t="shared" si="13"/>
      </c>
      <c r="E59" s="8"/>
      <c r="F59" s="6"/>
      <c r="G59" s="30">
        <f t="shared" si="10"/>
      </c>
      <c r="H59" s="32">
        <f t="shared" si="14"/>
      </c>
    </row>
    <row r="60" spans="1:8" ht="12.75">
      <c r="A60" s="6"/>
      <c r="B60" s="6"/>
      <c r="C60" s="30">
        <f t="shared" si="9"/>
      </c>
      <c r="D60" s="30">
        <f t="shared" si="13"/>
      </c>
      <c r="E60" s="8"/>
      <c r="F60" s="6"/>
      <c r="G60" s="30">
        <f t="shared" si="10"/>
      </c>
      <c r="H60" s="32">
        <f t="shared" si="14"/>
      </c>
    </row>
    <row r="61" spans="1:8" ht="12.75">
      <c r="A61" s="6"/>
      <c r="B61" s="6"/>
      <c r="C61" s="30">
        <f t="shared" si="9"/>
      </c>
      <c r="D61" s="30">
        <f t="shared" si="13"/>
      </c>
      <c r="E61" s="8"/>
      <c r="F61" s="6"/>
      <c r="G61" s="30">
        <f t="shared" si="10"/>
      </c>
      <c r="H61" s="32">
        <f t="shared" si="14"/>
      </c>
    </row>
    <row r="62" spans="1:8" ht="12.75">
      <c r="A62" s="6"/>
      <c r="B62" s="6"/>
      <c r="C62" s="30">
        <f t="shared" si="9"/>
      </c>
      <c r="D62" s="30">
        <f t="shared" si="13"/>
      </c>
      <c r="E62" s="8"/>
      <c r="F62" s="6"/>
      <c r="G62" s="30">
        <f t="shared" si="10"/>
      </c>
      <c r="H62" s="32">
        <f t="shared" si="14"/>
      </c>
    </row>
    <row r="63" spans="1:8" ht="12.75">
      <c r="A63" s="6"/>
      <c r="B63" s="6"/>
      <c r="C63" s="30">
        <f t="shared" si="9"/>
      </c>
      <c r="D63" s="30">
        <f t="shared" si="13"/>
      </c>
      <c r="E63" s="8"/>
      <c r="F63" s="6"/>
      <c r="G63" s="30">
        <f t="shared" si="10"/>
      </c>
      <c r="H63" s="32">
        <f t="shared" si="14"/>
      </c>
    </row>
    <row r="64" spans="1:8" ht="12.75">
      <c r="A64" s="6"/>
      <c r="B64" s="6"/>
      <c r="C64" s="30">
        <f t="shared" si="9"/>
      </c>
      <c r="D64" s="30">
        <f t="shared" si="13"/>
      </c>
      <c r="E64" s="8"/>
      <c r="F64" s="6"/>
      <c r="G64" s="30">
        <f t="shared" si="10"/>
      </c>
      <c r="H64" s="32">
        <f t="shared" si="14"/>
      </c>
    </row>
    <row r="65" spans="1:8" ht="12.75">
      <c r="A65" s="6"/>
      <c r="B65" s="6"/>
      <c r="C65" s="30">
        <f t="shared" si="9"/>
      </c>
      <c r="D65" s="30">
        <f t="shared" si="13"/>
      </c>
      <c r="E65" s="8"/>
      <c r="F65" s="6"/>
      <c r="G65" s="30">
        <f t="shared" si="10"/>
      </c>
      <c r="H65" s="32">
        <f t="shared" si="14"/>
      </c>
    </row>
    <row r="66" spans="1:8" ht="12.75">
      <c r="A66" s="6"/>
      <c r="B66" s="6"/>
      <c r="C66" s="30">
        <f t="shared" si="9"/>
      </c>
      <c r="D66" s="30">
        <f t="shared" si="13"/>
      </c>
      <c r="E66" s="8"/>
      <c r="F66" s="6"/>
      <c r="G66" s="30">
        <f t="shared" si="10"/>
      </c>
      <c r="H66" s="32">
        <f t="shared" si="14"/>
      </c>
    </row>
    <row r="67" spans="1:8" ht="12.75">
      <c r="A67" s="6"/>
      <c r="B67" s="6"/>
      <c r="C67" s="30">
        <f t="shared" si="9"/>
      </c>
      <c r="D67" s="30">
        <f t="shared" si="13"/>
      </c>
      <c r="E67" s="8"/>
      <c r="F67" s="6"/>
      <c r="G67" s="30">
        <f t="shared" si="10"/>
      </c>
      <c r="H67" s="32">
        <f t="shared" si="14"/>
      </c>
    </row>
    <row r="68" spans="1:8" ht="12.75">
      <c r="A68" s="6"/>
      <c r="B68" s="6"/>
      <c r="C68" s="30">
        <f t="shared" si="9"/>
      </c>
      <c r="D68" s="30">
        <f t="shared" si="13"/>
      </c>
      <c r="E68" s="8"/>
      <c r="F68" s="6"/>
      <c r="G68" s="30">
        <f t="shared" si="10"/>
      </c>
      <c r="H68" s="32">
        <f t="shared" si="14"/>
      </c>
    </row>
    <row r="69" spans="1:8" ht="12.75">
      <c r="A69" s="6"/>
      <c r="B69" s="6"/>
      <c r="C69" s="30">
        <f t="shared" si="9"/>
      </c>
      <c r="D69" s="30">
        <f t="shared" si="13"/>
      </c>
      <c r="E69" s="8"/>
      <c r="F69" s="6"/>
      <c r="G69" s="30">
        <f t="shared" si="10"/>
      </c>
      <c r="H69" s="32">
        <f t="shared" si="14"/>
      </c>
    </row>
    <row r="70" spans="1:8" ht="12.75">
      <c r="A70" s="6"/>
      <c r="B70" s="6"/>
      <c r="C70" s="30">
        <f t="shared" si="9"/>
      </c>
      <c r="D70" s="30">
        <f t="shared" si="13"/>
      </c>
      <c r="E70" s="8"/>
      <c r="F70" s="6"/>
      <c r="G70" s="30">
        <f t="shared" si="10"/>
      </c>
      <c r="H70" s="32">
        <f t="shared" si="14"/>
      </c>
    </row>
    <row r="71" spans="1:8" ht="12.75">
      <c r="A71" s="6"/>
      <c r="B71" s="6"/>
      <c r="C71" s="30">
        <f aca="true" t="shared" si="15" ref="C71:C106">IF(A71="","",B71/(1+$C$2)^A71)</f>
      </c>
      <c r="D71" s="30">
        <f t="shared" si="13"/>
      </c>
      <c r="E71" s="8"/>
      <c r="F71" s="6"/>
      <c r="G71" s="30">
        <f aca="true" t="shared" si="16" ref="G71:G106">IF(A71="","",F71/(1+$C$2)^A71)</f>
      </c>
      <c r="H71" s="32">
        <f t="shared" si="14"/>
      </c>
    </row>
    <row r="72" spans="1:8" ht="12.75">
      <c r="A72" s="6"/>
      <c r="B72" s="6"/>
      <c r="C72" s="30">
        <f t="shared" si="15"/>
      </c>
      <c r="D72" s="30">
        <f aca="true" t="shared" si="17" ref="D72:D87">IF(A72="","",B72*(1+$C$2)^($G$2-A72))</f>
      </c>
      <c r="E72" s="8"/>
      <c r="F72" s="6"/>
      <c r="G72" s="30">
        <f t="shared" si="16"/>
      </c>
      <c r="H72" s="32">
        <f aca="true" t="shared" si="18" ref="H72:H87">IF(A72="","",F72*(1+$C$2)^($G$2-A72))</f>
      </c>
    </row>
    <row r="73" spans="1:8" ht="12.75">
      <c r="A73" s="6"/>
      <c r="B73" s="6"/>
      <c r="C73" s="30">
        <f t="shared" si="15"/>
      </c>
      <c r="D73" s="30">
        <f t="shared" si="17"/>
      </c>
      <c r="E73" s="8"/>
      <c r="F73" s="6"/>
      <c r="G73" s="30">
        <f t="shared" si="16"/>
      </c>
      <c r="H73" s="32">
        <f t="shared" si="18"/>
      </c>
    </row>
    <row r="74" spans="1:8" ht="12.75">
      <c r="A74" s="6"/>
      <c r="B74" s="6"/>
      <c r="C74" s="30">
        <f t="shared" si="15"/>
      </c>
      <c r="D74" s="30">
        <f t="shared" si="17"/>
      </c>
      <c r="E74" s="8"/>
      <c r="F74" s="6"/>
      <c r="G74" s="30">
        <f t="shared" si="16"/>
      </c>
      <c r="H74" s="32">
        <f t="shared" si="18"/>
      </c>
    </row>
    <row r="75" spans="1:8" ht="12.75">
      <c r="A75" s="6"/>
      <c r="B75" s="6"/>
      <c r="C75" s="30">
        <f t="shared" si="15"/>
      </c>
      <c r="D75" s="30">
        <f t="shared" si="17"/>
      </c>
      <c r="E75" s="8"/>
      <c r="F75" s="6"/>
      <c r="G75" s="30">
        <f t="shared" si="16"/>
      </c>
      <c r="H75" s="32">
        <f t="shared" si="18"/>
      </c>
    </row>
    <row r="76" spans="1:8" ht="12.75">
      <c r="A76" s="6"/>
      <c r="B76" s="6"/>
      <c r="C76" s="30">
        <f t="shared" si="15"/>
      </c>
      <c r="D76" s="30">
        <f t="shared" si="17"/>
      </c>
      <c r="E76" s="8"/>
      <c r="F76" s="6"/>
      <c r="G76" s="30">
        <f t="shared" si="16"/>
      </c>
      <c r="H76" s="32">
        <f t="shared" si="18"/>
      </c>
    </row>
    <row r="77" spans="1:8" ht="12.75">
      <c r="A77" s="6"/>
      <c r="B77" s="6"/>
      <c r="C77" s="30">
        <f t="shared" si="15"/>
      </c>
      <c r="D77" s="30">
        <f t="shared" si="17"/>
      </c>
      <c r="E77" s="8"/>
      <c r="F77" s="6"/>
      <c r="G77" s="30">
        <f t="shared" si="16"/>
      </c>
      <c r="H77" s="32">
        <f t="shared" si="18"/>
      </c>
    </row>
    <row r="78" spans="1:8" ht="12.75">
      <c r="A78" s="6"/>
      <c r="B78" s="6"/>
      <c r="C78" s="30">
        <f t="shared" si="15"/>
      </c>
      <c r="D78" s="30">
        <f t="shared" si="17"/>
      </c>
      <c r="E78" s="8"/>
      <c r="F78" s="6"/>
      <c r="G78" s="30">
        <f t="shared" si="16"/>
      </c>
      <c r="H78" s="32">
        <f t="shared" si="18"/>
      </c>
    </row>
    <row r="79" spans="1:8" ht="12.75">
      <c r="A79" s="6"/>
      <c r="B79" s="6"/>
      <c r="C79" s="30">
        <f t="shared" si="15"/>
      </c>
      <c r="D79" s="30">
        <f t="shared" si="17"/>
      </c>
      <c r="E79" s="8"/>
      <c r="F79" s="6"/>
      <c r="G79" s="30">
        <f t="shared" si="16"/>
      </c>
      <c r="H79" s="32">
        <f t="shared" si="18"/>
      </c>
    </row>
    <row r="80" spans="1:8" ht="12.75">
      <c r="A80" s="6"/>
      <c r="B80" s="6"/>
      <c r="C80" s="30">
        <f t="shared" si="15"/>
      </c>
      <c r="D80" s="30">
        <f t="shared" si="17"/>
      </c>
      <c r="E80" s="8"/>
      <c r="F80" s="6"/>
      <c r="G80" s="30">
        <f t="shared" si="16"/>
      </c>
      <c r="H80" s="32">
        <f t="shared" si="18"/>
      </c>
    </row>
    <row r="81" spans="1:8" ht="12.75">
      <c r="A81" s="6"/>
      <c r="B81" s="6"/>
      <c r="C81" s="30">
        <f t="shared" si="15"/>
      </c>
      <c r="D81" s="30">
        <f t="shared" si="17"/>
      </c>
      <c r="E81" s="8"/>
      <c r="F81" s="6"/>
      <c r="G81" s="30">
        <f t="shared" si="16"/>
      </c>
      <c r="H81" s="32">
        <f t="shared" si="18"/>
      </c>
    </row>
    <row r="82" spans="1:8" ht="12.75">
      <c r="A82" s="6"/>
      <c r="B82" s="6"/>
      <c r="C82" s="30">
        <f t="shared" si="15"/>
      </c>
      <c r="D82" s="30">
        <f t="shared" si="17"/>
      </c>
      <c r="E82" s="8"/>
      <c r="F82" s="6"/>
      <c r="G82" s="30">
        <f t="shared" si="16"/>
      </c>
      <c r="H82" s="32">
        <f t="shared" si="18"/>
      </c>
    </row>
    <row r="83" spans="1:8" ht="12.75">
      <c r="A83" s="6"/>
      <c r="B83" s="6"/>
      <c r="C83" s="30">
        <f t="shared" si="15"/>
      </c>
      <c r="D83" s="30">
        <f t="shared" si="17"/>
      </c>
      <c r="E83" s="8"/>
      <c r="F83" s="6"/>
      <c r="G83" s="30">
        <f t="shared" si="16"/>
      </c>
      <c r="H83" s="32">
        <f t="shared" si="18"/>
      </c>
    </row>
    <row r="84" spans="1:8" ht="12.75">
      <c r="A84" s="6"/>
      <c r="B84" s="6"/>
      <c r="C84" s="30">
        <f t="shared" si="15"/>
      </c>
      <c r="D84" s="30">
        <f t="shared" si="17"/>
      </c>
      <c r="E84" s="8"/>
      <c r="F84" s="6"/>
      <c r="G84" s="30">
        <f t="shared" si="16"/>
      </c>
      <c r="H84" s="32">
        <f t="shared" si="18"/>
      </c>
    </row>
    <row r="85" spans="1:8" ht="12.75">
      <c r="A85" s="6"/>
      <c r="B85" s="6"/>
      <c r="C85" s="30">
        <f t="shared" si="15"/>
      </c>
      <c r="D85" s="30">
        <f t="shared" si="17"/>
      </c>
      <c r="E85" s="8"/>
      <c r="F85" s="6"/>
      <c r="G85" s="30">
        <f t="shared" si="16"/>
      </c>
      <c r="H85" s="32">
        <f t="shared" si="18"/>
      </c>
    </row>
    <row r="86" spans="1:8" ht="12.75">
      <c r="A86" s="6"/>
      <c r="B86" s="6"/>
      <c r="C86" s="30">
        <f t="shared" si="15"/>
      </c>
      <c r="D86" s="30">
        <f t="shared" si="17"/>
      </c>
      <c r="E86" s="8"/>
      <c r="F86" s="6"/>
      <c r="G86" s="30">
        <f t="shared" si="16"/>
      </c>
      <c r="H86" s="32">
        <f t="shared" si="18"/>
      </c>
    </row>
    <row r="87" spans="1:8" ht="12.75">
      <c r="A87" s="6"/>
      <c r="B87" s="6"/>
      <c r="C87" s="30">
        <f t="shared" si="15"/>
      </c>
      <c r="D87" s="30">
        <f t="shared" si="17"/>
      </c>
      <c r="E87" s="8"/>
      <c r="F87" s="6"/>
      <c r="G87" s="30">
        <f t="shared" si="16"/>
      </c>
      <c r="H87" s="32">
        <f t="shared" si="18"/>
      </c>
    </row>
    <row r="88" spans="1:8" ht="12.75">
      <c r="A88" s="6"/>
      <c r="B88" s="6"/>
      <c r="C88" s="30">
        <f t="shared" si="15"/>
      </c>
      <c r="D88" s="30">
        <f aca="true" t="shared" si="19" ref="D88:D103">IF(A88="","",B88*(1+$C$2)^($G$2-A88))</f>
      </c>
      <c r="E88" s="8"/>
      <c r="F88" s="6"/>
      <c r="G88" s="30">
        <f t="shared" si="16"/>
      </c>
      <c r="H88" s="32">
        <f aca="true" t="shared" si="20" ref="H88:H103">IF(A88="","",F88*(1+$C$2)^($G$2-A88))</f>
      </c>
    </row>
    <row r="89" spans="1:8" ht="12.75">
      <c r="A89" s="6"/>
      <c r="B89" s="6"/>
      <c r="C89" s="30">
        <f t="shared" si="15"/>
      </c>
      <c r="D89" s="30">
        <f t="shared" si="19"/>
      </c>
      <c r="E89" s="8"/>
      <c r="F89" s="6"/>
      <c r="G89" s="30">
        <f t="shared" si="16"/>
      </c>
      <c r="H89" s="32">
        <f t="shared" si="20"/>
      </c>
    </row>
    <row r="90" spans="1:8" ht="12.75">
      <c r="A90" s="6"/>
      <c r="B90" s="6"/>
      <c r="C90" s="30">
        <f t="shared" si="15"/>
      </c>
      <c r="D90" s="30">
        <f t="shared" si="19"/>
      </c>
      <c r="E90" s="8"/>
      <c r="F90" s="6"/>
      <c r="G90" s="30">
        <f t="shared" si="16"/>
      </c>
      <c r="H90" s="32">
        <f t="shared" si="20"/>
      </c>
    </row>
    <row r="91" spans="1:8" ht="12.75">
      <c r="A91" s="6"/>
      <c r="B91" s="6"/>
      <c r="C91" s="30">
        <f t="shared" si="15"/>
      </c>
      <c r="D91" s="30">
        <f t="shared" si="19"/>
      </c>
      <c r="E91" s="8"/>
      <c r="F91" s="6"/>
      <c r="G91" s="30">
        <f t="shared" si="16"/>
      </c>
      <c r="H91" s="32">
        <f t="shared" si="20"/>
      </c>
    </row>
    <row r="92" spans="1:8" ht="12.75">
      <c r="A92" s="6"/>
      <c r="B92" s="6"/>
      <c r="C92" s="30">
        <f t="shared" si="15"/>
      </c>
      <c r="D92" s="30">
        <f t="shared" si="19"/>
      </c>
      <c r="E92" s="8"/>
      <c r="F92" s="6"/>
      <c r="G92" s="30">
        <f t="shared" si="16"/>
      </c>
      <c r="H92" s="32">
        <f t="shared" si="20"/>
      </c>
    </row>
    <row r="93" spans="1:8" ht="12.75">
      <c r="A93" s="6"/>
      <c r="B93" s="6"/>
      <c r="C93" s="30">
        <f t="shared" si="15"/>
      </c>
      <c r="D93" s="30">
        <f t="shared" si="19"/>
      </c>
      <c r="E93" s="8"/>
      <c r="F93" s="6"/>
      <c r="G93" s="30">
        <f t="shared" si="16"/>
      </c>
      <c r="H93" s="32">
        <f t="shared" si="20"/>
      </c>
    </row>
    <row r="94" spans="1:8" ht="12.75">
      <c r="A94" s="6"/>
      <c r="B94" s="6"/>
      <c r="C94" s="30">
        <f t="shared" si="15"/>
      </c>
      <c r="D94" s="30">
        <f t="shared" si="19"/>
      </c>
      <c r="E94" s="8"/>
      <c r="F94" s="6"/>
      <c r="G94" s="30">
        <f t="shared" si="16"/>
      </c>
      <c r="H94" s="32">
        <f t="shared" si="20"/>
      </c>
    </row>
    <row r="95" spans="1:8" ht="12.75">
      <c r="A95" s="6"/>
      <c r="B95" s="6"/>
      <c r="C95" s="30">
        <f t="shared" si="15"/>
      </c>
      <c r="D95" s="30">
        <f t="shared" si="19"/>
      </c>
      <c r="E95" s="8"/>
      <c r="F95" s="6"/>
      <c r="G95" s="30">
        <f t="shared" si="16"/>
      </c>
      <c r="H95" s="32">
        <f t="shared" si="20"/>
      </c>
    </row>
    <row r="96" spans="1:8" ht="12.75">
      <c r="A96" s="6"/>
      <c r="B96" s="6"/>
      <c r="C96" s="30">
        <f t="shared" si="15"/>
      </c>
      <c r="D96" s="30">
        <f t="shared" si="19"/>
      </c>
      <c r="E96" s="8"/>
      <c r="F96" s="6"/>
      <c r="G96" s="30">
        <f t="shared" si="16"/>
      </c>
      <c r="H96" s="32">
        <f t="shared" si="20"/>
      </c>
    </row>
    <row r="97" spans="1:8" ht="12.75">
      <c r="A97" s="6"/>
      <c r="B97" s="6"/>
      <c r="C97" s="30">
        <f t="shared" si="15"/>
      </c>
      <c r="D97" s="30">
        <f t="shared" si="19"/>
      </c>
      <c r="E97" s="8"/>
      <c r="F97" s="6"/>
      <c r="G97" s="30">
        <f t="shared" si="16"/>
      </c>
      <c r="H97" s="32">
        <f t="shared" si="20"/>
      </c>
    </row>
    <row r="98" spans="1:8" ht="12.75">
      <c r="A98" s="6"/>
      <c r="B98" s="6"/>
      <c r="C98" s="30">
        <f t="shared" si="15"/>
      </c>
      <c r="D98" s="30">
        <f t="shared" si="19"/>
      </c>
      <c r="E98" s="8"/>
      <c r="F98" s="6"/>
      <c r="G98" s="30">
        <f t="shared" si="16"/>
      </c>
      <c r="H98" s="32">
        <f t="shared" si="20"/>
      </c>
    </row>
    <row r="99" spans="1:8" ht="12.75">
      <c r="A99" s="6"/>
      <c r="B99" s="6"/>
      <c r="C99" s="30">
        <f t="shared" si="15"/>
      </c>
      <c r="D99" s="30">
        <f t="shared" si="19"/>
      </c>
      <c r="E99" s="8"/>
      <c r="F99" s="6"/>
      <c r="G99" s="30">
        <f t="shared" si="16"/>
      </c>
      <c r="H99" s="32">
        <f t="shared" si="20"/>
      </c>
    </row>
    <row r="100" spans="1:8" ht="12.75">
      <c r="A100" s="6"/>
      <c r="B100" s="6"/>
      <c r="C100" s="30">
        <f t="shared" si="15"/>
      </c>
      <c r="D100" s="30">
        <f t="shared" si="19"/>
      </c>
      <c r="E100" s="8"/>
      <c r="F100" s="6"/>
      <c r="G100" s="30">
        <f t="shared" si="16"/>
      </c>
      <c r="H100" s="32">
        <f t="shared" si="20"/>
      </c>
    </row>
    <row r="101" spans="1:8" ht="12.75">
      <c r="A101" s="6"/>
      <c r="B101" s="6"/>
      <c r="C101" s="30">
        <f t="shared" si="15"/>
      </c>
      <c r="D101" s="30">
        <f t="shared" si="19"/>
      </c>
      <c r="E101" s="8"/>
      <c r="F101" s="6"/>
      <c r="G101" s="30">
        <f t="shared" si="16"/>
      </c>
      <c r="H101" s="32">
        <f t="shared" si="20"/>
      </c>
    </row>
    <row r="102" spans="1:8" ht="12.75">
      <c r="A102" s="6"/>
      <c r="B102" s="6"/>
      <c r="C102" s="30">
        <f t="shared" si="15"/>
      </c>
      <c r="D102" s="30">
        <f t="shared" si="19"/>
      </c>
      <c r="E102" s="8"/>
      <c r="F102" s="6"/>
      <c r="G102" s="30">
        <f t="shared" si="16"/>
      </c>
      <c r="H102" s="32">
        <f t="shared" si="20"/>
      </c>
    </row>
    <row r="103" spans="1:8" ht="12.75">
      <c r="A103" s="6"/>
      <c r="B103" s="6"/>
      <c r="C103" s="30">
        <f t="shared" si="15"/>
      </c>
      <c r="D103" s="30">
        <f t="shared" si="19"/>
      </c>
      <c r="E103" s="8"/>
      <c r="F103" s="6"/>
      <c r="G103" s="30">
        <f t="shared" si="16"/>
      </c>
      <c r="H103" s="32">
        <f t="shared" si="20"/>
      </c>
    </row>
    <row r="104" spans="1:8" ht="12.75">
      <c r="A104" s="6"/>
      <c r="B104" s="6"/>
      <c r="C104" s="30">
        <f t="shared" si="15"/>
      </c>
      <c r="D104" s="30">
        <f>IF(A104="","",B104*(1+$C$2)^($G$2-A104))</f>
      </c>
      <c r="E104" s="8"/>
      <c r="F104" s="6"/>
      <c r="G104" s="30">
        <f t="shared" si="16"/>
      </c>
      <c r="H104" s="32">
        <f>IF(A104="","",F104*(1+$C$2)^($G$2-A104))</f>
      </c>
    </row>
    <row r="105" spans="1:8" ht="12.75">
      <c r="A105" s="6"/>
      <c r="B105" s="6"/>
      <c r="C105" s="30">
        <f t="shared" si="15"/>
      </c>
      <c r="D105" s="30">
        <f>IF(A105="","",B105*(1+$C$2)^($G$2-A105))</f>
      </c>
      <c r="E105" s="8"/>
      <c r="F105" s="6"/>
      <c r="G105" s="30">
        <f t="shared" si="16"/>
      </c>
      <c r="H105" s="32">
        <f>IF(A105="","",F105*(1+$C$2)^($G$2-A105))</f>
      </c>
    </row>
    <row r="106" spans="1:8" ht="13.5" thickBot="1">
      <c r="A106" s="13"/>
      <c r="B106" s="13"/>
      <c r="C106" s="31">
        <f t="shared" si="15"/>
      </c>
      <c r="D106" s="30">
        <f>IF(A106="","",B106*(1+$C$2)^($G$2-A106))</f>
      </c>
      <c r="E106" s="14"/>
      <c r="F106" s="13"/>
      <c r="G106" s="31">
        <f t="shared" si="16"/>
      </c>
      <c r="H106" s="32">
        <f>IF(A106="","",F106*(1+$C$2)^($G$2-A106))</f>
      </c>
    </row>
    <row r="107" spans="7:8" ht="12.75">
      <c r="G107" s="33"/>
      <c r="H107" s="33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 - IPEF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Critérios de Avaliação de Projetos - Excel 97</dc:title>
  <dc:subject>Matemática Financeira na Gestão Florestal</dc:subject>
  <dc:creator>Luiz Carlos Estraviz Rodriguez</dc:creator>
  <cp:keywords>VLP, TIR, B/C</cp:keywords>
  <dc:description>Planilha para cálculo do Valor Líquido Presente (VLP), Taxa Interna de Retorno (TIR) e Razão Benefício/Custo (B/C).</dc:description>
  <cp:lastModifiedBy>sai</cp:lastModifiedBy>
  <cp:lastPrinted>1999-06-28T20:00:04Z</cp:lastPrinted>
  <dcterms:created xsi:type="dcterms:W3CDTF">1997-11-10T01:20:09Z</dcterms:created>
  <dcterms:modified xsi:type="dcterms:W3CDTF">2007-06-19T18:11:10Z</dcterms:modified>
  <cp:category/>
  <cp:version/>
  <cp:contentType/>
  <cp:contentStatus/>
</cp:coreProperties>
</file>