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napaulaleme/Documents/2020/Academico/Aulas PRO/PRO3213/Ana Paula/[IV] Módulo Engenharia Economica/Juros compostos/"/>
    </mc:Choice>
  </mc:AlternateContent>
  <xr:revisionPtr revIDLastSave="0" documentId="8_{A1FD0121-FAA2-9F41-AED3-2D81FF01803F}" xr6:coauthVersionLast="45" xr6:coauthVersionMax="45" xr10:uidLastSave="{00000000-0000-0000-0000-000000000000}"/>
  <bookViews>
    <workbookView xWindow="0" yWindow="0" windowWidth="28800" windowHeight="18000" xr2:uid="{42F0C79E-8C39-8643-8429-EE1E8C9745BE}"/>
  </bookViews>
  <sheets>
    <sheet name="EX01" sheetId="1" r:id="rId1"/>
    <sheet name="EX02" sheetId="2" r:id="rId2"/>
    <sheet name="Ex03" sheetId="3" r:id="rId3"/>
    <sheet name="Ex04" sheetId="4" r:id="rId4"/>
    <sheet name="Ex05" sheetId="5" r:id="rId5"/>
    <sheet name="EX06" sheetId="6" r:id="rId6"/>
    <sheet name="Ex.07" sheetId="7" r:id="rId7"/>
    <sheet name="Ex.08" sheetId="8" r:id="rId8"/>
    <sheet name="Ex.09" sheetId="9" r:id="rId9"/>
    <sheet name="Ex.10" sheetId="10" r:id="rId10"/>
    <sheet name="Ex.11" sheetId="11" r:id="rId11"/>
    <sheet name="Ex.12" sheetId="12"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0" l="1"/>
  <c r="E7" i="8"/>
  <c r="E8" i="8"/>
  <c r="A20" i="12"/>
  <c r="A16" i="12"/>
  <c r="A24" i="5"/>
  <c r="B21" i="5"/>
  <c r="D6" i="11"/>
  <c r="B7" i="11"/>
  <c r="E6" i="9"/>
  <c r="D6" i="9"/>
  <c r="D7" i="8"/>
  <c r="D8" i="7"/>
  <c r="A26" i="5"/>
  <c r="A16" i="5"/>
  <c r="E17" i="6"/>
  <c r="E14" i="6"/>
  <c r="E13" i="6"/>
  <c r="E8" i="6"/>
  <c r="E9" i="4" l="1"/>
  <c r="E15" i="3"/>
  <c r="E7" i="3"/>
  <c r="B8" i="2"/>
  <c r="B8" i="1"/>
</calcChain>
</file>

<file path=xl/sharedStrings.xml><?xml version="1.0" encoding="utf-8"?>
<sst xmlns="http://schemas.openxmlformats.org/spreadsheetml/2006/main" count="145" uniqueCount="79">
  <si>
    <t>Exercício 1</t>
  </si>
  <si>
    <t>Investimento</t>
  </si>
  <si>
    <t>Retorno</t>
  </si>
  <si>
    <t xml:space="preserve">A empresa de transporte rodoviário concordou em comprar a rival por $966 milhões a fim de reduzir os chamados custos dos processos de apoio (back-office) em 45 milhões no primeiro ano. Se as economias forem realizadas de acordo com o que foi planejado, qual será a taxa de retorno do investimento no primeiro ano? </t>
  </si>
  <si>
    <t>Taxa de retorno no primeiro ano</t>
  </si>
  <si>
    <t>Exercício 2</t>
  </si>
  <si>
    <t>Se os lucros da Ford Motor Company se elevassem de 22 para 29 centavos por ação no trimestre abril-junho em comparação com o trimestre anterior, qual seria a taxa de aumento dos lucros em relação a esse trimestre?</t>
  </si>
  <si>
    <t>Valor inicial</t>
  </si>
  <si>
    <t>Valor final</t>
  </si>
  <si>
    <t>Exercício 3</t>
  </si>
  <si>
    <t xml:space="preserve">A uma taxa de juros de 8% ao ano, $ 10.000 hoje é equivalente a quanto a) daqui a um ano e b) um ano atrás? </t>
  </si>
  <si>
    <t>a)</t>
  </si>
  <si>
    <t>i</t>
  </si>
  <si>
    <t>VP</t>
  </si>
  <si>
    <t>VF</t>
  </si>
  <si>
    <t>?</t>
  </si>
  <si>
    <t>n</t>
  </si>
  <si>
    <t>b)</t>
  </si>
  <si>
    <t>VF=VP(1+I)ˆn</t>
  </si>
  <si>
    <t xml:space="preserve">Um investimento de $ 40.000 há um ano e $ 50.000 agora são equivalentes de acordo com qual taxa de juros? </t>
  </si>
  <si>
    <t>Exercício 4</t>
  </si>
  <si>
    <t>Informações do exercício</t>
  </si>
  <si>
    <t>50000=40000(1+i)ˆ1</t>
  </si>
  <si>
    <t>i=</t>
  </si>
  <si>
    <t>50000=40000+40000i</t>
  </si>
  <si>
    <t>Exercício 5</t>
  </si>
  <si>
    <t xml:space="preserve">Uma empresa investiu $ 500.000 há cinco anos em uma linha de produto que agora vale $ 1.000.000. Qual taxa de retorno a empresa ganhou a) em base de juros simples e b) em base de juros compostos </t>
  </si>
  <si>
    <t>1000000=500000(1+i)ˆ5</t>
  </si>
  <si>
    <t>Exercício 6</t>
  </si>
  <si>
    <t>PLANO 1</t>
  </si>
  <si>
    <t>PLANO 2</t>
  </si>
  <si>
    <t>VF=VP*(1+I)ˆn</t>
  </si>
  <si>
    <t>As empresas frequentemente tomam empréstimos sob um contrato que exige que efetuem pagamentos periódicos, somente dos juros, e depois paguem o principal do empréstimo de uma só vez. Uma empresa que fabrica produtos químicos desodorantes tomou por empréstimo $ 400.000 para 3 anos, a juros compostos de 10% ao ano, sob esse tipo de contrato. Qual é a diferença em termos de quantia total paga entre esse contrato (identificado como plano 1) e o plano 2, no qual a empresa não faz nenhum pagamento de juros até o vencimento do empréstimo e então paga seu valor integral?</t>
  </si>
  <si>
    <t>JUROS ACUMULADOS PAGOS AO FINAL</t>
  </si>
  <si>
    <t>400000*30% =</t>
  </si>
  <si>
    <t>120.000+400000 =</t>
  </si>
  <si>
    <t>DIFERENÇA</t>
  </si>
  <si>
    <t xml:space="preserve">Cinco projetos distintos tiveram suas taxas de retorno calculadas como 8%; 11%, 12,4%; 14% e 19% ao ano. Uma engenheira quer saber quais projetos aceitar em função da taxa de retono. Ela é informada pelo departamento financeiro que os fundos da empresa, que têm um custo de capital de 18% ao ano, comumente são usados para custear 25% de todos os projetos financeiros. Posteriormente, ela é informada que o dinheiro emprestado custa atualmente 10% ao ano. Se a TMA for estabelecida exatamente no custo médio ponderado do capital, quais projetos ela deve aceitar? </t>
  </si>
  <si>
    <t>Exercício 7</t>
  </si>
  <si>
    <t>VF=VP(1+i*n)</t>
  </si>
  <si>
    <t>1000000=500000(1+i*5)</t>
  </si>
  <si>
    <t>1000000=500000+2500000i</t>
  </si>
  <si>
    <t>a) JUROS SIMPLES</t>
  </si>
  <si>
    <t>b) JUROS COMPOSTOS</t>
  </si>
  <si>
    <t>CALCULO PELO EXCEL</t>
  </si>
  <si>
    <t>RESPOSTA DA LETRA B</t>
  </si>
  <si>
    <t>RESPOSTA DA LETRA A</t>
  </si>
  <si>
    <t>https://www.vichinsky.com.br/hp12c/hp12c.php</t>
  </si>
  <si>
    <t>LINK PARA A HP12C</t>
  </si>
  <si>
    <t>Custo de capital</t>
  </si>
  <si>
    <t>Exercício 8</t>
  </si>
  <si>
    <t>Custo médio ponderado de capital</t>
  </si>
  <si>
    <t>Deve aceitar os projetos com retornos superiores a 12%.</t>
  </si>
  <si>
    <t xml:space="preserve">Qual o valor futuro de $12.000,00 em 2 anos, a uma taxa de 12% a.a.? </t>
  </si>
  <si>
    <t>pela fórmula do excel</t>
  </si>
  <si>
    <t>Qual o valor presente de $50.000,00 em 2025, a uma taxa de 12% a.a.? (Considere a nossa data de 2020)</t>
  </si>
  <si>
    <t>Exercício 9</t>
  </si>
  <si>
    <t xml:space="preserve">Qual a prestação mensal de uma compra de $1000,00, em 6 pagamentos, a uma taxa de 2% a.m.? </t>
  </si>
  <si>
    <t>PGTO (OU PMT)</t>
  </si>
  <si>
    <t>Exercício 10</t>
  </si>
  <si>
    <t>VP= VF/(1+i)ˆn + VF2/(1+i)ˆn...</t>
  </si>
  <si>
    <t>1000= VF/(1,02)ˆ1 + VF/(1,02)ˆ2+VF/(1,02)ˆ3 + VF/(1,02)ˆ4+VF/(1,02)ˆ5 + VF/(1,02)ˆ6</t>
  </si>
  <si>
    <t xml:space="preserve">Cada pgto é o VF em um determinado período. </t>
  </si>
  <si>
    <t>Exercício 11</t>
  </si>
  <si>
    <t xml:space="preserve">Qual a taxa anual equivalente a 0,5% a.m.? </t>
  </si>
  <si>
    <t>(1+i)ˆ5=2</t>
  </si>
  <si>
    <t>(1+i)=(2)ˆ0,20</t>
  </si>
  <si>
    <t>Exercício 12</t>
  </si>
  <si>
    <t>Laura pode fazer agora um investimento de $3.000 nos negócios de um amigo e receber $5.000 daqui a 5 anos, ou depositar em um banco e receber 7% de juros ao ano. Qual investimento deve ser feito?</t>
  </si>
  <si>
    <t>OPCÃO 1</t>
  </si>
  <si>
    <t>OPCÃO 2</t>
  </si>
  <si>
    <t>VF=VP*(1+i)ˆn</t>
  </si>
  <si>
    <t>5000=3000*(1+i)ˆ5</t>
  </si>
  <si>
    <t>(1+i)ˆ5= 5000/3000</t>
  </si>
  <si>
    <t>(1+i)= (1,66667)ˆ0,20</t>
  </si>
  <si>
    <t>NO EXCEL</t>
  </si>
  <si>
    <t>10,76% É MAIOR QUE OS 7% DA OPCÃO 2, LOGO DEVE ACEITAR A OPÇÃO 1 (investimento no negócio)</t>
  </si>
  <si>
    <t>Percentual usado</t>
  </si>
  <si>
    <t>VF=VP(1+i)ˆn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</si>
</sst>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172" formatCode="&quot;R$&quot;\ #,##0.00"/>
  </numFmts>
  <fonts count="13"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Cambria"/>
      <family val="1"/>
    </font>
    <font>
      <sz val="16"/>
      <color theme="1"/>
      <name val="Cambria"/>
      <family val="1"/>
    </font>
    <font>
      <sz val="18"/>
      <color theme="1"/>
      <name val="Calibri"/>
      <family val="2"/>
      <scheme val="minor"/>
    </font>
    <font>
      <b/>
      <sz val="18"/>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0" fillId="2" borderId="0" xfId="0" applyFill="1"/>
    <xf numFmtId="0" fontId="3" fillId="2" borderId="0" xfId="0" applyFont="1" applyFill="1" applyAlignment="1">
      <alignment wrapText="1"/>
    </xf>
    <xf numFmtId="0" fontId="4" fillId="3" borderId="0" xfId="0" applyFont="1" applyFill="1" applyAlignment="1">
      <alignment horizontal="center" vertical="center" wrapText="1"/>
    </xf>
    <xf numFmtId="0" fontId="5" fillId="2" borderId="0" xfId="0" applyFont="1" applyFill="1"/>
    <xf numFmtId="0" fontId="6" fillId="2" borderId="0" xfId="0" applyFont="1" applyFill="1"/>
    <xf numFmtId="10" fontId="0" fillId="2" borderId="0" xfId="1" applyNumberFormat="1" applyFont="1" applyFill="1"/>
    <xf numFmtId="0" fontId="7" fillId="2" borderId="0" xfId="0" applyFont="1" applyFill="1"/>
    <xf numFmtId="10" fontId="7" fillId="2" borderId="0" xfId="1" applyNumberFormat="1" applyFont="1" applyFill="1"/>
    <xf numFmtId="4" fontId="7" fillId="2" borderId="0" xfId="0" applyNumberFormat="1" applyFont="1" applyFill="1"/>
    <xf numFmtId="9" fontId="7" fillId="2" borderId="0" xfId="0" applyNumberFormat="1" applyFont="1" applyFill="1"/>
    <xf numFmtId="0" fontId="2" fillId="2" borderId="0" xfId="0" applyFont="1" applyFill="1"/>
    <xf numFmtId="4" fontId="8" fillId="4" borderId="0" xfId="0" applyNumberFormat="1" applyFont="1" applyFill="1"/>
    <xf numFmtId="0" fontId="7" fillId="2" borderId="0" xfId="0" applyFont="1" applyFill="1" applyAlignment="1">
      <alignment horizontal="right"/>
    </xf>
    <xf numFmtId="0" fontId="7" fillId="2" borderId="0" xfId="0" applyFont="1" applyFill="1" applyAlignment="1">
      <alignment horizontal="right" vertical="center"/>
    </xf>
    <xf numFmtId="0" fontId="7" fillId="2" borderId="0" xfId="0" applyFont="1" applyFill="1" applyAlignment="1">
      <alignment horizontal="center" vertical="center"/>
    </xf>
    <xf numFmtId="10" fontId="7" fillId="2" borderId="0" xfId="1" applyNumberFormat="1" applyFont="1" applyFill="1" applyAlignment="1">
      <alignment horizontal="center"/>
    </xf>
    <xf numFmtId="4" fontId="7" fillId="2" borderId="0" xfId="0" applyNumberFormat="1" applyFont="1" applyFill="1" applyAlignment="1">
      <alignment horizontal="center"/>
    </xf>
    <xf numFmtId="9" fontId="7" fillId="2" borderId="0" xfId="0" applyNumberFormat="1" applyFont="1" applyFill="1" applyAlignment="1">
      <alignment horizontal="center"/>
    </xf>
    <xf numFmtId="0" fontId="7" fillId="2" borderId="0" xfId="0" applyFont="1" applyFill="1" applyAlignment="1">
      <alignment horizontal="center"/>
    </xf>
    <xf numFmtId="4" fontId="6" fillId="2" borderId="0" xfId="0" applyNumberFormat="1" applyFont="1" applyFill="1"/>
    <xf numFmtId="4" fontId="6" fillId="4" borderId="0" xfId="0" applyNumberFormat="1" applyFont="1" applyFill="1"/>
    <xf numFmtId="0" fontId="6" fillId="4" borderId="0" xfId="0" applyFont="1" applyFill="1" applyAlignment="1">
      <alignment horizontal="center"/>
    </xf>
    <xf numFmtId="0" fontId="7" fillId="5" borderId="0" xfId="0" applyFont="1" applyFill="1" applyAlignment="1">
      <alignment horizontal="center"/>
    </xf>
    <xf numFmtId="10" fontId="7" fillId="5" borderId="0" xfId="1" applyNumberFormat="1" applyFont="1" applyFill="1" applyAlignment="1">
      <alignment horizontal="center"/>
    </xf>
    <xf numFmtId="0" fontId="9" fillId="2" borderId="0" xfId="0" applyFont="1" applyFill="1"/>
    <xf numFmtId="0" fontId="10" fillId="2" borderId="0" xfId="0" applyFont="1" applyFill="1"/>
    <xf numFmtId="0" fontId="7"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alignment horizontal="right"/>
    </xf>
    <xf numFmtId="9" fontId="5" fillId="2" borderId="0" xfId="1" applyFont="1" applyFill="1" applyAlignment="1">
      <alignment horizontal="center"/>
    </xf>
    <xf numFmtId="4" fontId="7" fillId="5" borderId="0" xfId="0" applyNumberFormat="1" applyFont="1" applyFill="1" applyAlignment="1">
      <alignment horizontal="center"/>
    </xf>
    <xf numFmtId="4" fontId="0" fillId="2" borderId="0" xfId="0" applyNumberFormat="1" applyFill="1"/>
    <xf numFmtId="9" fontId="7" fillId="5" borderId="0" xfId="1" applyNumberFormat="1" applyFont="1" applyFill="1" applyAlignment="1">
      <alignment horizontal="center"/>
    </xf>
    <xf numFmtId="0" fontId="6" fillId="2" borderId="0" xfId="0" applyFont="1" applyFill="1" applyAlignment="1">
      <alignment horizontal="center"/>
    </xf>
    <xf numFmtId="4" fontId="6" fillId="2" borderId="0" xfId="0" applyNumberFormat="1" applyFont="1" applyFill="1" applyAlignment="1">
      <alignment horizontal="left"/>
    </xf>
    <xf numFmtId="9" fontId="7" fillId="2" borderId="0" xfId="1" applyNumberFormat="1" applyFont="1" applyFill="1" applyAlignment="1">
      <alignment horizontal="center"/>
    </xf>
    <xf numFmtId="9" fontId="7" fillId="2" borderId="0" xfId="1" applyFont="1" applyFill="1" applyAlignment="1">
      <alignment horizontal="right"/>
    </xf>
    <xf numFmtId="9" fontId="6" fillId="4" borderId="0" xfId="1" applyFont="1" applyFill="1" applyAlignment="1">
      <alignment horizontal="center"/>
    </xf>
    <xf numFmtId="9" fontId="0" fillId="2" borderId="0" xfId="0" applyNumberFormat="1" applyFill="1"/>
    <xf numFmtId="172" fontId="7" fillId="5" borderId="0" xfId="0" applyNumberFormat="1" applyFont="1" applyFill="1" applyAlignment="1">
      <alignment horizontal="center"/>
    </xf>
    <xf numFmtId="1" fontId="7" fillId="5" borderId="0" xfId="0" applyNumberFormat="1" applyFont="1" applyFill="1" applyAlignment="1">
      <alignment horizontal="center"/>
    </xf>
    <xf numFmtId="172" fontId="0" fillId="2" borderId="0" xfId="0" applyNumberFormat="1" applyFill="1"/>
    <xf numFmtId="10" fontId="6" fillId="4" borderId="0" xfId="0" applyNumberFormat="1" applyFont="1" applyFill="1" applyAlignment="1">
      <alignment horizontal="center"/>
    </xf>
    <xf numFmtId="10" fontId="11" fillId="4" borderId="0" xfId="0" applyNumberFormat="1" applyFont="1" applyFill="1" applyAlignment="1">
      <alignment horizontal="center"/>
    </xf>
    <xf numFmtId="0" fontId="11" fillId="2" borderId="0" xfId="0" applyFont="1" applyFill="1"/>
    <xf numFmtId="9" fontId="7" fillId="2" borderId="0" xfId="1" applyFont="1" applyFill="1" applyAlignment="1">
      <alignment horizontal="center"/>
    </xf>
    <xf numFmtId="0"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5" fillId="2" borderId="0" xfId="1" applyNumberFormat="1" applyFont="1" applyFill="1" applyAlignment="1">
      <alignment horizontal="center" vertical="center"/>
    </xf>
    <xf numFmtId="0" fontId="0" fillId="2" borderId="0" xfId="0" applyFill="1" applyAlignment="1">
      <alignment horizontal="center" vertical="center"/>
    </xf>
    <xf numFmtId="4" fontId="6" fillId="2" borderId="0" xfId="0" applyNumberFormat="1" applyFont="1" applyFill="1" applyAlignment="1">
      <alignment horizontal="center" vertical="center"/>
    </xf>
    <xf numFmtId="4" fontId="0" fillId="2" borderId="0" xfId="0" applyNumberFormat="1" applyFill="1" applyAlignment="1">
      <alignment horizontal="center" vertical="center"/>
    </xf>
    <xf numFmtId="4" fontId="5" fillId="2" borderId="0" xfId="0" applyNumberFormat="1" applyFont="1" applyFill="1" applyAlignment="1">
      <alignment horizontal="center" vertical="center"/>
    </xf>
    <xf numFmtId="9" fontId="7" fillId="3" borderId="0" xfId="1" applyFont="1" applyFill="1" applyAlignment="1">
      <alignment horizontal="center" vertical="center"/>
    </xf>
    <xf numFmtId="0" fontId="7" fillId="3" borderId="0" xfId="1" applyNumberFormat="1" applyFont="1" applyFill="1" applyAlignment="1">
      <alignment horizontal="center"/>
    </xf>
    <xf numFmtId="0" fontId="7" fillId="3" borderId="0" xfId="0" applyFont="1" applyFill="1" applyAlignment="1">
      <alignment horizontal="center" vertical="center"/>
    </xf>
    <xf numFmtId="0" fontId="7" fillId="3" borderId="0" xfId="0" applyNumberFormat="1" applyFont="1" applyFill="1" applyAlignment="1">
      <alignment horizontal="center" vertical="center"/>
    </xf>
    <xf numFmtId="4" fontId="5" fillId="3" borderId="0" xfId="0" applyNumberFormat="1" applyFont="1" applyFill="1" applyAlignment="1">
      <alignment horizontal="center" vertical="center"/>
    </xf>
    <xf numFmtId="9" fontId="5" fillId="3" borderId="0" xfId="1" applyFont="1" applyFill="1" applyAlignment="1">
      <alignment horizontal="center" vertical="center"/>
    </xf>
    <xf numFmtId="4" fontId="7" fillId="3" borderId="0" xfId="0" applyNumberFormat="1" applyFont="1" applyFill="1" applyAlignment="1">
      <alignment horizontal="center" vertical="center"/>
    </xf>
    <xf numFmtId="3" fontId="7" fillId="3" borderId="0" xfId="0" applyNumberFormat="1" applyFont="1" applyFill="1" applyAlignment="1">
      <alignment horizontal="center" vertical="center"/>
    </xf>
    <xf numFmtId="4" fontId="12" fillId="4" borderId="0" xfId="0" applyNumberFormat="1" applyFont="1" applyFill="1" applyAlignment="1">
      <alignment horizontal="center"/>
    </xf>
    <xf numFmtId="8" fontId="12" fillId="4" borderId="0" xfId="0" applyNumberFormat="1" applyFont="1" applyFill="1"/>
    <xf numFmtId="4" fontId="8" fillId="4" borderId="0" xfId="0" applyNumberFormat="1" applyFont="1" applyFill="1" applyAlignment="1">
      <alignment horizontal="center" vertical="center"/>
    </xf>
    <xf numFmtId="4" fontId="6" fillId="4" borderId="0" xfId="1" applyNumberFormat="1" applyFont="1" applyFill="1" applyAlignment="1">
      <alignment horizontal="center" vertical="center"/>
    </xf>
    <xf numFmtId="0" fontId="7" fillId="3" borderId="0" xfId="0" applyFont="1" applyFill="1" applyAlignment="1">
      <alignment horizontal="center"/>
    </xf>
    <xf numFmtId="4" fontId="12" fillId="2" borderId="0" xfId="0" applyNumberFormat="1" applyFont="1" applyFill="1" applyAlignment="1">
      <alignment horizontal="center"/>
    </xf>
    <xf numFmtId="10" fontId="7" fillId="2" borderId="0" xfId="0" applyNumberFormat="1" applyFont="1" applyFill="1"/>
    <xf numFmtId="10" fontId="6" fillId="4" borderId="0" xfId="1" applyNumberFormat="1" applyFont="1" applyFill="1"/>
    <xf numFmtId="0" fontId="0" fillId="2" borderId="0" xfId="0" applyFill="1" applyAlignment="1">
      <alignment horizontal="left"/>
    </xf>
    <xf numFmtId="10" fontId="11" fillId="4" borderId="0" xfId="1" applyNumberFormat="1" applyFont="1" applyFill="1" applyAlignment="1">
      <alignment horizontal="center"/>
    </xf>
    <xf numFmtId="0" fontId="0" fillId="2" borderId="0" xfId="0" applyFont="1" applyFill="1"/>
    <xf numFmtId="1" fontId="7" fillId="2" borderId="0" xfId="0" applyNumberFormat="1" applyFont="1" applyFill="1" applyAlignment="1">
      <alignment horizontal="center" vertical="center"/>
    </xf>
    <xf numFmtId="10" fontId="7" fillId="2" borderId="0" xfId="1" applyNumberFormat="1" applyFont="1" applyFill="1" applyAlignment="1">
      <alignment horizontal="center" vertical="center"/>
    </xf>
    <xf numFmtId="9" fontId="5" fillId="2" borderId="0" xfId="0" applyNumberFormat="1" applyFont="1" applyFill="1" applyAlignment="1">
      <alignment horizontal="center" vertical="center"/>
    </xf>
    <xf numFmtId="0" fontId="11" fillId="2" borderId="0" xfId="0" applyFont="1" applyFill="1" applyAlignment="1">
      <alignment horizontal="center" vertical="center"/>
    </xf>
    <xf numFmtId="10" fontId="2" fillId="2" borderId="0" xfId="1" applyNumberFormat="1" applyFont="1" applyFill="1" applyAlignment="1">
      <alignment horizontal="center"/>
    </xf>
    <xf numFmtId="10" fontId="11" fillId="2" borderId="0" xfId="0" applyNumberFormat="1"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F6E5-6D7F-9342-BEC7-BB59C656F935}">
  <dimension ref="A1:O10"/>
  <sheetViews>
    <sheetView tabSelected="1" workbookViewId="0">
      <selection activeCell="E14" sqref="E14"/>
    </sheetView>
  </sheetViews>
  <sheetFormatPr baseColWidth="10" defaultRowHeight="16" x14ac:dyDescent="0.2"/>
  <cols>
    <col min="1" max="1" width="23.6640625" style="1" customWidth="1"/>
    <col min="2" max="16384" width="10.83203125" style="1"/>
  </cols>
  <sheetData>
    <row r="1" spans="1:15" ht="24" x14ac:dyDescent="0.3">
      <c r="A1" s="5" t="s">
        <v>0</v>
      </c>
    </row>
    <row r="3" spans="1:15" ht="80" customHeight="1" x14ac:dyDescent="0.2">
      <c r="A3" s="3" t="s">
        <v>3</v>
      </c>
      <c r="B3" s="3"/>
      <c r="C3" s="3"/>
      <c r="D3" s="3"/>
      <c r="E3" s="3"/>
      <c r="F3" s="3"/>
      <c r="G3" s="3"/>
      <c r="H3" s="3"/>
      <c r="I3" s="3"/>
      <c r="J3" s="3"/>
      <c r="K3" s="2"/>
      <c r="L3" s="2"/>
      <c r="M3" s="2"/>
      <c r="N3" s="2"/>
      <c r="O3" s="2"/>
    </row>
    <row r="6" spans="1:15" ht="26" x14ac:dyDescent="0.3">
      <c r="A6" s="7" t="s">
        <v>1</v>
      </c>
      <c r="B6" s="7">
        <v>966</v>
      </c>
      <c r="C6" s="7"/>
    </row>
    <row r="7" spans="1:15" ht="26" x14ac:dyDescent="0.3">
      <c r="A7" s="7" t="s">
        <v>2</v>
      </c>
      <c r="B7" s="7">
        <v>45</v>
      </c>
      <c r="C7" s="7"/>
    </row>
    <row r="8" spans="1:15" ht="26" x14ac:dyDescent="0.3">
      <c r="A8" s="7" t="s">
        <v>4</v>
      </c>
      <c r="B8" s="8">
        <f>B7/B6</f>
        <v>4.6583850931677016E-2</v>
      </c>
      <c r="C8" s="7"/>
    </row>
    <row r="9" spans="1:15" ht="26" x14ac:dyDescent="0.3">
      <c r="A9" s="7"/>
      <c r="B9" s="7"/>
      <c r="C9" s="7"/>
    </row>
    <row r="10" spans="1:15" ht="26" x14ac:dyDescent="0.3">
      <c r="A10" s="7"/>
      <c r="B10" s="7"/>
      <c r="C10" s="7"/>
    </row>
  </sheetData>
  <mergeCells count="1">
    <mergeCell ref="A3:J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2D311-5982-8D40-8B72-EAE565062D9E}">
  <dimension ref="A1:O18"/>
  <sheetViews>
    <sheetView workbookViewId="0">
      <selection activeCell="E7" sqref="E7"/>
    </sheetView>
  </sheetViews>
  <sheetFormatPr baseColWidth="10" defaultRowHeight="16" x14ac:dyDescent="0.2"/>
  <cols>
    <col min="1" max="1" width="23.6640625" style="1" customWidth="1"/>
    <col min="2" max="2" width="19.1640625" style="1" bestFit="1" customWidth="1"/>
    <col min="3" max="3" width="10.83203125" style="1"/>
    <col min="4" max="4" width="27" style="1" customWidth="1"/>
    <col min="5" max="5" width="28.83203125" style="1" bestFit="1" customWidth="1"/>
    <col min="6" max="16384" width="10.83203125" style="1"/>
  </cols>
  <sheetData>
    <row r="1" spans="1:15" ht="24" x14ac:dyDescent="0.3">
      <c r="A1" s="5" t="s">
        <v>59</v>
      </c>
    </row>
    <row r="3" spans="1:15" ht="151" customHeight="1" x14ac:dyDescent="0.2">
      <c r="A3" s="3" t="s">
        <v>57</v>
      </c>
      <c r="B3" s="3"/>
      <c r="C3" s="3"/>
      <c r="D3" s="3"/>
      <c r="E3" s="3"/>
      <c r="F3" s="3"/>
      <c r="G3" s="3"/>
      <c r="H3" s="3"/>
      <c r="I3" s="3"/>
      <c r="J3" s="3"/>
      <c r="K3" s="2"/>
      <c r="L3" s="2"/>
      <c r="M3" s="2"/>
      <c r="N3" s="2"/>
      <c r="O3" s="2"/>
    </row>
    <row r="5" spans="1:15" ht="26" x14ac:dyDescent="0.3">
      <c r="A5" s="54" t="s">
        <v>13</v>
      </c>
      <c r="B5" s="55">
        <v>1000</v>
      </c>
      <c r="D5" s="5" t="s">
        <v>31</v>
      </c>
      <c r="E5" s="51" t="s">
        <v>54</v>
      </c>
    </row>
    <row r="6" spans="1:15" ht="29" x14ac:dyDescent="0.35">
      <c r="A6" s="56" t="s">
        <v>14</v>
      </c>
      <c r="B6" s="57" t="s">
        <v>15</v>
      </c>
      <c r="C6" s="10"/>
      <c r="D6" s="67"/>
      <c r="E6" s="63">
        <f>PMT(B7,B8,B5)</f>
        <v>-178.52581233520252</v>
      </c>
    </row>
    <row r="7" spans="1:15" ht="26" x14ac:dyDescent="0.3">
      <c r="A7" s="58" t="s">
        <v>12</v>
      </c>
      <c r="B7" s="59">
        <v>0.02</v>
      </c>
      <c r="C7" s="7"/>
      <c r="D7" s="4"/>
    </row>
    <row r="8" spans="1:15" ht="26" x14ac:dyDescent="0.3">
      <c r="A8" s="60" t="s">
        <v>16</v>
      </c>
      <c r="B8" s="61">
        <v>6</v>
      </c>
      <c r="C8" s="7"/>
      <c r="D8" s="34"/>
      <c r="E8" s="35"/>
    </row>
    <row r="9" spans="1:15" ht="26" x14ac:dyDescent="0.3">
      <c r="A9" s="66" t="s">
        <v>58</v>
      </c>
      <c r="B9" s="66" t="s">
        <v>15</v>
      </c>
      <c r="C9" s="7"/>
      <c r="D9" s="29"/>
      <c r="E9" s="30"/>
    </row>
    <row r="10" spans="1:15" ht="26" x14ac:dyDescent="0.3">
      <c r="A10" s="7" t="s">
        <v>62</v>
      </c>
      <c r="B10" s="7"/>
      <c r="C10" s="7"/>
    </row>
    <row r="11" spans="1:15" x14ac:dyDescent="0.2">
      <c r="A11" s="11"/>
    </row>
    <row r="12" spans="1:15" ht="26" x14ac:dyDescent="0.3">
      <c r="A12" s="5" t="s">
        <v>60</v>
      </c>
      <c r="D12" s="7"/>
    </row>
    <row r="13" spans="1:15" ht="26" x14ac:dyDescent="0.3">
      <c r="A13" s="27" t="s">
        <v>61</v>
      </c>
      <c r="B13" s="17"/>
      <c r="D13" s="4"/>
      <c r="E13" s="9"/>
    </row>
    <row r="14" spans="1:15" ht="26" x14ac:dyDescent="0.3">
      <c r="A14" s="19"/>
      <c r="B14" s="17"/>
      <c r="D14" s="4"/>
      <c r="E14" s="9"/>
    </row>
    <row r="15" spans="1:15" ht="26" x14ac:dyDescent="0.3">
      <c r="A15" s="19"/>
      <c r="B15" s="36"/>
    </row>
    <row r="16" spans="1:15" ht="26" x14ac:dyDescent="0.3">
      <c r="A16" s="19"/>
      <c r="B16" s="19"/>
    </row>
    <row r="17" spans="1:5" ht="26" x14ac:dyDescent="0.3">
      <c r="A17" s="4"/>
      <c r="B17" s="4"/>
      <c r="D17" s="7"/>
      <c r="E17" s="20"/>
    </row>
    <row r="18" spans="1:5" ht="24" x14ac:dyDescent="0.3">
      <c r="A18" s="4"/>
      <c r="B18" s="4"/>
    </row>
  </sheetData>
  <mergeCells count="1">
    <mergeCell ref="A3:J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226D-8B6D-F844-A6EF-73275DC0AB03}">
  <dimension ref="A1:O10"/>
  <sheetViews>
    <sheetView workbookViewId="0">
      <selection activeCell="A3" sqref="A3:J3"/>
    </sheetView>
  </sheetViews>
  <sheetFormatPr baseColWidth="10" defaultRowHeight="16" x14ac:dyDescent="0.2"/>
  <cols>
    <col min="1" max="1" width="23.6640625" style="1" customWidth="1"/>
    <col min="2" max="16384" width="10.83203125" style="1"/>
  </cols>
  <sheetData>
    <row r="1" spans="1:15" ht="24" x14ac:dyDescent="0.3">
      <c r="A1" s="5" t="s">
        <v>63</v>
      </c>
    </row>
    <row r="3" spans="1:15" ht="80" customHeight="1" x14ac:dyDescent="0.2">
      <c r="A3" s="3" t="s">
        <v>64</v>
      </c>
      <c r="B3" s="3"/>
      <c r="C3" s="3"/>
      <c r="D3" s="3"/>
      <c r="E3" s="3"/>
      <c r="F3" s="3"/>
      <c r="G3" s="3"/>
      <c r="H3" s="3"/>
      <c r="I3" s="3"/>
      <c r="J3" s="3"/>
      <c r="K3" s="2"/>
      <c r="L3" s="2"/>
      <c r="M3" s="2"/>
      <c r="N3" s="2"/>
      <c r="O3" s="2"/>
    </row>
    <row r="6" spans="1:15" ht="26" x14ac:dyDescent="0.3">
      <c r="A6" s="7" t="s">
        <v>12</v>
      </c>
      <c r="B6" s="68">
        <v>5.0000000000000001E-3</v>
      </c>
      <c r="C6" s="7"/>
      <c r="D6" s="69">
        <f>(1+0.005)^12-1</f>
        <v>6.1677811864497611E-2</v>
      </c>
      <c r="E6" s="6"/>
    </row>
    <row r="7" spans="1:15" ht="26" x14ac:dyDescent="0.3">
      <c r="A7" s="7"/>
      <c r="B7" s="7">
        <f>0.5/100</f>
        <v>5.0000000000000001E-3</v>
      </c>
      <c r="C7" s="7"/>
    </row>
    <row r="8" spans="1:15" ht="26" x14ac:dyDescent="0.3">
      <c r="A8" s="7"/>
      <c r="B8" s="8"/>
      <c r="C8" s="7"/>
    </row>
    <row r="9" spans="1:15" ht="26" x14ac:dyDescent="0.3">
      <c r="A9" s="7"/>
      <c r="B9" s="7"/>
      <c r="C9" s="7"/>
    </row>
    <row r="10" spans="1:15" ht="26" x14ac:dyDescent="0.3">
      <c r="A10" s="7"/>
      <c r="B10" s="7"/>
      <c r="C10" s="7"/>
    </row>
  </sheetData>
  <mergeCells count="1">
    <mergeCell ref="A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EB4C-692E-814E-8621-7C51E846F4A4}">
  <dimension ref="A1:O20"/>
  <sheetViews>
    <sheetView workbookViewId="0">
      <selection activeCell="C15" sqref="C15"/>
    </sheetView>
  </sheetViews>
  <sheetFormatPr baseColWidth="10" defaultRowHeight="16" x14ac:dyDescent="0.2"/>
  <cols>
    <col min="1" max="1" width="23.6640625" style="1" customWidth="1"/>
    <col min="2" max="2" width="14.6640625" style="1" bestFit="1" customWidth="1"/>
    <col min="3" max="16384" width="10.83203125" style="1"/>
  </cols>
  <sheetData>
    <row r="1" spans="1:15" ht="24" x14ac:dyDescent="0.3">
      <c r="A1" s="5" t="s">
        <v>67</v>
      </c>
    </row>
    <row r="3" spans="1:15" ht="80" customHeight="1" x14ac:dyDescent="0.2">
      <c r="A3" s="3" t="s">
        <v>68</v>
      </c>
      <c r="B3" s="3"/>
      <c r="C3" s="3"/>
      <c r="D3" s="3"/>
      <c r="E3" s="3"/>
      <c r="F3" s="3"/>
      <c r="G3" s="3"/>
      <c r="H3" s="3"/>
      <c r="I3" s="3"/>
      <c r="J3" s="3"/>
      <c r="K3" s="2"/>
      <c r="L3" s="2"/>
      <c r="M3" s="2"/>
      <c r="N3" s="2"/>
      <c r="O3" s="2"/>
    </row>
    <row r="5" spans="1:15" ht="19" x14ac:dyDescent="0.25">
      <c r="A5" s="25" t="s">
        <v>69</v>
      </c>
      <c r="D5" s="25" t="s">
        <v>70</v>
      </c>
    </row>
    <row r="6" spans="1:15" ht="26" x14ac:dyDescent="0.3">
      <c r="A6" s="7" t="s">
        <v>13</v>
      </c>
      <c r="B6" s="73">
        <v>3000</v>
      </c>
      <c r="C6" s="7"/>
      <c r="D6" s="7" t="s">
        <v>13</v>
      </c>
      <c r="E6" s="73">
        <v>3000</v>
      </c>
    </row>
    <row r="7" spans="1:15" ht="26" x14ac:dyDescent="0.3">
      <c r="A7" s="7" t="s">
        <v>14</v>
      </c>
      <c r="B7" s="15">
        <v>5000</v>
      </c>
      <c r="C7" s="7"/>
      <c r="D7" s="4" t="s">
        <v>12</v>
      </c>
      <c r="E7" s="75">
        <v>7.0000000000000007E-2</v>
      </c>
      <c r="F7" s="72"/>
      <c r="G7" s="72"/>
    </row>
    <row r="8" spans="1:15" ht="26" x14ac:dyDescent="0.3">
      <c r="A8" s="7" t="s">
        <v>12</v>
      </c>
      <c r="B8" s="74" t="s">
        <v>15</v>
      </c>
      <c r="C8" s="7"/>
      <c r="D8" s="7" t="s">
        <v>14</v>
      </c>
      <c r="E8" s="76" t="s">
        <v>15</v>
      </c>
    </row>
    <row r="9" spans="1:15" ht="26" x14ac:dyDescent="0.3">
      <c r="A9" s="7" t="s">
        <v>16</v>
      </c>
      <c r="B9" s="15">
        <v>5</v>
      </c>
      <c r="C9" s="7"/>
      <c r="D9" s="7" t="s">
        <v>16</v>
      </c>
      <c r="E9" s="15">
        <v>5</v>
      </c>
    </row>
    <row r="10" spans="1:15" ht="26" x14ac:dyDescent="0.3">
      <c r="A10" s="7"/>
      <c r="B10" s="7"/>
      <c r="C10" s="7"/>
    </row>
    <row r="12" spans="1:15" ht="24" x14ac:dyDescent="0.3">
      <c r="A12" s="5" t="s">
        <v>71</v>
      </c>
    </row>
    <row r="13" spans="1:15" x14ac:dyDescent="0.2">
      <c r="A13" s="1" t="s">
        <v>72</v>
      </c>
    </row>
    <row r="14" spans="1:15" ht="24" x14ac:dyDescent="0.3">
      <c r="A14" s="1" t="s">
        <v>73</v>
      </c>
      <c r="C14" s="5" t="s">
        <v>76</v>
      </c>
    </row>
    <row r="15" spans="1:15" x14ac:dyDescent="0.2">
      <c r="A15" s="1" t="s">
        <v>74</v>
      </c>
    </row>
    <row r="16" spans="1:15" x14ac:dyDescent="0.2">
      <c r="A16" s="77">
        <f>(5000/3000)^0.2-1</f>
        <v>0.10756634324829006</v>
      </c>
    </row>
    <row r="19" spans="1:1" ht="24" x14ac:dyDescent="0.3">
      <c r="A19" s="5" t="s">
        <v>75</v>
      </c>
    </row>
    <row r="20" spans="1:1" ht="21" x14ac:dyDescent="0.25">
      <c r="A20" s="78">
        <f>RATE(B9,,B6,-B7)</f>
        <v>0.10756634324829023</v>
      </c>
    </row>
  </sheetData>
  <mergeCells count="1">
    <mergeCell ref="A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1C87-0582-214D-BBEF-A99062448104}">
  <dimension ref="A1:O10"/>
  <sheetViews>
    <sheetView workbookViewId="0">
      <selection activeCell="H12" sqref="H12"/>
    </sheetView>
  </sheetViews>
  <sheetFormatPr baseColWidth="10" defaultRowHeight="16" x14ac:dyDescent="0.2"/>
  <cols>
    <col min="1" max="1" width="23.6640625" style="1" customWidth="1"/>
    <col min="2" max="2" width="11.33203125" style="1" bestFit="1" customWidth="1"/>
    <col min="3" max="16384" width="10.83203125" style="1"/>
  </cols>
  <sheetData>
    <row r="1" spans="1:15" ht="24" x14ac:dyDescent="0.3">
      <c r="A1" s="5" t="s">
        <v>5</v>
      </c>
    </row>
    <row r="3" spans="1:15" ht="80" customHeight="1" x14ac:dyDescent="0.2">
      <c r="A3" s="3" t="s">
        <v>6</v>
      </c>
      <c r="B3" s="3"/>
      <c r="C3" s="3"/>
      <c r="D3" s="3"/>
      <c r="E3" s="3"/>
      <c r="F3" s="3"/>
      <c r="G3" s="3"/>
      <c r="H3" s="3"/>
      <c r="I3" s="3"/>
      <c r="J3" s="3"/>
      <c r="K3" s="2"/>
      <c r="L3" s="2"/>
      <c r="M3" s="2"/>
      <c r="N3" s="2"/>
      <c r="O3" s="2"/>
    </row>
    <row r="6" spans="1:15" ht="26" x14ac:dyDescent="0.3">
      <c r="A6" s="7" t="s">
        <v>7</v>
      </c>
      <c r="B6" s="7">
        <v>22</v>
      </c>
      <c r="C6" s="7"/>
    </row>
    <row r="7" spans="1:15" ht="26" x14ac:dyDescent="0.3">
      <c r="A7" s="7" t="s">
        <v>8</v>
      </c>
      <c r="B7" s="7">
        <v>29</v>
      </c>
      <c r="C7" s="7"/>
    </row>
    <row r="8" spans="1:15" ht="26" x14ac:dyDescent="0.3">
      <c r="A8" s="7" t="s">
        <v>4</v>
      </c>
      <c r="B8" s="8">
        <f>B7/B6-1</f>
        <v>0.31818181818181812</v>
      </c>
      <c r="C8" s="7"/>
    </row>
    <row r="9" spans="1:15" ht="26" x14ac:dyDescent="0.3">
      <c r="A9" s="7"/>
      <c r="B9" s="7"/>
      <c r="C9" s="7"/>
    </row>
    <row r="10" spans="1:15" ht="26" x14ac:dyDescent="0.3">
      <c r="A10" s="7"/>
      <c r="B10" s="7"/>
      <c r="C10" s="7"/>
    </row>
  </sheetData>
  <mergeCells count="1">
    <mergeCell ref="A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CE6D8-D8AC-594D-8E89-C16689D2E661}">
  <dimension ref="A1:O17"/>
  <sheetViews>
    <sheetView workbookViewId="0">
      <selection activeCell="D15" sqref="D15"/>
    </sheetView>
  </sheetViews>
  <sheetFormatPr baseColWidth="10" defaultRowHeight="16" x14ac:dyDescent="0.2"/>
  <cols>
    <col min="1" max="1" width="23.6640625" style="1" customWidth="1"/>
    <col min="2" max="2" width="17.6640625" style="1" customWidth="1"/>
    <col min="3" max="3" width="10.83203125" style="1"/>
    <col min="4" max="4" width="12.1640625" style="1" bestFit="1" customWidth="1"/>
    <col min="5" max="5" width="14.83203125" style="1" bestFit="1" customWidth="1"/>
    <col min="6" max="16384" width="10.83203125" style="1"/>
  </cols>
  <sheetData>
    <row r="1" spans="1:15" ht="24" x14ac:dyDescent="0.3">
      <c r="A1" s="5" t="s">
        <v>9</v>
      </c>
    </row>
    <row r="3" spans="1:15" ht="80" customHeight="1" x14ac:dyDescent="0.2">
      <c r="A3" s="3" t="s">
        <v>10</v>
      </c>
      <c r="B3" s="3"/>
      <c r="C3" s="3"/>
      <c r="D3" s="3"/>
      <c r="E3" s="3"/>
      <c r="F3" s="3"/>
      <c r="G3" s="3"/>
      <c r="H3" s="3"/>
      <c r="I3" s="3"/>
      <c r="J3" s="3"/>
      <c r="K3" s="2"/>
      <c r="L3" s="2"/>
      <c r="M3" s="2"/>
      <c r="N3" s="2"/>
      <c r="O3" s="2"/>
    </row>
    <row r="5" spans="1:15" ht="26" x14ac:dyDescent="0.3">
      <c r="A5" s="7" t="s">
        <v>11</v>
      </c>
    </row>
    <row r="6" spans="1:15" ht="26" x14ac:dyDescent="0.3">
      <c r="A6" s="14" t="s">
        <v>13</v>
      </c>
      <c r="B6" s="17">
        <v>10000</v>
      </c>
      <c r="C6" s="7"/>
      <c r="D6" s="4" t="s">
        <v>78</v>
      </c>
    </row>
    <row r="7" spans="1:15" ht="26" x14ac:dyDescent="0.3">
      <c r="A7" s="14" t="s">
        <v>12</v>
      </c>
      <c r="B7" s="18">
        <v>0.08</v>
      </c>
      <c r="C7" s="7"/>
      <c r="D7" s="22" t="s">
        <v>14</v>
      </c>
      <c r="E7" s="12">
        <f>B6*(1+0.08)^1</f>
        <v>10800</v>
      </c>
    </row>
    <row r="8" spans="1:15" ht="26" x14ac:dyDescent="0.3">
      <c r="A8" s="14" t="s">
        <v>14</v>
      </c>
      <c r="B8" s="16" t="s">
        <v>15</v>
      </c>
      <c r="C8" s="7"/>
    </row>
    <row r="9" spans="1:15" ht="26" x14ac:dyDescent="0.3">
      <c r="A9" s="14" t="s">
        <v>16</v>
      </c>
      <c r="B9" s="19">
        <v>1</v>
      </c>
      <c r="C9" s="7"/>
    </row>
    <row r="10" spans="1:15" ht="26" x14ac:dyDescent="0.3">
      <c r="A10" s="7"/>
      <c r="B10" s="7"/>
      <c r="C10" s="7"/>
    </row>
    <row r="13" spans="1:15" ht="26" x14ac:dyDescent="0.3">
      <c r="A13" s="7" t="s">
        <v>17</v>
      </c>
    </row>
    <row r="14" spans="1:15" ht="26" x14ac:dyDescent="0.3">
      <c r="A14" s="13" t="s">
        <v>14</v>
      </c>
      <c r="B14" s="17">
        <v>10000</v>
      </c>
      <c r="D14" s="4" t="s">
        <v>78</v>
      </c>
    </row>
    <row r="15" spans="1:15" ht="26" x14ac:dyDescent="0.3">
      <c r="A15" s="13" t="s">
        <v>12</v>
      </c>
      <c r="B15" s="18">
        <v>0.08</v>
      </c>
      <c r="D15" s="22" t="s">
        <v>13</v>
      </c>
      <c r="E15" s="21">
        <f>B14/(1+0.08)^1</f>
        <v>9259.2592592592591</v>
      </c>
    </row>
    <row r="16" spans="1:15" ht="26" x14ac:dyDescent="0.3">
      <c r="A16" s="13" t="s">
        <v>13</v>
      </c>
      <c r="B16" s="16" t="s">
        <v>15</v>
      </c>
    </row>
    <row r="17" spans="1:2" ht="26" x14ac:dyDescent="0.3">
      <c r="A17" s="13" t="s">
        <v>16</v>
      </c>
      <c r="B17" s="19">
        <v>1</v>
      </c>
    </row>
  </sheetData>
  <mergeCells count="1">
    <mergeCell ref="A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8B77-3A36-D24A-9265-3608A6537E30}">
  <dimension ref="A1:O10"/>
  <sheetViews>
    <sheetView workbookViewId="0">
      <selection activeCell="D7" sqref="D7"/>
    </sheetView>
  </sheetViews>
  <sheetFormatPr baseColWidth="10" defaultRowHeight="16" x14ac:dyDescent="0.2"/>
  <cols>
    <col min="1" max="1" width="23.6640625" style="1" customWidth="1"/>
    <col min="2" max="2" width="11.33203125" style="1" bestFit="1" customWidth="1"/>
    <col min="3" max="16384" width="10.83203125" style="1"/>
  </cols>
  <sheetData>
    <row r="1" spans="1:15" ht="24" x14ac:dyDescent="0.3">
      <c r="A1" s="5" t="s">
        <v>20</v>
      </c>
    </row>
    <row r="3" spans="1:15" ht="80" customHeight="1" x14ac:dyDescent="0.2">
      <c r="A3" s="3" t="s">
        <v>19</v>
      </c>
      <c r="B3" s="3"/>
      <c r="C3" s="3"/>
      <c r="D3" s="3"/>
      <c r="E3" s="3"/>
      <c r="F3" s="3"/>
      <c r="G3" s="3"/>
      <c r="H3" s="3"/>
      <c r="I3" s="3"/>
      <c r="J3" s="3"/>
      <c r="K3" s="2"/>
      <c r="L3" s="2"/>
      <c r="M3" s="2"/>
      <c r="N3" s="2"/>
      <c r="O3" s="2"/>
    </row>
    <row r="5" spans="1:15" ht="19" x14ac:dyDescent="0.25">
      <c r="A5" s="25" t="s">
        <v>21</v>
      </c>
    </row>
    <row r="6" spans="1:15" ht="26" x14ac:dyDescent="0.3">
      <c r="A6" s="23" t="s">
        <v>13</v>
      </c>
      <c r="B6" s="23">
        <v>40000</v>
      </c>
      <c r="C6" s="7"/>
      <c r="D6" s="4" t="s">
        <v>78</v>
      </c>
    </row>
    <row r="7" spans="1:15" ht="26" x14ac:dyDescent="0.3">
      <c r="A7" s="23" t="s">
        <v>14</v>
      </c>
      <c r="B7" s="23">
        <v>50000</v>
      </c>
      <c r="C7" s="7"/>
      <c r="D7" s="26" t="s">
        <v>22</v>
      </c>
    </row>
    <row r="8" spans="1:15" ht="26" x14ac:dyDescent="0.3">
      <c r="A8" s="23" t="s">
        <v>12</v>
      </c>
      <c r="B8" s="24" t="s">
        <v>15</v>
      </c>
      <c r="C8" s="7"/>
      <c r="D8" s="28" t="s">
        <v>24</v>
      </c>
    </row>
    <row r="9" spans="1:15" ht="26" x14ac:dyDescent="0.3">
      <c r="A9" s="23" t="s">
        <v>16</v>
      </c>
      <c r="B9" s="23">
        <v>1</v>
      </c>
      <c r="C9" s="7"/>
      <c r="D9" s="29" t="s">
        <v>23</v>
      </c>
      <c r="E9" s="30">
        <f>10000/40000</f>
        <v>0.25</v>
      </c>
    </row>
    <row r="10" spans="1:15" ht="26" x14ac:dyDescent="0.3">
      <c r="A10" s="7"/>
      <c r="B10" s="7"/>
      <c r="C10" s="7"/>
    </row>
  </sheetData>
  <mergeCells count="1">
    <mergeCell ref="A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558-A058-244A-8081-E1DD505875FF}">
  <dimension ref="A1:O29"/>
  <sheetViews>
    <sheetView topLeftCell="A5" workbookViewId="0">
      <selection activeCell="B26" sqref="B26"/>
    </sheetView>
  </sheetViews>
  <sheetFormatPr baseColWidth="10" defaultRowHeight="16" x14ac:dyDescent="0.2"/>
  <cols>
    <col min="1" max="1" width="40" style="1" customWidth="1"/>
    <col min="2" max="2" width="31.83203125" style="1" customWidth="1"/>
    <col min="3" max="5" width="10.83203125" style="1"/>
    <col min="6" max="6" width="13.5" style="1" bestFit="1" customWidth="1"/>
    <col min="7" max="16384" width="10.83203125" style="1"/>
  </cols>
  <sheetData>
    <row r="1" spans="1:15" ht="24" x14ac:dyDescent="0.3">
      <c r="A1" s="5" t="s">
        <v>25</v>
      </c>
    </row>
    <row r="3" spans="1:15" ht="80" customHeight="1" x14ac:dyDescent="0.2">
      <c r="A3" s="3" t="s">
        <v>26</v>
      </c>
      <c r="B3" s="3"/>
      <c r="C3" s="3"/>
      <c r="D3" s="3"/>
      <c r="E3" s="3"/>
      <c r="F3" s="3"/>
      <c r="G3" s="3"/>
      <c r="H3" s="3"/>
      <c r="I3" s="3"/>
      <c r="J3" s="3"/>
      <c r="K3" s="2"/>
      <c r="L3" s="2"/>
      <c r="M3" s="2"/>
      <c r="N3" s="2"/>
      <c r="O3" s="2"/>
    </row>
    <row r="5" spans="1:15" ht="19" x14ac:dyDescent="0.25">
      <c r="A5" s="25" t="s">
        <v>21</v>
      </c>
    </row>
    <row r="6" spans="1:15" ht="26" x14ac:dyDescent="0.3">
      <c r="A6" s="23" t="s">
        <v>13</v>
      </c>
      <c r="B6" s="40">
        <v>500000</v>
      </c>
      <c r="C6" s="7"/>
    </row>
    <row r="7" spans="1:15" ht="26" x14ac:dyDescent="0.3">
      <c r="A7" s="23" t="s">
        <v>14</v>
      </c>
      <c r="B7" s="40">
        <v>1000000</v>
      </c>
      <c r="C7" s="7"/>
      <c r="E7" s="42"/>
      <c r="F7" s="42"/>
    </row>
    <row r="8" spans="1:15" ht="26" x14ac:dyDescent="0.3">
      <c r="A8" s="23" t="s">
        <v>12</v>
      </c>
      <c r="B8" s="24" t="s">
        <v>15</v>
      </c>
      <c r="C8" s="7"/>
      <c r="D8" s="28"/>
    </row>
    <row r="9" spans="1:15" ht="26" x14ac:dyDescent="0.3">
      <c r="A9" s="23" t="s">
        <v>16</v>
      </c>
      <c r="B9" s="41">
        <v>5</v>
      </c>
      <c r="C9" s="7"/>
      <c r="D9" s="29"/>
      <c r="E9" s="30"/>
    </row>
    <row r="10" spans="1:15" ht="26" x14ac:dyDescent="0.3">
      <c r="A10" s="7"/>
      <c r="B10" s="7"/>
      <c r="C10" s="7"/>
    </row>
    <row r="11" spans="1:15" ht="24" x14ac:dyDescent="0.3">
      <c r="A11" s="5" t="s">
        <v>42</v>
      </c>
      <c r="E11" s="39"/>
    </row>
    <row r="13" spans="1:15" ht="24" x14ac:dyDescent="0.3">
      <c r="A13" s="4" t="s">
        <v>39</v>
      </c>
    </row>
    <row r="14" spans="1:15" ht="21" x14ac:dyDescent="0.25">
      <c r="A14" s="26" t="s">
        <v>40</v>
      </c>
    </row>
    <row r="15" spans="1:15" ht="21" x14ac:dyDescent="0.25">
      <c r="A15" s="26" t="s">
        <v>41</v>
      </c>
    </row>
    <row r="16" spans="1:15" ht="24" x14ac:dyDescent="0.3">
      <c r="A16" s="38">
        <f>500000/2500000</f>
        <v>0.2</v>
      </c>
      <c r="B16" s="4" t="s">
        <v>46</v>
      </c>
    </row>
    <row r="18" spans="1:2" ht="24" x14ac:dyDescent="0.3">
      <c r="A18" s="5" t="s">
        <v>43</v>
      </c>
    </row>
    <row r="20" spans="1:2" ht="24" x14ac:dyDescent="0.3">
      <c r="A20" s="4" t="s">
        <v>18</v>
      </c>
    </row>
    <row r="21" spans="1:2" ht="21" x14ac:dyDescent="0.25">
      <c r="A21" s="26" t="s">
        <v>27</v>
      </c>
      <c r="B21" s="70">
        <f>1000000/500000</f>
        <v>2</v>
      </c>
    </row>
    <row r="22" spans="1:2" ht="21" x14ac:dyDescent="0.25">
      <c r="A22" s="26" t="s">
        <v>65</v>
      </c>
      <c r="B22" s="70"/>
    </row>
    <row r="23" spans="1:2" ht="21" x14ac:dyDescent="0.25">
      <c r="A23" s="26" t="s">
        <v>66</v>
      </c>
      <c r="B23" s="70"/>
    </row>
    <row r="24" spans="1:2" ht="24" x14ac:dyDescent="0.3">
      <c r="A24" s="71">
        <f>(2)^0.2-1</f>
        <v>0.1486983549970351</v>
      </c>
      <c r="B24" s="4" t="s">
        <v>45</v>
      </c>
    </row>
    <row r="25" spans="1:2" ht="24" x14ac:dyDescent="0.3">
      <c r="A25" s="43"/>
    </row>
    <row r="26" spans="1:2" ht="21" x14ac:dyDescent="0.25">
      <c r="A26" s="44">
        <f>RATE(5,,-500000,1000000)</f>
        <v>0.14869835499702141</v>
      </c>
      <c r="B26" s="45" t="s">
        <v>44</v>
      </c>
    </row>
    <row r="28" spans="1:2" x14ac:dyDescent="0.2">
      <c r="A28" s="1" t="s">
        <v>48</v>
      </c>
    </row>
    <row r="29" spans="1:2" x14ac:dyDescent="0.2">
      <c r="A29" s="1" t="s">
        <v>47</v>
      </c>
    </row>
  </sheetData>
  <mergeCells count="1">
    <mergeCell ref="A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5B9D-1054-104A-A88E-482A0C68D952}">
  <dimension ref="A1:O18"/>
  <sheetViews>
    <sheetView workbookViewId="0">
      <selection activeCell="D7" sqref="D7"/>
    </sheetView>
  </sheetViews>
  <sheetFormatPr baseColWidth="10" defaultRowHeight="16" x14ac:dyDescent="0.2"/>
  <cols>
    <col min="1" max="1" width="23.6640625" style="1" customWidth="1"/>
    <col min="2" max="2" width="19.1640625" style="1" bestFit="1" customWidth="1"/>
    <col min="3" max="3" width="10.83203125" style="1"/>
    <col min="4" max="4" width="27" style="1" customWidth="1"/>
    <col min="5" max="5" width="17.5" style="1" customWidth="1"/>
    <col min="6" max="16384" width="10.83203125" style="1"/>
  </cols>
  <sheetData>
    <row r="1" spans="1:15" ht="24" x14ac:dyDescent="0.3">
      <c r="A1" s="5" t="s">
        <v>28</v>
      </c>
    </row>
    <row r="3" spans="1:15" ht="151" customHeight="1" x14ac:dyDescent="0.2">
      <c r="A3" s="3" t="s">
        <v>32</v>
      </c>
      <c r="B3" s="3"/>
      <c r="C3" s="3"/>
      <c r="D3" s="3"/>
      <c r="E3" s="3"/>
      <c r="F3" s="3"/>
      <c r="G3" s="3"/>
      <c r="H3" s="3"/>
      <c r="I3" s="3"/>
      <c r="J3" s="3"/>
      <c r="K3" s="2"/>
      <c r="L3" s="2"/>
      <c r="M3" s="2"/>
      <c r="N3" s="2"/>
      <c r="O3" s="2"/>
    </row>
    <row r="5" spans="1:15" ht="19" x14ac:dyDescent="0.25">
      <c r="A5" s="25" t="s">
        <v>21</v>
      </c>
    </row>
    <row r="6" spans="1:15" ht="26" x14ac:dyDescent="0.3">
      <c r="A6" s="23" t="s">
        <v>13</v>
      </c>
      <c r="B6" s="31">
        <v>400000</v>
      </c>
      <c r="C6" s="7"/>
      <c r="D6" s="4" t="s">
        <v>29</v>
      </c>
    </row>
    <row r="7" spans="1:15" ht="26" x14ac:dyDescent="0.3">
      <c r="A7" s="23" t="s">
        <v>14</v>
      </c>
      <c r="B7" s="31" t="s">
        <v>15</v>
      </c>
      <c r="C7" s="7"/>
      <c r="D7" s="4" t="s">
        <v>31</v>
      </c>
    </row>
    <row r="8" spans="1:15" ht="26" x14ac:dyDescent="0.3">
      <c r="A8" s="23" t="s">
        <v>12</v>
      </c>
      <c r="B8" s="24">
        <v>0.1</v>
      </c>
      <c r="C8" s="7"/>
      <c r="D8" s="34" t="s">
        <v>14</v>
      </c>
      <c r="E8" s="35">
        <f>B6*(1+0.1)^3</f>
        <v>532400.00000000012</v>
      </c>
    </row>
    <row r="9" spans="1:15" ht="26" x14ac:dyDescent="0.3">
      <c r="A9" s="23" t="s">
        <v>16</v>
      </c>
      <c r="B9" s="23">
        <v>3</v>
      </c>
      <c r="C9" s="7"/>
      <c r="D9" s="29"/>
      <c r="E9" s="30"/>
    </row>
    <row r="10" spans="1:15" ht="26" x14ac:dyDescent="0.3">
      <c r="A10" s="7"/>
      <c r="B10" s="7"/>
      <c r="C10" s="7"/>
    </row>
    <row r="11" spans="1:15" x14ac:dyDescent="0.2">
      <c r="A11" s="11" t="s">
        <v>30</v>
      </c>
    </row>
    <row r="12" spans="1:15" ht="26" x14ac:dyDescent="0.3">
      <c r="A12" s="11" t="s">
        <v>33</v>
      </c>
      <c r="D12" s="7" t="s">
        <v>30</v>
      </c>
    </row>
    <row r="13" spans="1:15" ht="26" x14ac:dyDescent="0.3">
      <c r="A13" s="23" t="s">
        <v>13</v>
      </c>
      <c r="B13" s="31">
        <v>400000</v>
      </c>
      <c r="D13" s="4" t="s">
        <v>34</v>
      </c>
      <c r="E13" s="9">
        <f>B6*30%</f>
        <v>120000</v>
      </c>
    </row>
    <row r="14" spans="1:15" ht="26" x14ac:dyDescent="0.3">
      <c r="A14" s="23" t="s">
        <v>14</v>
      </c>
      <c r="B14" s="31" t="s">
        <v>15</v>
      </c>
      <c r="D14" s="4" t="s">
        <v>35</v>
      </c>
      <c r="E14" s="9">
        <f>B6+E13</f>
        <v>520000</v>
      </c>
    </row>
    <row r="15" spans="1:15" ht="26" x14ac:dyDescent="0.3">
      <c r="A15" s="23" t="s">
        <v>12</v>
      </c>
      <c r="B15" s="33">
        <v>0.3</v>
      </c>
    </row>
    <row r="16" spans="1:15" ht="26" x14ac:dyDescent="0.3">
      <c r="A16" s="23" t="s">
        <v>16</v>
      </c>
      <c r="B16" s="23">
        <v>1</v>
      </c>
    </row>
    <row r="17" spans="1:5" ht="26" x14ac:dyDescent="0.3">
      <c r="A17" s="4"/>
      <c r="B17" s="4"/>
      <c r="D17" s="7" t="s">
        <v>36</v>
      </c>
      <c r="E17" s="21">
        <f>E8-E14</f>
        <v>12400.000000000116</v>
      </c>
    </row>
    <row r="18" spans="1:5" ht="24" x14ac:dyDescent="0.3">
      <c r="A18" s="4"/>
      <c r="B18" s="4"/>
    </row>
  </sheetData>
  <mergeCells count="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1B641-99AE-8644-8E6A-E11349EE9D37}">
  <dimension ref="A1:O18"/>
  <sheetViews>
    <sheetView workbookViewId="0">
      <selection activeCell="C6" sqref="C6"/>
    </sheetView>
  </sheetViews>
  <sheetFormatPr baseColWidth="10" defaultRowHeight="16" x14ac:dyDescent="0.2"/>
  <cols>
    <col min="1" max="1" width="23.6640625" style="1" customWidth="1"/>
    <col min="2" max="2" width="19.1640625" style="1" bestFit="1" customWidth="1"/>
    <col min="3" max="3" width="10.83203125" style="1"/>
    <col min="4" max="4" width="27" style="1" customWidth="1"/>
    <col min="5" max="5" width="17.5" style="1" customWidth="1"/>
    <col min="6" max="16384" width="10.83203125" style="1"/>
  </cols>
  <sheetData>
    <row r="1" spans="1:15" ht="24" x14ac:dyDescent="0.3">
      <c r="A1" s="5" t="s">
        <v>38</v>
      </c>
    </row>
    <row r="3" spans="1:15" ht="151" customHeight="1" x14ac:dyDescent="0.2">
      <c r="A3" s="3" t="s">
        <v>37</v>
      </c>
      <c r="B3" s="3"/>
      <c r="C3" s="3"/>
      <c r="D3" s="3"/>
      <c r="E3" s="3"/>
      <c r="F3" s="3"/>
      <c r="G3" s="3"/>
      <c r="H3" s="3"/>
      <c r="I3" s="3"/>
      <c r="J3" s="3"/>
      <c r="K3" s="2"/>
      <c r="L3" s="2"/>
      <c r="M3" s="2"/>
      <c r="N3" s="2"/>
      <c r="O3" s="2"/>
    </row>
    <row r="5" spans="1:15" ht="19" x14ac:dyDescent="0.25">
      <c r="A5" s="25"/>
      <c r="C5" s="1" t="s">
        <v>77</v>
      </c>
    </row>
    <row r="6" spans="1:15" ht="26" x14ac:dyDescent="0.3">
      <c r="A6" s="37" t="s">
        <v>49</v>
      </c>
      <c r="B6" s="46">
        <v>0.18</v>
      </c>
      <c r="C6" s="10">
        <v>0.25</v>
      </c>
      <c r="D6" s="4"/>
    </row>
    <row r="7" spans="1:15" ht="26" x14ac:dyDescent="0.3">
      <c r="A7" s="19"/>
      <c r="B7" s="46">
        <v>0.1</v>
      </c>
      <c r="C7" s="10">
        <v>0.75</v>
      </c>
      <c r="D7" s="4"/>
    </row>
    <row r="8" spans="1:15" ht="26" x14ac:dyDescent="0.3">
      <c r="A8" s="27" t="s">
        <v>51</v>
      </c>
      <c r="B8" s="16"/>
      <c r="C8" s="7"/>
      <c r="D8" s="34">
        <f>(0.25*18)+(0.75*10)</f>
        <v>12</v>
      </c>
      <c r="E8" s="35"/>
    </row>
    <row r="9" spans="1:15" ht="26" x14ac:dyDescent="0.3">
      <c r="A9" s="19"/>
      <c r="B9" s="19"/>
      <c r="C9" s="7"/>
      <c r="D9" s="29"/>
      <c r="E9" s="30"/>
    </row>
    <row r="10" spans="1:15" ht="26" x14ac:dyDescent="0.3">
      <c r="A10" s="7" t="s">
        <v>52</v>
      </c>
      <c r="B10" s="7"/>
      <c r="C10" s="7"/>
    </row>
    <row r="11" spans="1:15" x14ac:dyDescent="0.2">
      <c r="A11" s="11"/>
    </row>
    <row r="12" spans="1:15" ht="26" x14ac:dyDescent="0.3">
      <c r="A12" s="11"/>
      <c r="D12" s="7"/>
    </row>
    <row r="13" spans="1:15" ht="26" x14ac:dyDescent="0.3">
      <c r="A13" s="19"/>
      <c r="B13" s="17"/>
      <c r="D13" s="4"/>
      <c r="E13" s="9"/>
    </row>
    <row r="14" spans="1:15" ht="26" x14ac:dyDescent="0.3">
      <c r="A14" s="19"/>
      <c r="B14" s="17"/>
      <c r="D14" s="4"/>
      <c r="E14" s="9"/>
    </row>
    <row r="15" spans="1:15" ht="26" x14ac:dyDescent="0.3">
      <c r="A15" s="19"/>
      <c r="B15" s="36"/>
    </row>
    <row r="16" spans="1:15" ht="26" x14ac:dyDescent="0.3">
      <c r="A16" s="19"/>
      <c r="B16" s="19"/>
    </row>
    <row r="17" spans="1:5" ht="26" x14ac:dyDescent="0.3">
      <c r="A17" s="4"/>
      <c r="B17" s="4"/>
      <c r="D17" s="7"/>
      <c r="E17" s="20"/>
    </row>
    <row r="18" spans="1:5" ht="24" x14ac:dyDescent="0.3">
      <c r="A18" s="4"/>
      <c r="B18" s="4"/>
    </row>
  </sheetData>
  <mergeCells count="1">
    <mergeCell ref="A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8641-0418-8246-95C1-04865F68FDE3}">
  <dimension ref="A1:O18"/>
  <sheetViews>
    <sheetView workbookViewId="0">
      <selection activeCell="E8" sqref="E8"/>
    </sheetView>
  </sheetViews>
  <sheetFormatPr baseColWidth="10" defaultRowHeight="16" x14ac:dyDescent="0.2"/>
  <cols>
    <col min="1" max="1" width="23.6640625" style="1" customWidth="1"/>
    <col min="2" max="2" width="19.33203125" style="1" bestFit="1" customWidth="1"/>
    <col min="3" max="3" width="14.33203125" style="1" bestFit="1" customWidth="1"/>
    <col min="4" max="4" width="27" style="1" customWidth="1"/>
    <col min="5" max="5" width="26.6640625" style="1" customWidth="1"/>
    <col min="6" max="6" width="19.1640625" style="1" customWidth="1"/>
    <col min="7" max="8" width="12" style="1" bestFit="1" customWidth="1"/>
    <col min="9" max="9" width="15" style="1" customWidth="1"/>
    <col min="10" max="16384" width="10.83203125" style="1"/>
  </cols>
  <sheetData>
    <row r="1" spans="1:15" ht="24" x14ac:dyDescent="0.3">
      <c r="A1" s="5" t="s">
        <v>50</v>
      </c>
    </row>
    <row r="3" spans="1:15" ht="151" customHeight="1" x14ac:dyDescent="0.2">
      <c r="A3" s="3" t="s">
        <v>53</v>
      </c>
      <c r="B3" s="3"/>
      <c r="C3" s="3"/>
      <c r="D3" s="3"/>
      <c r="E3" s="3"/>
      <c r="F3" s="3"/>
      <c r="G3" s="3"/>
      <c r="H3" s="3"/>
      <c r="I3" s="3"/>
      <c r="J3" s="3"/>
      <c r="K3" s="2"/>
      <c r="L3" s="2"/>
      <c r="M3" s="2"/>
      <c r="N3" s="2"/>
      <c r="O3" s="2"/>
    </row>
    <row r="5" spans="1:15" ht="19" x14ac:dyDescent="0.25">
      <c r="A5" s="25"/>
    </row>
    <row r="6" spans="1:15" ht="26" x14ac:dyDescent="0.3">
      <c r="A6" s="54" t="s">
        <v>13</v>
      </c>
      <c r="B6" s="55">
        <v>12000</v>
      </c>
      <c r="C6" s="10"/>
      <c r="D6" s="5" t="s">
        <v>31</v>
      </c>
      <c r="E6" s="51" t="s">
        <v>54</v>
      </c>
    </row>
    <row r="7" spans="1:15" s="50" customFormat="1" ht="26" x14ac:dyDescent="0.2">
      <c r="A7" s="56" t="s">
        <v>14</v>
      </c>
      <c r="B7" s="57" t="s">
        <v>15</v>
      </c>
      <c r="C7" s="47"/>
      <c r="D7" s="64">
        <f>12000*(1+0.12)^2</f>
        <v>15052.800000000003</v>
      </c>
      <c r="E7" s="65">
        <f>FV(B8,B9,,-12000)</f>
        <v>15052.800000000003</v>
      </c>
      <c r="F7" s="47"/>
      <c r="G7" s="47"/>
      <c r="H7" s="47"/>
      <c r="I7" s="47"/>
      <c r="J7" s="47"/>
      <c r="K7" s="47"/>
      <c r="L7" s="47"/>
      <c r="M7" s="47"/>
    </row>
    <row r="8" spans="1:15" s="53" customFormat="1" ht="24" x14ac:dyDescent="0.2">
      <c r="A8" s="58" t="s">
        <v>12</v>
      </c>
      <c r="B8" s="59">
        <v>0.12</v>
      </c>
      <c r="C8" s="49"/>
      <c r="D8" s="49"/>
      <c r="E8" s="53">
        <f>FV(B8,B9,,-B6)</f>
        <v>15052.800000000003</v>
      </c>
    </row>
    <row r="9" spans="1:15" s="52" customFormat="1" ht="26" x14ac:dyDescent="0.2">
      <c r="A9" s="60" t="s">
        <v>16</v>
      </c>
      <c r="B9" s="61">
        <v>2</v>
      </c>
      <c r="C9" s="48"/>
      <c r="D9" s="53"/>
    </row>
    <row r="10" spans="1:15" s="32" customFormat="1" ht="26" x14ac:dyDescent="0.3">
      <c r="A10" s="9"/>
      <c r="B10" s="9"/>
      <c r="C10" s="9"/>
    </row>
    <row r="11" spans="1:15" x14ac:dyDescent="0.2">
      <c r="A11" s="11"/>
    </row>
    <row r="12" spans="1:15" ht="26" x14ac:dyDescent="0.3">
      <c r="A12" s="11"/>
      <c r="D12" s="7"/>
    </row>
    <row r="13" spans="1:15" ht="26" x14ac:dyDescent="0.3">
      <c r="A13" s="19"/>
      <c r="B13" s="17"/>
      <c r="D13" s="4"/>
      <c r="E13" s="9"/>
    </row>
    <row r="14" spans="1:15" ht="26" x14ac:dyDescent="0.3">
      <c r="A14" s="19"/>
      <c r="B14" s="17"/>
      <c r="D14" s="4"/>
      <c r="E14" s="9"/>
    </row>
    <row r="15" spans="1:15" ht="26" x14ac:dyDescent="0.3">
      <c r="A15" s="19"/>
      <c r="B15" s="36"/>
    </row>
    <row r="16" spans="1:15" ht="26" x14ac:dyDescent="0.3">
      <c r="A16" s="19"/>
      <c r="B16" s="19"/>
    </row>
    <row r="17" spans="1:5" ht="26" x14ac:dyDescent="0.3">
      <c r="A17" s="4"/>
      <c r="B17" s="4"/>
      <c r="D17" s="7"/>
      <c r="E17" s="20"/>
    </row>
    <row r="18" spans="1:5" ht="24" x14ac:dyDescent="0.3">
      <c r="A18" s="4"/>
      <c r="B18" s="4"/>
    </row>
  </sheetData>
  <mergeCells count="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9D92-72E2-A140-A5AB-367CE31174BB}">
  <dimension ref="A1:O18"/>
  <sheetViews>
    <sheetView workbookViewId="0">
      <selection activeCell="A3" sqref="A3:J3"/>
    </sheetView>
  </sheetViews>
  <sheetFormatPr baseColWidth="10" defaultRowHeight="16" x14ac:dyDescent="0.2"/>
  <cols>
    <col min="1" max="1" width="23.6640625" style="1" customWidth="1"/>
    <col min="2" max="2" width="19.1640625" style="1" bestFit="1" customWidth="1"/>
    <col min="3" max="3" width="10.83203125" style="1"/>
    <col min="4" max="4" width="27" style="1" customWidth="1"/>
    <col min="5" max="5" width="28.83203125" style="1" bestFit="1" customWidth="1"/>
    <col min="6" max="16384" width="10.83203125" style="1"/>
  </cols>
  <sheetData>
    <row r="1" spans="1:15" ht="24" x14ac:dyDescent="0.3">
      <c r="A1" s="5" t="s">
        <v>56</v>
      </c>
    </row>
    <row r="3" spans="1:15" ht="151" customHeight="1" x14ac:dyDescent="0.2">
      <c r="A3" s="3" t="s">
        <v>55</v>
      </c>
      <c r="B3" s="3"/>
      <c r="C3" s="3"/>
      <c r="D3" s="3"/>
      <c r="E3" s="3"/>
      <c r="F3" s="3"/>
      <c r="G3" s="3"/>
      <c r="H3" s="3"/>
      <c r="I3" s="3"/>
      <c r="J3" s="3"/>
      <c r="K3" s="2"/>
      <c r="L3" s="2"/>
      <c r="M3" s="2"/>
      <c r="N3" s="2"/>
      <c r="O3" s="2"/>
    </row>
    <row r="5" spans="1:15" ht="26" x14ac:dyDescent="0.3">
      <c r="A5" s="54" t="s">
        <v>13</v>
      </c>
      <c r="B5" s="55" t="s">
        <v>15</v>
      </c>
      <c r="D5" s="5" t="s">
        <v>31</v>
      </c>
      <c r="E5" s="51" t="s">
        <v>54</v>
      </c>
    </row>
    <row r="6" spans="1:15" ht="29" x14ac:dyDescent="0.35">
      <c r="A6" s="56" t="s">
        <v>14</v>
      </c>
      <c r="B6" s="57">
        <v>50000</v>
      </c>
      <c r="C6" s="10"/>
      <c r="D6" s="62">
        <f>50000/(1+0.12)^5</f>
        <v>28371.342785929963</v>
      </c>
      <c r="E6" s="63">
        <f>PV(B7,B8,,-B6)</f>
        <v>28371.342785929963</v>
      </c>
    </row>
    <row r="7" spans="1:15" ht="26" x14ac:dyDescent="0.3">
      <c r="A7" s="58" t="s">
        <v>12</v>
      </c>
      <c r="B7" s="59">
        <v>0.12</v>
      </c>
      <c r="C7" s="7"/>
      <c r="D7" s="4"/>
    </row>
    <row r="8" spans="1:15" ht="26" x14ac:dyDescent="0.3">
      <c r="A8" s="60" t="s">
        <v>16</v>
      </c>
      <c r="B8" s="61">
        <v>5</v>
      </c>
      <c r="C8" s="7"/>
      <c r="D8" s="34"/>
      <c r="E8" s="35"/>
    </row>
    <row r="9" spans="1:15" ht="26" x14ac:dyDescent="0.3">
      <c r="A9" s="19"/>
      <c r="B9" s="19"/>
      <c r="C9" s="7"/>
      <c r="D9" s="29"/>
      <c r="E9" s="30"/>
    </row>
    <row r="10" spans="1:15" ht="26" x14ac:dyDescent="0.3">
      <c r="A10" s="7"/>
      <c r="B10" s="7"/>
      <c r="C10" s="7"/>
    </row>
    <row r="11" spans="1:15" x14ac:dyDescent="0.2">
      <c r="A11" s="11"/>
    </row>
    <row r="12" spans="1:15" ht="26" x14ac:dyDescent="0.3">
      <c r="A12" s="11"/>
      <c r="D12" s="7"/>
    </row>
    <row r="13" spans="1:15" ht="26" x14ac:dyDescent="0.3">
      <c r="A13" s="19"/>
      <c r="B13" s="17"/>
      <c r="D13" s="4"/>
      <c r="E13" s="9"/>
    </row>
    <row r="14" spans="1:15" ht="26" x14ac:dyDescent="0.3">
      <c r="A14" s="19"/>
      <c r="B14" s="17"/>
      <c r="D14" s="4"/>
      <c r="E14" s="9"/>
    </row>
    <row r="15" spans="1:15" ht="26" x14ac:dyDescent="0.3">
      <c r="A15" s="19"/>
      <c r="B15" s="36"/>
    </row>
    <row r="16" spans="1:15" ht="26" x14ac:dyDescent="0.3">
      <c r="A16" s="19"/>
      <c r="B16" s="19"/>
    </row>
    <row r="17" spans="1:5" ht="26" x14ac:dyDescent="0.3">
      <c r="A17" s="4"/>
      <c r="B17" s="4"/>
      <c r="D17" s="7"/>
      <c r="E17" s="20"/>
    </row>
    <row r="18" spans="1:5" ht="24" x14ac:dyDescent="0.3">
      <c r="A18" s="4"/>
      <c r="B18" s="4"/>
    </row>
  </sheetData>
  <mergeCells count="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EX01</vt:lpstr>
      <vt:lpstr>EX02</vt:lpstr>
      <vt:lpstr>Ex03</vt:lpstr>
      <vt:lpstr>Ex04</vt:lpstr>
      <vt:lpstr>Ex05</vt:lpstr>
      <vt:lpstr>EX06</vt:lpstr>
      <vt:lpstr>Ex.07</vt:lpstr>
      <vt:lpstr>Ex.08</vt:lpstr>
      <vt:lpstr>Ex.09</vt:lpstr>
      <vt:lpstr>Ex.10</vt:lpstr>
      <vt:lpstr>Ex.11</vt:lpstr>
      <vt:lpstr>Ex.12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2020-11-12T15:24:46Z</dcterms:created>
  <dcterms:modified xsi:type="dcterms:W3CDTF">2020-11-17T18:42:00Z</dcterms:modified>
</cp:coreProperties>
</file>