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5576" windowHeight="8640"/>
  </bookViews>
  <sheets>
    <sheet name="Pert_0" sheetId="3" r:id="rId1"/>
  </sheets>
  <calcPr calcId="125725"/>
</workbook>
</file>

<file path=xl/calcChain.xml><?xml version="1.0" encoding="utf-8"?>
<calcChain xmlns="http://schemas.openxmlformats.org/spreadsheetml/2006/main">
  <c r="K35" i="3"/>
  <c r="L35"/>
  <c r="L7"/>
  <c r="F5"/>
  <c r="E5"/>
  <c r="L32"/>
  <c r="L31"/>
  <c r="L29"/>
  <c r="L26"/>
  <c r="L24"/>
  <c r="L22"/>
  <c r="L21"/>
  <c r="L19"/>
  <c r="L15"/>
  <c r="L12"/>
  <c r="L9"/>
  <c r="L30"/>
  <c r="L28"/>
  <c r="L27"/>
  <c r="L25"/>
  <c r="L23"/>
  <c r="L20"/>
  <c r="L18"/>
  <c r="L17"/>
  <c r="L16"/>
  <c r="L14"/>
  <c r="L13"/>
  <c r="L11"/>
  <c r="L10"/>
  <c r="L8"/>
  <c r="L6"/>
  <c r="L5"/>
  <c r="O3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G6"/>
  <c r="M6" s="1"/>
  <c r="G7"/>
  <c r="M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5"/>
  <c r="K33"/>
  <c r="J33"/>
  <c r="L33"/>
  <c r="O5" l="1"/>
  <c r="O6" s="1"/>
  <c r="O7" s="1"/>
  <c r="O9" s="1"/>
  <c r="G5"/>
  <c r="M5" s="1"/>
</calcChain>
</file>

<file path=xl/sharedStrings.xml><?xml version="1.0" encoding="utf-8"?>
<sst xmlns="http://schemas.openxmlformats.org/spreadsheetml/2006/main" count="52" uniqueCount="46">
  <si>
    <t>0 – l (A)</t>
  </si>
  <si>
    <t>1 – 2 (B)</t>
  </si>
  <si>
    <t>2 – 3 (C)</t>
  </si>
  <si>
    <t>3 – 4 (D)</t>
  </si>
  <si>
    <t>3 – 5 (E)</t>
  </si>
  <si>
    <t>3 – 6 (F)</t>
  </si>
  <si>
    <t>4 – 7 (G)</t>
  </si>
  <si>
    <t>5 – 8 (H)</t>
  </si>
  <si>
    <t>6 – 9 (I)</t>
  </si>
  <si>
    <t>7 – l0 (J)</t>
  </si>
  <si>
    <t>8 – l1 (K)</t>
  </si>
  <si>
    <t>8 – l2 (L)</t>
  </si>
  <si>
    <t>9 – l4 (M)</t>
  </si>
  <si>
    <t>10 – l2 (N)</t>
  </si>
  <si>
    <t>11 – l3 (O)</t>
  </si>
  <si>
    <t>12 – l5 (P)</t>
  </si>
  <si>
    <t>13 – l4 (Q)</t>
  </si>
  <si>
    <t>14 – l6 (R)</t>
  </si>
  <si>
    <t>15 – l9 (S)</t>
  </si>
  <si>
    <t>16 – l7 (T)</t>
  </si>
  <si>
    <t>16 – l8 (U)</t>
  </si>
  <si>
    <t>17 – 20 (V)</t>
  </si>
  <si>
    <t>18 – 21 (W)</t>
  </si>
  <si>
    <t>19 – 24 (X)</t>
  </si>
  <si>
    <t>20 – 22 (Y)</t>
  </si>
  <si>
    <t>21 – 22 (Z)</t>
  </si>
  <si>
    <t>22 – 23 (AA)</t>
  </si>
  <si>
    <t>23 – 24 (AB)</t>
  </si>
  <si>
    <t>normal</t>
  </si>
  <si>
    <t>intensificado</t>
  </si>
  <si>
    <t>Redução máxima em tempo</t>
  </si>
  <si>
    <r>
      <t xml:space="preserve">Custo intensificado por </t>
    </r>
    <r>
      <rPr>
        <b/>
        <sz val="11"/>
        <color theme="1"/>
        <rFont val="Times New Roman"/>
        <family val="1"/>
      </rPr>
      <t>semana</t>
    </r>
    <r>
      <rPr>
        <sz val="11"/>
        <color theme="1"/>
        <rFont val="Times New Roman"/>
        <family val="1"/>
      </rPr>
      <t xml:space="preserve"> reduzida</t>
    </r>
  </si>
  <si>
    <t>Tempo (semana)</t>
  </si>
  <si>
    <t>Custo (R$)</t>
  </si>
  <si>
    <t>Atividade</t>
  </si>
  <si>
    <t>tempo mais cedo</t>
  </si>
  <si>
    <t>tempo mais tarde</t>
  </si>
  <si>
    <t>caminho crítico intensificado</t>
  </si>
  <si>
    <t>pessimista</t>
  </si>
  <si>
    <t>esperado</t>
  </si>
  <si>
    <t>otimista</t>
  </si>
  <si>
    <t>Tempo Ponderado</t>
  </si>
  <si>
    <t>Tempo</t>
  </si>
  <si>
    <t>Rede</t>
  </si>
  <si>
    <t>manter a redução do tempo de acordo com a coluna I</t>
  </si>
  <si>
    <t>ajuste 'G'</t>
  </si>
</sst>
</file>

<file path=xl/styles.xml><?xml version="1.0" encoding="utf-8"?>
<styleSheet xmlns="http://schemas.openxmlformats.org/spreadsheetml/2006/main">
  <numFmts count="1">
    <numFmt numFmtId="164" formatCode="0.000%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Gray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8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showGridLines="0" tabSelected="1" topLeftCell="A28" workbookViewId="0">
      <pane xSplit="2" topLeftCell="H1" activePane="topRight" state="frozen"/>
      <selection pane="topRight" activeCell="O35" sqref="O35"/>
    </sheetView>
  </sheetViews>
  <sheetFormatPr defaultRowHeight="14.4"/>
  <cols>
    <col min="1" max="1" width="0.44140625" customWidth="1"/>
    <col min="2" max="2" width="11.6640625" bestFit="1" customWidth="1"/>
    <col min="3" max="3" width="9.109375" bestFit="1" customWidth="1"/>
    <col min="4" max="4" width="8.109375" bestFit="1" customWidth="1"/>
    <col min="5" max="5" width="7.21875" bestFit="1" customWidth="1"/>
    <col min="6" max="7" width="5.33203125" customWidth="1"/>
    <col min="8" max="8" width="6.5546875" bestFit="1" customWidth="1"/>
    <col min="9" max="9" width="11" bestFit="1" customWidth="1"/>
    <col min="10" max="10" width="9.109375" bestFit="1" customWidth="1"/>
    <col min="11" max="11" width="11" bestFit="1" customWidth="1"/>
    <col min="12" max="12" width="13.44140625" bestFit="1" customWidth="1"/>
    <col min="13" max="13" width="15" customWidth="1"/>
    <col min="14" max="14" width="15.109375" customWidth="1"/>
    <col min="15" max="15" width="12.6640625" customWidth="1"/>
    <col min="16" max="17" width="9.6640625" customWidth="1"/>
    <col min="18" max="18" width="10.109375" customWidth="1"/>
    <col min="19" max="19" width="1" customWidth="1"/>
  </cols>
  <sheetData>
    <row r="1" spans="2:18" ht="3" customHeight="1">
      <c r="R1" s="1"/>
    </row>
    <row r="2" spans="2:18" ht="15.75" customHeight="1">
      <c r="G2" t="s">
        <v>45</v>
      </c>
      <c r="I2" s="31" t="s">
        <v>44</v>
      </c>
      <c r="O2" s="18" t="s">
        <v>28</v>
      </c>
      <c r="P2" s="19"/>
      <c r="Q2" s="18" t="s">
        <v>29</v>
      </c>
      <c r="R2" s="19"/>
    </row>
    <row r="3" spans="2:18" ht="19.5" customHeight="1">
      <c r="B3" s="20" t="s">
        <v>34</v>
      </c>
      <c r="C3" s="24" t="s">
        <v>42</v>
      </c>
      <c r="D3" s="25"/>
      <c r="E3" s="26"/>
      <c r="F3" s="27" t="s">
        <v>43</v>
      </c>
      <c r="G3" s="28"/>
      <c r="H3" s="17" t="s">
        <v>32</v>
      </c>
      <c r="I3" s="17"/>
      <c r="J3" s="21" t="s">
        <v>33</v>
      </c>
      <c r="K3" s="22"/>
      <c r="L3" s="23"/>
      <c r="M3" s="17" t="s">
        <v>30</v>
      </c>
      <c r="N3" s="17" t="s">
        <v>31</v>
      </c>
      <c r="O3" s="17" t="s">
        <v>35</v>
      </c>
      <c r="P3" s="15" t="s">
        <v>36</v>
      </c>
      <c r="Q3" s="17" t="s">
        <v>35</v>
      </c>
      <c r="R3" s="15" t="s">
        <v>36</v>
      </c>
    </row>
    <row r="4" spans="2:18" ht="32.25" customHeight="1">
      <c r="B4" s="20"/>
      <c r="C4" s="12" t="s">
        <v>38</v>
      </c>
      <c r="D4" s="12" t="s">
        <v>39</v>
      </c>
      <c r="E4" s="12" t="s">
        <v>40</v>
      </c>
      <c r="F4" s="21" t="s">
        <v>41</v>
      </c>
      <c r="G4" s="23"/>
      <c r="H4" s="32" t="s">
        <v>28</v>
      </c>
      <c r="I4" s="32" t="s">
        <v>29</v>
      </c>
      <c r="J4" s="2" t="s">
        <v>28</v>
      </c>
      <c r="K4" s="2" t="s">
        <v>29</v>
      </c>
      <c r="L4" s="11" t="s">
        <v>37</v>
      </c>
      <c r="M4" s="17"/>
      <c r="N4" s="17"/>
      <c r="O4" s="17"/>
      <c r="P4" s="16"/>
      <c r="Q4" s="17"/>
      <c r="R4" s="16"/>
    </row>
    <row r="5" spans="2:18" ht="14.7" customHeight="1" thickBot="1">
      <c r="B5" s="3" t="s">
        <v>0</v>
      </c>
      <c r="C5" s="4">
        <f>H5*(1.35)</f>
        <v>2.7</v>
      </c>
      <c r="D5" s="4">
        <f>H5</f>
        <v>2</v>
      </c>
      <c r="E5" s="4">
        <f>H5*(0.75)</f>
        <v>1.5</v>
      </c>
      <c r="F5" s="29">
        <f>ROUNDUP(((C5*2)+(D5*4)+(E5*2))/6,0)</f>
        <v>3</v>
      </c>
      <c r="G5" s="29">
        <f>ROUNDUP((I5/H5)*F5,0)</f>
        <v>2</v>
      </c>
      <c r="H5" s="4">
        <v>2</v>
      </c>
      <c r="I5" s="4">
        <v>1</v>
      </c>
      <c r="J5" s="5">
        <v>180000</v>
      </c>
      <c r="K5" s="5">
        <v>280000</v>
      </c>
      <c r="L5" s="9">
        <f>((F5-G5)*K5)/(H5-I5)</f>
        <v>280000</v>
      </c>
      <c r="M5" s="4">
        <f>F5-G5</f>
        <v>1</v>
      </c>
      <c r="N5" s="5">
        <f>K5-J5</f>
        <v>100000</v>
      </c>
      <c r="O5" s="5">
        <f>F5</f>
        <v>3</v>
      </c>
      <c r="P5" s="5">
        <v>3</v>
      </c>
      <c r="Q5" s="5">
        <v>2</v>
      </c>
      <c r="R5" s="5">
        <v>2</v>
      </c>
    </row>
    <row r="6" spans="2:18" ht="14.7" customHeight="1" thickBot="1">
      <c r="B6" s="3" t="s">
        <v>1</v>
      </c>
      <c r="C6" s="4">
        <f t="shared" ref="C6:C32" si="0">H6*(1.35)</f>
        <v>5.4</v>
      </c>
      <c r="D6" s="4">
        <f t="shared" ref="D6:D32" si="1">H6</f>
        <v>4</v>
      </c>
      <c r="E6" s="4">
        <f t="shared" ref="E6:E32" si="2">H6*(0.75)</f>
        <v>3</v>
      </c>
      <c r="F6" s="29">
        <f t="shared" ref="F6:F32" si="3">ROUNDUP(((C6*2)+(D6*4)+(E6*2))/6,0)</f>
        <v>6</v>
      </c>
      <c r="G6" s="29">
        <f t="shared" ref="G6:G32" si="4">ROUNDUP((I6/H6)*F6,0)</f>
        <v>3</v>
      </c>
      <c r="H6" s="4">
        <v>4</v>
      </c>
      <c r="I6" s="4">
        <v>2</v>
      </c>
      <c r="J6" s="5">
        <v>320000</v>
      </c>
      <c r="K6" s="5">
        <v>420000</v>
      </c>
      <c r="L6" s="9">
        <f t="shared" ref="L6:L26" si="5">((F6-G6)*K6)/(H6-I6)</f>
        <v>630000</v>
      </c>
      <c r="M6" s="30">
        <f t="shared" ref="M6:M32" si="6">F6-G6</f>
        <v>3</v>
      </c>
      <c r="N6" s="5">
        <f t="shared" ref="N6:N32" si="7">K6-J6</f>
        <v>100000</v>
      </c>
      <c r="O6" s="5">
        <f>O5+F6</f>
        <v>9</v>
      </c>
      <c r="P6" s="5">
        <v>9</v>
      </c>
      <c r="Q6" s="5">
        <v>5</v>
      </c>
      <c r="R6" s="5">
        <v>5</v>
      </c>
    </row>
    <row r="7" spans="2:18" ht="14.7" customHeight="1" thickBot="1">
      <c r="B7" s="3" t="s">
        <v>2</v>
      </c>
      <c r="C7" s="4">
        <f t="shared" si="0"/>
        <v>13.5</v>
      </c>
      <c r="D7" s="4">
        <f t="shared" si="1"/>
        <v>10</v>
      </c>
      <c r="E7" s="4">
        <f t="shared" si="2"/>
        <v>7.5</v>
      </c>
      <c r="F7" s="29">
        <f t="shared" si="3"/>
        <v>14</v>
      </c>
      <c r="G7" s="29">
        <f t="shared" si="4"/>
        <v>10</v>
      </c>
      <c r="H7" s="4">
        <v>10</v>
      </c>
      <c r="I7" s="4">
        <v>7</v>
      </c>
      <c r="J7" s="5">
        <v>620000</v>
      </c>
      <c r="K7" s="5">
        <v>860000</v>
      </c>
      <c r="L7" s="9">
        <f>((F7-G7)*K7)/(H7-I7)</f>
        <v>1146666.6666666667</v>
      </c>
      <c r="M7" s="30">
        <f t="shared" si="6"/>
        <v>4</v>
      </c>
      <c r="N7" s="5">
        <f t="shared" si="7"/>
        <v>240000</v>
      </c>
      <c r="O7" s="5">
        <f>O6+F7</f>
        <v>23</v>
      </c>
      <c r="P7" s="5">
        <v>23</v>
      </c>
      <c r="Q7" s="5">
        <v>15</v>
      </c>
      <c r="R7" s="5">
        <v>15</v>
      </c>
    </row>
    <row r="8" spans="2:18" ht="14.7" customHeight="1" thickBot="1">
      <c r="B8" s="6" t="s">
        <v>3</v>
      </c>
      <c r="C8" s="4">
        <f t="shared" si="0"/>
        <v>10.8</v>
      </c>
      <c r="D8" s="4">
        <f t="shared" si="1"/>
        <v>8</v>
      </c>
      <c r="E8" s="4">
        <f t="shared" si="2"/>
        <v>6</v>
      </c>
      <c r="F8" s="29">
        <f t="shared" si="3"/>
        <v>11</v>
      </c>
      <c r="G8" s="29">
        <f t="shared" si="4"/>
        <v>6</v>
      </c>
      <c r="H8" s="7">
        <v>8</v>
      </c>
      <c r="I8" s="7">
        <v>4</v>
      </c>
      <c r="J8" s="8">
        <v>180000</v>
      </c>
      <c r="K8" s="8">
        <v>360000</v>
      </c>
      <c r="L8" s="5">
        <f t="shared" si="5"/>
        <v>450000</v>
      </c>
      <c r="M8" s="4">
        <f t="shared" si="6"/>
        <v>5</v>
      </c>
      <c r="N8" s="5">
        <f t="shared" si="7"/>
        <v>180000</v>
      </c>
      <c r="O8" s="5">
        <v>88</v>
      </c>
      <c r="P8" s="5">
        <v>34</v>
      </c>
      <c r="Q8" s="5">
        <v>67</v>
      </c>
      <c r="R8" s="5">
        <v>26</v>
      </c>
    </row>
    <row r="9" spans="2:18" ht="14.7" customHeight="1" thickBot="1">
      <c r="B9" s="6" t="s">
        <v>4</v>
      </c>
      <c r="C9" s="4">
        <f t="shared" si="0"/>
        <v>8.1000000000000014</v>
      </c>
      <c r="D9" s="4">
        <f t="shared" si="1"/>
        <v>6</v>
      </c>
      <c r="E9" s="4">
        <f t="shared" si="2"/>
        <v>4.5</v>
      </c>
      <c r="F9" s="29">
        <f t="shared" si="3"/>
        <v>9</v>
      </c>
      <c r="G9" s="29">
        <f t="shared" si="4"/>
        <v>3</v>
      </c>
      <c r="H9" s="7">
        <v>6</v>
      </c>
      <c r="I9" s="7">
        <v>2</v>
      </c>
      <c r="J9" s="8">
        <v>90000</v>
      </c>
      <c r="K9" s="8">
        <v>170000</v>
      </c>
      <c r="L9" s="9">
        <f t="shared" si="5"/>
        <v>255000</v>
      </c>
      <c r="M9" s="30">
        <f t="shared" si="6"/>
        <v>6</v>
      </c>
      <c r="N9" s="5">
        <f t="shared" si="7"/>
        <v>80000</v>
      </c>
      <c r="O9" s="5">
        <f>$O$7+F9</f>
        <v>32</v>
      </c>
      <c r="P9" s="5">
        <v>32</v>
      </c>
      <c r="Q9" s="5">
        <v>18</v>
      </c>
      <c r="R9" s="5">
        <v>18</v>
      </c>
    </row>
    <row r="10" spans="2:18" ht="14.7" customHeight="1" thickBot="1">
      <c r="B10" s="6" t="s">
        <v>5</v>
      </c>
      <c r="C10" s="4">
        <f t="shared" si="0"/>
        <v>5.4</v>
      </c>
      <c r="D10" s="4">
        <f t="shared" si="1"/>
        <v>4</v>
      </c>
      <c r="E10" s="4">
        <f t="shared" si="2"/>
        <v>3</v>
      </c>
      <c r="F10" s="29">
        <f t="shared" si="3"/>
        <v>6</v>
      </c>
      <c r="G10" s="29">
        <f t="shared" si="4"/>
        <v>3</v>
      </c>
      <c r="H10" s="7">
        <v>4</v>
      </c>
      <c r="I10" s="7">
        <v>2</v>
      </c>
      <c r="J10" s="8">
        <v>120000</v>
      </c>
      <c r="K10" s="8">
        <v>240000</v>
      </c>
      <c r="L10" s="5">
        <f t="shared" si="5"/>
        <v>360000</v>
      </c>
      <c r="M10" s="4">
        <f t="shared" si="6"/>
        <v>3</v>
      </c>
      <c r="N10" s="5">
        <f t="shared" si="7"/>
        <v>120000</v>
      </c>
      <c r="O10" s="5">
        <v>55</v>
      </c>
      <c r="P10" s="5">
        <v>29</v>
      </c>
      <c r="Q10" s="5">
        <v>28</v>
      </c>
      <c r="R10" s="5">
        <v>21</v>
      </c>
    </row>
    <row r="11" spans="2:18" ht="14.7" customHeight="1" thickBot="1">
      <c r="B11" s="3" t="s">
        <v>6</v>
      </c>
      <c r="C11" s="4">
        <f t="shared" si="0"/>
        <v>8.1000000000000014</v>
      </c>
      <c r="D11" s="4">
        <f t="shared" si="1"/>
        <v>6</v>
      </c>
      <c r="E11" s="4">
        <f t="shared" si="2"/>
        <v>4.5</v>
      </c>
      <c r="F11" s="29">
        <f t="shared" si="3"/>
        <v>9</v>
      </c>
      <c r="G11" s="29">
        <f t="shared" si="4"/>
        <v>6</v>
      </c>
      <c r="H11" s="4">
        <v>6</v>
      </c>
      <c r="I11" s="4">
        <v>4</v>
      </c>
      <c r="J11" s="5">
        <v>260000</v>
      </c>
      <c r="K11" s="5">
        <v>340000</v>
      </c>
      <c r="L11" s="5">
        <f t="shared" si="5"/>
        <v>510000</v>
      </c>
      <c r="M11" s="4">
        <f t="shared" si="6"/>
        <v>3</v>
      </c>
      <c r="N11" s="5">
        <f t="shared" si="7"/>
        <v>80000</v>
      </c>
      <c r="O11" s="5">
        <v>97</v>
      </c>
      <c r="P11" s="5">
        <v>43</v>
      </c>
      <c r="Q11" s="5">
        <v>76</v>
      </c>
      <c r="R11" s="5">
        <v>35</v>
      </c>
    </row>
    <row r="12" spans="2:18" ht="14.7" customHeight="1" thickBot="1">
      <c r="B12" s="3" t="s">
        <v>7</v>
      </c>
      <c r="C12" s="4">
        <f t="shared" si="0"/>
        <v>5.4</v>
      </c>
      <c r="D12" s="4">
        <f t="shared" si="1"/>
        <v>4</v>
      </c>
      <c r="E12" s="4">
        <f t="shared" si="2"/>
        <v>3</v>
      </c>
      <c r="F12" s="29">
        <f t="shared" si="3"/>
        <v>6</v>
      </c>
      <c r="G12" s="29">
        <f t="shared" si="4"/>
        <v>5</v>
      </c>
      <c r="H12" s="4">
        <v>4</v>
      </c>
      <c r="I12" s="4">
        <v>3</v>
      </c>
      <c r="J12" s="5">
        <v>410000</v>
      </c>
      <c r="K12" s="5">
        <v>570000</v>
      </c>
      <c r="L12" s="9">
        <f t="shared" si="5"/>
        <v>570000</v>
      </c>
      <c r="M12" s="4">
        <f t="shared" si="6"/>
        <v>1</v>
      </c>
      <c r="N12" s="5">
        <f t="shared" si="7"/>
        <v>160000</v>
      </c>
      <c r="O12" s="5">
        <v>38</v>
      </c>
      <c r="P12" s="5">
        <v>38</v>
      </c>
      <c r="Q12" s="5">
        <v>23</v>
      </c>
      <c r="R12" s="5">
        <v>23</v>
      </c>
    </row>
    <row r="13" spans="2:18" ht="14.7" customHeight="1" thickBot="1">
      <c r="B13" s="3" t="s">
        <v>8</v>
      </c>
      <c r="C13" s="4">
        <f t="shared" si="0"/>
        <v>9.4500000000000011</v>
      </c>
      <c r="D13" s="4">
        <f t="shared" si="1"/>
        <v>7</v>
      </c>
      <c r="E13" s="4">
        <f t="shared" si="2"/>
        <v>5.25</v>
      </c>
      <c r="F13" s="29">
        <f t="shared" si="3"/>
        <v>10</v>
      </c>
      <c r="G13" s="29">
        <f t="shared" si="4"/>
        <v>8</v>
      </c>
      <c r="H13" s="4">
        <v>7</v>
      </c>
      <c r="I13" s="4">
        <v>5</v>
      </c>
      <c r="J13" s="5">
        <v>180000</v>
      </c>
      <c r="K13" s="5">
        <v>260000</v>
      </c>
      <c r="L13" s="5">
        <f t="shared" si="5"/>
        <v>260000</v>
      </c>
      <c r="M13" s="4">
        <f t="shared" si="6"/>
        <v>2</v>
      </c>
      <c r="N13" s="5">
        <f t="shared" si="7"/>
        <v>80000</v>
      </c>
      <c r="O13" s="5">
        <v>65</v>
      </c>
      <c r="P13" s="5">
        <v>39</v>
      </c>
      <c r="Q13" s="5">
        <v>38</v>
      </c>
      <c r="R13" s="5">
        <v>31</v>
      </c>
    </row>
    <row r="14" spans="2:18" ht="14.7" customHeight="1" thickBot="1">
      <c r="B14" s="3" t="s">
        <v>9</v>
      </c>
      <c r="C14" s="4">
        <f t="shared" si="0"/>
        <v>9.4500000000000011</v>
      </c>
      <c r="D14" s="4">
        <f t="shared" si="1"/>
        <v>7</v>
      </c>
      <c r="E14" s="4">
        <f t="shared" si="2"/>
        <v>5.25</v>
      </c>
      <c r="F14" s="29">
        <f t="shared" si="3"/>
        <v>10</v>
      </c>
      <c r="G14" s="29">
        <f t="shared" si="4"/>
        <v>6</v>
      </c>
      <c r="H14" s="4">
        <v>7</v>
      </c>
      <c r="I14" s="4">
        <v>4</v>
      </c>
      <c r="J14" s="5">
        <v>900000</v>
      </c>
      <c r="K14" s="5">
        <v>1020000</v>
      </c>
      <c r="L14" s="5">
        <f t="shared" si="5"/>
        <v>1360000</v>
      </c>
      <c r="M14" s="4">
        <f t="shared" si="6"/>
        <v>4</v>
      </c>
      <c r="N14" s="5">
        <f t="shared" si="7"/>
        <v>120000</v>
      </c>
      <c r="O14" s="5">
        <v>107</v>
      </c>
      <c r="P14" s="5">
        <v>53</v>
      </c>
      <c r="Q14" s="5">
        <v>86</v>
      </c>
      <c r="R14" s="5">
        <v>45</v>
      </c>
    </row>
    <row r="15" spans="2:18" ht="14.7" customHeight="1" thickBot="1">
      <c r="B15" s="6" t="s">
        <v>10</v>
      </c>
      <c r="C15" s="4">
        <f t="shared" si="0"/>
        <v>13.5</v>
      </c>
      <c r="D15" s="4">
        <f t="shared" si="1"/>
        <v>10</v>
      </c>
      <c r="E15" s="4">
        <f t="shared" si="2"/>
        <v>7.5</v>
      </c>
      <c r="F15" s="29">
        <f t="shared" si="3"/>
        <v>14</v>
      </c>
      <c r="G15" s="29">
        <f t="shared" si="4"/>
        <v>9</v>
      </c>
      <c r="H15" s="7">
        <v>10</v>
      </c>
      <c r="I15" s="7">
        <v>6</v>
      </c>
      <c r="J15" s="8">
        <v>100000</v>
      </c>
      <c r="K15" s="8">
        <v>320000</v>
      </c>
      <c r="L15" s="9">
        <f t="shared" si="5"/>
        <v>400000</v>
      </c>
      <c r="M15" s="30">
        <f t="shared" si="6"/>
        <v>5</v>
      </c>
      <c r="N15" s="5">
        <f t="shared" si="7"/>
        <v>220000</v>
      </c>
      <c r="O15" s="5">
        <v>52</v>
      </c>
      <c r="P15" s="5">
        <v>52</v>
      </c>
      <c r="Q15" s="5">
        <v>32</v>
      </c>
      <c r="R15" s="5">
        <v>32</v>
      </c>
    </row>
    <row r="16" spans="2:18" ht="14.7" customHeight="1" thickBot="1">
      <c r="B16" s="6" t="s">
        <v>11</v>
      </c>
      <c r="C16" s="4">
        <f t="shared" si="0"/>
        <v>6.75</v>
      </c>
      <c r="D16" s="4">
        <f t="shared" si="1"/>
        <v>5</v>
      </c>
      <c r="E16" s="4">
        <f t="shared" si="2"/>
        <v>3.75</v>
      </c>
      <c r="F16" s="29">
        <f t="shared" si="3"/>
        <v>7</v>
      </c>
      <c r="G16" s="29">
        <f t="shared" si="4"/>
        <v>5</v>
      </c>
      <c r="H16" s="7">
        <v>5</v>
      </c>
      <c r="I16" s="7">
        <v>3</v>
      </c>
      <c r="J16" s="8">
        <v>180000</v>
      </c>
      <c r="K16" s="8">
        <v>260000</v>
      </c>
      <c r="L16" s="5">
        <f t="shared" si="5"/>
        <v>260000</v>
      </c>
      <c r="M16" s="4">
        <f t="shared" si="6"/>
        <v>2</v>
      </c>
      <c r="N16" s="5">
        <f t="shared" si="7"/>
        <v>80000</v>
      </c>
      <c r="O16" s="5">
        <v>120</v>
      </c>
      <c r="P16" s="5">
        <v>66</v>
      </c>
      <c r="Q16" s="5">
        <v>79</v>
      </c>
      <c r="R16" s="5">
        <v>30</v>
      </c>
    </row>
    <row r="17" spans="2:18" ht="14.7" customHeight="1" thickBot="1">
      <c r="B17" s="6" t="s">
        <v>12</v>
      </c>
      <c r="C17" s="4">
        <f t="shared" si="0"/>
        <v>9.4500000000000011</v>
      </c>
      <c r="D17" s="4">
        <f t="shared" si="1"/>
        <v>7</v>
      </c>
      <c r="E17" s="4">
        <f t="shared" si="2"/>
        <v>5.25</v>
      </c>
      <c r="F17" s="29">
        <f t="shared" si="3"/>
        <v>10</v>
      </c>
      <c r="G17" s="29">
        <f t="shared" si="4"/>
        <v>8</v>
      </c>
      <c r="H17" s="7">
        <v>7</v>
      </c>
      <c r="I17" s="7">
        <v>5</v>
      </c>
      <c r="J17" s="8">
        <v>180000</v>
      </c>
      <c r="K17" s="8">
        <v>300000</v>
      </c>
      <c r="L17" s="5">
        <f t="shared" si="5"/>
        <v>300000</v>
      </c>
      <c r="M17" s="4">
        <f t="shared" si="6"/>
        <v>2</v>
      </c>
      <c r="N17" s="5">
        <f t="shared" si="7"/>
        <v>120000</v>
      </c>
      <c r="O17" s="5">
        <v>75</v>
      </c>
      <c r="P17" s="5">
        <v>75</v>
      </c>
      <c r="Q17" s="5">
        <v>48</v>
      </c>
      <c r="R17" s="5">
        <v>48</v>
      </c>
    </row>
    <row r="18" spans="2:18" ht="14.7" customHeight="1" thickBot="1">
      <c r="B18" s="6" t="s">
        <v>13</v>
      </c>
      <c r="C18" s="4">
        <f t="shared" si="0"/>
        <v>12.15</v>
      </c>
      <c r="D18" s="4">
        <f t="shared" si="1"/>
        <v>9</v>
      </c>
      <c r="E18" s="4">
        <f t="shared" si="2"/>
        <v>6.75</v>
      </c>
      <c r="F18" s="29">
        <f t="shared" si="3"/>
        <v>13</v>
      </c>
      <c r="G18" s="29">
        <f t="shared" si="4"/>
        <v>8</v>
      </c>
      <c r="H18" s="7">
        <v>9</v>
      </c>
      <c r="I18" s="7">
        <v>5</v>
      </c>
      <c r="J18" s="8">
        <v>180000</v>
      </c>
      <c r="K18" s="8">
        <v>400000</v>
      </c>
      <c r="L18" s="5">
        <f t="shared" si="5"/>
        <v>500000</v>
      </c>
      <c r="M18" s="4">
        <f t="shared" si="6"/>
        <v>5</v>
      </c>
      <c r="N18" s="5">
        <f t="shared" si="7"/>
        <v>220000</v>
      </c>
      <c r="O18" s="5">
        <v>120</v>
      </c>
      <c r="P18" s="5">
        <v>66</v>
      </c>
      <c r="Q18" s="5">
        <v>79</v>
      </c>
      <c r="R18" s="5">
        <v>30</v>
      </c>
    </row>
    <row r="19" spans="2:18" ht="14.7" customHeight="1" thickBot="1">
      <c r="B19" s="3" t="s">
        <v>14</v>
      </c>
      <c r="C19" s="4">
        <f t="shared" si="0"/>
        <v>6.75</v>
      </c>
      <c r="D19" s="4">
        <f t="shared" si="1"/>
        <v>5</v>
      </c>
      <c r="E19" s="4">
        <f t="shared" si="2"/>
        <v>3.75</v>
      </c>
      <c r="F19" s="29">
        <f t="shared" si="3"/>
        <v>7</v>
      </c>
      <c r="G19" s="29">
        <f t="shared" si="4"/>
        <v>5</v>
      </c>
      <c r="H19" s="4">
        <v>5</v>
      </c>
      <c r="I19" s="4">
        <v>3</v>
      </c>
      <c r="J19" s="5">
        <v>180000</v>
      </c>
      <c r="K19" s="5">
        <v>260000</v>
      </c>
      <c r="L19" s="9">
        <f t="shared" si="5"/>
        <v>260000</v>
      </c>
      <c r="M19" s="4">
        <f t="shared" si="6"/>
        <v>2</v>
      </c>
      <c r="N19" s="5">
        <f t="shared" si="7"/>
        <v>80000</v>
      </c>
      <c r="O19" s="5">
        <v>59</v>
      </c>
      <c r="P19" s="5">
        <v>59</v>
      </c>
      <c r="Q19" s="5">
        <v>37</v>
      </c>
      <c r="R19" s="5">
        <v>37</v>
      </c>
    </row>
    <row r="20" spans="2:18" ht="14.7" customHeight="1" thickBot="1">
      <c r="B20" s="3" t="s">
        <v>15</v>
      </c>
      <c r="C20" s="4">
        <f t="shared" si="0"/>
        <v>12.15</v>
      </c>
      <c r="D20" s="4">
        <f t="shared" si="1"/>
        <v>9</v>
      </c>
      <c r="E20" s="4">
        <f t="shared" si="2"/>
        <v>6.75</v>
      </c>
      <c r="F20" s="29">
        <f t="shared" si="3"/>
        <v>13</v>
      </c>
      <c r="G20" s="29">
        <f t="shared" si="4"/>
        <v>9</v>
      </c>
      <c r="H20" s="4">
        <v>9</v>
      </c>
      <c r="I20" s="4">
        <v>6</v>
      </c>
      <c r="J20" s="5">
        <v>200000</v>
      </c>
      <c r="K20" s="5">
        <v>380000</v>
      </c>
      <c r="L20" s="5">
        <f t="shared" si="5"/>
        <v>506666.66666666669</v>
      </c>
      <c r="M20" s="4">
        <f t="shared" si="6"/>
        <v>4</v>
      </c>
      <c r="N20" s="5">
        <f t="shared" si="7"/>
        <v>180000</v>
      </c>
      <c r="O20" s="5">
        <v>133</v>
      </c>
      <c r="P20" s="5">
        <v>79</v>
      </c>
      <c r="Q20" s="5">
        <v>92</v>
      </c>
      <c r="R20" s="5">
        <v>43</v>
      </c>
    </row>
    <row r="21" spans="2:18" ht="14.7" customHeight="1" thickBot="1">
      <c r="B21" s="6" t="s">
        <v>16</v>
      </c>
      <c r="C21" s="4">
        <f t="shared" si="0"/>
        <v>14.850000000000001</v>
      </c>
      <c r="D21" s="4">
        <f t="shared" si="1"/>
        <v>11</v>
      </c>
      <c r="E21" s="4">
        <f t="shared" si="2"/>
        <v>8.25</v>
      </c>
      <c r="F21" s="29">
        <f t="shared" si="3"/>
        <v>16</v>
      </c>
      <c r="G21" s="29">
        <f t="shared" si="4"/>
        <v>11</v>
      </c>
      <c r="H21" s="7">
        <v>11</v>
      </c>
      <c r="I21" s="7">
        <v>7</v>
      </c>
      <c r="J21" s="8">
        <v>180000</v>
      </c>
      <c r="K21" s="8">
        <v>500000</v>
      </c>
      <c r="L21" s="9">
        <f t="shared" si="5"/>
        <v>625000</v>
      </c>
      <c r="M21" s="30">
        <f t="shared" si="6"/>
        <v>5</v>
      </c>
      <c r="N21" s="5">
        <f t="shared" si="7"/>
        <v>320000</v>
      </c>
      <c r="O21" s="5">
        <v>75</v>
      </c>
      <c r="P21" s="5">
        <v>75</v>
      </c>
      <c r="Q21" s="5">
        <v>48</v>
      </c>
      <c r="R21" s="5">
        <v>48</v>
      </c>
    </row>
    <row r="22" spans="2:18" ht="14.7" customHeight="1" thickBot="1">
      <c r="B22" s="3" t="s">
        <v>17</v>
      </c>
      <c r="C22" s="4">
        <f t="shared" si="0"/>
        <v>10.8</v>
      </c>
      <c r="D22" s="4">
        <f t="shared" si="1"/>
        <v>8</v>
      </c>
      <c r="E22" s="4">
        <f t="shared" si="2"/>
        <v>6</v>
      </c>
      <c r="F22" s="29">
        <f t="shared" si="3"/>
        <v>11</v>
      </c>
      <c r="G22" s="29">
        <f t="shared" si="4"/>
        <v>9</v>
      </c>
      <c r="H22" s="4">
        <v>8</v>
      </c>
      <c r="I22" s="4">
        <v>6</v>
      </c>
      <c r="J22" s="5">
        <v>430000</v>
      </c>
      <c r="K22" s="5">
        <v>490000</v>
      </c>
      <c r="L22" s="9">
        <f t="shared" si="5"/>
        <v>490000</v>
      </c>
      <c r="M22" s="4">
        <f t="shared" si="6"/>
        <v>2</v>
      </c>
      <c r="N22" s="5">
        <f t="shared" si="7"/>
        <v>60000</v>
      </c>
      <c r="O22" s="5">
        <v>86</v>
      </c>
      <c r="P22" s="5">
        <v>86</v>
      </c>
      <c r="Q22" s="5">
        <v>57</v>
      </c>
      <c r="R22" s="5">
        <v>57</v>
      </c>
    </row>
    <row r="23" spans="2:18" ht="14.7" customHeight="1" thickBot="1">
      <c r="B23" s="3" t="s">
        <v>18</v>
      </c>
      <c r="C23" s="4">
        <f t="shared" si="0"/>
        <v>2.7</v>
      </c>
      <c r="D23" s="4">
        <f t="shared" si="1"/>
        <v>2</v>
      </c>
      <c r="E23" s="4">
        <f t="shared" si="2"/>
        <v>1.5</v>
      </c>
      <c r="F23" s="29">
        <f t="shared" si="3"/>
        <v>3</v>
      </c>
      <c r="G23" s="29">
        <f t="shared" si="4"/>
        <v>2</v>
      </c>
      <c r="H23" s="4">
        <v>2</v>
      </c>
      <c r="I23" s="4">
        <v>1</v>
      </c>
      <c r="J23" s="5">
        <v>160000</v>
      </c>
      <c r="K23" s="5">
        <v>200000</v>
      </c>
      <c r="L23" s="5">
        <f t="shared" ref="L23" si="8">((F23-G23)*K23)/(H23-I23)</f>
        <v>200000</v>
      </c>
      <c r="M23" s="4">
        <f t="shared" si="6"/>
        <v>1</v>
      </c>
      <c r="N23" s="5">
        <f t="shared" si="7"/>
        <v>40000</v>
      </c>
      <c r="O23" s="5">
        <v>136</v>
      </c>
      <c r="P23" s="5">
        <v>82</v>
      </c>
      <c r="Q23" s="5">
        <v>95</v>
      </c>
      <c r="R23" s="5">
        <v>46</v>
      </c>
    </row>
    <row r="24" spans="2:18" ht="14.7" customHeight="1" thickBot="1">
      <c r="B24" s="6" t="s">
        <v>19</v>
      </c>
      <c r="C24" s="4">
        <f t="shared" si="0"/>
        <v>13.5</v>
      </c>
      <c r="D24" s="4">
        <f t="shared" si="1"/>
        <v>10</v>
      </c>
      <c r="E24" s="4">
        <f t="shared" si="2"/>
        <v>7.5</v>
      </c>
      <c r="F24" s="29">
        <f t="shared" si="3"/>
        <v>14</v>
      </c>
      <c r="G24" s="29">
        <f t="shared" si="4"/>
        <v>12</v>
      </c>
      <c r="H24" s="7">
        <v>10</v>
      </c>
      <c r="I24" s="7">
        <v>8</v>
      </c>
      <c r="J24" s="8">
        <v>90000</v>
      </c>
      <c r="K24" s="8">
        <v>270000</v>
      </c>
      <c r="L24" s="9">
        <f t="shared" si="5"/>
        <v>270000</v>
      </c>
      <c r="M24" s="4">
        <f t="shared" si="6"/>
        <v>2</v>
      </c>
      <c r="N24" s="5">
        <f t="shared" si="7"/>
        <v>180000</v>
      </c>
      <c r="O24" s="5">
        <v>100</v>
      </c>
      <c r="P24" s="5">
        <v>100</v>
      </c>
      <c r="Q24" s="5">
        <v>69</v>
      </c>
      <c r="R24" s="5">
        <v>69</v>
      </c>
    </row>
    <row r="25" spans="2:18" ht="14.7" customHeight="1" thickBot="1">
      <c r="B25" s="6" t="s">
        <v>20</v>
      </c>
      <c r="C25" s="4">
        <f t="shared" si="0"/>
        <v>10.8</v>
      </c>
      <c r="D25" s="4">
        <f t="shared" si="1"/>
        <v>8</v>
      </c>
      <c r="E25" s="4">
        <f t="shared" si="2"/>
        <v>6</v>
      </c>
      <c r="F25" s="29">
        <f t="shared" si="3"/>
        <v>11</v>
      </c>
      <c r="G25" s="29">
        <f t="shared" si="4"/>
        <v>9</v>
      </c>
      <c r="H25" s="7">
        <v>8</v>
      </c>
      <c r="I25" s="7">
        <v>6</v>
      </c>
      <c r="J25" s="8">
        <v>60000</v>
      </c>
      <c r="K25" s="8">
        <v>170000</v>
      </c>
      <c r="L25" s="5">
        <f t="shared" ref="L25" si="9">((F25-G25)*K25)/(H25-I25)</f>
        <v>170000</v>
      </c>
      <c r="M25" s="4">
        <f t="shared" si="6"/>
        <v>2</v>
      </c>
      <c r="N25" s="5">
        <f t="shared" si="7"/>
        <v>110000</v>
      </c>
      <c r="O25" s="5">
        <v>112</v>
      </c>
      <c r="P25" s="5">
        <v>97</v>
      </c>
      <c r="Q25" s="5">
        <v>73</v>
      </c>
      <c r="R25" s="5">
        <v>70</v>
      </c>
    </row>
    <row r="26" spans="2:18" ht="14.7" customHeight="1" thickBot="1">
      <c r="B26" s="3" t="s">
        <v>21</v>
      </c>
      <c r="C26" s="4">
        <f t="shared" si="0"/>
        <v>5.4</v>
      </c>
      <c r="D26" s="4">
        <f t="shared" si="1"/>
        <v>4</v>
      </c>
      <c r="E26" s="4">
        <f t="shared" si="2"/>
        <v>3</v>
      </c>
      <c r="F26" s="29">
        <f t="shared" si="3"/>
        <v>6</v>
      </c>
      <c r="G26" s="29">
        <f t="shared" si="4"/>
        <v>5</v>
      </c>
      <c r="H26" s="4">
        <v>4</v>
      </c>
      <c r="I26" s="4">
        <v>3</v>
      </c>
      <c r="J26" s="5">
        <v>160000</v>
      </c>
      <c r="K26" s="5">
        <v>200000</v>
      </c>
      <c r="L26" s="9">
        <f t="shared" si="5"/>
        <v>200000</v>
      </c>
      <c r="M26" s="4">
        <f t="shared" si="6"/>
        <v>1</v>
      </c>
      <c r="N26" s="5">
        <f t="shared" si="7"/>
        <v>40000</v>
      </c>
      <c r="O26" s="5">
        <v>106</v>
      </c>
      <c r="P26" s="5">
        <v>106</v>
      </c>
      <c r="Q26" s="5">
        <v>74</v>
      </c>
      <c r="R26" s="5">
        <v>74</v>
      </c>
    </row>
    <row r="27" spans="2:18" ht="14.7" customHeight="1" thickBot="1">
      <c r="B27" s="3" t="s">
        <v>22</v>
      </c>
      <c r="C27" s="4">
        <f t="shared" si="0"/>
        <v>6.75</v>
      </c>
      <c r="D27" s="4">
        <f t="shared" si="1"/>
        <v>5</v>
      </c>
      <c r="E27" s="4">
        <f t="shared" si="2"/>
        <v>3.75</v>
      </c>
      <c r="F27" s="29">
        <f t="shared" si="3"/>
        <v>7</v>
      </c>
      <c r="G27" s="29">
        <f t="shared" si="4"/>
        <v>5</v>
      </c>
      <c r="H27" s="4">
        <v>5</v>
      </c>
      <c r="I27" s="4">
        <v>3</v>
      </c>
      <c r="J27" s="5">
        <v>250000</v>
      </c>
      <c r="K27" s="5">
        <v>350000</v>
      </c>
      <c r="L27" s="5">
        <f t="shared" ref="L27:L29" si="10">((F27-G27)*K27)/(H27-I27)</f>
        <v>350000</v>
      </c>
      <c r="M27" s="4">
        <f t="shared" si="6"/>
        <v>2</v>
      </c>
      <c r="N27" s="5">
        <f t="shared" si="7"/>
        <v>100000</v>
      </c>
      <c r="O27" s="5">
        <v>119</v>
      </c>
      <c r="P27" s="5">
        <v>104</v>
      </c>
      <c r="Q27" s="5">
        <v>80</v>
      </c>
      <c r="R27" s="5">
        <v>77</v>
      </c>
    </row>
    <row r="28" spans="2:18" ht="14.7" customHeight="1" thickBot="1">
      <c r="B28" s="6" t="s">
        <v>23</v>
      </c>
      <c r="C28" s="4">
        <f t="shared" si="0"/>
        <v>16.200000000000003</v>
      </c>
      <c r="D28" s="4">
        <f t="shared" si="1"/>
        <v>12</v>
      </c>
      <c r="E28" s="4">
        <f t="shared" si="2"/>
        <v>9</v>
      </c>
      <c r="F28" s="29">
        <f t="shared" si="3"/>
        <v>17</v>
      </c>
      <c r="G28" s="29">
        <f t="shared" si="4"/>
        <v>12</v>
      </c>
      <c r="H28" s="7">
        <v>12</v>
      </c>
      <c r="I28" s="7">
        <v>8</v>
      </c>
      <c r="J28" s="8">
        <v>148000</v>
      </c>
      <c r="K28" s="8">
        <v>200000</v>
      </c>
      <c r="L28" s="5">
        <f t="shared" si="10"/>
        <v>250000</v>
      </c>
      <c r="M28" s="4">
        <f t="shared" si="6"/>
        <v>5</v>
      </c>
      <c r="N28" s="5">
        <f t="shared" si="7"/>
        <v>52000</v>
      </c>
      <c r="O28" s="13">
        <v>153</v>
      </c>
      <c r="P28" s="13">
        <v>153</v>
      </c>
      <c r="Q28" s="13">
        <v>107</v>
      </c>
      <c r="R28" s="13">
        <v>107</v>
      </c>
    </row>
    <row r="29" spans="2:18" ht="14.7" customHeight="1" thickBot="1">
      <c r="B29" s="6" t="s">
        <v>24</v>
      </c>
      <c r="C29" s="4">
        <f t="shared" si="0"/>
        <v>18.900000000000002</v>
      </c>
      <c r="D29" s="4">
        <f t="shared" si="1"/>
        <v>14</v>
      </c>
      <c r="E29" s="4">
        <f t="shared" si="2"/>
        <v>10.5</v>
      </c>
      <c r="F29" s="29">
        <f t="shared" si="3"/>
        <v>20</v>
      </c>
      <c r="G29" s="29">
        <f t="shared" si="4"/>
        <v>15</v>
      </c>
      <c r="H29" s="7">
        <v>14</v>
      </c>
      <c r="I29" s="7">
        <v>10</v>
      </c>
      <c r="J29" s="8">
        <v>160000</v>
      </c>
      <c r="K29" s="8">
        <v>250000</v>
      </c>
      <c r="L29" s="9">
        <f t="shared" si="10"/>
        <v>312500</v>
      </c>
      <c r="M29" s="30">
        <f t="shared" si="6"/>
        <v>5</v>
      </c>
      <c r="N29" s="5">
        <f t="shared" si="7"/>
        <v>90000</v>
      </c>
      <c r="O29" s="5">
        <v>126</v>
      </c>
      <c r="P29" s="5">
        <v>126</v>
      </c>
      <c r="Q29" s="5">
        <v>89</v>
      </c>
      <c r="R29" s="5">
        <v>89</v>
      </c>
    </row>
    <row r="30" spans="2:18" ht="14.7" customHeight="1" thickBot="1">
      <c r="B30" s="6" t="s">
        <v>25</v>
      </c>
      <c r="C30" s="4">
        <f t="shared" si="0"/>
        <v>6.75</v>
      </c>
      <c r="D30" s="4">
        <f t="shared" si="1"/>
        <v>5</v>
      </c>
      <c r="E30" s="4">
        <f t="shared" si="2"/>
        <v>3.75</v>
      </c>
      <c r="F30" s="29">
        <f t="shared" si="3"/>
        <v>7</v>
      </c>
      <c r="G30" s="29">
        <f t="shared" si="4"/>
        <v>5</v>
      </c>
      <c r="H30" s="7">
        <v>5</v>
      </c>
      <c r="I30" s="7">
        <v>3</v>
      </c>
      <c r="J30" s="8">
        <v>220000</v>
      </c>
      <c r="K30" s="8">
        <v>360000</v>
      </c>
      <c r="L30" s="5">
        <f t="shared" ref="L30:L32" si="11">((F30-G30)*K30)/(H30-I30)</f>
        <v>360000</v>
      </c>
      <c r="M30" s="4">
        <f t="shared" si="6"/>
        <v>2</v>
      </c>
      <c r="N30" s="5">
        <f t="shared" si="7"/>
        <v>140000</v>
      </c>
      <c r="O30" s="5">
        <v>126</v>
      </c>
      <c r="P30" s="5">
        <v>126</v>
      </c>
      <c r="Q30" s="5">
        <v>89</v>
      </c>
      <c r="R30" s="5">
        <v>89</v>
      </c>
    </row>
    <row r="31" spans="2:18" ht="14.7" customHeight="1" thickBot="1">
      <c r="B31" s="3" t="s">
        <v>26</v>
      </c>
      <c r="C31" s="4">
        <f t="shared" si="0"/>
        <v>8.1000000000000014</v>
      </c>
      <c r="D31" s="4">
        <f t="shared" si="1"/>
        <v>6</v>
      </c>
      <c r="E31" s="4">
        <f t="shared" si="2"/>
        <v>4.5</v>
      </c>
      <c r="F31" s="29">
        <f t="shared" si="3"/>
        <v>9</v>
      </c>
      <c r="G31" s="29">
        <f t="shared" si="4"/>
        <v>5</v>
      </c>
      <c r="H31" s="4">
        <v>6</v>
      </c>
      <c r="I31" s="4">
        <v>3</v>
      </c>
      <c r="J31" s="5">
        <v>330000</v>
      </c>
      <c r="K31" s="5">
        <v>510000</v>
      </c>
      <c r="L31" s="9">
        <f t="shared" si="11"/>
        <v>680000</v>
      </c>
      <c r="M31" s="30">
        <f t="shared" si="6"/>
        <v>4</v>
      </c>
      <c r="N31" s="5">
        <f t="shared" si="7"/>
        <v>180000</v>
      </c>
      <c r="O31" s="5">
        <v>135</v>
      </c>
      <c r="P31" s="5">
        <v>135</v>
      </c>
      <c r="Q31" s="5">
        <v>94</v>
      </c>
      <c r="R31" s="5">
        <v>94</v>
      </c>
    </row>
    <row r="32" spans="2:18" ht="14.7" customHeight="1" thickBot="1">
      <c r="B32" s="6" t="s">
        <v>27</v>
      </c>
      <c r="C32" s="4">
        <f t="shared" si="0"/>
        <v>17.55</v>
      </c>
      <c r="D32" s="4">
        <f t="shared" si="1"/>
        <v>13</v>
      </c>
      <c r="E32" s="4">
        <f t="shared" si="2"/>
        <v>9.75</v>
      </c>
      <c r="F32" s="29">
        <f t="shared" si="3"/>
        <v>18</v>
      </c>
      <c r="G32" s="29">
        <f t="shared" si="4"/>
        <v>13</v>
      </c>
      <c r="H32" s="7">
        <v>13</v>
      </c>
      <c r="I32" s="7">
        <v>9</v>
      </c>
      <c r="J32" s="8">
        <v>100000</v>
      </c>
      <c r="K32" s="8">
        <v>400000</v>
      </c>
      <c r="L32" s="9">
        <f t="shared" si="11"/>
        <v>500000</v>
      </c>
      <c r="M32" s="30">
        <f t="shared" si="6"/>
        <v>5</v>
      </c>
      <c r="N32" s="5">
        <f t="shared" si="7"/>
        <v>300000</v>
      </c>
      <c r="O32" s="13">
        <v>153</v>
      </c>
      <c r="P32" s="13">
        <v>153</v>
      </c>
      <c r="Q32" s="13">
        <v>107</v>
      </c>
      <c r="R32" s="13">
        <v>107</v>
      </c>
    </row>
    <row r="33" spans="10:15" ht="14.7" customHeight="1" thickBot="1">
      <c r="J33" s="10">
        <f>SUM(J5:J32)</f>
        <v>6568000</v>
      </c>
      <c r="K33" s="10">
        <f>SUM(K5:K32)</f>
        <v>10340000</v>
      </c>
      <c r="L33" s="10">
        <f>SUM(L5:L32)</f>
        <v>12455833.333333334</v>
      </c>
    </row>
    <row r="35" spans="10:15">
      <c r="K35" s="14">
        <f>(K33-$J$33)/$J$33</f>
        <v>0.57429963459196098</v>
      </c>
      <c r="L35" s="14">
        <f>(L33-$J$33)/$J$33</f>
        <v>0.89644234673162815</v>
      </c>
      <c r="O35" s="14">
        <f>(O32-Q32)/O32</f>
        <v>0.30065359477124182</v>
      </c>
    </row>
  </sheetData>
  <mergeCells count="14">
    <mergeCell ref="M3:M4"/>
    <mergeCell ref="N3:N4"/>
    <mergeCell ref="H3:I3"/>
    <mergeCell ref="B3:B4"/>
    <mergeCell ref="J3:L3"/>
    <mergeCell ref="F4:G4"/>
    <mergeCell ref="C3:E3"/>
    <mergeCell ref="F3:G3"/>
    <mergeCell ref="R3:R4"/>
    <mergeCell ref="P3:P4"/>
    <mergeCell ref="Q3:Q4"/>
    <mergeCell ref="O2:P2"/>
    <mergeCell ref="Q2:R2"/>
    <mergeCell ref="O3:O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Pert_0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Darcy</cp:lastModifiedBy>
  <cp:lastPrinted>2012-08-27T10:54:18Z</cp:lastPrinted>
  <dcterms:created xsi:type="dcterms:W3CDTF">2011-10-09T12:40:58Z</dcterms:created>
  <dcterms:modified xsi:type="dcterms:W3CDTF">2020-11-09T12:59:17Z</dcterms:modified>
</cp:coreProperties>
</file>