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FEARP\DISCILINAS MINISTRADAS\GRADUAÇÃO\DISCIPLINAS 2020\1º Semestre 2020\"/>
    </mc:Choice>
  </mc:AlternateContent>
  <xr:revisionPtr revIDLastSave="0" documentId="8_{C4AC3BD7-A259-414C-AEE5-D35DD45F15F5}" xr6:coauthVersionLast="45" xr6:coauthVersionMax="45" xr10:uidLastSave="{00000000-0000-0000-0000-000000000000}"/>
  <bookViews>
    <workbookView xWindow="-108" yWindow="-108" windowWidth="30936" windowHeight="12576" xr2:uid="{BAED0993-4A3D-46DF-80E0-F6179E518E4C}"/>
  </bookViews>
  <sheets>
    <sheet name="Lista Cálcul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67" i="1" l="1"/>
  <c r="AI67" i="1"/>
  <c r="A67" i="1"/>
  <c r="D66" i="1"/>
  <c r="C66" i="1"/>
  <c r="D65" i="1"/>
  <c r="C65" i="1"/>
  <c r="D64" i="1"/>
  <c r="C64" i="1"/>
  <c r="D63" i="1"/>
  <c r="C63" i="1"/>
  <c r="D62" i="1"/>
  <c r="C62" i="1"/>
  <c r="AK61" i="1"/>
  <c r="AM61" i="1" s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AM46" i="1"/>
  <c r="AK46" i="1"/>
  <c r="D46" i="1"/>
  <c r="C46" i="1"/>
  <c r="AK45" i="1"/>
  <c r="AM45" i="1" s="1"/>
  <c r="D45" i="1"/>
  <c r="C45" i="1"/>
  <c r="AM44" i="1"/>
  <c r="AK44" i="1"/>
  <c r="D44" i="1"/>
  <c r="C44" i="1"/>
  <c r="AM43" i="1"/>
  <c r="AK43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AM29" i="1"/>
  <c r="AK29" i="1"/>
  <c r="D29" i="1"/>
  <c r="C29" i="1"/>
  <c r="D28" i="1"/>
  <c r="C28" i="1"/>
  <c r="AM27" i="1"/>
  <c r="AK27" i="1"/>
  <c r="D27" i="1"/>
  <c r="C27" i="1"/>
  <c r="D26" i="1"/>
  <c r="C26" i="1"/>
  <c r="D25" i="1"/>
  <c r="C25" i="1"/>
  <c r="D24" i="1"/>
  <c r="C24" i="1"/>
  <c r="D23" i="1"/>
  <c r="C23" i="1"/>
  <c r="D22" i="1"/>
  <c r="C22" i="1"/>
  <c r="AM21" i="1"/>
  <c r="AK21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AM10" i="1"/>
  <c r="AK10" i="1"/>
  <c r="D10" i="1"/>
  <c r="C10" i="1"/>
  <c r="D9" i="1"/>
  <c r="C9" i="1"/>
  <c r="D8" i="1"/>
  <c r="C8" i="1"/>
  <c r="D7" i="1"/>
  <c r="C7" i="1"/>
  <c r="D6" i="1"/>
  <c r="C6" i="1"/>
  <c r="C67" i="1" s="1"/>
  <c r="D5" i="1"/>
  <c r="D67" i="1" s="1"/>
  <c r="C5" i="1"/>
</calcChain>
</file>

<file path=xl/sharedStrings.xml><?xml version="1.0" encoding="utf-8"?>
<sst xmlns="http://schemas.openxmlformats.org/spreadsheetml/2006/main" count="109" uniqueCount="106">
  <si>
    <t>P1</t>
  </si>
  <si>
    <t>P2</t>
  </si>
  <si>
    <t>Código</t>
  </si>
  <si>
    <t>Nome</t>
  </si>
  <si>
    <t>Presença</t>
  </si>
  <si>
    <t>Faltas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</si>
  <si>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</si>
  <si>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</si>
  <si>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</si>
  <si>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</si>
  <si>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</si>
  <si>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</si>
  <si>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</si>
  <si>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</si>
  <si>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</si>
  <si>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</si>
  <si>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</si>
  <si>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</si>
  <si>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</si>
  <si>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</si>
  <si>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</si>
  <si>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</si>
  <si>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</si>
  <si>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</si>
  <si>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</si>
  <si>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</si>
  <si>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</si>
  <si>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</si>
  <si>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</si>
  <si>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</si>
  <si>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</si>
  <si>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</si>
  <si>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</si>
  <si>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</si>
  <si>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</si>
  <si>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</si>
  <si>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Nota P1</t>
  </si>
  <si>
    <t>Nota P2</t>
  </si>
  <si>
    <t>Nota Semestre</t>
  </si>
  <si>
    <t>REAVAL</t>
  </si>
  <si>
    <t>Nota Final</t>
  </si>
  <si>
    <t>Ana Clara Prudencio</t>
  </si>
  <si>
    <t>Ana Paula de Oliveira da Silva</t>
  </si>
  <si>
    <t>Andre Cunha Zanetti</t>
  </si>
  <si>
    <t>Andre Luis da Silva</t>
  </si>
  <si>
    <t>Andre Vitor Rosa</t>
  </si>
  <si>
    <t>Arthur Costa Dechechi</t>
  </si>
  <si>
    <t>.</t>
  </si>
  <si>
    <t>Beatriz Helena de Oliveira Silva</t>
  </si>
  <si>
    <t>Bernardo Leon de Oliveira Almeida</t>
  </si>
  <si>
    <t>Bruno da Silva Carneiro</t>
  </si>
  <si>
    <t>Carlos Eduardo Costa</t>
  </si>
  <si>
    <t>Carlos Henrique da Silva</t>
  </si>
  <si>
    <t>Caroline Nascimento Souza</t>
  </si>
  <si>
    <t>Daniel Malheiros Frare</t>
  </si>
  <si>
    <t>Daniel Pinhata Franciscon</t>
  </si>
  <si>
    <t>Danilo Aparecido Fiorio</t>
  </si>
  <si>
    <t>Davi Dumalakas Silva</t>
  </si>
  <si>
    <t>Diego de Araujo Vian Pinheiro Lima</t>
  </si>
  <si>
    <t>Douglas Luiz Moretto Grechi</t>
  </si>
  <si>
    <t>Fabricio Henrique Baran Corato</t>
  </si>
  <si>
    <t>Felipe Araujo Lima</t>
  </si>
  <si>
    <t>Felipe Foresto</t>
  </si>
  <si>
    <t>Gabriel Rehder Mattos de Marco Cucolicchio</t>
  </si>
  <si>
    <t>Gabriela de Paiva Pallos</t>
  </si>
  <si>
    <t>Jaiene Naiara Ferreira Souza</t>
  </si>
  <si>
    <t>Joao Pedro de Oliveira Cruvinel</t>
  </si>
  <si>
    <t>Joao Vitor Botini de Oliveira</t>
  </si>
  <si>
    <t>Jose Guilherme Lucente Moreira</t>
  </si>
  <si>
    <t>Julia Cristina dos Santos Pedroso</t>
  </si>
  <si>
    <t>Julia Neiva</t>
  </si>
  <si>
    <t>Junia Prado Mangini</t>
  </si>
  <si>
    <t>Kaio Vinicius de Souza Lima</t>
  </si>
  <si>
    <t>Kauan Paulo dos Santos</t>
  </si>
  <si>
    <t>Luana Dias de Carvalho Silva</t>
  </si>
  <si>
    <t>Lucas da Cruz Olinto</t>
  </si>
  <si>
    <t>Lucas Gaspar Augusto</t>
  </si>
  <si>
    <t>Lucas Jose de Gouvea Rocha</t>
  </si>
  <si>
    <t>Lucas Patrocinio Andreolli</t>
  </si>
  <si>
    <t>Luciano Henrique Vilas Boas Coimbra</t>
  </si>
  <si>
    <t>Luís Guilherme Gomes Tenório</t>
  </si>
  <si>
    <t>Luiz Gustavo Favero Carraro</t>
  </si>
  <si>
    <t>Márcio Henrique Saqueto de Arantes</t>
  </si>
  <si>
    <t>Matheus Rodrigues Ribeiro</t>
  </si>
  <si>
    <t>Matheus Skuja Rasmussen</t>
  </si>
  <si>
    <t>Maya Amaral Silva Aranda</t>
  </si>
  <si>
    <t>Osimeyre Maria dos Santos</t>
  </si>
  <si>
    <t>Paola Gineti Goncalves</t>
  </si>
  <si>
    <t>Paulo Henrique Dias Pereira Junior</t>
  </si>
  <si>
    <t>Raul Nogueira Fonseca</t>
  </si>
  <si>
    <t>Rebeca Ignacio Ferreira</t>
  </si>
  <si>
    <t>Renan Aptekmann Bonifacio</t>
  </si>
  <si>
    <t>Renan Martins Morais</t>
  </si>
  <si>
    <t>Samuel Borges Ferreira Junior</t>
  </si>
  <si>
    <t>Sarah Caroline Gomes de Lima</t>
  </si>
  <si>
    <t>Thales Henrique Paião Oliveira</t>
  </si>
  <si>
    <t>Victor Gabriel da Costa Fernandes</t>
  </si>
  <si>
    <t>Victor Roczanski</t>
  </si>
  <si>
    <t>Vinicios Coelho Gomes da Silva</t>
  </si>
  <si>
    <t>Vinicius Bonzegno</t>
  </si>
  <si>
    <t>Vinicius Rossi de Figueiredo</t>
  </si>
  <si>
    <t>Vitor Muller Ruy Barbosa</t>
  </si>
  <si>
    <t>Vitória Caldeira</t>
  </si>
  <si>
    <t>Vitoria Gomes Goncalves</t>
  </si>
  <si>
    <t>Média</t>
  </si>
  <si>
    <t>felipe gustavo felix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</si>
</sst>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1" fontId="2" fillId="0" borderId="0" xfId="1" applyNumberFormat="1" applyFont="1"/>
    <xf numFmtId="0" fontId="2" fillId="0" borderId="0" xfId="1" applyFont="1"/>
    <xf numFmtId="9" fontId="2" fillId="0" borderId="0" xfId="2" applyFont="1" applyAlignment="1">
      <alignment horizontal="center"/>
    </xf>
    <xf numFmtId="0" fontId="2" fillId="0" borderId="0" xfId="2" applyNumberFormat="1" applyFont="1" applyAlignment="1">
      <alignment horizontal="center"/>
    </xf>
    <xf numFmtId="16" fontId="3" fillId="0" borderId="0" xfId="1" applyNumberFormat="1" applyFont="1" applyAlignment="1">
      <alignment horizontal="center"/>
    </xf>
    <xf numFmtId="1" fontId="4" fillId="0" borderId="0" xfId="1" applyNumberFormat="1" applyFont="1"/>
    <xf numFmtId="0" fontId="4" fillId="0" borderId="0" xfId="1" applyFont="1"/>
    <xf numFmtId="9" fontId="5" fillId="0" borderId="0" xfId="2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1" fontId="6" fillId="0" borderId="0" xfId="1" applyNumberFormat="1" applyFont="1"/>
    <xf numFmtId="0" fontId="6" fillId="0" borderId="0" xfId="1" applyFont="1"/>
    <xf numFmtId="9" fontId="6" fillId="0" borderId="0" xfId="2" applyFont="1" applyAlignment="1">
      <alignment horizontal="center"/>
    </xf>
    <xf numFmtId="0" fontId="6" fillId="0" borderId="0" xfId="2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1" xr:uid="{F615719F-4143-4601-8B77-D2D039603818}"/>
    <cellStyle name="Porcentagem 2" xfId="2" xr:uid="{79B89D4A-B9FF-4046-855B-52F14EF8FE89}"/>
  </cellStyles>
  <dxfs count="81"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%"/>
      <fill>
        <patternFill patternType="solid">
          <fgColor indexed="64"/>
          <bgColor rgb="FFFFC7CE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D67E4A-9989-40A5-B100-FCD6A9004C1B}" name="Tabela1" displayName="Tabela1" ref="A4:AM67" totalsRowCount="1" headerRowDxfId="79" dataDxfId="78">
  <autoFilter ref="A4:AM66" xr:uid="{00000000-0009-0000-0100-000001000000}"/>
  <tableColumns count="39">
    <tableColumn id="1" xr3:uid="{2A625E31-069B-4C72-8C52-E952ECC88BDE}" name="Código" totalsRowFunction="custom" dataDxfId="76" totalsRowDxfId="77">
      <totalsRowFormula>SUBTOTAL(103,Tabela1[Nome])</totalsRowFormula>
    </tableColumn>
    <tableColumn id="2" xr3:uid="{375D5308-423C-4C46-835D-87CD4FFE8D98}" name="Nome" totalsRowLabel="Média" dataDxfId="74" totalsRowDxfId="75"/>
    <tableColumn id="39" xr3:uid="{462BD56F-B669-4136-9685-C0DDD17559B8}" name="Presença" totalsRowFunction="average" dataDxfId="72" totalsRowDxfId="73">
      <calculatedColumnFormula>SUM(E5:AH5)/COUNTA(E5:AH5)</calculatedColumnFormula>
    </tableColumn>
    <tableColumn id="33" xr3:uid="{E2E2AF6E-94E1-418D-8C42-8BF683F22EE7}" name="Faltas" totalsRowFunction="average" dataDxfId="70" totalsRowDxfId="71">
      <calculatedColumnFormula>COUNTIF(Tabela1[[#This Row],[1]:[30]],0)</calculatedColumnFormula>
    </tableColumn>
    <tableColumn id="3" xr3:uid="{D391996F-CA1D-49AC-AC37-EFB54DCDBCF0}" name="1" dataDxfId="68" totalsRowDxfId="69"/>
    <tableColumn id="4" xr3:uid="{FE1927B9-2C22-4A7C-ADD8-2267D9D98097}" name="2" dataDxfId="66" totalsRowDxfId="67"/>
    <tableColumn id="5" xr3:uid="{FB6B1E4D-D3BF-4BE6-8A73-66720BFF492C}" name="3" dataDxfId="64" totalsRowDxfId="65"/>
    <tableColumn id="6" xr3:uid="{A6A0077A-1DD5-4E3F-AD37-520D46D0689C}" name="4" dataDxfId="62" totalsRowDxfId="63"/>
    <tableColumn id="7" xr3:uid="{E208AF0B-2AD5-4674-A3B8-BFD48FA87D82}" name="5" dataDxfId="60" totalsRowDxfId="61"/>
    <tableColumn id="8" xr3:uid="{833F04A6-0097-4A9E-A137-D2CC895659FA}" name="6" dataDxfId="58" totalsRowDxfId="59"/>
    <tableColumn id="9" xr3:uid="{373A0983-1160-49C4-9044-1AFB5E7BE647}" name="7" dataDxfId="56" totalsRowDxfId="57"/>
    <tableColumn id="10" xr3:uid="{95DB1E45-E465-47EE-83BA-5DD4EE86E4D8}" name="8" dataDxfId="54" totalsRowDxfId="55"/>
    <tableColumn id="11" xr3:uid="{B1027725-CEDF-4A22-8762-2138C4C5C579}" name="9" dataDxfId="52" totalsRowDxfId="53"/>
    <tableColumn id="12" xr3:uid="{E3EE9848-D06E-4196-BA94-9494A49808C8}" name="10" dataDxfId="50" totalsRowDxfId="51"/>
    <tableColumn id="13" xr3:uid="{C5B598F7-F84E-4237-9935-FBF460ADF160}" name="11" dataDxfId="48" totalsRowDxfId="49"/>
    <tableColumn id="14" xr3:uid="{18BB836E-6803-4A50-8090-62D459D63AE7}" name="12" dataDxfId="46" totalsRowDxfId="47"/>
    <tableColumn id="15" xr3:uid="{A0FF5B75-EA9A-48B6-9FA1-86802D413A2A}" name="13" dataDxfId="44" totalsRowDxfId="45"/>
    <tableColumn id="16" xr3:uid="{DA53F24B-D98B-4F31-A65A-B9AF918990F0}" name="14" dataDxfId="42" totalsRowDxfId="43"/>
    <tableColumn id="17" xr3:uid="{DB08F1DC-6CB0-4BFF-AC2E-210E02FC8CC6}" name="15" dataDxfId="40" totalsRowDxfId="41" dataCellStyle="Normal 2"/>
    <tableColumn id="18" xr3:uid="{1DA65935-F298-42D7-9C0E-567C6CF0762F}" name="16" dataDxfId="38" totalsRowDxfId="39"/>
    <tableColumn id="19" xr3:uid="{03D5917F-EAE8-4E01-BF17-E7CCE9235550}" name="17" dataDxfId="36" totalsRowDxfId="37"/>
    <tableColumn id="20" xr3:uid="{FBBEA8B3-69BF-4308-9388-F93417D96405}" name="18" dataDxfId="34" totalsRowDxfId="35"/>
    <tableColumn id="21" xr3:uid="{D814305D-AE30-4997-9154-158CDB669D10}" name="19" dataDxfId="32" totalsRowDxfId="33"/>
    <tableColumn id="22" xr3:uid="{D2FCC23D-6322-4722-B3CF-A93A63D81E72}" name="20" dataDxfId="30" totalsRowDxfId="31"/>
    <tableColumn id="23" xr3:uid="{8A324663-FB35-4149-B66D-0B844AA4356A}" name="21" dataDxfId="28" totalsRowDxfId="29"/>
    <tableColumn id="24" xr3:uid="{9A149BD2-E36A-4CC7-911B-2AA7160F2D2E}" name="22" dataDxfId="26" totalsRowDxfId="27"/>
    <tableColumn id="25" xr3:uid="{B10D51AB-38CE-477C-82AD-12C5859338D6}" name="23" dataDxfId="24" totalsRowDxfId="25"/>
    <tableColumn id="26" xr3:uid="{02307951-B77A-42AC-8F94-7B658961D937}" name="24" dataDxfId="22" totalsRowDxfId="23"/>
    <tableColumn id="27" xr3:uid="{4FB42E1C-08D9-4F21-BE4B-07DC44AF3C69}" name="25" dataDxfId="20" totalsRowDxfId="21"/>
    <tableColumn id="28" xr3:uid="{E776DFB2-43F2-451F-97C4-A7B97F36C7B9}" name="26" dataDxfId="18" totalsRowDxfId="19"/>
    <tableColumn id="29" xr3:uid="{2B354021-A8CE-4570-A094-2F3A016C9524}" name="27" dataDxfId="16" totalsRowDxfId="17"/>
    <tableColumn id="30" xr3:uid="{7F59BE80-AD4B-46BC-878A-2A7048FC5B00}" name="28" dataDxfId="14" totalsRowDxfId="15"/>
    <tableColumn id="31" xr3:uid="{D3649A49-6E4A-4C77-B007-63CF0615837F}" name="29" dataDxfId="12" totalsRowDxfId="13"/>
    <tableColumn id="32" xr3:uid="{7E834DDD-B235-4E97-939A-81A45E9213F4}" name="30" dataDxfId="10" totalsRowDxfId="11"/>
    <tableColumn id="34" xr3:uid="{37F65E63-55E7-424C-A6E7-670F14F43358}" name="Nota P1" totalsRowFunction="average" dataDxfId="8" totalsRowDxfId="9"/>
    <tableColumn id="35" xr3:uid="{85E9076B-D3A7-48A9-A3D4-D3A5E3CF605C}" name="Nota P2" totalsRowFunction="average" dataDxfId="6" totalsRowDxfId="7"/>
    <tableColumn id="36" xr3:uid="{2070BA1C-3A14-4604-8498-7A2AE69EE868}" name="Nota Semestre" dataDxfId="4" totalsRowDxfId="5">
      <calculatedColumnFormula>+Tabela1[[#This Row],[Nota P1]]*0.4+Tabela1[[#This Row],[Nota P2]]*0.6</calculatedColumnFormula>
    </tableColumn>
    <tableColumn id="37" xr3:uid="{D9DB6E6D-280F-4D5B-9E57-554DAC4E68BD}" name="REAVAL" dataDxfId="2" totalsRowDxfId="3"/>
    <tableColumn id="38" xr3:uid="{05E837B5-90B2-4900-AC83-CDC2F2705974}" name="Nota Final" dataDxfId="0" totalsRowDxfId="1">
      <calculatedColumnFormula>AVERAGE(Tabela1[[#This Row],[Nota P2]:[Nota Semestre]])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73D4A-48A0-4B1F-9A61-A01218A846A8}">
  <dimension ref="A3:AM68"/>
  <sheetViews>
    <sheetView showGridLines="0" tabSelected="1" zoomScale="85" zoomScaleNormal="85" workbookViewId="0">
      <pane xSplit="4" ySplit="4" topLeftCell="E41" activePane="bottomRight" state="frozen"/>
      <selection pane="topRight" activeCell="E1" sqref="E1"/>
      <selection pane="bottomLeft" activeCell="A5" sqref="A5"/>
      <selection pane="bottomRight" activeCell="D70" sqref="D70"/>
    </sheetView>
  </sheetViews>
  <sheetFormatPr defaultColWidth="8.88671875" defaultRowHeight="15" x14ac:dyDescent="0.25"/>
  <cols>
    <col min="1" max="1" width="17.5546875" style="1" bestFit="1" customWidth="1"/>
    <col min="2" max="2" width="45.6640625" style="2" bestFit="1" customWidth="1"/>
    <col min="3" max="3" width="16.109375" style="3" bestFit="1" customWidth="1"/>
    <col min="4" max="4" width="12.44140625" style="4" bestFit="1" customWidth="1"/>
    <col min="5" max="34" width="8.44140625" style="17" bestFit="1" customWidth="1"/>
    <col min="35" max="35" width="8.88671875" style="2"/>
    <col min="36" max="36" width="11.44140625" style="2" bestFit="1" customWidth="1"/>
    <col min="37" max="37" width="18.6640625" style="2" bestFit="1" customWidth="1"/>
    <col min="38" max="38" width="12.33203125" style="2" bestFit="1" customWidth="1"/>
    <col min="39" max="39" width="14" style="2" bestFit="1" customWidth="1"/>
    <col min="40" max="250" width="8.88671875" style="2"/>
    <col min="251" max="251" width="11.44140625" style="2" bestFit="1" customWidth="1"/>
    <col min="252" max="252" width="44.109375" style="2" bestFit="1" customWidth="1"/>
    <col min="253" max="253" width="16.109375" style="2" bestFit="1" customWidth="1"/>
    <col min="254" max="261" width="8.44140625" style="2" bestFit="1" customWidth="1"/>
    <col min="262" max="262" width="7.6640625" style="2" bestFit="1" customWidth="1"/>
    <col min="263" max="268" width="8.44140625" style="2" bestFit="1" customWidth="1"/>
    <col min="269" max="269" width="11.109375" style="2" bestFit="1" customWidth="1"/>
    <col min="270" max="283" width="8.44140625" style="2" bestFit="1" customWidth="1"/>
    <col min="284" max="285" width="12.109375" style="2" bestFit="1" customWidth="1"/>
    <col min="286" max="286" width="15.88671875" style="2" bestFit="1" customWidth="1"/>
    <col min="287" max="287" width="11" style="2" bestFit="1" customWidth="1"/>
    <col min="288" max="288" width="15.88671875" style="2" bestFit="1" customWidth="1"/>
    <col min="289" max="506" width="8.88671875" style="2"/>
    <col min="507" max="507" width="11.44140625" style="2" bestFit="1" customWidth="1"/>
    <col min="508" max="508" width="44.109375" style="2" bestFit="1" customWidth="1"/>
    <col min="509" max="509" width="16.109375" style="2" bestFit="1" customWidth="1"/>
    <col min="510" max="517" width="8.44140625" style="2" bestFit="1" customWidth="1"/>
    <col min="518" max="518" width="7.6640625" style="2" bestFit="1" customWidth="1"/>
    <col min="519" max="524" width="8.44140625" style="2" bestFit="1" customWidth="1"/>
    <col min="525" max="525" width="11.109375" style="2" bestFit="1" customWidth="1"/>
    <col min="526" max="539" width="8.44140625" style="2" bestFit="1" customWidth="1"/>
    <col min="540" max="541" width="12.109375" style="2" bestFit="1" customWidth="1"/>
    <col min="542" max="542" width="15.88671875" style="2" bestFit="1" customWidth="1"/>
    <col min="543" max="543" width="11" style="2" bestFit="1" customWidth="1"/>
    <col min="544" max="544" width="15.88671875" style="2" bestFit="1" customWidth="1"/>
    <col min="545" max="762" width="8.88671875" style="2"/>
    <col min="763" max="763" width="11.44140625" style="2" bestFit="1" customWidth="1"/>
    <col min="764" max="764" width="44.109375" style="2" bestFit="1" customWidth="1"/>
    <col min="765" max="765" width="16.109375" style="2" bestFit="1" customWidth="1"/>
    <col min="766" max="773" width="8.44140625" style="2" bestFit="1" customWidth="1"/>
    <col min="774" max="774" width="7.6640625" style="2" bestFit="1" customWidth="1"/>
    <col min="775" max="780" width="8.44140625" style="2" bestFit="1" customWidth="1"/>
    <col min="781" max="781" width="11.109375" style="2" bestFit="1" customWidth="1"/>
    <col min="782" max="795" width="8.44140625" style="2" bestFit="1" customWidth="1"/>
    <col min="796" max="797" width="12.109375" style="2" bestFit="1" customWidth="1"/>
    <col min="798" max="798" width="15.88671875" style="2" bestFit="1" customWidth="1"/>
    <col min="799" max="799" width="11" style="2" bestFit="1" customWidth="1"/>
    <col min="800" max="800" width="15.88671875" style="2" bestFit="1" customWidth="1"/>
    <col min="801" max="1018" width="8.88671875" style="2"/>
    <col min="1019" max="1019" width="11.44140625" style="2" bestFit="1" customWidth="1"/>
    <col min="1020" max="1020" width="44.109375" style="2" bestFit="1" customWidth="1"/>
    <col min="1021" max="1021" width="16.109375" style="2" bestFit="1" customWidth="1"/>
    <col min="1022" max="1029" width="8.44140625" style="2" bestFit="1" customWidth="1"/>
    <col min="1030" max="1030" width="7.6640625" style="2" bestFit="1" customWidth="1"/>
    <col min="1031" max="1036" width="8.44140625" style="2" bestFit="1" customWidth="1"/>
    <col min="1037" max="1037" width="11.109375" style="2" bestFit="1" customWidth="1"/>
    <col min="1038" max="1051" width="8.44140625" style="2" bestFit="1" customWidth="1"/>
    <col min="1052" max="1053" width="12.109375" style="2" bestFit="1" customWidth="1"/>
    <col min="1054" max="1054" width="15.88671875" style="2" bestFit="1" customWidth="1"/>
    <col min="1055" max="1055" width="11" style="2" bestFit="1" customWidth="1"/>
    <col min="1056" max="1056" width="15.88671875" style="2" bestFit="1" customWidth="1"/>
    <col min="1057" max="1274" width="8.88671875" style="2"/>
    <col min="1275" max="1275" width="11.44140625" style="2" bestFit="1" customWidth="1"/>
    <col min="1276" max="1276" width="44.109375" style="2" bestFit="1" customWidth="1"/>
    <col min="1277" max="1277" width="16.109375" style="2" bestFit="1" customWidth="1"/>
    <col min="1278" max="1285" width="8.44140625" style="2" bestFit="1" customWidth="1"/>
    <col min="1286" max="1286" width="7.6640625" style="2" bestFit="1" customWidth="1"/>
    <col min="1287" max="1292" width="8.44140625" style="2" bestFit="1" customWidth="1"/>
    <col min="1293" max="1293" width="11.109375" style="2" bestFit="1" customWidth="1"/>
    <col min="1294" max="1307" width="8.44140625" style="2" bestFit="1" customWidth="1"/>
    <col min="1308" max="1309" width="12.109375" style="2" bestFit="1" customWidth="1"/>
    <col min="1310" max="1310" width="15.88671875" style="2" bestFit="1" customWidth="1"/>
    <col min="1311" max="1311" width="11" style="2" bestFit="1" customWidth="1"/>
    <col min="1312" max="1312" width="15.88671875" style="2" bestFit="1" customWidth="1"/>
    <col min="1313" max="1530" width="8.88671875" style="2"/>
    <col min="1531" max="1531" width="11.44140625" style="2" bestFit="1" customWidth="1"/>
    <col min="1532" max="1532" width="44.109375" style="2" bestFit="1" customWidth="1"/>
    <col min="1533" max="1533" width="16.109375" style="2" bestFit="1" customWidth="1"/>
    <col min="1534" max="1541" width="8.44140625" style="2" bestFit="1" customWidth="1"/>
    <col min="1542" max="1542" width="7.6640625" style="2" bestFit="1" customWidth="1"/>
    <col min="1543" max="1548" width="8.44140625" style="2" bestFit="1" customWidth="1"/>
    <col min="1549" max="1549" width="11.109375" style="2" bestFit="1" customWidth="1"/>
    <col min="1550" max="1563" width="8.44140625" style="2" bestFit="1" customWidth="1"/>
    <col min="1564" max="1565" width="12.109375" style="2" bestFit="1" customWidth="1"/>
    <col min="1566" max="1566" width="15.88671875" style="2" bestFit="1" customWidth="1"/>
    <col min="1567" max="1567" width="11" style="2" bestFit="1" customWidth="1"/>
    <col min="1568" max="1568" width="15.88671875" style="2" bestFit="1" customWidth="1"/>
    <col min="1569" max="1786" width="8.88671875" style="2"/>
    <col min="1787" max="1787" width="11.44140625" style="2" bestFit="1" customWidth="1"/>
    <col min="1788" max="1788" width="44.109375" style="2" bestFit="1" customWidth="1"/>
    <col min="1789" max="1789" width="16.109375" style="2" bestFit="1" customWidth="1"/>
    <col min="1790" max="1797" width="8.44140625" style="2" bestFit="1" customWidth="1"/>
    <col min="1798" max="1798" width="7.6640625" style="2" bestFit="1" customWidth="1"/>
    <col min="1799" max="1804" width="8.44140625" style="2" bestFit="1" customWidth="1"/>
    <col min="1805" max="1805" width="11.109375" style="2" bestFit="1" customWidth="1"/>
    <col min="1806" max="1819" width="8.44140625" style="2" bestFit="1" customWidth="1"/>
    <col min="1820" max="1821" width="12.109375" style="2" bestFit="1" customWidth="1"/>
    <col min="1822" max="1822" width="15.88671875" style="2" bestFit="1" customWidth="1"/>
    <col min="1823" max="1823" width="11" style="2" bestFit="1" customWidth="1"/>
    <col min="1824" max="1824" width="15.88671875" style="2" bestFit="1" customWidth="1"/>
    <col min="1825" max="2042" width="8.88671875" style="2"/>
    <col min="2043" max="2043" width="11.44140625" style="2" bestFit="1" customWidth="1"/>
    <col min="2044" max="2044" width="44.109375" style="2" bestFit="1" customWidth="1"/>
    <col min="2045" max="2045" width="16.109375" style="2" bestFit="1" customWidth="1"/>
    <col min="2046" max="2053" width="8.44140625" style="2" bestFit="1" customWidth="1"/>
    <col min="2054" max="2054" width="7.6640625" style="2" bestFit="1" customWidth="1"/>
    <col min="2055" max="2060" width="8.44140625" style="2" bestFit="1" customWidth="1"/>
    <col min="2061" max="2061" width="11.109375" style="2" bestFit="1" customWidth="1"/>
    <col min="2062" max="2075" width="8.44140625" style="2" bestFit="1" customWidth="1"/>
    <col min="2076" max="2077" width="12.109375" style="2" bestFit="1" customWidth="1"/>
    <col min="2078" max="2078" width="15.88671875" style="2" bestFit="1" customWidth="1"/>
    <col min="2079" max="2079" width="11" style="2" bestFit="1" customWidth="1"/>
    <col min="2080" max="2080" width="15.88671875" style="2" bestFit="1" customWidth="1"/>
    <col min="2081" max="2298" width="8.88671875" style="2"/>
    <col min="2299" max="2299" width="11.44140625" style="2" bestFit="1" customWidth="1"/>
    <col min="2300" max="2300" width="44.109375" style="2" bestFit="1" customWidth="1"/>
    <col min="2301" max="2301" width="16.109375" style="2" bestFit="1" customWidth="1"/>
    <col min="2302" max="2309" width="8.44140625" style="2" bestFit="1" customWidth="1"/>
    <col min="2310" max="2310" width="7.6640625" style="2" bestFit="1" customWidth="1"/>
    <col min="2311" max="2316" width="8.44140625" style="2" bestFit="1" customWidth="1"/>
    <col min="2317" max="2317" width="11.109375" style="2" bestFit="1" customWidth="1"/>
    <col min="2318" max="2331" width="8.44140625" style="2" bestFit="1" customWidth="1"/>
    <col min="2332" max="2333" width="12.109375" style="2" bestFit="1" customWidth="1"/>
    <col min="2334" max="2334" width="15.88671875" style="2" bestFit="1" customWidth="1"/>
    <col min="2335" max="2335" width="11" style="2" bestFit="1" customWidth="1"/>
    <col min="2336" max="2336" width="15.88671875" style="2" bestFit="1" customWidth="1"/>
    <col min="2337" max="2554" width="8.88671875" style="2"/>
    <col min="2555" max="2555" width="11.44140625" style="2" bestFit="1" customWidth="1"/>
    <col min="2556" max="2556" width="44.109375" style="2" bestFit="1" customWidth="1"/>
    <col min="2557" max="2557" width="16.109375" style="2" bestFit="1" customWidth="1"/>
    <col min="2558" max="2565" width="8.44140625" style="2" bestFit="1" customWidth="1"/>
    <col min="2566" max="2566" width="7.6640625" style="2" bestFit="1" customWidth="1"/>
    <col min="2567" max="2572" width="8.44140625" style="2" bestFit="1" customWidth="1"/>
    <col min="2573" max="2573" width="11.109375" style="2" bestFit="1" customWidth="1"/>
    <col min="2574" max="2587" width="8.44140625" style="2" bestFit="1" customWidth="1"/>
    <col min="2588" max="2589" width="12.109375" style="2" bestFit="1" customWidth="1"/>
    <col min="2590" max="2590" width="15.88671875" style="2" bestFit="1" customWidth="1"/>
    <col min="2591" max="2591" width="11" style="2" bestFit="1" customWidth="1"/>
    <col min="2592" max="2592" width="15.88671875" style="2" bestFit="1" customWidth="1"/>
    <col min="2593" max="2810" width="8.88671875" style="2"/>
    <col min="2811" max="2811" width="11.44140625" style="2" bestFit="1" customWidth="1"/>
    <col min="2812" max="2812" width="44.109375" style="2" bestFit="1" customWidth="1"/>
    <col min="2813" max="2813" width="16.109375" style="2" bestFit="1" customWidth="1"/>
    <col min="2814" max="2821" width="8.44140625" style="2" bestFit="1" customWidth="1"/>
    <col min="2822" max="2822" width="7.6640625" style="2" bestFit="1" customWidth="1"/>
    <col min="2823" max="2828" width="8.44140625" style="2" bestFit="1" customWidth="1"/>
    <col min="2829" max="2829" width="11.109375" style="2" bestFit="1" customWidth="1"/>
    <col min="2830" max="2843" width="8.44140625" style="2" bestFit="1" customWidth="1"/>
    <col min="2844" max="2845" width="12.109375" style="2" bestFit="1" customWidth="1"/>
    <col min="2846" max="2846" width="15.88671875" style="2" bestFit="1" customWidth="1"/>
    <col min="2847" max="2847" width="11" style="2" bestFit="1" customWidth="1"/>
    <col min="2848" max="2848" width="15.88671875" style="2" bestFit="1" customWidth="1"/>
    <col min="2849" max="3066" width="8.88671875" style="2"/>
    <col min="3067" max="3067" width="11.44140625" style="2" bestFit="1" customWidth="1"/>
    <col min="3068" max="3068" width="44.109375" style="2" bestFit="1" customWidth="1"/>
    <col min="3069" max="3069" width="16.109375" style="2" bestFit="1" customWidth="1"/>
    <col min="3070" max="3077" width="8.44140625" style="2" bestFit="1" customWidth="1"/>
    <col min="3078" max="3078" width="7.6640625" style="2" bestFit="1" customWidth="1"/>
    <col min="3079" max="3084" width="8.44140625" style="2" bestFit="1" customWidth="1"/>
    <col min="3085" max="3085" width="11.109375" style="2" bestFit="1" customWidth="1"/>
    <col min="3086" max="3099" width="8.44140625" style="2" bestFit="1" customWidth="1"/>
    <col min="3100" max="3101" width="12.109375" style="2" bestFit="1" customWidth="1"/>
    <col min="3102" max="3102" width="15.88671875" style="2" bestFit="1" customWidth="1"/>
    <col min="3103" max="3103" width="11" style="2" bestFit="1" customWidth="1"/>
    <col min="3104" max="3104" width="15.88671875" style="2" bestFit="1" customWidth="1"/>
    <col min="3105" max="3322" width="8.88671875" style="2"/>
    <col min="3323" max="3323" width="11.44140625" style="2" bestFit="1" customWidth="1"/>
    <col min="3324" max="3324" width="44.109375" style="2" bestFit="1" customWidth="1"/>
    <col min="3325" max="3325" width="16.109375" style="2" bestFit="1" customWidth="1"/>
    <col min="3326" max="3333" width="8.44140625" style="2" bestFit="1" customWidth="1"/>
    <col min="3334" max="3334" width="7.6640625" style="2" bestFit="1" customWidth="1"/>
    <col min="3335" max="3340" width="8.44140625" style="2" bestFit="1" customWidth="1"/>
    <col min="3341" max="3341" width="11.109375" style="2" bestFit="1" customWidth="1"/>
    <col min="3342" max="3355" width="8.44140625" style="2" bestFit="1" customWidth="1"/>
    <col min="3356" max="3357" width="12.109375" style="2" bestFit="1" customWidth="1"/>
    <col min="3358" max="3358" width="15.88671875" style="2" bestFit="1" customWidth="1"/>
    <col min="3359" max="3359" width="11" style="2" bestFit="1" customWidth="1"/>
    <col min="3360" max="3360" width="15.88671875" style="2" bestFit="1" customWidth="1"/>
    <col min="3361" max="3578" width="8.88671875" style="2"/>
    <col min="3579" max="3579" width="11.44140625" style="2" bestFit="1" customWidth="1"/>
    <col min="3580" max="3580" width="44.109375" style="2" bestFit="1" customWidth="1"/>
    <col min="3581" max="3581" width="16.109375" style="2" bestFit="1" customWidth="1"/>
    <col min="3582" max="3589" width="8.44140625" style="2" bestFit="1" customWidth="1"/>
    <col min="3590" max="3590" width="7.6640625" style="2" bestFit="1" customWidth="1"/>
    <col min="3591" max="3596" width="8.44140625" style="2" bestFit="1" customWidth="1"/>
    <col min="3597" max="3597" width="11.109375" style="2" bestFit="1" customWidth="1"/>
    <col min="3598" max="3611" width="8.44140625" style="2" bestFit="1" customWidth="1"/>
    <col min="3612" max="3613" width="12.109375" style="2" bestFit="1" customWidth="1"/>
    <col min="3614" max="3614" width="15.88671875" style="2" bestFit="1" customWidth="1"/>
    <col min="3615" max="3615" width="11" style="2" bestFit="1" customWidth="1"/>
    <col min="3616" max="3616" width="15.88671875" style="2" bestFit="1" customWidth="1"/>
    <col min="3617" max="3834" width="8.88671875" style="2"/>
    <col min="3835" max="3835" width="11.44140625" style="2" bestFit="1" customWidth="1"/>
    <col min="3836" max="3836" width="44.109375" style="2" bestFit="1" customWidth="1"/>
    <col min="3837" max="3837" width="16.109375" style="2" bestFit="1" customWidth="1"/>
    <col min="3838" max="3845" width="8.44140625" style="2" bestFit="1" customWidth="1"/>
    <col min="3846" max="3846" width="7.6640625" style="2" bestFit="1" customWidth="1"/>
    <col min="3847" max="3852" width="8.44140625" style="2" bestFit="1" customWidth="1"/>
    <col min="3853" max="3853" width="11.109375" style="2" bestFit="1" customWidth="1"/>
    <col min="3854" max="3867" width="8.44140625" style="2" bestFit="1" customWidth="1"/>
    <col min="3868" max="3869" width="12.109375" style="2" bestFit="1" customWidth="1"/>
    <col min="3870" max="3870" width="15.88671875" style="2" bestFit="1" customWidth="1"/>
    <col min="3871" max="3871" width="11" style="2" bestFit="1" customWidth="1"/>
    <col min="3872" max="3872" width="15.88671875" style="2" bestFit="1" customWidth="1"/>
    <col min="3873" max="4090" width="8.88671875" style="2"/>
    <col min="4091" max="4091" width="11.44140625" style="2" bestFit="1" customWidth="1"/>
    <col min="4092" max="4092" width="44.109375" style="2" bestFit="1" customWidth="1"/>
    <col min="4093" max="4093" width="16.109375" style="2" bestFit="1" customWidth="1"/>
    <col min="4094" max="4101" width="8.44140625" style="2" bestFit="1" customWidth="1"/>
    <col min="4102" max="4102" width="7.6640625" style="2" bestFit="1" customWidth="1"/>
    <col min="4103" max="4108" width="8.44140625" style="2" bestFit="1" customWidth="1"/>
    <col min="4109" max="4109" width="11.109375" style="2" bestFit="1" customWidth="1"/>
    <col min="4110" max="4123" width="8.44140625" style="2" bestFit="1" customWidth="1"/>
    <col min="4124" max="4125" width="12.109375" style="2" bestFit="1" customWidth="1"/>
    <col min="4126" max="4126" width="15.88671875" style="2" bestFit="1" customWidth="1"/>
    <col min="4127" max="4127" width="11" style="2" bestFit="1" customWidth="1"/>
    <col min="4128" max="4128" width="15.88671875" style="2" bestFit="1" customWidth="1"/>
    <col min="4129" max="4346" width="8.88671875" style="2"/>
    <col min="4347" max="4347" width="11.44140625" style="2" bestFit="1" customWidth="1"/>
    <col min="4348" max="4348" width="44.109375" style="2" bestFit="1" customWidth="1"/>
    <col min="4349" max="4349" width="16.109375" style="2" bestFit="1" customWidth="1"/>
    <col min="4350" max="4357" width="8.44140625" style="2" bestFit="1" customWidth="1"/>
    <col min="4358" max="4358" width="7.6640625" style="2" bestFit="1" customWidth="1"/>
    <col min="4359" max="4364" width="8.44140625" style="2" bestFit="1" customWidth="1"/>
    <col min="4365" max="4365" width="11.109375" style="2" bestFit="1" customWidth="1"/>
    <col min="4366" max="4379" width="8.44140625" style="2" bestFit="1" customWidth="1"/>
    <col min="4380" max="4381" width="12.109375" style="2" bestFit="1" customWidth="1"/>
    <col min="4382" max="4382" width="15.88671875" style="2" bestFit="1" customWidth="1"/>
    <col min="4383" max="4383" width="11" style="2" bestFit="1" customWidth="1"/>
    <col min="4384" max="4384" width="15.88671875" style="2" bestFit="1" customWidth="1"/>
    <col min="4385" max="4602" width="8.88671875" style="2"/>
    <col min="4603" max="4603" width="11.44140625" style="2" bestFit="1" customWidth="1"/>
    <col min="4604" max="4604" width="44.109375" style="2" bestFit="1" customWidth="1"/>
    <col min="4605" max="4605" width="16.109375" style="2" bestFit="1" customWidth="1"/>
    <col min="4606" max="4613" width="8.44140625" style="2" bestFit="1" customWidth="1"/>
    <col min="4614" max="4614" width="7.6640625" style="2" bestFit="1" customWidth="1"/>
    <col min="4615" max="4620" width="8.44140625" style="2" bestFit="1" customWidth="1"/>
    <col min="4621" max="4621" width="11.109375" style="2" bestFit="1" customWidth="1"/>
    <col min="4622" max="4635" width="8.44140625" style="2" bestFit="1" customWidth="1"/>
    <col min="4636" max="4637" width="12.109375" style="2" bestFit="1" customWidth="1"/>
    <col min="4638" max="4638" width="15.88671875" style="2" bestFit="1" customWidth="1"/>
    <col min="4639" max="4639" width="11" style="2" bestFit="1" customWidth="1"/>
    <col min="4640" max="4640" width="15.88671875" style="2" bestFit="1" customWidth="1"/>
    <col min="4641" max="4858" width="8.88671875" style="2"/>
    <col min="4859" max="4859" width="11.44140625" style="2" bestFit="1" customWidth="1"/>
    <col min="4860" max="4860" width="44.109375" style="2" bestFit="1" customWidth="1"/>
    <col min="4861" max="4861" width="16.109375" style="2" bestFit="1" customWidth="1"/>
    <col min="4862" max="4869" width="8.44140625" style="2" bestFit="1" customWidth="1"/>
    <col min="4870" max="4870" width="7.6640625" style="2" bestFit="1" customWidth="1"/>
    <col min="4871" max="4876" width="8.44140625" style="2" bestFit="1" customWidth="1"/>
    <col min="4877" max="4877" width="11.109375" style="2" bestFit="1" customWidth="1"/>
    <col min="4878" max="4891" width="8.44140625" style="2" bestFit="1" customWidth="1"/>
    <col min="4892" max="4893" width="12.109375" style="2" bestFit="1" customWidth="1"/>
    <col min="4894" max="4894" width="15.88671875" style="2" bestFit="1" customWidth="1"/>
    <col min="4895" max="4895" width="11" style="2" bestFit="1" customWidth="1"/>
    <col min="4896" max="4896" width="15.88671875" style="2" bestFit="1" customWidth="1"/>
    <col min="4897" max="5114" width="8.88671875" style="2"/>
    <col min="5115" max="5115" width="11.44140625" style="2" bestFit="1" customWidth="1"/>
    <col min="5116" max="5116" width="44.109375" style="2" bestFit="1" customWidth="1"/>
    <col min="5117" max="5117" width="16.109375" style="2" bestFit="1" customWidth="1"/>
    <col min="5118" max="5125" width="8.44140625" style="2" bestFit="1" customWidth="1"/>
    <col min="5126" max="5126" width="7.6640625" style="2" bestFit="1" customWidth="1"/>
    <col min="5127" max="5132" width="8.44140625" style="2" bestFit="1" customWidth="1"/>
    <col min="5133" max="5133" width="11.109375" style="2" bestFit="1" customWidth="1"/>
    <col min="5134" max="5147" width="8.44140625" style="2" bestFit="1" customWidth="1"/>
    <col min="5148" max="5149" width="12.109375" style="2" bestFit="1" customWidth="1"/>
    <col min="5150" max="5150" width="15.88671875" style="2" bestFit="1" customWidth="1"/>
    <col min="5151" max="5151" width="11" style="2" bestFit="1" customWidth="1"/>
    <col min="5152" max="5152" width="15.88671875" style="2" bestFit="1" customWidth="1"/>
    <col min="5153" max="5370" width="8.88671875" style="2"/>
    <col min="5371" max="5371" width="11.44140625" style="2" bestFit="1" customWidth="1"/>
    <col min="5372" max="5372" width="44.109375" style="2" bestFit="1" customWidth="1"/>
    <col min="5373" max="5373" width="16.109375" style="2" bestFit="1" customWidth="1"/>
    <col min="5374" max="5381" width="8.44140625" style="2" bestFit="1" customWidth="1"/>
    <col min="5382" max="5382" width="7.6640625" style="2" bestFit="1" customWidth="1"/>
    <col min="5383" max="5388" width="8.44140625" style="2" bestFit="1" customWidth="1"/>
    <col min="5389" max="5389" width="11.109375" style="2" bestFit="1" customWidth="1"/>
    <col min="5390" max="5403" width="8.44140625" style="2" bestFit="1" customWidth="1"/>
    <col min="5404" max="5405" width="12.109375" style="2" bestFit="1" customWidth="1"/>
    <col min="5406" max="5406" width="15.88671875" style="2" bestFit="1" customWidth="1"/>
    <col min="5407" max="5407" width="11" style="2" bestFit="1" customWidth="1"/>
    <col min="5408" max="5408" width="15.88671875" style="2" bestFit="1" customWidth="1"/>
    <col min="5409" max="5626" width="8.88671875" style="2"/>
    <col min="5627" max="5627" width="11.44140625" style="2" bestFit="1" customWidth="1"/>
    <col min="5628" max="5628" width="44.109375" style="2" bestFit="1" customWidth="1"/>
    <col min="5629" max="5629" width="16.109375" style="2" bestFit="1" customWidth="1"/>
    <col min="5630" max="5637" width="8.44140625" style="2" bestFit="1" customWidth="1"/>
    <col min="5638" max="5638" width="7.6640625" style="2" bestFit="1" customWidth="1"/>
    <col min="5639" max="5644" width="8.44140625" style="2" bestFit="1" customWidth="1"/>
    <col min="5645" max="5645" width="11.109375" style="2" bestFit="1" customWidth="1"/>
    <col min="5646" max="5659" width="8.44140625" style="2" bestFit="1" customWidth="1"/>
    <col min="5660" max="5661" width="12.109375" style="2" bestFit="1" customWidth="1"/>
    <col min="5662" max="5662" width="15.88671875" style="2" bestFit="1" customWidth="1"/>
    <col min="5663" max="5663" width="11" style="2" bestFit="1" customWidth="1"/>
    <col min="5664" max="5664" width="15.88671875" style="2" bestFit="1" customWidth="1"/>
    <col min="5665" max="5882" width="8.88671875" style="2"/>
    <col min="5883" max="5883" width="11.44140625" style="2" bestFit="1" customWidth="1"/>
    <col min="5884" max="5884" width="44.109375" style="2" bestFit="1" customWidth="1"/>
    <col min="5885" max="5885" width="16.109375" style="2" bestFit="1" customWidth="1"/>
    <col min="5886" max="5893" width="8.44140625" style="2" bestFit="1" customWidth="1"/>
    <col min="5894" max="5894" width="7.6640625" style="2" bestFit="1" customWidth="1"/>
    <col min="5895" max="5900" width="8.44140625" style="2" bestFit="1" customWidth="1"/>
    <col min="5901" max="5901" width="11.109375" style="2" bestFit="1" customWidth="1"/>
    <col min="5902" max="5915" width="8.44140625" style="2" bestFit="1" customWidth="1"/>
    <col min="5916" max="5917" width="12.109375" style="2" bestFit="1" customWidth="1"/>
    <col min="5918" max="5918" width="15.88671875" style="2" bestFit="1" customWidth="1"/>
    <col min="5919" max="5919" width="11" style="2" bestFit="1" customWidth="1"/>
    <col min="5920" max="5920" width="15.88671875" style="2" bestFit="1" customWidth="1"/>
    <col min="5921" max="6138" width="8.88671875" style="2"/>
    <col min="6139" max="6139" width="11.44140625" style="2" bestFit="1" customWidth="1"/>
    <col min="6140" max="6140" width="44.109375" style="2" bestFit="1" customWidth="1"/>
    <col min="6141" max="6141" width="16.109375" style="2" bestFit="1" customWidth="1"/>
    <col min="6142" max="6149" width="8.44140625" style="2" bestFit="1" customWidth="1"/>
    <col min="6150" max="6150" width="7.6640625" style="2" bestFit="1" customWidth="1"/>
    <col min="6151" max="6156" width="8.44140625" style="2" bestFit="1" customWidth="1"/>
    <col min="6157" max="6157" width="11.109375" style="2" bestFit="1" customWidth="1"/>
    <col min="6158" max="6171" width="8.44140625" style="2" bestFit="1" customWidth="1"/>
    <col min="6172" max="6173" width="12.109375" style="2" bestFit="1" customWidth="1"/>
    <col min="6174" max="6174" width="15.88671875" style="2" bestFit="1" customWidth="1"/>
    <col min="6175" max="6175" width="11" style="2" bestFit="1" customWidth="1"/>
    <col min="6176" max="6176" width="15.88671875" style="2" bestFit="1" customWidth="1"/>
    <col min="6177" max="6394" width="8.88671875" style="2"/>
    <col min="6395" max="6395" width="11.44140625" style="2" bestFit="1" customWidth="1"/>
    <col min="6396" max="6396" width="44.109375" style="2" bestFit="1" customWidth="1"/>
    <col min="6397" max="6397" width="16.109375" style="2" bestFit="1" customWidth="1"/>
    <col min="6398" max="6405" width="8.44140625" style="2" bestFit="1" customWidth="1"/>
    <col min="6406" max="6406" width="7.6640625" style="2" bestFit="1" customWidth="1"/>
    <col min="6407" max="6412" width="8.44140625" style="2" bestFit="1" customWidth="1"/>
    <col min="6413" max="6413" width="11.109375" style="2" bestFit="1" customWidth="1"/>
    <col min="6414" max="6427" width="8.44140625" style="2" bestFit="1" customWidth="1"/>
    <col min="6428" max="6429" width="12.109375" style="2" bestFit="1" customWidth="1"/>
    <col min="6430" max="6430" width="15.88671875" style="2" bestFit="1" customWidth="1"/>
    <col min="6431" max="6431" width="11" style="2" bestFit="1" customWidth="1"/>
    <col min="6432" max="6432" width="15.88671875" style="2" bestFit="1" customWidth="1"/>
    <col min="6433" max="6650" width="8.88671875" style="2"/>
    <col min="6651" max="6651" width="11.44140625" style="2" bestFit="1" customWidth="1"/>
    <col min="6652" max="6652" width="44.109375" style="2" bestFit="1" customWidth="1"/>
    <col min="6653" max="6653" width="16.109375" style="2" bestFit="1" customWidth="1"/>
    <col min="6654" max="6661" width="8.44140625" style="2" bestFit="1" customWidth="1"/>
    <col min="6662" max="6662" width="7.6640625" style="2" bestFit="1" customWidth="1"/>
    <col min="6663" max="6668" width="8.44140625" style="2" bestFit="1" customWidth="1"/>
    <col min="6669" max="6669" width="11.109375" style="2" bestFit="1" customWidth="1"/>
    <col min="6670" max="6683" width="8.44140625" style="2" bestFit="1" customWidth="1"/>
    <col min="6684" max="6685" width="12.109375" style="2" bestFit="1" customWidth="1"/>
    <col min="6686" max="6686" width="15.88671875" style="2" bestFit="1" customWidth="1"/>
    <col min="6687" max="6687" width="11" style="2" bestFit="1" customWidth="1"/>
    <col min="6688" max="6688" width="15.88671875" style="2" bestFit="1" customWidth="1"/>
    <col min="6689" max="6906" width="8.88671875" style="2"/>
    <col min="6907" max="6907" width="11.44140625" style="2" bestFit="1" customWidth="1"/>
    <col min="6908" max="6908" width="44.109375" style="2" bestFit="1" customWidth="1"/>
    <col min="6909" max="6909" width="16.109375" style="2" bestFit="1" customWidth="1"/>
    <col min="6910" max="6917" width="8.44140625" style="2" bestFit="1" customWidth="1"/>
    <col min="6918" max="6918" width="7.6640625" style="2" bestFit="1" customWidth="1"/>
    <col min="6919" max="6924" width="8.44140625" style="2" bestFit="1" customWidth="1"/>
    <col min="6925" max="6925" width="11.109375" style="2" bestFit="1" customWidth="1"/>
    <col min="6926" max="6939" width="8.44140625" style="2" bestFit="1" customWidth="1"/>
    <col min="6940" max="6941" width="12.109375" style="2" bestFit="1" customWidth="1"/>
    <col min="6942" max="6942" width="15.88671875" style="2" bestFit="1" customWidth="1"/>
    <col min="6943" max="6943" width="11" style="2" bestFit="1" customWidth="1"/>
    <col min="6944" max="6944" width="15.88671875" style="2" bestFit="1" customWidth="1"/>
    <col min="6945" max="7162" width="8.88671875" style="2"/>
    <col min="7163" max="7163" width="11.44140625" style="2" bestFit="1" customWidth="1"/>
    <col min="7164" max="7164" width="44.109375" style="2" bestFit="1" customWidth="1"/>
    <col min="7165" max="7165" width="16.109375" style="2" bestFit="1" customWidth="1"/>
    <col min="7166" max="7173" width="8.44140625" style="2" bestFit="1" customWidth="1"/>
    <col min="7174" max="7174" width="7.6640625" style="2" bestFit="1" customWidth="1"/>
    <col min="7175" max="7180" width="8.44140625" style="2" bestFit="1" customWidth="1"/>
    <col min="7181" max="7181" width="11.109375" style="2" bestFit="1" customWidth="1"/>
    <col min="7182" max="7195" width="8.44140625" style="2" bestFit="1" customWidth="1"/>
    <col min="7196" max="7197" width="12.109375" style="2" bestFit="1" customWidth="1"/>
    <col min="7198" max="7198" width="15.88671875" style="2" bestFit="1" customWidth="1"/>
    <col min="7199" max="7199" width="11" style="2" bestFit="1" customWidth="1"/>
    <col min="7200" max="7200" width="15.88671875" style="2" bestFit="1" customWidth="1"/>
    <col min="7201" max="7418" width="8.88671875" style="2"/>
    <col min="7419" max="7419" width="11.44140625" style="2" bestFit="1" customWidth="1"/>
    <col min="7420" max="7420" width="44.109375" style="2" bestFit="1" customWidth="1"/>
    <col min="7421" max="7421" width="16.109375" style="2" bestFit="1" customWidth="1"/>
    <col min="7422" max="7429" width="8.44140625" style="2" bestFit="1" customWidth="1"/>
    <col min="7430" max="7430" width="7.6640625" style="2" bestFit="1" customWidth="1"/>
    <col min="7431" max="7436" width="8.44140625" style="2" bestFit="1" customWidth="1"/>
    <col min="7437" max="7437" width="11.109375" style="2" bestFit="1" customWidth="1"/>
    <col min="7438" max="7451" width="8.44140625" style="2" bestFit="1" customWidth="1"/>
    <col min="7452" max="7453" width="12.109375" style="2" bestFit="1" customWidth="1"/>
    <col min="7454" max="7454" width="15.88671875" style="2" bestFit="1" customWidth="1"/>
    <col min="7455" max="7455" width="11" style="2" bestFit="1" customWidth="1"/>
    <col min="7456" max="7456" width="15.88671875" style="2" bestFit="1" customWidth="1"/>
    <col min="7457" max="7674" width="8.88671875" style="2"/>
    <col min="7675" max="7675" width="11.44140625" style="2" bestFit="1" customWidth="1"/>
    <col min="7676" max="7676" width="44.109375" style="2" bestFit="1" customWidth="1"/>
    <col min="7677" max="7677" width="16.109375" style="2" bestFit="1" customWidth="1"/>
    <col min="7678" max="7685" width="8.44140625" style="2" bestFit="1" customWidth="1"/>
    <col min="7686" max="7686" width="7.6640625" style="2" bestFit="1" customWidth="1"/>
    <col min="7687" max="7692" width="8.44140625" style="2" bestFit="1" customWidth="1"/>
    <col min="7693" max="7693" width="11.109375" style="2" bestFit="1" customWidth="1"/>
    <col min="7694" max="7707" width="8.44140625" style="2" bestFit="1" customWidth="1"/>
    <col min="7708" max="7709" width="12.109375" style="2" bestFit="1" customWidth="1"/>
    <col min="7710" max="7710" width="15.88671875" style="2" bestFit="1" customWidth="1"/>
    <col min="7711" max="7711" width="11" style="2" bestFit="1" customWidth="1"/>
    <col min="7712" max="7712" width="15.88671875" style="2" bestFit="1" customWidth="1"/>
    <col min="7713" max="7930" width="8.88671875" style="2"/>
    <col min="7931" max="7931" width="11.44140625" style="2" bestFit="1" customWidth="1"/>
    <col min="7932" max="7932" width="44.109375" style="2" bestFit="1" customWidth="1"/>
    <col min="7933" max="7933" width="16.109375" style="2" bestFit="1" customWidth="1"/>
    <col min="7934" max="7941" width="8.44140625" style="2" bestFit="1" customWidth="1"/>
    <col min="7942" max="7942" width="7.6640625" style="2" bestFit="1" customWidth="1"/>
    <col min="7943" max="7948" width="8.44140625" style="2" bestFit="1" customWidth="1"/>
    <col min="7949" max="7949" width="11.109375" style="2" bestFit="1" customWidth="1"/>
    <col min="7950" max="7963" width="8.44140625" style="2" bestFit="1" customWidth="1"/>
    <col min="7964" max="7965" width="12.109375" style="2" bestFit="1" customWidth="1"/>
    <col min="7966" max="7966" width="15.88671875" style="2" bestFit="1" customWidth="1"/>
    <col min="7967" max="7967" width="11" style="2" bestFit="1" customWidth="1"/>
    <col min="7968" max="7968" width="15.88671875" style="2" bestFit="1" customWidth="1"/>
    <col min="7969" max="8186" width="8.88671875" style="2"/>
    <col min="8187" max="8187" width="11.44140625" style="2" bestFit="1" customWidth="1"/>
    <col min="8188" max="8188" width="44.109375" style="2" bestFit="1" customWidth="1"/>
    <col min="8189" max="8189" width="16.109375" style="2" bestFit="1" customWidth="1"/>
    <col min="8190" max="8197" width="8.44140625" style="2" bestFit="1" customWidth="1"/>
    <col min="8198" max="8198" width="7.6640625" style="2" bestFit="1" customWidth="1"/>
    <col min="8199" max="8204" width="8.44140625" style="2" bestFit="1" customWidth="1"/>
    <col min="8205" max="8205" width="11.109375" style="2" bestFit="1" customWidth="1"/>
    <col min="8206" max="8219" width="8.44140625" style="2" bestFit="1" customWidth="1"/>
    <col min="8220" max="8221" width="12.109375" style="2" bestFit="1" customWidth="1"/>
    <col min="8222" max="8222" width="15.88671875" style="2" bestFit="1" customWidth="1"/>
    <col min="8223" max="8223" width="11" style="2" bestFit="1" customWidth="1"/>
    <col min="8224" max="8224" width="15.88671875" style="2" bestFit="1" customWidth="1"/>
    <col min="8225" max="8442" width="8.88671875" style="2"/>
    <col min="8443" max="8443" width="11.44140625" style="2" bestFit="1" customWidth="1"/>
    <col min="8444" max="8444" width="44.109375" style="2" bestFit="1" customWidth="1"/>
    <col min="8445" max="8445" width="16.109375" style="2" bestFit="1" customWidth="1"/>
    <col min="8446" max="8453" width="8.44140625" style="2" bestFit="1" customWidth="1"/>
    <col min="8454" max="8454" width="7.6640625" style="2" bestFit="1" customWidth="1"/>
    <col min="8455" max="8460" width="8.44140625" style="2" bestFit="1" customWidth="1"/>
    <col min="8461" max="8461" width="11.109375" style="2" bestFit="1" customWidth="1"/>
    <col min="8462" max="8475" width="8.44140625" style="2" bestFit="1" customWidth="1"/>
    <col min="8476" max="8477" width="12.109375" style="2" bestFit="1" customWidth="1"/>
    <col min="8478" max="8478" width="15.88671875" style="2" bestFit="1" customWidth="1"/>
    <col min="8479" max="8479" width="11" style="2" bestFit="1" customWidth="1"/>
    <col min="8480" max="8480" width="15.88671875" style="2" bestFit="1" customWidth="1"/>
    <col min="8481" max="8698" width="8.88671875" style="2"/>
    <col min="8699" max="8699" width="11.44140625" style="2" bestFit="1" customWidth="1"/>
    <col min="8700" max="8700" width="44.109375" style="2" bestFit="1" customWidth="1"/>
    <col min="8701" max="8701" width="16.109375" style="2" bestFit="1" customWidth="1"/>
    <col min="8702" max="8709" width="8.44140625" style="2" bestFit="1" customWidth="1"/>
    <col min="8710" max="8710" width="7.6640625" style="2" bestFit="1" customWidth="1"/>
    <col min="8711" max="8716" width="8.44140625" style="2" bestFit="1" customWidth="1"/>
    <col min="8717" max="8717" width="11.109375" style="2" bestFit="1" customWidth="1"/>
    <col min="8718" max="8731" width="8.44140625" style="2" bestFit="1" customWidth="1"/>
    <col min="8732" max="8733" width="12.109375" style="2" bestFit="1" customWidth="1"/>
    <col min="8734" max="8734" width="15.88671875" style="2" bestFit="1" customWidth="1"/>
    <col min="8735" max="8735" width="11" style="2" bestFit="1" customWidth="1"/>
    <col min="8736" max="8736" width="15.88671875" style="2" bestFit="1" customWidth="1"/>
    <col min="8737" max="8954" width="8.88671875" style="2"/>
    <col min="8955" max="8955" width="11.44140625" style="2" bestFit="1" customWidth="1"/>
    <col min="8956" max="8956" width="44.109375" style="2" bestFit="1" customWidth="1"/>
    <col min="8957" max="8957" width="16.109375" style="2" bestFit="1" customWidth="1"/>
    <col min="8958" max="8965" width="8.44140625" style="2" bestFit="1" customWidth="1"/>
    <col min="8966" max="8966" width="7.6640625" style="2" bestFit="1" customWidth="1"/>
    <col min="8967" max="8972" width="8.44140625" style="2" bestFit="1" customWidth="1"/>
    <col min="8973" max="8973" width="11.109375" style="2" bestFit="1" customWidth="1"/>
    <col min="8974" max="8987" width="8.44140625" style="2" bestFit="1" customWidth="1"/>
    <col min="8988" max="8989" width="12.109375" style="2" bestFit="1" customWidth="1"/>
    <col min="8990" max="8990" width="15.88671875" style="2" bestFit="1" customWidth="1"/>
    <col min="8991" max="8991" width="11" style="2" bestFit="1" customWidth="1"/>
    <col min="8992" max="8992" width="15.88671875" style="2" bestFit="1" customWidth="1"/>
    <col min="8993" max="9210" width="8.88671875" style="2"/>
    <col min="9211" max="9211" width="11.44140625" style="2" bestFit="1" customWidth="1"/>
    <col min="9212" max="9212" width="44.109375" style="2" bestFit="1" customWidth="1"/>
    <col min="9213" max="9213" width="16.109375" style="2" bestFit="1" customWidth="1"/>
    <col min="9214" max="9221" width="8.44140625" style="2" bestFit="1" customWidth="1"/>
    <col min="9222" max="9222" width="7.6640625" style="2" bestFit="1" customWidth="1"/>
    <col min="9223" max="9228" width="8.44140625" style="2" bestFit="1" customWidth="1"/>
    <col min="9229" max="9229" width="11.109375" style="2" bestFit="1" customWidth="1"/>
    <col min="9230" max="9243" width="8.44140625" style="2" bestFit="1" customWidth="1"/>
    <col min="9244" max="9245" width="12.109375" style="2" bestFit="1" customWidth="1"/>
    <col min="9246" max="9246" width="15.88671875" style="2" bestFit="1" customWidth="1"/>
    <col min="9247" max="9247" width="11" style="2" bestFit="1" customWidth="1"/>
    <col min="9248" max="9248" width="15.88671875" style="2" bestFit="1" customWidth="1"/>
    <col min="9249" max="9466" width="8.88671875" style="2"/>
    <col min="9467" max="9467" width="11.44140625" style="2" bestFit="1" customWidth="1"/>
    <col min="9468" max="9468" width="44.109375" style="2" bestFit="1" customWidth="1"/>
    <col min="9469" max="9469" width="16.109375" style="2" bestFit="1" customWidth="1"/>
    <col min="9470" max="9477" width="8.44140625" style="2" bestFit="1" customWidth="1"/>
    <col min="9478" max="9478" width="7.6640625" style="2" bestFit="1" customWidth="1"/>
    <col min="9479" max="9484" width="8.44140625" style="2" bestFit="1" customWidth="1"/>
    <col min="9485" max="9485" width="11.109375" style="2" bestFit="1" customWidth="1"/>
    <col min="9486" max="9499" width="8.44140625" style="2" bestFit="1" customWidth="1"/>
    <col min="9500" max="9501" width="12.109375" style="2" bestFit="1" customWidth="1"/>
    <col min="9502" max="9502" width="15.88671875" style="2" bestFit="1" customWidth="1"/>
    <col min="9503" max="9503" width="11" style="2" bestFit="1" customWidth="1"/>
    <col min="9504" max="9504" width="15.88671875" style="2" bestFit="1" customWidth="1"/>
    <col min="9505" max="9722" width="8.88671875" style="2"/>
    <col min="9723" max="9723" width="11.44140625" style="2" bestFit="1" customWidth="1"/>
    <col min="9724" max="9724" width="44.109375" style="2" bestFit="1" customWidth="1"/>
    <col min="9725" max="9725" width="16.109375" style="2" bestFit="1" customWidth="1"/>
    <col min="9726" max="9733" width="8.44140625" style="2" bestFit="1" customWidth="1"/>
    <col min="9734" max="9734" width="7.6640625" style="2" bestFit="1" customWidth="1"/>
    <col min="9735" max="9740" width="8.44140625" style="2" bestFit="1" customWidth="1"/>
    <col min="9741" max="9741" width="11.109375" style="2" bestFit="1" customWidth="1"/>
    <col min="9742" max="9755" width="8.44140625" style="2" bestFit="1" customWidth="1"/>
    <col min="9756" max="9757" width="12.109375" style="2" bestFit="1" customWidth="1"/>
    <col min="9758" max="9758" width="15.88671875" style="2" bestFit="1" customWidth="1"/>
    <col min="9759" max="9759" width="11" style="2" bestFit="1" customWidth="1"/>
    <col min="9760" max="9760" width="15.88671875" style="2" bestFit="1" customWidth="1"/>
    <col min="9761" max="9978" width="8.88671875" style="2"/>
    <col min="9979" max="9979" width="11.44140625" style="2" bestFit="1" customWidth="1"/>
    <col min="9980" max="9980" width="44.109375" style="2" bestFit="1" customWidth="1"/>
    <col min="9981" max="9981" width="16.109375" style="2" bestFit="1" customWidth="1"/>
    <col min="9982" max="9989" width="8.44140625" style="2" bestFit="1" customWidth="1"/>
    <col min="9990" max="9990" width="7.6640625" style="2" bestFit="1" customWidth="1"/>
    <col min="9991" max="9996" width="8.44140625" style="2" bestFit="1" customWidth="1"/>
    <col min="9997" max="9997" width="11.109375" style="2" bestFit="1" customWidth="1"/>
    <col min="9998" max="10011" width="8.44140625" style="2" bestFit="1" customWidth="1"/>
    <col min="10012" max="10013" width="12.109375" style="2" bestFit="1" customWidth="1"/>
    <col min="10014" max="10014" width="15.88671875" style="2" bestFit="1" customWidth="1"/>
    <col min="10015" max="10015" width="11" style="2" bestFit="1" customWidth="1"/>
    <col min="10016" max="10016" width="15.88671875" style="2" bestFit="1" customWidth="1"/>
    <col min="10017" max="10234" width="8.88671875" style="2"/>
    <col min="10235" max="10235" width="11.44140625" style="2" bestFit="1" customWidth="1"/>
    <col min="10236" max="10236" width="44.109375" style="2" bestFit="1" customWidth="1"/>
    <col min="10237" max="10237" width="16.109375" style="2" bestFit="1" customWidth="1"/>
    <col min="10238" max="10245" width="8.44140625" style="2" bestFit="1" customWidth="1"/>
    <col min="10246" max="10246" width="7.6640625" style="2" bestFit="1" customWidth="1"/>
    <col min="10247" max="10252" width="8.44140625" style="2" bestFit="1" customWidth="1"/>
    <col min="10253" max="10253" width="11.109375" style="2" bestFit="1" customWidth="1"/>
    <col min="10254" max="10267" width="8.44140625" style="2" bestFit="1" customWidth="1"/>
    <col min="10268" max="10269" width="12.109375" style="2" bestFit="1" customWidth="1"/>
    <col min="10270" max="10270" width="15.88671875" style="2" bestFit="1" customWidth="1"/>
    <col min="10271" max="10271" width="11" style="2" bestFit="1" customWidth="1"/>
    <col min="10272" max="10272" width="15.88671875" style="2" bestFit="1" customWidth="1"/>
    <col min="10273" max="10490" width="8.88671875" style="2"/>
    <col min="10491" max="10491" width="11.44140625" style="2" bestFit="1" customWidth="1"/>
    <col min="10492" max="10492" width="44.109375" style="2" bestFit="1" customWidth="1"/>
    <col min="10493" max="10493" width="16.109375" style="2" bestFit="1" customWidth="1"/>
    <col min="10494" max="10501" width="8.44140625" style="2" bestFit="1" customWidth="1"/>
    <col min="10502" max="10502" width="7.6640625" style="2" bestFit="1" customWidth="1"/>
    <col min="10503" max="10508" width="8.44140625" style="2" bestFit="1" customWidth="1"/>
    <col min="10509" max="10509" width="11.109375" style="2" bestFit="1" customWidth="1"/>
    <col min="10510" max="10523" width="8.44140625" style="2" bestFit="1" customWidth="1"/>
    <col min="10524" max="10525" width="12.109375" style="2" bestFit="1" customWidth="1"/>
    <col min="10526" max="10526" width="15.88671875" style="2" bestFit="1" customWidth="1"/>
    <col min="10527" max="10527" width="11" style="2" bestFit="1" customWidth="1"/>
    <col min="10528" max="10528" width="15.88671875" style="2" bestFit="1" customWidth="1"/>
    <col min="10529" max="10746" width="8.88671875" style="2"/>
    <col min="10747" max="10747" width="11.44140625" style="2" bestFit="1" customWidth="1"/>
    <col min="10748" max="10748" width="44.109375" style="2" bestFit="1" customWidth="1"/>
    <col min="10749" max="10749" width="16.109375" style="2" bestFit="1" customWidth="1"/>
    <col min="10750" max="10757" width="8.44140625" style="2" bestFit="1" customWidth="1"/>
    <col min="10758" max="10758" width="7.6640625" style="2" bestFit="1" customWidth="1"/>
    <col min="10759" max="10764" width="8.44140625" style="2" bestFit="1" customWidth="1"/>
    <col min="10765" max="10765" width="11.109375" style="2" bestFit="1" customWidth="1"/>
    <col min="10766" max="10779" width="8.44140625" style="2" bestFit="1" customWidth="1"/>
    <col min="10780" max="10781" width="12.109375" style="2" bestFit="1" customWidth="1"/>
    <col min="10782" max="10782" width="15.88671875" style="2" bestFit="1" customWidth="1"/>
    <col min="10783" max="10783" width="11" style="2" bestFit="1" customWidth="1"/>
    <col min="10784" max="10784" width="15.88671875" style="2" bestFit="1" customWidth="1"/>
    <col min="10785" max="11002" width="8.88671875" style="2"/>
    <col min="11003" max="11003" width="11.44140625" style="2" bestFit="1" customWidth="1"/>
    <col min="11004" max="11004" width="44.109375" style="2" bestFit="1" customWidth="1"/>
    <col min="11005" max="11005" width="16.109375" style="2" bestFit="1" customWidth="1"/>
    <col min="11006" max="11013" width="8.44140625" style="2" bestFit="1" customWidth="1"/>
    <col min="11014" max="11014" width="7.6640625" style="2" bestFit="1" customWidth="1"/>
    <col min="11015" max="11020" width="8.44140625" style="2" bestFit="1" customWidth="1"/>
    <col min="11021" max="11021" width="11.109375" style="2" bestFit="1" customWidth="1"/>
    <col min="11022" max="11035" width="8.44140625" style="2" bestFit="1" customWidth="1"/>
    <col min="11036" max="11037" width="12.109375" style="2" bestFit="1" customWidth="1"/>
    <col min="11038" max="11038" width="15.88671875" style="2" bestFit="1" customWidth="1"/>
    <col min="11039" max="11039" width="11" style="2" bestFit="1" customWidth="1"/>
    <col min="11040" max="11040" width="15.88671875" style="2" bestFit="1" customWidth="1"/>
    <col min="11041" max="11258" width="8.88671875" style="2"/>
    <col min="11259" max="11259" width="11.44140625" style="2" bestFit="1" customWidth="1"/>
    <col min="11260" max="11260" width="44.109375" style="2" bestFit="1" customWidth="1"/>
    <col min="11261" max="11261" width="16.109375" style="2" bestFit="1" customWidth="1"/>
    <col min="11262" max="11269" width="8.44140625" style="2" bestFit="1" customWidth="1"/>
    <col min="11270" max="11270" width="7.6640625" style="2" bestFit="1" customWidth="1"/>
    <col min="11271" max="11276" width="8.44140625" style="2" bestFit="1" customWidth="1"/>
    <col min="11277" max="11277" width="11.109375" style="2" bestFit="1" customWidth="1"/>
    <col min="11278" max="11291" width="8.44140625" style="2" bestFit="1" customWidth="1"/>
    <col min="11292" max="11293" width="12.109375" style="2" bestFit="1" customWidth="1"/>
    <col min="11294" max="11294" width="15.88671875" style="2" bestFit="1" customWidth="1"/>
    <col min="11295" max="11295" width="11" style="2" bestFit="1" customWidth="1"/>
    <col min="11296" max="11296" width="15.88671875" style="2" bestFit="1" customWidth="1"/>
    <col min="11297" max="11514" width="8.88671875" style="2"/>
    <col min="11515" max="11515" width="11.44140625" style="2" bestFit="1" customWidth="1"/>
    <col min="11516" max="11516" width="44.109375" style="2" bestFit="1" customWidth="1"/>
    <col min="11517" max="11517" width="16.109375" style="2" bestFit="1" customWidth="1"/>
    <col min="11518" max="11525" width="8.44140625" style="2" bestFit="1" customWidth="1"/>
    <col min="11526" max="11526" width="7.6640625" style="2" bestFit="1" customWidth="1"/>
    <col min="11527" max="11532" width="8.44140625" style="2" bestFit="1" customWidth="1"/>
    <col min="11533" max="11533" width="11.109375" style="2" bestFit="1" customWidth="1"/>
    <col min="11534" max="11547" width="8.44140625" style="2" bestFit="1" customWidth="1"/>
    <col min="11548" max="11549" width="12.109375" style="2" bestFit="1" customWidth="1"/>
    <col min="11550" max="11550" width="15.88671875" style="2" bestFit="1" customWidth="1"/>
    <col min="11551" max="11551" width="11" style="2" bestFit="1" customWidth="1"/>
    <col min="11552" max="11552" width="15.88671875" style="2" bestFit="1" customWidth="1"/>
    <col min="11553" max="11770" width="8.88671875" style="2"/>
    <col min="11771" max="11771" width="11.44140625" style="2" bestFit="1" customWidth="1"/>
    <col min="11772" max="11772" width="44.109375" style="2" bestFit="1" customWidth="1"/>
    <col min="11773" max="11773" width="16.109375" style="2" bestFit="1" customWidth="1"/>
    <col min="11774" max="11781" width="8.44140625" style="2" bestFit="1" customWidth="1"/>
    <col min="11782" max="11782" width="7.6640625" style="2" bestFit="1" customWidth="1"/>
    <col min="11783" max="11788" width="8.44140625" style="2" bestFit="1" customWidth="1"/>
    <col min="11789" max="11789" width="11.109375" style="2" bestFit="1" customWidth="1"/>
    <col min="11790" max="11803" width="8.44140625" style="2" bestFit="1" customWidth="1"/>
    <col min="11804" max="11805" width="12.109375" style="2" bestFit="1" customWidth="1"/>
    <col min="11806" max="11806" width="15.88671875" style="2" bestFit="1" customWidth="1"/>
    <col min="11807" max="11807" width="11" style="2" bestFit="1" customWidth="1"/>
    <col min="11808" max="11808" width="15.88671875" style="2" bestFit="1" customWidth="1"/>
    <col min="11809" max="12026" width="8.88671875" style="2"/>
    <col min="12027" max="12027" width="11.44140625" style="2" bestFit="1" customWidth="1"/>
    <col min="12028" max="12028" width="44.109375" style="2" bestFit="1" customWidth="1"/>
    <col min="12029" max="12029" width="16.109375" style="2" bestFit="1" customWidth="1"/>
    <col min="12030" max="12037" width="8.44140625" style="2" bestFit="1" customWidth="1"/>
    <col min="12038" max="12038" width="7.6640625" style="2" bestFit="1" customWidth="1"/>
    <col min="12039" max="12044" width="8.44140625" style="2" bestFit="1" customWidth="1"/>
    <col min="12045" max="12045" width="11.109375" style="2" bestFit="1" customWidth="1"/>
    <col min="12046" max="12059" width="8.44140625" style="2" bestFit="1" customWidth="1"/>
    <col min="12060" max="12061" width="12.109375" style="2" bestFit="1" customWidth="1"/>
    <col min="12062" max="12062" width="15.88671875" style="2" bestFit="1" customWidth="1"/>
    <col min="12063" max="12063" width="11" style="2" bestFit="1" customWidth="1"/>
    <col min="12064" max="12064" width="15.88671875" style="2" bestFit="1" customWidth="1"/>
    <col min="12065" max="12282" width="8.88671875" style="2"/>
    <col min="12283" max="12283" width="11.44140625" style="2" bestFit="1" customWidth="1"/>
    <col min="12284" max="12284" width="44.109375" style="2" bestFit="1" customWidth="1"/>
    <col min="12285" max="12285" width="16.109375" style="2" bestFit="1" customWidth="1"/>
    <col min="12286" max="12293" width="8.44140625" style="2" bestFit="1" customWidth="1"/>
    <col min="12294" max="12294" width="7.6640625" style="2" bestFit="1" customWidth="1"/>
    <col min="12295" max="12300" width="8.44140625" style="2" bestFit="1" customWidth="1"/>
    <col min="12301" max="12301" width="11.109375" style="2" bestFit="1" customWidth="1"/>
    <col min="12302" max="12315" width="8.44140625" style="2" bestFit="1" customWidth="1"/>
    <col min="12316" max="12317" width="12.109375" style="2" bestFit="1" customWidth="1"/>
    <col min="12318" max="12318" width="15.88671875" style="2" bestFit="1" customWidth="1"/>
    <col min="12319" max="12319" width="11" style="2" bestFit="1" customWidth="1"/>
    <col min="12320" max="12320" width="15.88671875" style="2" bestFit="1" customWidth="1"/>
    <col min="12321" max="12538" width="8.88671875" style="2"/>
    <col min="12539" max="12539" width="11.44140625" style="2" bestFit="1" customWidth="1"/>
    <col min="12540" max="12540" width="44.109375" style="2" bestFit="1" customWidth="1"/>
    <col min="12541" max="12541" width="16.109375" style="2" bestFit="1" customWidth="1"/>
    <col min="12542" max="12549" width="8.44140625" style="2" bestFit="1" customWidth="1"/>
    <col min="12550" max="12550" width="7.6640625" style="2" bestFit="1" customWidth="1"/>
    <col min="12551" max="12556" width="8.44140625" style="2" bestFit="1" customWidth="1"/>
    <col min="12557" max="12557" width="11.109375" style="2" bestFit="1" customWidth="1"/>
    <col min="12558" max="12571" width="8.44140625" style="2" bestFit="1" customWidth="1"/>
    <col min="12572" max="12573" width="12.109375" style="2" bestFit="1" customWidth="1"/>
    <col min="12574" max="12574" width="15.88671875" style="2" bestFit="1" customWidth="1"/>
    <col min="12575" max="12575" width="11" style="2" bestFit="1" customWidth="1"/>
    <col min="12576" max="12576" width="15.88671875" style="2" bestFit="1" customWidth="1"/>
    <col min="12577" max="12794" width="8.88671875" style="2"/>
    <col min="12795" max="12795" width="11.44140625" style="2" bestFit="1" customWidth="1"/>
    <col min="12796" max="12796" width="44.109375" style="2" bestFit="1" customWidth="1"/>
    <col min="12797" max="12797" width="16.109375" style="2" bestFit="1" customWidth="1"/>
    <col min="12798" max="12805" width="8.44140625" style="2" bestFit="1" customWidth="1"/>
    <col min="12806" max="12806" width="7.6640625" style="2" bestFit="1" customWidth="1"/>
    <col min="12807" max="12812" width="8.44140625" style="2" bestFit="1" customWidth="1"/>
    <col min="12813" max="12813" width="11.109375" style="2" bestFit="1" customWidth="1"/>
    <col min="12814" max="12827" width="8.44140625" style="2" bestFit="1" customWidth="1"/>
    <col min="12828" max="12829" width="12.109375" style="2" bestFit="1" customWidth="1"/>
    <col min="12830" max="12830" width="15.88671875" style="2" bestFit="1" customWidth="1"/>
    <col min="12831" max="12831" width="11" style="2" bestFit="1" customWidth="1"/>
    <col min="12832" max="12832" width="15.88671875" style="2" bestFit="1" customWidth="1"/>
    <col min="12833" max="13050" width="8.88671875" style="2"/>
    <col min="13051" max="13051" width="11.44140625" style="2" bestFit="1" customWidth="1"/>
    <col min="13052" max="13052" width="44.109375" style="2" bestFit="1" customWidth="1"/>
    <col min="13053" max="13053" width="16.109375" style="2" bestFit="1" customWidth="1"/>
    <col min="13054" max="13061" width="8.44140625" style="2" bestFit="1" customWidth="1"/>
    <col min="13062" max="13062" width="7.6640625" style="2" bestFit="1" customWidth="1"/>
    <col min="13063" max="13068" width="8.44140625" style="2" bestFit="1" customWidth="1"/>
    <col min="13069" max="13069" width="11.109375" style="2" bestFit="1" customWidth="1"/>
    <col min="13070" max="13083" width="8.44140625" style="2" bestFit="1" customWidth="1"/>
    <col min="13084" max="13085" width="12.109375" style="2" bestFit="1" customWidth="1"/>
    <col min="13086" max="13086" width="15.88671875" style="2" bestFit="1" customWidth="1"/>
    <col min="13087" max="13087" width="11" style="2" bestFit="1" customWidth="1"/>
    <col min="13088" max="13088" width="15.88671875" style="2" bestFit="1" customWidth="1"/>
    <col min="13089" max="13306" width="8.88671875" style="2"/>
    <col min="13307" max="13307" width="11.44140625" style="2" bestFit="1" customWidth="1"/>
    <col min="13308" max="13308" width="44.109375" style="2" bestFit="1" customWidth="1"/>
    <col min="13309" max="13309" width="16.109375" style="2" bestFit="1" customWidth="1"/>
    <col min="13310" max="13317" width="8.44140625" style="2" bestFit="1" customWidth="1"/>
    <col min="13318" max="13318" width="7.6640625" style="2" bestFit="1" customWidth="1"/>
    <col min="13319" max="13324" width="8.44140625" style="2" bestFit="1" customWidth="1"/>
    <col min="13325" max="13325" width="11.109375" style="2" bestFit="1" customWidth="1"/>
    <col min="13326" max="13339" width="8.44140625" style="2" bestFit="1" customWidth="1"/>
    <col min="13340" max="13341" width="12.109375" style="2" bestFit="1" customWidth="1"/>
    <col min="13342" max="13342" width="15.88671875" style="2" bestFit="1" customWidth="1"/>
    <col min="13343" max="13343" width="11" style="2" bestFit="1" customWidth="1"/>
    <col min="13344" max="13344" width="15.88671875" style="2" bestFit="1" customWidth="1"/>
    <col min="13345" max="13562" width="8.88671875" style="2"/>
    <col min="13563" max="13563" width="11.44140625" style="2" bestFit="1" customWidth="1"/>
    <col min="13564" max="13564" width="44.109375" style="2" bestFit="1" customWidth="1"/>
    <col min="13565" max="13565" width="16.109375" style="2" bestFit="1" customWidth="1"/>
    <col min="13566" max="13573" width="8.44140625" style="2" bestFit="1" customWidth="1"/>
    <col min="13574" max="13574" width="7.6640625" style="2" bestFit="1" customWidth="1"/>
    <col min="13575" max="13580" width="8.44140625" style="2" bestFit="1" customWidth="1"/>
    <col min="13581" max="13581" width="11.109375" style="2" bestFit="1" customWidth="1"/>
    <col min="13582" max="13595" width="8.44140625" style="2" bestFit="1" customWidth="1"/>
    <col min="13596" max="13597" width="12.109375" style="2" bestFit="1" customWidth="1"/>
    <col min="13598" max="13598" width="15.88671875" style="2" bestFit="1" customWidth="1"/>
    <col min="13599" max="13599" width="11" style="2" bestFit="1" customWidth="1"/>
    <col min="13600" max="13600" width="15.88671875" style="2" bestFit="1" customWidth="1"/>
    <col min="13601" max="13818" width="8.88671875" style="2"/>
    <col min="13819" max="13819" width="11.44140625" style="2" bestFit="1" customWidth="1"/>
    <col min="13820" max="13820" width="44.109375" style="2" bestFit="1" customWidth="1"/>
    <col min="13821" max="13821" width="16.109375" style="2" bestFit="1" customWidth="1"/>
    <col min="13822" max="13829" width="8.44140625" style="2" bestFit="1" customWidth="1"/>
    <col min="13830" max="13830" width="7.6640625" style="2" bestFit="1" customWidth="1"/>
    <col min="13831" max="13836" width="8.44140625" style="2" bestFit="1" customWidth="1"/>
    <col min="13837" max="13837" width="11.109375" style="2" bestFit="1" customWidth="1"/>
    <col min="13838" max="13851" width="8.44140625" style="2" bestFit="1" customWidth="1"/>
    <col min="13852" max="13853" width="12.109375" style="2" bestFit="1" customWidth="1"/>
    <col min="13854" max="13854" width="15.88671875" style="2" bestFit="1" customWidth="1"/>
    <col min="13855" max="13855" width="11" style="2" bestFit="1" customWidth="1"/>
    <col min="13856" max="13856" width="15.88671875" style="2" bestFit="1" customWidth="1"/>
    <col min="13857" max="14074" width="8.88671875" style="2"/>
    <col min="14075" max="14075" width="11.44140625" style="2" bestFit="1" customWidth="1"/>
    <col min="14076" max="14076" width="44.109375" style="2" bestFit="1" customWidth="1"/>
    <col min="14077" max="14077" width="16.109375" style="2" bestFit="1" customWidth="1"/>
    <col min="14078" max="14085" width="8.44140625" style="2" bestFit="1" customWidth="1"/>
    <col min="14086" max="14086" width="7.6640625" style="2" bestFit="1" customWidth="1"/>
    <col min="14087" max="14092" width="8.44140625" style="2" bestFit="1" customWidth="1"/>
    <col min="14093" max="14093" width="11.109375" style="2" bestFit="1" customWidth="1"/>
    <col min="14094" max="14107" width="8.44140625" style="2" bestFit="1" customWidth="1"/>
    <col min="14108" max="14109" width="12.109375" style="2" bestFit="1" customWidth="1"/>
    <col min="14110" max="14110" width="15.88671875" style="2" bestFit="1" customWidth="1"/>
    <col min="14111" max="14111" width="11" style="2" bestFit="1" customWidth="1"/>
    <col min="14112" max="14112" width="15.88671875" style="2" bestFit="1" customWidth="1"/>
    <col min="14113" max="14330" width="8.88671875" style="2"/>
    <col min="14331" max="14331" width="11.44140625" style="2" bestFit="1" customWidth="1"/>
    <col min="14332" max="14332" width="44.109375" style="2" bestFit="1" customWidth="1"/>
    <col min="14333" max="14333" width="16.109375" style="2" bestFit="1" customWidth="1"/>
    <col min="14334" max="14341" width="8.44140625" style="2" bestFit="1" customWidth="1"/>
    <col min="14342" max="14342" width="7.6640625" style="2" bestFit="1" customWidth="1"/>
    <col min="14343" max="14348" width="8.44140625" style="2" bestFit="1" customWidth="1"/>
    <col min="14349" max="14349" width="11.109375" style="2" bestFit="1" customWidth="1"/>
    <col min="14350" max="14363" width="8.44140625" style="2" bestFit="1" customWidth="1"/>
    <col min="14364" max="14365" width="12.109375" style="2" bestFit="1" customWidth="1"/>
    <col min="14366" max="14366" width="15.88671875" style="2" bestFit="1" customWidth="1"/>
    <col min="14367" max="14367" width="11" style="2" bestFit="1" customWidth="1"/>
    <col min="14368" max="14368" width="15.88671875" style="2" bestFit="1" customWidth="1"/>
    <col min="14369" max="14586" width="8.88671875" style="2"/>
    <col min="14587" max="14587" width="11.44140625" style="2" bestFit="1" customWidth="1"/>
    <col min="14588" max="14588" width="44.109375" style="2" bestFit="1" customWidth="1"/>
    <col min="14589" max="14589" width="16.109375" style="2" bestFit="1" customWidth="1"/>
    <col min="14590" max="14597" width="8.44140625" style="2" bestFit="1" customWidth="1"/>
    <col min="14598" max="14598" width="7.6640625" style="2" bestFit="1" customWidth="1"/>
    <col min="14599" max="14604" width="8.44140625" style="2" bestFit="1" customWidth="1"/>
    <col min="14605" max="14605" width="11.109375" style="2" bestFit="1" customWidth="1"/>
    <col min="14606" max="14619" width="8.44140625" style="2" bestFit="1" customWidth="1"/>
    <col min="14620" max="14621" width="12.109375" style="2" bestFit="1" customWidth="1"/>
    <col min="14622" max="14622" width="15.88671875" style="2" bestFit="1" customWidth="1"/>
    <col min="14623" max="14623" width="11" style="2" bestFit="1" customWidth="1"/>
    <col min="14624" max="14624" width="15.88671875" style="2" bestFit="1" customWidth="1"/>
    <col min="14625" max="14842" width="8.88671875" style="2"/>
    <col min="14843" max="14843" width="11.44140625" style="2" bestFit="1" customWidth="1"/>
    <col min="14844" max="14844" width="44.109375" style="2" bestFit="1" customWidth="1"/>
    <col min="14845" max="14845" width="16.109375" style="2" bestFit="1" customWidth="1"/>
    <col min="14846" max="14853" width="8.44140625" style="2" bestFit="1" customWidth="1"/>
    <col min="14854" max="14854" width="7.6640625" style="2" bestFit="1" customWidth="1"/>
    <col min="14855" max="14860" width="8.44140625" style="2" bestFit="1" customWidth="1"/>
    <col min="14861" max="14861" width="11.109375" style="2" bestFit="1" customWidth="1"/>
    <col min="14862" max="14875" width="8.44140625" style="2" bestFit="1" customWidth="1"/>
    <col min="14876" max="14877" width="12.109375" style="2" bestFit="1" customWidth="1"/>
    <col min="14878" max="14878" width="15.88671875" style="2" bestFit="1" customWidth="1"/>
    <col min="14879" max="14879" width="11" style="2" bestFit="1" customWidth="1"/>
    <col min="14880" max="14880" width="15.88671875" style="2" bestFit="1" customWidth="1"/>
    <col min="14881" max="15098" width="8.88671875" style="2"/>
    <col min="15099" max="15099" width="11.44140625" style="2" bestFit="1" customWidth="1"/>
    <col min="15100" max="15100" width="44.109375" style="2" bestFit="1" customWidth="1"/>
    <col min="15101" max="15101" width="16.109375" style="2" bestFit="1" customWidth="1"/>
    <col min="15102" max="15109" width="8.44140625" style="2" bestFit="1" customWidth="1"/>
    <col min="15110" max="15110" width="7.6640625" style="2" bestFit="1" customWidth="1"/>
    <col min="15111" max="15116" width="8.44140625" style="2" bestFit="1" customWidth="1"/>
    <col min="15117" max="15117" width="11.109375" style="2" bestFit="1" customWidth="1"/>
    <col min="15118" max="15131" width="8.44140625" style="2" bestFit="1" customWidth="1"/>
    <col min="15132" max="15133" width="12.109375" style="2" bestFit="1" customWidth="1"/>
    <col min="15134" max="15134" width="15.88671875" style="2" bestFit="1" customWidth="1"/>
    <col min="15135" max="15135" width="11" style="2" bestFit="1" customWidth="1"/>
    <col min="15136" max="15136" width="15.88671875" style="2" bestFit="1" customWidth="1"/>
    <col min="15137" max="15354" width="8.88671875" style="2"/>
    <col min="15355" max="15355" width="11.44140625" style="2" bestFit="1" customWidth="1"/>
    <col min="15356" max="15356" width="44.109375" style="2" bestFit="1" customWidth="1"/>
    <col min="15357" max="15357" width="16.109375" style="2" bestFit="1" customWidth="1"/>
    <col min="15358" max="15365" width="8.44140625" style="2" bestFit="1" customWidth="1"/>
    <col min="15366" max="15366" width="7.6640625" style="2" bestFit="1" customWidth="1"/>
    <col min="15367" max="15372" width="8.44140625" style="2" bestFit="1" customWidth="1"/>
    <col min="15373" max="15373" width="11.109375" style="2" bestFit="1" customWidth="1"/>
    <col min="15374" max="15387" width="8.44140625" style="2" bestFit="1" customWidth="1"/>
    <col min="15388" max="15389" width="12.109375" style="2" bestFit="1" customWidth="1"/>
    <col min="15390" max="15390" width="15.88671875" style="2" bestFit="1" customWidth="1"/>
    <col min="15391" max="15391" width="11" style="2" bestFit="1" customWidth="1"/>
    <col min="15392" max="15392" width="15.88671875" style="2" bestFit="1" customWidth="1"/>
    <col min="15393" max="15610" width="8.88671875" style="2"/>
    <col min="15611" max="15611" width="11.44140625" style="2" bestFit="1" customWidth="1"/>
    <col min="15612" max="15612" width="44.109375" style="2" bestFit="1" customWidth="1"/>
    <col min="15613" max="15613" width="16.109375" style="2" bestFit="1" customWidth="1"/>
    <col min="15614" max="15621" width="8.44140625" style="2" bestFit="1" customWidth="1"/>
    <col min="15622" max="15622" width="7.6640625" style="2" bestFit="1" customWidth="1"/>
    <col min="15623" max="15628" width="8.44140625" style="2" bestFit="1" customWidth="1"/>
    <col min="15629" max="15629" width="11.109375" style="2" bestFit="1" customWidth="1"/>
    <col min="15630" max="15643" width="8.44140625" style="2" bestFit="1" customWidth="1"/>
    <col min="15644" max="15645" width="12.109375" style="2" bestFit="1" customWidth="1"/>
    <col min="15646" max="15646" width="15.88671875" style="2" bestFit="1" customWidth="1"/>
    <col min="15647" max="15647" width="11" style="2" bestFit="1" customWidth="1"/>
    <col min="15648" max="15648" width="15.88671875" style="2" bestFit="1" customWidth="1"/>
    <col min="15649" max="15866" width="8.88671875" style="2"/>
    <col min="15867" max="15867" width="11.44140625" style="2" bestFit="1" customWidth="1"/>
    <col min="15868" max="15868" width="44.109375" style="2" bestFit="1" customWidth="1"/>
    <col min="15869" max="15869" width="16.109375" style="2" bestFit="1" customWidth="1"/>
    <col min="15870" max="15877" width="8.44140625" style="2" bestFit="1" customWidth="1"/>
    <col min="15878" max="15878" width="7.6640625" style="2" bestFit="1" customWidth="1"/>
    <col min="15879" max="15884" width="8.44140625" style="2" bestFit="1" customWidth="1"/>
    <col min="15885" max="15885" width="11.109375" style="2" bestFit="1" customWidth="1"/>
    <col min="15886" max="15899" width="8.44140625" style="2" bestFit="1" customWidth="1"/>
    <col min="15900" max="15901" width="12.109375" style="2" bestFit="1" customWidth="1"/>
    <col min="15902" max="15902" width="15.88671875" style="2" bestFit="1" customWidth="1"/>
    <col min="15903" max="15903" width="11" style="2" bestFit="1" customWidth="1"/>
    <col min="15904" max="15904" width="15.88671875" style="2" bestFit="1" customWidth="1"/>
    <col min="15905" max="16122" width="8.88671875" style="2"/>
    <col min="16123" max="16123" width="11.44140625" style="2" bestFit="1" customWidth="1"/>
    <col min="16124" max="16124" width="44.109375" style="2" bestFit="1" customWidth="1"/>
    <col min="16125" max="16125" width="16.109375" style="2" bestFit="1" customWidth="1"/>
    <col min="16126" max="16133" width="8.44140625" style="2" bestFit="1" customWidth="1"/>
    <col min="16134" max="16134" width="7.6640625" style="2" bestFit="1" customWidth="1"/>
    <col min="16135" max="16140" width="8.44140625" style="2" bestFit="1" customWidth="1"/>
    <col min="16141" max="16141" width="11.109375" style="2" bestFit="1" customWidth="1"/>
    <col min="16142" max="16155" width="8.44140625" style="2" bestFit="1" customWidth="1"/>
    <col min="16156" max="16157" width="12.109375" style="2" bestFit="1" customWidth="1"/>
    <col min="16158" max="16158" width="15.88671875" style="2" bestFit="1" customWidth="1"/>
    <col min="16159" max="16159" width="11" style="2" bestFit="1" customWidth="1"/>
    <col min="16160" max="16160" width="15.88671875" style="2" bestFit="1" customWidth="1"/>
    <col min="16161" max="16384" width="8.88671875" style="2"/>
  </cols>
  <sheetData>
    <row r="3" spans="1:39" ht="15.6" x14ac:dyDescent="0.3"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 t="s">
        <v>0</v>
      </c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 t="s">
        <v>1</v>
      </c>
    </row>
    <row r="4" spans="1:39" s="10" customFormat="1" ht="15.6" x14ac:dyDescent="0.3">
      <c r="A4" s="6" t="s">
        <v>2</v>
      </c>
      <c r="B4" s="7" t="s">
        <v>3</v>
      </c>
      <c r="C4" s="8" t="s">
        <v>4</v>
      </c>
      <c r="D4" s="8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9" t="s">
        <v>22</v>
      </c>
      <c r="V4" s="9" t="s">
        <v>23</v>
      </c>
      <c r="W4" s="9" t="s">
        <v>24</v>
      </c>
      <c r="X4" s="9" t="s">
        <v>25</v>
      </c>
      <c r="Y4" s="9" t="s">
        <v>26</v>
      </c>
      <c r="Z4" s="9" t="s">
        <v>27</v>
      </c>
      <c r="AA4" s="9" t="s">
        <v>28</v>
      </c>
      <c r="AB4" s="9" t="s">
        <v>29</v>
      </c>
      <c r="AC4" s="9" t="s">
        <v>30</v>
      </c>
      <c r="AD4" s="9" t="s">
        <v>31</v>
      </c>
      <c r="AE4" s="9" t="s">
        <v>32</v>
      </c>
      <c r="AF4" s="9" t="s">
        <v>33</v>
      </c>
      <c r="AG4" s="9" t="s">
        <v>34</v>
      </c>
      <c r="AH4" s="9" t="s">
        <v>35</v>
      </c>
      <c r="AI4" s="10" t="s">
        <v>36</v>
      </c>
      <c r="AJ4" s="10" t="s">
        <v>37</v>
      </c>
      <c r="AK4" s="10" t="s">
        <v>38</v>
      </c>
      <c r="AL4" s="10" t="s">
        <v>39</v>
      </c>
      <c r="AM4" s="10" t="s">
        <v>40</v>
      </c>
    </row>
    <row r="5" spans="1:39" ht="16.2" x14ac:dyDescent="0.3">
      <c r="A5" s="11">
        <v>11757245</v>
      </c>
      <c r="B5" s="12" t="s">
        <v>41</v>
      </c>
      <c r="C5" s="13">
        <f t="shared" ref="C5:C66" si="0">SUM(E5:AH5)/COUNTA(E5:AH5)</f>
        <v>1</v>
      </c>
      <c r="D5" s="14">
        <f>COUNTIF(Tabela1[[#This Row],[1]:[30]],0)</f>
        <v>0</v>
      </c>
      <c r="E5" s="15">
        <v>1</v>
      </c>
      <c r="F5" s="15">
        <v>1</v>
      </c>
      <c r="G5" s="15">
        <v>1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6"/>
      <c r="AG5" s="16"/>
      <c r="AH5" s="15"/>
    </row>
    <row r="6" spans="1:39" ht="16.2" x14ac:dyDescent="0.3">
      <c r="A6" s="11">
        <v>11794192</v>
      </c>
      <c r="B6" s="12" t="s">
        <v>42</v>
      </c>
      <c r="C6" s="13">
        <f t="shared" si="0"/>
        <v>0.66666666666666663</v>
      </c>
      <c r="D6" s="14">
        <f>COUNTIF(Tabela1[[#This Row],[1]:[30]],0)</f>
        <v>1</v>
      </c>
      <c r="E6" s="15">
        <v>0</v>
      </c>
      <c r="F6" s="15">
        <v>1</v>
      </c>
      <c r="G6" s="15">
        <v>1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/>
      <c r="AG6" s="16"/>
      <c r="AH6" s="15"/>
    </row>
    <row r="7" spans="1:39" ht="16.2" x14ac:dyDescent="0.3">
      <c r="A7" s="11">
        <v>11892344</v>
      </c>
      <c r="B7" s="12" t="s">
        <v>43</v>
      </c>
      <c r="C7" s="13">
        <f t="shared" si="0"/>
        <v>1</v>
      </c>
      <c r="D7" s="14">
        <f>COUNTIF(Tabela1[[#This Row],[1]:[30]],0)</f>
        <v>0</v>
      </c>
      <c r="E7" s="15">
        <v>1</v>
      </c>
      <c r="F7" s="15">
        <v>1</v>
      </c>
      <c r="G7" s="15">
        <v>1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  <c r="AG7" s="16"/>
      <c r="AH7" s="15"/>
    </row>
    <row r="8" spans="1:39" ht="16.2" x14ac:dyDescent="0.3">
      <c r="A8" s="11">
        <v>10374897</v>
      </c>
      <c r="B8" s="12" t="s">
        <v>44</v>
      </c>
      <c r="C8" s="13">
        <f t="shared" si="0"/>
        <v>1</v>
      </c>
      <c r="D8" s="14">
        <f>COUNTIF(Tabela1[[#This Row],[1]:[30]],0)</f>
        <v>0</v>
      </c>
      <c r="E8" s="15">
        <v>1</v>
      </c>
      <c r="F8" s="15">
        <v>1</v>
      </c>
      <c r="G8" s="15">
        <v>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6"/>
      <c r="AG8" s="16"/>
      <c r="AH8" s="15"/>
    </row>
    <row r="9" spans="1:39" ht="16.2" x14ac:dyDescent="0.3">
      <c r="A9" s="11">
        <v>11757721</v>
      </c>
      <c r="B9" s="12" t="s">
        <v>45</v>
      </c>
      <c r="C9" s="13">
        <f t="shared" si="0"/>
        <v>0.66666666666666663</v>
      </c>
      <c r="D9" s="14">
        <f>COUNTIF(Tabela1[[#This Row],[1]:[30]],0)</f>
        <v>1</v>
      </c>
      <c r="E9" s="15">
        <v>0</v>
      </c>
      <c r="F9" s="15">
        <v>1</v>
      </c>
      <c r="G9" s="15">
        <v>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  <c r="AG9" s="16"/>
      <c r="AH9" s="15"/>
    </row>
    <row r="10" spans="1:39" ht="16.2" x14ac:dyDescent="0.3">
      <c r="A10" s="11">
        <v>11931382</v>
      </c>
      <c r="B10" s="12" t="s">
        <v>46</v>
      </c>
      <c r="C10" s="13">
        <f>SUM(F10:AH10)/COUNTA(F10:AH10)</f>
        <v>0</v>
      </c>
      <c r="D10" s="14">
        <f>COUNTIF(Tabela1[[#This Row],[2]:[30]],0)</f>
        <v>2</v>
      </c>
      <c r="E10" s="15" t="s">
        <v>47</v>
      </c>
      <c r="F10" s="15">
        <v>0</v>
      </c>
      <c r="G10" s="15">
        <v>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  <c r="AG10" s="16"/>
      <c r="AH10" s="15"/>
      <c r="AK10" s="2">
        <f>+Tabela1[[#This Row],[Nota P1]]*0.4+Tabela1[[#This Row],[Nota P2]]*0.6</f>
        <v>0</v>
      </c>
      <c r="AM10" s="2">
        <f>AVERAGE(Tabela1[[#This Row],[Nota P2]:[Nota Semestre]])</f>
        <v>0</v>
      </c>
    </row>
    <row r="11" spans="1:39" ht="16.2" x14ac:dyDescent="0.3">
      <c r="A11" s="11">
        <v>11879533</v>
      </c>
      <c r="B11" s="12" t="s">
        <v>48</v>
      </c>
      <c r="C11" s="13">
        <f t="shared" si="0"/>
        <v>1</v>
      </c>
      <c r="D11" s="14">
        <f>COUNTIF(Tabela1[[#This Row],[1]:[30]],0)</f>
        <v>0</v>
      </c>
      <c r="E11" s="15">
        <v>1</v>
      </c>
      <c r="F11" s="15">
        <v>1</v>
      </c>
      <c r="G11" s="15">
        <v>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  <c r="AG11" s="16"/>
      <c r="AH11" s="15"/>
    </row>
    <row r="12" spans="1:39" ht="16.2" x14ac:dyDescent="0.3">
      <c r="A12" s="11">
        <v>11757349</v>
      </c>
      <c r="B12" s="12" t="s">
        <v>49</v>
      </c>
      <c r="C12" s="13">
        <f t="shared" si="0"/>
        <v>0.66666666666666663</v>
      </c>
      <c r="D12" s="14">
        <f>COUNTIF(Tabela1[[#This Row],[1]:[30]],0)</f>
        <v>1</v>
      </c>
      <c r="E12" s="15">
        <v>0</v>
      </c>
      <c r="F12" s="15">
        <v>1</v>
      </c>
      <c r="G12" s="15">
        <v>1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/>
      <c r="AG12" s="16"/>
      <c r="AH12" s="15"/>
    </row>
    <row r="13" spans="1:39" ht="16.2" x14ac:dyDescent="0.3">
      <c r="A13" s="11">
        <v>11758097</v>
      </c>
      <c r="B13" s="12" t="s">
        <v>50</v>
      </c>
      <c r="C13" s="13">
        <f t="shared" si="0"/>
        <v>1</v>
      </c>
      <c r="D13" s="14">
        <f>COUNTIF(Tabela1[[#This Row],[1]:[30]],0)</f>
        <v>0</v>
      </c>
      <c r="E13" s="15">
        <v>1</v>
      </c>
      <c r="F13" s="15">
        <v>1</v>
      </c>
      <c r="G13" s="15">
        <v>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6"/>
      <c r="AG13" s="16"/>
      <c r="AH13" s="15"/>
    </row>
    <row r="14" spans="1:39" ht="16.2" x14ac:dyDescent="0.3">
      <c r="A14" s="11">
        <v>10287416</v>
      </c>
      <c r="B14" s="12" t="s">
        <v>51</v>
      </c>
      <c r="C14" s="13">
        <f t="shared" si="0"/>
        <v>1</v>
      </c>
      <c r="D14" s="14">
        <f>COUNTIF(Tabela1[[#This Row],[1]:[30]],0)</f>
        <v>0</v>
      </c>
      <c r="E14" s="15">
        <v>1</v>
      </c>
      <c r="F14" s="15">
        <v>1</v>
      </c>
      <c r="G14" s="15">
        <v>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6"/>
      <c r="AG14" s="16"/>
      <c r="AH14" s="15"/>
    </row>
    <row r="15" spans="1:39" ht="16.2" x14ac:dyDescent="0.3">
      <c r="A15" s="11">
        <v>9845875</v>
      </c>
      <c r="B15" s="12" t="s">
        <v>52</v>
      </c>
      <c r="C15" s="13">
        <f t="shared" si="0"/>
        <v>0.66666666666666663</v>
      </c>
      <c r="D15" s="14">
        <f>COUNTIF(Tabela1[[#This Row],[1]:[30]],0)</f>
        <v>1</v>
      </c>
      <c r="E15" s="15">
        <v>0</v>
      </c>
      <c r="F15" s="15">
        <v>1</v>
      </c>
      <c r="G15" s="15">
        <v>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6"/>
      <c r="AG15" s="16"/>
      <c r="AH15" s="15"/>
    </row>
    <row r="16" spans="1:39" ht="16.2" x14ac:dyDescent="0.3">
      <c r="A16" s="11">
        <v>9845882</v>
      </c>
      <c r="B16" s="12" t="s">
        <v>53</v>
      </c>
      <c r="C16" s="13">
        <f t="shared" si="0"/>
        <v>0.66666666666666663</v>
      </c>
      <c r="D16" s="14">
        <f>COUNTIF(Tabela1[[#This Row],[1]:[30]],0)</f>
        <v>1</v>
      </c>
      <c r="E16" s="15">
        <v>0</v>
      </c>
      <c r="F16" s="15">
        <v>1</v>
      </c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6"/>
      <c r="AG16" s="16"/>
      <c r="AH16" s="15"/>
    </row>
    <row r="17" spans="1:39" ht="16.2" x14ac:dyDescent="0.3">
      <c r="A17" s="11">
        <v>9110058</v>
      </c>
      <c r="B17" s="12" t="s">
        <v>54</v>
      </c>
      <c r="C17" s="13">
        <f t="shared" si="0"/>
        <v>1</v>
      </c>
      <c r="D17" s="14">
        <f>COUNTIF(Tabela1[[#This Row],[1]:[30]],0)</f>
        <v>0</v>
      </c>
      <c r="E17" s="15">
        <v>1</v>
      </c>
      <c r="F17" s="15">
        <v>1</v>
      </c>
      <c r="G17" s="15">
        <v>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6"/>
      <c r="AG17" s="16"/>
      <c r="AH17" s="15"/>
    </row>
    <row r="18" spans="1:39" ht="16.2" x14ac:dyDescent="0.3">
      <c r="A18" s="11">
        <v>11830810</v>
      </c>
      <c r="B18" s="12" t="s">
        <v>55</v>
      </c>
      <c r="C18" s="13">
        <f t="shared" si="0"/>
        <v>0.66666666666666663</v>
      </c>
      <c r="D18" s="14">
        <f>COUNTIF(Tabela1[[#This Row],[1]:[30]],0)</f>
        <v>1</v>
      </c>
      <c r="E18" s="15">
        <v>0</v>
      </c>
      <c r="F18" s="15">
        <v>1</v>
      </c>
      <c r="G18" s="15">
        <v>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6"/>
      <c r="AG18" s="16"/>
      <c r="AH18" s="15"/>
    </row>
    <row r="19" spans="1:39" ht="16.2" x14ac:dyDescent="0.3">
      <c r="A19" s="11">
        <v>7976360</v>
      </c>
      <c r="B19" s="12" t="s">
        <v>56</v>
      </c>
      <c r="C19" s="13">
        <f t="shared" si="0"/>
        <v>0.66666666666666663</v>
      </c>
      <c r="D19" s="14">
        <f>COUNTIF(Tabela1[[#This Row],[1]:[30]],0)</f>
        <v>1</v>
      </c>
      <c r="E19" s="15">
        <v>0</v>
      </c>
      <c r="F19" s="15">
        <v>1</v>
      </c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6"/>
      <c r="AG19" s="16"/>
      <c r="AH19" s="15"/>
    </row>
    <row r="20" spans="1:39" ht="16.2" x14ac:dyDescent="0.3">
      <c r="A20" s="11">
        <v>11833087</v>
      </c>
      <c r="B20" s="12" t="s">
        <v>57</v>
      </c>
      <c r="C20" s="13">
        <f>SUM(E20:AH20)/COUNTA(E20:AH20)</f>
        <v>1</v>
      </c>
      <c r="D20" s="14">
        <f>COUNTIF(Tabela1[[#This Row],[1]:[30]],0)</f>
        <v>0</v>
      </c>
      <c r="E20" s="15">
        <v>1</v>
      </c>
      <c r="F20" s="15">
        <v>1</v>
      </c>
      <c r="G20" s="15">
        <v>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/>
      <c r="AG20" s="16"/>
      <c r="AH20" s="15"/>
    </row>
    <row r="21" spans="1:39" ht="16.2" x14ac:dyDescent="0.3">
      <c r="A21" s="11">
        <v>11757203</v>
      </c>
      <c r="B21" s="12" t="s">
        <v>58</v>
      </c>
      <c r="C21" s="13">
        <f>SUM(F21:AH21)/COUNTA(F21:AH21)</f>
        <v>1</v>
      </c>
      <c r="D21" s="14">
        <f>COUNTIF(Tabela1[[#This Row],[2]:[30]],0)</f>
        <v>0</v>
      </c>
      <c r="E21" s="15" t="s">
        <v>47</v>
      </c>
      <c r="F21" s="15">
        <v>1</v>
      </c>
      <c r="G21" s="15">
        <v>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6"/>
      <c r="AG21" s="16"/>
      <c r="AH21" s="15"/>
      <c r="AK21" s="2">
        <f>+Tabela1[[#This Row],[Nota P1]]*0.4+Tabela1[[#This Row],[Nota P2]]*0.6</f>
        <v>0</v>
      </c>
      <c r="AM21" s="2">
        <f>AVERAGE(Tabela1[[#This Row],[Nota P2]:[Nota Semestre]])</f>
        <v>0</v>
      </c>
    </row>
    <row r="22" spans="1:39" ht="16.2" x14ac:dyDescent="0.3">
      <c r="A22" s="11">
        <v>11757252</v>
      </c>
      <c r="B22" s="12" t="s">
        <v>59</v>
      </c>
      <c r="C22" s="13">
        <f t="shared" si="0"/>
        <v>1</v>
      </c>
      <c r="D22" s="14">
        <f>COUNTIF(Tabela1[[#This Row],[1]:[30]],0)</f>
        <v>0</v>
      </c>
      <c r="E22" s="15">
        <v>1</v>
      </c>
      <c r="F22" s="15">
        <v>1</v>
      </c>
      <c r="G22" s="15">
        <v>1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6"/>
      <c r="AG22" s="16"/>
      <c r="AH22" s="15"/>
    </row>
    <row r="23" spans="1:39" ht="16.2" x14ac:dyDescent="0.3">
      <c r="A23" s="11">
        <v>11757930</v>
      </c>
      <c r="B23" s="12" t="s">
        <v>60</v>
      </c>
      <c r="C23" s="13">
        <f t="shared" si="0"/>
        <v>0.66666666666666663</v>
      </c>
      <c r="D23" s="14">
        <f>COUNTIF(Tabela1[[#This Row],[1]:[30]],0)</f>
        <v>1</v>
      </c>
      <c r="E23" s="15">
        <v>0</v>
      </c>
      <c r="F23" s="15">
        <v>1</v>
      </c>
      <c r="G23" s="15">
        <v>1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6"/>
      <c r="AG23" s="16"/>
      <c r="AH23" s="15"/>
    </row>
    <row r="24" spans="1:39" ht="16.2" x14ac:dyDescent="0.3">
      <c r="A24" s="11">
        <v>10374855</v>
      </c>
      <c r="B24" s="12" t="s">
        <v>61</v>
      </c>
      <c r="C24" s="13">
        <f t="shared" si="0"/>
        <v>0.33333333333333331</v>
      </c>
      <c r="D24" s="14">
        <f>COUNTIF(Tabela1[[#This Row],[1]:[30]],0)</f>
        <v>2</v>
      </c>
      <c r="E24" s="15">
        <v>0</v>
      </c>
      <c r="F24" s="15">
        <v>0</v>
      </c>
      <c r="G24" s="15">
        <v>1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6"/>
      <c r="AG24" s="16"/>
      <c r="AH24" s="15"/>
    </row>
    <row r="25" spans="1:39" ht="16.2" x14ac:dyDescent="0.3">
      <c r="A25" s="11">
        <v>9288492</v>
      </c>
      <c r="B25" s="12" t="s">
        <v>62</v>
      </c>
      <c r="C25" s="13">
        <f t="shared" si="0"/>
        <v>0.33333333333333331</v>
      </c>
      <c r="D25" s="14">
        <f>COUNTIF(Tabela1[[#This Row],[1]:[30]],0)</f>
        <v>2</v>
      </c>
      <c r="E25" s="15">
        <v>0</v>
      </c>
      <c r="F25" s="15">
        <v>1</v>
      </c>
      <c r="G25" s="15">
        <v>0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6"/>
      <c r="AG25" s="16"/>
      <c r="AH25" s="15"/>
    </row>
    <row r="26" spans="1:39" ht="16.2" x14ac:dyDescent="0.3">
      <c r="A26" s="11">
        <v>9389612</v>
      </c>
      <c r="B26" s="12" t="s">
        <v>63</v>
      </c>
      <c r="C26" s="13">
        <f t="shared" si="0"/>
        <v>0.33333333333333331</v>
      </c>
      <c r="D26" s="14">
        <f>COUNTIF(Tabela1[[#This Row],[1]:[30]],0)</f>
        <v>2</v>
      </c>
      <c r="E26" s="15">
        <v>0</v>
      </c>
      <c r="F26" s="15">
        <v>1</v>
      </c>
      <c r="G26" s="15">
        <v>0</v>
      </c>
      <c r="H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  <c r="AG26" s="16"/>
      <c r="AH26" s="15"/>
    </row>
    <row r="27" spans="1:39" ht="16.2" x14ac:dyDescent="0.3">
      <c r="A27" s="11">
        <v>11918605</v>
      </c>
      <c r="B27" s="12" t="s">
        <v>64</v>
      </c>
      <c r="C27" s="13">
        <f>SUM(E27:AH27)/COUNTA(E27:AH27)</f>
        <v>1</v>
      </c>
      <c r="D27" s="14">
        <f>COUNTIF(Tabela1[[#This Row],[1]:[30]],0)</f>
        <v>0</v>
      </c>
      <c r="E27" s="15">
        <v>1</v>
      </c>
      <c r="F27" s="15">
        <v>1</v>
      </c>
      <c r="G27" s="15">
        <v>1</v>
      </c>
      <c r="H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/>
      <c r="AG27" s="16"/>
      <c r="AH27" s="15"/>
      <c r="AK27" s="2">
        <f>+Tabela1[[#This Row],[Nota P1]]*0.4+Tabela1[[#This Row],[Nota P2]]*0.6</f>
        <v>0</v>
      </c>
      <c r="AM27" s="2">
        <f>AVERAGE(Tabela1[[#This Row],[Nota P2]:[Nota Semestre]])</f>
        <v>0</v>
      </c>
    </row>
    <row r="28" spans="1:39" ht="15.6" customHeight="1" x14ac:dyDescent="0.3">
      <c r="A28" s="11">
        <v>11757353</v>
      </c>
      <c r="B28" s="12" t="s">
        <v>65</v>
      </c>
      <c r="C28" s="13">
        <f t="shared" si="0"/>
        <v>0.66666666666666663</v>
      </c>
      <c r="D28" s="14">
        <f>COUNTIF(Tabela1[[#This Row],[1]:[30]],0)</f>
        <v>1</v>
      </c>
      <c r="E28" s="15">
        <v>0</v>
      </c>
      <c r="F28" s="15">
        <v>1</v>
      </c>
      <c r="G28" s="15">
        <v>1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6"/>
      <c r="AG28" s="16"/>
      <c r="AH28" s="15"/>
    </row>
    <row r="29" spans="1:39" ht="15.6" customHeight="1" x14ac:dyDescent="0.3">
      <c r="A29" s="11">
        <v>10730751</v>
      </c>
      <c r="B29" s="12" t="s">
        <v>66</v>
      </c>
      <c r="C29" s="13">
        <f>SUM(F29:AH29)/COUNTA(F29:AH29)</f>
        <v>1</v>
      </c>
      <c r="D29" s="14">
        <f>COUNTIF(Tabela1[[#This Row],[2]:[30]],0)</f>
        <v>0</v>
      </c>
      <c r="E29" s="15" t="s">
        <v>47</v>
      </c>
      <c r="F29" s="15">
        <v>1</v>
      </c>
      <c r="G29" s="15">
        <v>1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/>
      <c r="AG29" s="16"/>
      <c r="AH29" s="15"/>
      <c r="AK29" s="2">
        <f>+Tabela1[[#This Row],[Nota P1]]*0.4+Tabela1[[#This Row],[Nota P2]]*0.6</f>
        <v>0</v>
      </c>
      <c r="AM29" s="2">
        <f>AVERAGE(Tabela1[[#This Row],[Nota P2]:[Nota Semestre]])</f>
        <v>0</v>
      </c>
    </row>
    <row r="30" spans="1:39" ht="16.2" x14ac:dyDescent="0.3">
      <c r="A30" s="11">
        <v>11757287</v>
      </c>
      <c r="B30" s="12" t="s">
        <v>67</v>
      </c>
      <c r="C30" s="13">
        <f t="shared" si="0"/>
        <v>1</v>
      </c>
      <c r="D30" s="14">
        <f>COUNTIF(Tabela1[[#This Row],[1]:[30]],0)</f>
        <v>0</v>
      </c>
      <c r="E30" s="15">
        <v>1</v>
      </c>
      <c r="F30" s="15">
        <v>1</v>
      </c>
      <c r="G30" s="15">
        <v>1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6"/>
      <c r="AG30" s="16"/>
      <c r="AH30" s="15"/>
    </row>
    <row r="31" spans="1:39" ht="16.2" x14ac:dyDescent="0.3">
      <c r="A31" s="11">
        <v>11854229</v>
      </c>
      <c r="B31" s="12" t="s">
        <v>68</v>
      </c>
      <c r="C31" s="13">
        <f t="shared" si="0"/>
        <v>0.66666666666666663</v>
      </c>
      <c r="D31" s="14">
        <f>COUNTIF(Tabela1[[#This Row],[1]:[30]],0)</f>
        <v>1</v>
      </c>
      <c r="E31" s="15">
        <v>0</v>
      </c>
      <c r="F31" s="15">
        <v>1</v>
      </c>
      <c r="G31" s="15">
        <v>1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6"/>
      <c r="AG31" s="16"/>
      <c r="AH31" s="15"/>
    </row>
    <row r="32" spans="1:39" ht="16.2" x14ac:dyDescent="0.3">
      <c r="A32" s="11">
        <v>11757328</v>
      </c>
      <c r="B32" s="12" t="s">
        <v>69</v>
      </c>
      <c r="C32" s="13">
        <f t="shared" si="0"/>
        <v>1</v>
      </c>
      <c r="D32" s="14">
        <f>COUNTIF(Tabela1[[#This Row],[1]:[30]],0)</f>
        <v>0</v>
      </c>
      <c r="E32" s="15">
        <v>1</v>
      </c>
      <c r="F32" s="15">
        <v>1</v>
      </c>
      <c r="G32" s="15">
        <v>1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6"/>
      <c r="AG32" s="16"/>
      <c r="AH32" s="15"/>
    </row>
    <row r="33" spans="1:39" ht="16.2" x14ac:dyDescent="0.3">
      <c r="A33" s="11">
        <v>11217405</v>
      </c>
      <c r="B33" s="12" t="s">
        <v>70</v>
      </c>
      <c r="C33" s="13">
        <f t="shared" si="0"/>
        <v>0.66666666666666663</v>
      </c>
      <c r="D33" s="14">
        <f>COUNTIF(Tabela1[[#This Row],[1]:[30]],0)</f>
        <v>1</v>
      </c>
      <c r="E33" s="15">
        <v>0</v>
      </c>
      <c r="F33" s="15">
        <v>1</v>
      </c>
      <c r="G33" s="15">
        <v>1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6"/>
      <c r="AG33" s="16"/>
      <c r="AH33" s="15"/>
    </row>
    <row r="34" spans="1:39" ht="16.2" x14ac:dyDescent="0.3">
      <c r="A34" s="11">
        <v>9898461</v>
      </c>
      <c r="B34" s="12" t="s">
        <v>71</v>
      </c>
      <c r="C34" s="13">
        <f t="shared" si="0"/>
        <v>0.33333333333333331</v>
      </c>
      <c r="D34" s="14">
        <f>COUNTIF(Tabela1[[#This Row],[1]:[30]],0)</f>
        <v>2</v>
      </c>
      <c r="E34" s="15">
        <v>0</v>
      </c>
      <c r="F34" s="15">
        <v>1</v>
      </c>
      <c r="G34" s="15">
        <v>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6"/>
      <c r="AG34" s="16"/>
      <c r="AH34" s="15"/>
    </row>
    <row r="35" spans="1:39" ht="16.2" x14ac:dyDescent="0.3">
      <c r="A35" s="11">
        <v>11210912</v>
      </c>
      <c r="B35" s="12" t="s">
        <v>72</v>
      </c>
      <c r="C35" s="13">
        <f t="shared" si="0"/>
        <v>1</v>
      </c>
      <c r="D35" s="14">
        <f>COUNTIF(Tabela1[[#This Row],[1]:[30]],0)</f>
        <v>0</v>
      </c>
      <c r="E35" s="15">
        <v>1</v>
      </c>
      <c r="F35" s="15">
        <v>1</v>
      </c>
      <c r="G35" s="15">
        <v>1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6"/>
      <c r="AG35" s="16"/>
      <c r="AH35" s="15"/>
    </row>
    <row r="36" spans="1:39" ht="16.2" x14ac:dyDescent="0.3">
      <c r="A36" s="11">
        <v>11758121</v>
      </c>
      <c r="B36" s="12" t="s">
        <v>73</v>
      </c>
      <c r="C36" s="13">
        <f t="shared" si="0"/>
        <v>1</v>
      </c>
      <c r="D36" s="14">
        <f>COUNTIF(Tabela1[[#This Row],[1]:[30]],0)</f>
        <v>0</v>
      </c>
      <c r="E36" s="15">
        <v>1</v>
      </c>
      <c r="F36" s="15">
        <v>1</v>
      </c>
      <c r="G36" s="15">
        <v>1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6"/>
      <c r="AG36" s="16"/>
      <c r="AH36" s="15"/>
    </row>
    <row r="37" spans="1:39" ht="16.2" x14ac:dyDescent="0.3">
      <c r="A37" s="11">
        <v>11758034</v>
      </c>
      <c r="B37" s="12" t="s">
        <v>74</v>
      </c>
      <c r="C37" s="13">
        <f t="shared" si="0"/>
        <v>1</v>
      </c>
      <c r="D37" s="14">
        <f>COUNTIF(Tabela1[[#This Row],[1]:[30]],0)</f>
        <v>0</v>
      </c>
      <c r="E37" s="15">
        <v>1</v>
      </c>
      <c r="F37" s="15">
        <v>1</v>
      </c>
      <c r="G37" s="15">
        <v>1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6"/>
      <c r="AG37" s="16"/>
      <c r="AH37" s="15"/>
    </row>
    <row r="38" spans="1:39" ht="16.2" x14ac:dyDescent="0.3">
      <c r="A38" s="11">
        <v>11320391</v>
      </c>
      <c r="B38" s="12" t="s">
        <v>75</v>
      </c>
      <c r="C38" s="13">
        <f t="shared" si="0"/>
        <v>0.33333333333333331</v>
      </c>
      <c r="D38" s="14">
        <f>COUNTIF(Tabela1[[#This Row],[1]:[30]],0)</f>
        <v>2</v>
      </c>
      <c r="E38" s="15">
        <v>0</v>
      </c>
      <c r="F38" s="15">
        <v>1</v>
      </c>
      <c r="G38" s="15">
        <v>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6"/>
      <c r="AG38" s="16"/>
      <c r="AH38" s="15"/>
    </row>
    <row r="39" spans="1:39" ht="16.2" x14ac:dyDescent="0.3">
      <c r="A39" s="11">
        <v>11757871</v>
      </c>
      <c r="B39" s="12" t="s">
        <v>76</v>
      </c>
      <c r="C39" s="13">
        <f t="shared" si="0"/>
        <v>0.66666666666666663</v>
      </c>
      <c r="D39" s="14">
        <f>COUNTIF(Tabela1[[#This Row],[1]:[30]],0)</f>
        <v>1</v>
      </c>
      <c r="E39" s="15">
        <v>0</v>
      </c>
      <c r="F39" s="15">
        <v>1</v>
      </c>
      <c r="G39" s="15">
        <v>1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6"/>
      <c r="AG39" s="16"/>
      <c r="AH39" s="15"/>
    </row>
    <row r="40" spans="1:39" ht="16.2" x14ac:dyDescent="0.3">
      <c r="A40" s="11">
        <v>11908761</v>
      </c>
      <c r="B40" s="12" t="s">
        <v>77</v>
      </c>
      <c r="C40" s="13">
        <f t="shared" si="0"/>
        <v>0</v>
      </c>
      <c r="D40" s="14">
        <f>COUNTIF(Tabela1[[#This Row],[1]:[30]],0)</f>
        <v>3</v>
      </c>
      <c r="E40" s="15">
        <v>0</v>
      </c>
      <c r="F40" s="15">
        <v>0</v>
      </c>
      <c r="G40" s="15">
        <v>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6"/>
      <c r="AG40" s="16"/>
      <c r="AH40" s="15"/>
    </row>
    <row r="41" spans="1:39" ht="16.2" x14ac:dyDescent="0.3">
      <c r="A41" s="11">
        <v>11757137</v>
      </c>
      <c r="B41" s="12" t="s">
        <v>78</v>
      </c>
      <c r="C41" s="13">
        <f t="shared" si="0"/>
        <v>1</v>
      </c>
      <c r="D41" s="14">
        <f>COUNTIF(Tabela1[[#This Row],[1]:[30]],0)</f>
        <v>0</v>
      </c>
      <c r="E41" s="15">
        <v>1</v>
      </c>
      <c r="F41" s="15">
        <v>1</v>
      </c>
      <c r="G41" s="15">
        <v>1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6"/>
      <c r="AG41" s="16"/>
      <c r="AH41" s="15"/>
    </row>
    <row r="42" spans="1:39" ht="16.2" x14ac:dyDescent="0.3">
      <c r="A42" s="11">
        <v>11831724</v>
      </c>
      <c r="B42" s="12" t="s">
        <v>79</v>
      </c>
      <c r="C42" s="13">
        <f t="shared" si="0"/>
        <v>0.66666666666666663</v>
      </c>
      <c r="D42" s="14">
        <f>COUNTIF(Tabela1[[#This Row],[1]:[30]],0)</f>
        <v>1</v>
      </c>
      <c r="E42" s="15">
        <v>0</v>
      </c>
      <c r="F42" s="15">
        <v>1</v>
      </c>
      <c r="G42" s="15">
        <v>1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6"/>
      <c r="AG42" s="16"/>
      <c r="AH42" s="15"/>
    </row>
    <row r="43" spans="1:39" ht="16.2" x14ac:dyDescent="0.3">
      <c r="A43" s="11">
        <v>9931029</v>
      </c>
      <c r="B43" s="12" t="s">
        <v>80</v>
      </c>
      <c r="C43" s="13">
        <f>SUM(E43:AH43)/COUNTA(E43:AH43)</f>
        <v>1</v>
      </c>
      <c r="D43" s="14">
        <f>COUNTIF(Tabela1[[#This Row],[1]:[30]],0)</f>
        <v>0</v>
      </c>
      <c r="E43" s="15">
        <v>1</v>
      </c>
      <c r="F43" s="15">
        <v>1</v>
      </c>
      <c r="G43" s="15">
        <v>1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6"/>
      <c r="AG43" s="16"/>
      <c r="AH43" s="15"/>
      <c r="AK43" s="2">
        <f>+Tabela1[[#This Row],[Nota P1]]*0.4+Tabela1[[#This Row],[Nota P2]]*0.6</f>
        <v>0</v>
      </c>
      <c r="AM43" s="2">
        <f>AVERAGE(Tabela1[[#This Row],[Nota P2]:[Nota Semestre]])</f>
        <v>0</v>
      </c>
    </row>
    <row r="44" spans="1:39" ht="16.2" x14ac:dyDescent="0.3">
      <c r="A44" s="11">
        <v>11892577</v>
      </c>
      <c r="B44" s="12" t="s">
        <v>81</v>
      </c>
      <c r="C44" s="13">
        <f>SUM(E44:AH44)/COUNTA(E44:AH44)</f>
        <v>1</v>
      </c>
      <c r="D44" s="14">
        <f>COUNTIF(Tabela1[[#This Row],[1]:[30]],0)</f>
        <v>0</v>
      </c>
      <c r="E44" s="15">
        <v>1</v>
      </c>
      <c r="F44" s="15">
        <v>1</v>
      </c>
      <c r="G44" s="15">
        <v>1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6"/>
      <c r="AG44" s="16"/>
      <c r="AH44" s="15"/>
      <c r="AK44" s="2">
        <f>+Tabela1[[#This Row],[Nota P1]]*0.4+Tabela1[[#This Row],[Nota P2]]*0.6</f>
        <v>0</v>
      </c>
      <c r="AM44" s="2">
        <f>AVERAGE(Tabela1[[#This Row],[Nota P2]:[Nota Semestre]])</f>
        <v>0</v>
      </c>
    </row>
    <row r="45" spans="1:39" ht="16.2" x14ac:dyDescent="0.3">
      <c r="A45" s="11">
        <v>9895113</v>
      </c>
      <c r="B45" s="12" t="s">
        <v>82</v>
      </c>
      <c r="C45" s="13">
        <f>SUM(E45:AH45)/COUNTA(E45:AH45)</f>
        <v>1</v>
      </c>
      <c r="D45" s="14">
        <f>COUNTIF(Tabela1[[#This Row],[1]:[30]],0)</f>
        <v>0</v>
      </c>
      <c r="E45" s="15">
        <v>1</v>
      </c>
      <c r="F45" s="15">
        <v>1</v>
      </c>
      <c r="G45" s="15">
        <v>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6"/>
      <c r="AG45" s="16"/>
      <c r="AH45" s="15"/>
      <c r="AK45" s="2">
        <f>+Tabela1[[#This Row],[Nota P1]]*0.4+Tabela1[[#This Row],[Nota P2]]*0.6</f>
        <v>0</v>
      </c>
      <c r="AM45" s="2">
        <f>AVERAGE(Tabela1[[#This Row],[Nota P2]:[Nota Semestre]])</f>
        <v>0</v>
      </c>
    </row>
    <row r="46" spans="1:39" ht="16.2" x14ac:dyDescent="0.3">
      <c r="A46" s="11">
        <v>11757179</v>
      </c>
      <c r="B46" s="12" t="s">
        <v>83</v>
      </c>
      <c r="C46" s="13">
        <f>SUM(E46:AH46)/COUNTA(E46:AH46)</f>
        <v>1</v>
      </c>
      <c r="D46" s="14">
        <f>COUNTIF(Tabela1[[#This Row],[1]:[30]],0)</f>
        <v>0</v>
      </c>
      <c r="E46" s="15">
        <v>1</v>
      </c>
      <c r="F46" s="15">
        <v>1</v>
      </c>
      <c r="G46" s="15">
        <v>1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6"/>
      <c r="AG46" s="16"/>
      <c r="AH46" s="15"/>
      <c r="AK46" s="2">
        <f>+Tabela1[[#This Row],[Nota P1]]*0.4+Tabela1[[#This Row],[Nota P2]]*0.6</f>
        <v>0</v>
      </c>
      <c r="AM46" s="2">
        <f>AVERAGE(Tabela1[[#This Row],[Nota P2]:[Nota Semestre]])</f>
        <v>0</v>
      </c>
    </row>
    <row r="47" spans="1:39" ht="16.2" x14ac:dyDescent="0.3">
      <c r="A47" s="11">
        <v>11757648</v>
      </c>
      <c r="B47" s="12" t="s">
        <v>84</v>
      </c>
      <c r="C47" s="13">
        <f t="shared" si="0"/>
        <v>0.66666666666666663</v>
      </c>
      <c r="D47" s="14">
        <f>COUNTIF(Tabela1[[#This Row],[1]:[30]],0)</f>
        <v>1</v>
      </c>
      <c r="E47" s="15">
        <v>0</v>
      </c>
      <c r="F47" s="15">
        <v>1</v>
      </c>
      <c r="G47" s="15">
        <v>1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6"/>
      <c r="AG47" s="16"/>
      <c r="AH47" s="15"/>
    </row>
    <row r="48" spans="1:39" ht="16.2" x14ac:dyDescent="0.3">
      <c r="A48" s="11">
        <v>11876954</v>
      </c>
      <c r="B48" s="12" t="s">
        <v>85</v>
      </c>
      <c r="C48" s="13">
        <f t="shared" si="0"/>
        <v>1</v>
      </c>
      <c r="D48" s="14">
        <f>COUNTIF(Tabela1[[#This Row],[1]:[30]],0)</f>
        <v>0</v>
      </c>
      <c r="E48" s="15">
        <v>1</v>
      </c>
      <c r="F48" s="15">
        <v>1</v>
      </c>
      <c r="G48" s="15">
        <v>1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6"/>
      <c r="AG48" s="16"/>
      <c r="AH48" s="15"/>
    </row>
    <row r="49" spans="1:39" ht="16.2" x14ac:dyDescent="0.3">
      <c r="A49" s="11">
        <v>11758117</v>
      </c>
      <c r="B49" s="12" t="s">
        <v>86</v>
      </c>
      <c r="C49" s="13">
        <f t="shared" si="0"/>
        <v>1</v>
      </c>
      <c r="D49" s="14">
        <f>COUNTIF(Tabela1[[#This Row],[1]:[30]],0)</f>
        <v>0</v>
      </c>
      <c r="E49" s="15">
        <v>1</v>
      </c>
      <c r="F49" s="15">
        <v>1</v>
      </c>
      <c r="G49" s="15">
        <v>1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6"/>
      <c r="AG49" s="16"/>
      <c r="AH49" s="15"/>
    </row>
    <row r="50" spans="1:39" ht="16.2" x14ac:dyDescent="0.3">
      <c r="A50" s="11">
        <v>11757422</v>
      </c>
      <c r="B50" s="12" t="s">
        <v>87</v>
      </c>
      <c r="C50" s="13">
        <f t="shared" si="0"/>
        <v>1</v>
      </c>
      <c r="D50" s="14">
        <f>COUNTIF(Tabela1[[#This Row],[1]:[30]],0)</f>
        <v>0</v>
      </c>
      <c r="E50" s="15">
        <v>1</v>
      </c>
      <c r="F50" s="15">
        <v>1</v>
      </c>
      <c r="G50" s="15">
        <v>1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6"/>
      <c r="AG50" s="16"/>
      <c r="AH50" s="15"/>
    </row>
    <row r="51" spans="1:39" ht="16.2" x14ac:dyDescent="0.3">
      <c r="A51" s="11">
        <v>11832962</v>
      </c>
      <c r="B51" s="12" t="s">
        <v>88</v>
      </c>
      <c r="C51" s="13">
        <f t="shared" si="0"/>
        <v>0.66666666666666663</v>
      </c>
      <c r="D51" s="14">
        <f>COUNTIF(Tabela1[[#This Row],[1]:[30]],0)</f>
        <v>1</v>
      </c>
      <c r="E51" s="15">
        <v>0</v>
      </c>
      <c r="F51" s="15">
        <v>1</v>
      </c>
      <c r="G51" s="15">
        <v>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6"/>
      <c r="AG51" s="16"/>
      <c r="AH51" s="15"/>
    </row>
    <row r="52" spans="1:39" ht="16.2" x14ac:dyDescent="0.3">
      <c r="A52" s="11">
        <v>11399611</v>
      </c>
      <c r="B52" s="12" t="s">
        <v>89</v>
      </c>
      <c r="C52" s="13">
        <f t="shared" si="0"/>
        <v>1</v>
      </c>
      <c r="D52" s="14">
        <f>COUNTIF(Tabela1[[#This Row],[1]:[30]],0)</f>
        <v>0</v>
      </c>
      <c r="E52" s="15">
        <v>1</v>
      </c>
      <c r="F52" s="15">
        <v>1</v>
      </c>
      <c r="G52" s="15">
        <v>1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6"/>
      <c r="AG52" s="16"/>
      <c r="AH52" s="15"/>
    </row>
    <row r="53" spans="1:39" ht="16.2" x14ac:dyDescent="0.3">
      <c r="A53" s="11">
        <v>11757436</v>
      </c>
      <c r="B53" s="12" t="s">
        <v>90</v>
      </c>
      <c r="C53" s="13">
        <f t="shared" si="0"/>
        <v>0.66666666666666663</v>
      </c>
      <c r="D53" s="14">
        <f>COUNTIF(Tabela1[[#This Row],[1]:[30]],0)</f>
        <v>1</v>
      </c>
      <c r="E53" s="15">
        <v>0</v>
      </c>
      <c r="F53" s="15">
        <v>1</v>
      </c>
      <c r="G53" s="15">
        <v>1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6"/>
      <c r="AG53" s="16"/>
      <c r="AH53" s="15"/>
    </row>
    <row r="54" spans="1:39" ht="16.2" x14ac:dyDescent="0.3">
      <c r="A54" s="11">
        <v>10749780</v>
      </c>
      <c r="B54" s="12" t="s">
        <v>91</v>
      </c>
      <c r="C54" s="13">
        <f t="shared" si="0"/>
        <v>0.66666666666666663</v>
      </c>
      <c r="D54" s="14">
        <f>COUNTIF(Tabela1[[#This Row],[1]:[30]],0)</f>
        <v>1</v>
      </c>
      <c r="E54" s="15">
        <v>0</v>
      </c>
      <c r="F54" s="15">
        <v>1</v>
      </c>
      <c r="G54" s="15">
        <v>1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6"/>
      <c r="AG54" s="16"/>
      <c r="AH54" s="15"/>
    </row>
    <row r="55" spans="1:39" ht="16.2" x14ac:dyDescent="0.3">
      <c r="A55" s="11">
        <v>11845195</v>
      </c>
      <c r="B55" s="12" t="s">
        <v>92</v>
      </c>
      <c r="C55" s="13">
        <f t="shared" si="0"/>
        <v>0.66666666666666663</v>
      </c>
      <c r="D55" s="14">
        <f>COUNTIF(Tabela1[[#This Row],[1]:[30]],0)</f>
        <v>1</v>
      </c>
      <c r="E55" s="15">
        <v>0</v>
      </c>
      <c r="F55" s="15">
        <v>1</v>
      </c>
      <c r="G55" s="15">
        <v>1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6"/>
      <c r="AG55" s="16"/>
      <c r="AH55" s="15"/>
    </row>
    <row r="56" spans="1:39" ht="16.2" x14ac:dyDescent="0.3">
      <c r="A56" s="11">
        <v>8925865</v>
      </c>
      <c r="B56" s="12" t="s">
        <v>93</v>
      </c>
      <c r="C56" s="13">
        <f t="shared" si="0"/>
        <v>0</v>
      </c>
      <c r="D56" s="14">
        <f>COUNTIF(Tabela1[[#This Row],[1]:[30]],0)</f>
        <v>3</v>
      </c>
      <c r="E56" s="15">
        <v>0</v>
      </c>
      <c r="F56" s="15">
        <v>0</v>
      </c>
      <c r="G56" s="15">
        <v>0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6"/>
      <c r="AG56" s="16"/>
      <c r="AH56" s="15"/>
    </row>
    <row r="57" spans="1:39" ht="16.2" x14ac:dyDescent="0.3">
      <c r="A57" s="11">
        <v>8530013</v>
      </c>
      <c r="B57" s="12" t="s">
        <v>94</v>
      </c>
      <c r="C57" s="13">
        <f t="shared" si="0"/>
        <v>0</v>
      </c>
      <c r="D57" s="14">
        <f>COUNTIF(Tabela1[[#This Row],[1]:[30]],0)</f>
        <v>3</v>
      </c>
      <c r="E57" s="15">
        <v>0</v>
      </c>
      <c r="F57" s="15">
        <v>0</v>
      </c>
      <c r="G57" s="15">
        <v>0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6"/>
      <c r="AG57" s="16"/>
      <c r="AH57" s="15"/>
    </row>
    <row r="58" spans="1:39" ht="16.2" x14ac:dyDescent="0.3">
      <c r="A58" s="11">
        <v>9362182</v>
      </c>
      <c r="B58" s="12" t="s">
        <v>95</v>
      </c>
      <c r="C58" s="13">
        <f t="shared" si="0"/>
        <v>1</v>
      </c>
      <c r="D58" s="14">
        <f>COUNTIF(Tabela1[[#This Row],[1]:[30]],0)</f>
        <v>0</v>
      </c>
      <c r="E58" s="15">
        <v>1</v>
      </c>
      <c r="F58" s="15">
        <v>1</v>
      </c>
      <c r="G58" s="15">
        <v>1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6"/>
      <c r="AG58" s="16"/>
      <c r="AH58" s="15"/>
    </row>
    <row r="59" spans="1:39" ht="16.2" x14ac:dyDescent="0.3">
      <c r="A59" s="11">
        <v>10851141</v>
      </c>
      <c r="B59" s="12" t="s">
        <v>96</v>
      </c>
      <c r="C59" s="13">
        <f t="shared" si="0"/>
        <v>1</v>
      </c>
      <c r="D59" s="14">
        <f>COUNTIF(Tabela1[[#This Row],[1]:[30]],0)</f>
        <v>0</v>
      </c>
      <c r="E59" s="15">
        <v>1</v>
      </c>
      <c r="F59" s="15">
        <v>1</v>
      </c>
      <c r="G59" s="15">
        <v>1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6"/>
      <c r="AG59" s="16"/>
      <c r="AH59" s="15"/>
    </row>
    <row r="60" spans="1:39" ht="16.2" x14ac:dyDescent="0.3">
      <c r="A60" s="11">
        <v>11757307</v>
      </c>
      <c r="B60" s="12" t="s">
        <v>97</v>
      </c>
      <c r="C60" s="13">
        <f t="shared" si="0"/>
        <v>1</v>
      </c>
      <c r="D60" s="14">
        <f>COUNTIF(Tabela1[[#This Row],[1]:[30]],0)</f>
        <v>0</v>
      </c>
      <c r="E60" s="15">
        <v>1</v>
      </c>
      <c r="F60" s="15">
        <v>1</v>
      </c>
      <c r="G60" s="15">
        <v>1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6"/>
      <c r="AG60" s="16"/>
      <c r="AH60" s="15"/>
    </row>
    <row r="61" spans="1:39" ht="16.2" x14ac:dyDescent="0.3">
      <c r="A61" s="11">
        <v>11925235</v>
      </c>
      <c r="B61" s="12" t="s">
        <v>98</v>
      </c>
      <c r="C61" s="13">
        <f>SUM(F61:AH61)/COUNTA(F61:AH61)</f>
        <v>1</v>
      </c>
      <c r="D61" s="14">
        <f>COUNTIF(Tabela1[[#This Row],[2]:[30]],0)</f>
        <v>0</v>
      </c>
      <c r="E61" s="15" t="s">
        <v>47</v>
      </c>
      <c r="F61" s="15">
        <v>1</v>
      </c>
      <c r="G61" s="15">
        <v>1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6"/>
      <c r="AG61" s="16"/>
      <c r="AH61" s="15"/>
      <c r="AK61" s="2">
        <f>+Tabela1[[#This Row],[Nota P1]]*0.4+Tabela1[[#This Row],[Nota P2]]*0.6</f>
        <v>0</v>
      </c>
      <c r="AM61" s="2">
        <f>AVERAGE(Tabela1[[#This Row],[Nota P2]:[Nota Semestre]])</f>
        <v>0</v>
      </c>
    </row>
    <row r="62" spans="1:39" ht="16.2" x14ac:dyDescent="0.3">
      <c r="A62" s="11">
        <v>11757756</v>
      </c>
      <c r="B62" s="12" t="s">
        <v>99</v>
      </c>
      <c r="C62" s="13">
        <f t="shared" si="0"/>
        <v>0.66666666666666663</v>
      </c>
      <c r="D62" s="14">
        <f>COUNTIF(Tabela1[[#This Row],[1]:[30]],0)</f>
        <v>1</v>
      </c>
      <c r="E62" s="15">
        <v>0</v>
      </c>
      <c r="F62" s="15">
        <v>1</v>
      </c>
      <c r="G62" s="15">
        <v>1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6"/>
      <c r="AG62" s="16"/>
      <c r="AH62" s="15"/>
    </row>
    <row r="63" spans="1:39" ht="16.2" x14ac:dyDescent="0.3">
      <c r="A63" s="11">
        <v>11757270</v>
      </c>
      <c r="B63" s="12" t="s">
        <v>100</v>
      </c>
      <c r="C63" s="13">
        <f t="shared" si="0"/>
        <v>0.66666666666666663</v>
      </c>
      <c r="D63" s="14">
        <f>COUNTIF(Tabela1[[#This Row],[1]:[30]],0)</f>
        <v>1</v>
      </c>
      <c r="E63" s="15">
        <v>0</v>
      </c>
      <c r="F63" s="15">
        <v>1</v>
      </c>
      <c r="G63" s="15">
        <v>1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6"/>
      <c r="AG63" s="16"/>
      <c r="AH63" s="15"/>
    </row>
    <row r="64" spans="1:39" ht="16.2" x14ac:dyDescent="0.3">
      <c r="A64" s="11">
        <v>11854212</v>
      </c>
      <c r="B64" s="12" t="s">
        <v>101</v>
      </c>
      <c r="C64" s="13">
        <f t="shared" si="0"/>
        <v>0.66666666666666663</v>
      </c>
      <c r="D64" s="14">
        <f>COUNTIF(Tabela1[[#This Row],[1]:[30]],0)</f>
        <v>1</v>
      </c>
      <c r="E64" s="15">
        <v>1</v>
      </c>
      <c r="F64" s="15">
        <v>0</v>
      </c>
      <c r="G64" s="15">
        <v>1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6"/>
      <c r="AG64" s="16"/>
      <c r="AH64" s="15"/>
    </row>
    <row r="65" spans="1:39" ht="16.2" x14ac:dyDescent="0.3">
      <c r="A65" s="11">
        <v>11319402</v>
      </c>
      <c r="B65" s="12" t="s">
        <v>102</v>
      </c>
      <c r="C65" s="13">
        <f t="shared" si="0"/>
        <v>0.66666666666666663</v>
      </c>
      <c r="D65" s="14">
        <f>COUNTIF(Tabela1[[#This Row],[1]:[30]],0)</f>
        <v>1</v>
      </c>
      <c r="E65" s="15">
        <v>0</v>
      </c>
      <c r="F65" s="15">
        <v>1</v>
      </c>
      <c r="G65" s="15">
        <v>1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6"/>
      <c r="AG65" s="16"/>
      <c r="AH65" s="15"/>
    </row>
    <row r="66" spans="1:39" ht="16.2" x14ac:dyDescent="0.3">
      <c r="A66" s="11">
        <v>11757993</v>
      </c>
      <c r="B66" s="12" t="s">
        <v>103</v>
      </c>
      <c r="C66" s="13">
        <f t="shared" si="0"/>
        <v>0</v>
      </c>
      <c r="D66" s="14">
        <f>COUNTIF(Tabela1[[#This Row],[1]:[30]],0)</f>
        <v>3</v>
      </c>
      <c r="E66" s="15">
        <v>0</v>
      </c>
      <c r="F66" s="15">
        <v>0</v>
      </c>
      <c r="G66" s="15">
        <v>0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6"/>
      <c r="AG66" s="16"/>
      <c r="AH66" s="15"/>
    </row>
    <row r="67" spans="1:39" ht="16.2" x14ac:dyDescent="0.3">
      <c r="A67" s="18">
        <f>SUBTOTAL(103,Tabela1[Nome])</f>
        <v>62</v>
      </c>
      <c r="B67" s="16" t="s">
        <v>104</v>
      </c>
      <c r="C67" s="19">
        <f>SUBTOTAL(101,Tabela1[Presença])</f>
        <v>0.74731182795698892</v>
      </c>
      <c r="D67" s="20">
        <f>SUBTOTAL(101,Tabela1[Faltas])</f>
        <v>0.74193548387096775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 t="e">
        <f>SUBTOTAL(101,Tabela1[Nota P1])</f>
        <v>#DIV/0!</v>
      </c>
      <c r="AJ67" s="20" t="e">
        <f>SUBTOTAL(101,Tabela1[Nota P2])</f>
        <v>#DIV/0!</v>
      </c>
      <c r="AK67" s="20"/>
      <c r="AL67" s="20"/>
      <c r="AM67" s="20"/>
    </row>
    <row r="68" spans="1:39" x14ac:dyDescent="0.25">
      <c r="B68" s="2" t="s">
        <v>105</v>
      </c>
      <c r="F68" s="17">
        <v>1</v>
      </c>
      <c r="G68" s="17">
        <v>1</v>
      </c>
    </row>
  </sheetData>
  <conditionalFormatting sqref="D1:D3 D5:D1048576">
    <cfRule type="cellIs" dxfId="80" priority="1" operator="greaterThan">
      <formula>5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Cálculo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Jose Silva Bitti</dc:creator>
  <cp:lastModifiedBy>Eugenio Jose Silva Bitti</cp:lastModifiedBy>
  <dcterms:created xsi:type="dcterms:W3CDTF">2020-03-06T14:30:17Z</dcterms:created>
  <dcterms:modified xsi:type="dcterms:W3CDTF">2020-03-06T14:30:45Z</dcterms:modified>
</cp:coreProperties>
</file>