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 tabRatio="838" activeTab="1"/>
  </bookViews>
  <sheets>
    <sheet name="intructions" sheetId="13" r:id="rId1"/>
    <sheet name="assumptions" sheetId="9" r:id="rId2"/>
    <sheet name="demand-year" sheetId="2" r:id="rId3"/>
    <sheet name="demand quarter" sheetId="1" r:id="rId4"/>
    <sheet name="revenue flow" sheetId="3" r:id="rId5"/>
    <sheet name="cost form" sheetId="16" r:id="rId6"/>
    <sheet name="cost flow" sheetId="6" r:id="rId7"/>
    <sheet name="investment form" sheetId="14" r:id="rId8"/>
    <sheet name="investment flow" sheetId="7" r:id="rId9"/>
    <sheet name="cash flow" sheetId="8" r:id="rId10"/>
    <sheet name="cash flow graphics" sheetId="10" r:id="rId11"/>
    <sheet name="indicators" sheetId="11" r:id="rId12"/>
    <sheet name="patterns" sheetId="17" state="hidden" r:id="rId13"/>
  </sheets>
  <definedNames>
    <definedName name="_xlnm._FilterDatabase" localSheetId="5" hidden="1">'cost form'!$A$1:$C$9</definedName>
    <definedName name="_xlnm._FilterDatabase" localSheetId="7" hidden="1">'investment form'!$A$1:$F$1</definedName>
    <definedName name="cost_ref">patterns!$C$2:$C$3</definedName>
    <definedName name="inv_ref">patterns!$A$10:$A$11</definedName>
    <definedName name="inv_type">patterns!$A$2:$A$3</definedName>
    <definedName name="inv_unit">patterns!$A$6:$A$7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3" l="1"/>
  <c r="G3" i="14" l="1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40" i="14"/>
  <c r="G41" i="14"/>
  <c r="G42" i="14"/>
  <c r="G43" i="14"/>
  <c r="G44" i="14"/>
  <c r="G45" i="14"/>
  <c r="G46" i="14"/>
  <c r="G47" i="14"/>
  <c r="G48" i="14"/>
  <c r="G49" i="14"/>
  <c r="G50" i="14"/>
  <c r="G51" i="14"/>
  <c r="G52" i="14"/>
  <c r="G53" i="14"/>
  <c r="G54" i="14"/>
  <c r="G55" i="14"/>
  <c r="G56" i="14"/>
  <c r="G57" i="14"/>
  <c r="G58" i="14"/>
  <c r="G59" i="14"/>
  <c r="G60" i="14"/>
  <c r="G61" i="14"/>
  <c r="G62" i="14"/>
  <c r="G63" i="14"/>
  <c r="G64" i="14"/>
  <c r="G65" i="14"/>
  <c r="G66" i="14"/>
  <c r="G67" i="14"/>
  <c r="G68" i="14"/>
  <c r="G69" i="14"/>
  <c r="G70" i="14"/>
  <c r="G71" i="14"/>
  <c r="G72" i="14"/>
  <c r="G73" i="14"/>
  <c r="G74" i="14"/>
  <c r="G75" i="14"/>
  <c r="G76" i="14"/>
  <c r="G77" i="14"/>
  <c r="G78" i="14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G140" i="14"/>
  <c r="G141" i="14"/>
  <c r="G142" i="14"/>
  <c r="G143" i="14"/>
  <c r="G144" i="14"/>
  <c r="G145" i="14"/>
  <c r="G146" i="14"/>
  <c r="G147" i="14"/>
  <c r="G148" i="14"/>
  <c r="G149" i="14"/>
  <c r="G150" i="14"/>
  <c r="G151" i="14"/>
  <c r="G152" i="14"/>
  <c r="G153" i="14"/>
  <c r="G154" i="14"/>
  <c r="G155" i="14"/>
  <c r="G156" i="14"/>
  <c r="G157" i="14"/>
  <c r="G158" i="14"/>
  <c r="G159" i="14"/>
  <c r="G160" i="14"/>
  <c r="G161" i="14"/>
  <c r="G162" i="14"/>
  <c r="G163" i="14"/>
  <c r="G164" i="14"/>
  <c r="G165" i="14"/>
  <c r="G166" i="14"/>
  <c r="G167" i="14"/>
  <c r="G168" i="14"/>
  <c r="G169" i="14"/>
  <c r="G170" i="14"/>
  <c r="G171" i="14"/>
  <c r="G172" i="14"/>
  <c r="G173" i="14"/>
  <c r="G174" i="14"/>
  <c r="G175" i="14"/>
  <c r="G176" i="14"/>
  <c r="G177" i="14"/>
  <c r="G178" i="14"/>
  <c r="G179" i="14"/>
  <c r="G180" i="14"/>
  <c r="G181" i="14"/>
  <c r="G182" i="14"/>
  <c r="G183" i="14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G201" i="14"/>
  <c r="G202" i="14"/>
  <c r="G203" i="14"/>
  <c r="G204" i="14"/>
  <c r="G205" i="14"/>
  <c r="G206" i="14"/>
  <c r="G207" i="14"/>
  <c r="G208" i="14"/>
  <c r="G209" i="14"/>
  <c r="G210" i="14"/>
  <c r="G211" i="14"/>
  <c r="G212" i="14"/>
  <c r="G213" i="14"/>
  <c r="G214" i="14"/>
  <c r="G215" i="14"/>
  <c r="G216" i="14"/>
  <c r="G217" i="14"/>
  <c r="G218" i="14"/>
  <c r="G219" i="14"/>
  <c r="G220" i="14"/>
  <c r="G221" i="14"/>
  <c r="G222" i="14"/>
  <c r="G223" i="14"/>
  <c r="G224" i="14"/>
  <c r="G225" i="14"/>
  <c r="G226" i="14"/>
  <c r="G227" i="14"/>
  <c r="G228" i="14"/>
  <c r="G229" i="14"/>
  <c r="G230" i="14"/>
  <c r="G231" i="14"/>
  <c r="G232" i="14"/>
  <c r="G233" i="14"/>
  <c r="G234" i="14"/>
  <c r="G235" i="14"/>
  <c r="G236" i="14"/>
  <c r="G237" i="14"/>
  <c r="G238" i="14"/>
  <c r="G239" i="14"/>
  <c r="G240" i="14"/>
  <c r="G241" i="14"/>
  <c r="G242" i="14"/>
  <c r="G243" i="14"/>
  <c r="G244" i="14"/>
  <c r="G245" i="14"/>
  <c r="G246" i="14"/>
  <c r="G247" i="14"/>
  <c r="G248" i="14"/>
  <c r="G249" i="14"/>
  <c r="G250" i="14"/>
  <c r="G251" i="14"/>
  <c r="G252" i="14"/>
  <c r="G253" i="14"/>
  <c r="G254" i="14"/>
  <c r="G255" i="14"/>
  <c r="G256" i="14"/>
  <c r="G257" i="14"/>
  <c r="G258" i="14"/>
  <c r="G259" i="14"/>
  <c r="G260" i="14"/>
  <c r="G261" i="14"/>
  <c r="G262" i="14"/>
  <c r="G263" i="14"/>
  <c r="G264" i="14"/>
  <c r="G265" i="14"/>
  <c r="G266" i="14"/>
  <c r="G267" i="14"/>
  <c r="G268" i="14"/>
  <c r="G269" i="14"/>
  <c r="G270" i="14"/>
  <c r="G271" i="14"/>
  <c r="G272" i="14"/>
  <c r="G273" i="14"/>
  <c r="G274" i="14"/>
  <c r="G275" i="14"/>
  <c r="G276" i="14"/>
  <c r="G277" i="14"/>
  <c r="G278" i="14"/>
  <c r="G279" i="14"/>
  <c r="G280" i="14"/>
  <c r="G281" i="14"/>
  <c r="G282" i="14"/>
  <c r="G283" i="14"/>
  <c r="G284" i="14"/>
  <c r="G285" i="14"/>
  <c r="G286" i="14"/>
  <c r="G287" i="14"/>
  <c r="G288" i="14"/>
  <c r="G289" i="14"/>
  <c r="G290" i="14"/>
  <c r="G291" i="14"/>
  <c r="G292" i="14"/>
  <c r="G293" i="14"/>
  <c r="G294" i="14"/>
  <c r="G295" i="14"/>
  <c r="G296" i="14"/>
  <c r="G297" i="14"/>
  <c r="G298" i="14"/>
  <c r="G299" i="14"/>
  <c r="G300" i="14"/>
  <c r="G301" i="14"/>
  <c r="G302" i="14"/>
  <c r="G303" i="14"/>
  <c r="G304" i="14"/>
  <c r="G305" i="14"/>
  <c r="G306" i="14"/>
  <c r="G307" i="14"/>
  <c r="G308" i="14"/>
  <c r="G309" i="14"/>
  <c r="G310" i="14"/>
  <c r="G311" i="14"/>
  <c r="G312" i="14"/>
  <c r="G313" i="14"/>
  <c r="G314" i="14"/>
  <c r="G315" i="14"/>
  <c r="G316" i="14"/>
  <c r="G317" i="14"/>
  <c r="G318" i="14"/>
  <c r="G319" i="14"/>
  <c r="G320" i="14"/>
  <c r="G321" i="14"/>
  <c r="G322" i="14"/>
  <c r="G323" i="14"/>
  <c r="G324" i="14"/>
  <c r="G325" i="14"/>
  <c r="G326" i="14"/>
  <c r="G327" i="14"/>
  <c r="G328" i="14"/>
  <c r="G329" i="14"/>
  <c r="G330" i="14"/>
  <c r="G331" i="14"/>
  <c r="G332" i="14"/>
  <c r="G333" i="14"/>
  <c r="G334" i="14"/>
  <c r="G335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48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93" i="14"/>
  <c r="G394" i="14"/>
  <c r="G395" i="14"/>
  <c r="G396" i="14"/>
  <c r="G397" i="14"/>
  <c r="G398" i="14"/>
  <c r="G399" i="14"/>
  <c r="G400" i="14"/>
  <c r="G401" i="14"/>
  <c r="G402" i="14"/>
  <c r="G403" i="14"/>
  <c r="G404" i="14"/>
  <c r="G405" i="14"/>
  <c r="G406" i="14"/>
  <c r="G2" i="14"/>
  <c r="G9" i="16"/>
  <c r="G7" i="16"/>
  <c r="C7" i="3"/>
  <c r="D7" i="3" s="1"/>
  <c r="C3" i="3"/>
  <c r="D3" i="3" s="1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C8" i="6"/>
  <c r="C11" i="6" s="1"/>
  <c r="C3" i="6"/>
  <c r="C6" i="6"/>
  <c r="B5" i="7"/>
  <c r="B3" i="7"/>
  <c r="D24" i="8"/>
  <c r="E24" i="8"/>
  <c r="F24" i="8"/>
  <c r="G24" i="8"/>
  <c r="H24" i="8"/>
  <c r="I24" i="8"/>
  <c r="C24" i="8"/>
  <c r="O3" i="10"/>
  <c r="P3" i="10"/>
  <c r="Q3" i="10"/>
  <c r="R3" i="10"/>
  <c r="S3" i="10"/>
  <c r="T3" i="10"/>
  <c r="U3" i="10"/>
  <c r="O28" i="10"/>
  <c r="P28" i="10"/>
  <c r="Q28" i="10"/>
  <c r="R28" i="10"/>
  <c r="S28" i="10"/>
  <c r="T28" i="10"/>
  <c r="U28" i="10"/>
  <c r="X6" i="7"/>
  <c r="W6" i="7"/>
  <c r="D6" i="7"/>
  <c r="E6" i="7"/>
  <c r="F6" i="7"/>
  <c r="G6" i="7"/>
  <c r="H6" i="7"/>
  <c r="I6" i="7"/>
  <c r="J6" i="7"/>
  <c r="K6" i="7"/>
  <c r="L6" i="7"/>
  <c r="M6" i="7"/>
  <c r="N6" i="7"/>
  <c r="O6" i="7"/>
  <c r="P6" i="7"/>
  <c r="Q6" i="7"/>
  <c r="R6" i="7"/>
  <c r="S6" i="7"/>
  <c r="T6" i="7"/>
  <c r="U6" i="7"/>
  <c r="V6" i="7"/>
  <c r="C6" i="7"/>
  <c r="X4" i="7"/>
  <c r="W4" i="7"/>
  <c r="D4" i="7"/>
  <c r="E4" i="7"/>
  <c r="F4" i="7"/>
  <c r="G4" i="7"/>
  <c r="H4" i="7"/>
  <c r="I4" i="7"/>
  <c r="J4" i="7"/>
  <c r="K4" i="7"/>
  <c r="L4" i="7"/>
  <c r="M4" i="7"/>
  <c r="N4" i="7"/>
  <c r="O4" i="7"/>
  <c r="P4" i="7"/>
  <c r="Q4" i="7"/>
  <c r="R4" i="7"/>
  <c r="S4" i="7"/>
  <c r="T4" i="7"/>
  <c r="U4" i="7"/>
  <c r="V4" i="7"/>
  <c r="C4" i="7"/>
  <c r="B6" i="7" l="1"/>
  <c r="B4" i="7"/>
  <c r="D8" i="7" l="1"/>
  <c r="E8" i="7"/>
  <c r="F8" i="7"/>
  <c r="G8" i="7"/>
  <c r="H8" i="7"/>
  <c r="I8" i="7"/>
  <c r="J8" i="7"/>
  <c r="K8" i="7"/>
  <c r="L8" i="7"/>
  <c r="M8" i="7"/>
  <c r="N8" i="7"/>
  <c r="O8" i="7"/>
  <c r="F12" i="8" s="1"/>
  <c r="P8" i="7"/>
  <c r="Q8" i="7"/>
  <c r="R8" i="7"/>
  <c r="S8" i="7"/>
  <c r="G12" i="8" s="1"/>
  <c r="T8" i="7"/>
  <c r="U8" i="7"/>
  <c r="V8" i="7"/>
  <c r="W8" i="7"/>
  <c r="H12" i="8" s="1"/>
  <c r="X8" i="7"/>
  <c r="I12" i="8" s="1"/>
  <c r="C8" i="7"/>
  <c r="C12" i="8" s="1"/>
  <c r="D8" i="6"/>
  <c r="D3" i="6"/>
  <c r="E3" i="6" s="1"/>
  <c r="F11" i="2"/>
  <c r="E7" i="3"/>
  <c r="F7" i="3" s="1"/>
  <c r="F9" i="3" s="1"/>
  <c r="E3" i="3"/>
  <c r="C5" i="3"/>
  <c r="C6" i="2"/>
  <c r="D6" i="2"/>
  <c r="E6" i="2"/>
  <c r="F6" i="2"/>
  <c r="B6" i="2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C6" i="1"/>
  <c r="B4" i="1"/>
  <c r="B3" i="1"/>
  <c r="E8" i="6" l="1"/>
  <c r="E11" i="6" s="1"/>
  <c r="D11" i="6"/>
  <c r="D12" i="8"/>
  <c r="E12" i="8"/>
  <c r="C13" i="8"/>
  <c r="C13" i="6"/>
  <c r="F3" i="6"/>
  <c r="D5" i="3"/>
  <c r="E5" i="3"/>
  <c r="F3" i="3"/>
  <c r="E9" i="3"/>
  <c r="D9" i="3"/>
  <c r="C9" i="3"/>
  <c r="C11" i="3" s="1"/>
  <c r="G7" i="3"/>
  <c r="G9" i="3" s="1"/>
  <c r="F8" i="6" l="1"/>
  <c r="F11" i="6" s="1"/>
  <c r="D11" i="3"/>
  <c r="D13" i="8"/>
  <c r="E13" i="6"/>
  <c r="D13" i="6"/>
  <c r="G3" i="6"/>
  <c r="G8" i="6"/>
  <c r="G11" i="6" s="1"/>
  <c r="E11" i="3"/>
  <c r="F5" i="3"/>
  <c r="F11" i="3" s="1"/>
  <c r="H7" i="3"/>
  <c r="H9" i="3" s="1"/>
  <c r="C3" i="8" l="1"/>
  <c r="O4" i="10" s="1"/>
  <c r="E13" i="8"/>
  <c r="H3" i="6"/>
  <c r="I3" i="6" s="1"/>
  <c r="F13" i="6"/>
  <c r="C6" i="8" s="1"/>
  <c r="H8" i="6"/>
  <c r="H11" i="6" s="1"/>
  <c r="G5" i="3"/>
  <c r="G11" i="3" s="1"/>
  <c r="H3" i="3"/>
  <c r="I3" i="3" s="1"/>
  <c r="I7" i="3"/>
  <c r="I9" i="3" s="1"/>
  <c r="C9" i="8" l="1"/>
  <c r="C10" i="8" s="1"/>
  <c r="C22" i="8" s="1"/>
  <c r="C23" i="8" s="1"/>
  <c r="C25" i="8" s="1"/>
  <c r="F13" i="8"/>
  <c r="I8" i="6"/>
  <c r="I11" i="6" s="1"/>
  <c r="G13" i="6"/>
  <c r="H5" i="3"/>
  <c r="H11" i="3" s="1"/>
  <c r="J7" i="3"/>
  <c r="J9" i="3" s="1"/>
  <c r="G13" i="8" l="1"/>
  <c r="J3" i="6"/>
  <c r="J8" i="6"/>
  <c r="J11" i="6" s="1"/>
  <c r="H13" i="6"/>
  <c r="J3" i="3"/>
  <c r="I5" i="3"/>
  <c r="I11" i="3" s="1"/>
  <c r="K7" i="3"/>
  <c r="K9" i="3" s="1"/>
  <c r="H13" i="8" l="1"/>
  <c r="I13" i="6"/>
  <c r="K3" i="6"/>
  <c r="K8" i="6"/>
  <c r="K11" i="6" s="1"/>
  <c r="K3" i="3"/>
  <c r="J5" i="3"/>
  <c r="J11" i="3" s="1"/>
  <c r="D3" i="8" s="1"/>
  <c r="L7" i="3"/>
  <c r="L9" i="3" s="1"/>
  <c r="I13" i="8" l="1"/>
  <c r="P4" i="10"/>
  <c r="L3" i="6"/>
  <c r="J13" i="6"/>
  <c r="D6" i="8" s="1"/>
  <c r="D9" i="8" s="1"/>
  <c r="D10" i="8" s="1"/>
  <c r="D22" i="8" s="1"/>
  <c r="D23" i="8" s="1"/>
  <c r="D25" i="8" s="1"/>
  <c r="L8" i="6"/>
  <c r="L11" i="6" s="1"/>
  <c r="L3" i="3"/>
  <c r="K5" i="3"/>
  <c r="K11" i="3" s="1"/>
  <c r="M7" i="3"/>
  <c r="M9" i="3" s="1"/>
  <c r="K13" i="6" l="1"/>
  <c r="M8" i="6"/>
  <c r="M11" i="6" s="1"/>
  <c r="M3" i="6"/>
  <c r="M3" i="3"/>
  <c r="L5" i="3"/>
  <c r="L11" i="3" s="1"/>
  <c r="N7" i="3"/>
  <c r="N9" i="3" s="1"/>
  <c r="L13" i="6" l="1"/>
  <c r="N3" i="6"/>
  <c r="O3" i="6" s="1"/>
  <c r="N8" i="6"/>
  <c r="N11" i="6" s="1"/>
  <c r="M5" i="3"/>
  <c r="M11" i="3" s="1"/>
  <c r="N3" i="3"/>
  <c r="O3" i="3" s="1"/>
  <c r="O7" i="3"/>
  <c r="O9" i="3" s="1"/>
  <c r="M13" i="6" l="1"/>
  <c r="O8" i="6"/>
  <c r="O11" i="6" s="1"/>
  <c r="N5" i="3"/>
  <c r="P7" i="3"/>
  <c r="P9" i="3" s="1"/>
  <c r="N11" i="3" l="1"/>
  <c r="E3" i="8" s="1"/>
  <c r="C4" i="8"/>
  <c r="O29" i="10" s="1"/>
  <c r="C15" i="8"/>
  <c r="C7" i="8"/>
  <c r="P8" i="6"/>
  <c r="P11" i="6" s="1"/>
  <c r="P3" i="6"/>
  <c r="N13" i="6"/>
  <c r="E6" i="8" s="1"/>
  <c r="P3" i="3"/>
  <c r="O5" i="3"/>
  <c r="Q7" i="3"/>
  <c r="Q9" i="3" s="1"/>
  <c r="E9" i="8" l="1"/>
  <c r="E10" i="8" s="1"/>
  <c r="E22" i="8" s="1"/>
  <c r="E23" i="8" s="1"/>
  <c r="E25" i="8" s="1"/>
  <c r="O5" i="10"/>
  <c r="C18" i="8"/>
  <c r="C19" i="8" s="1"/>
  <c r="Q4" i="10"/>
  <c r="C16" i="8"/>
  <c r="O30" i="10" s="1"/>
  <c r="O31" i="10" s="1"/>
  <c r="O11" i="3"/>
  <c r="O13" i="6"/>
  <c r="Q8" i="6"/>
  <c r="Q11" i="6" s="1"/>
  <c r="Q3" i="6"/>
  <c r="Q3" i="3"/>
  <c r="P5" i="3"/>
  <c r="P11" i="3" s="1"/>
  <c r="R7" i="3"/>
  <c r="R9" i="3" s="1"/>
  <c r="C21" i="8" l="1"/>
  <c r="C26" i="8"/>
  <c r="C27" i="8" s="1"/>
  <c r="P13" i="6"/>
  <c r="R3" i="6"/>
  <c r="R8" i="6"/>
  <c r="R11" i="6" s="1"/>
  <c r="Q5" i="3"/>
  <c r="Q11" i="3" s="1"/>
  <c r="R3" i="3"/>
  <c r="S7" i="3"/>
  <c r="S9" i="3" s="1"/>
  <c r="S8" i="6" l="1"/>
  <c r="S11" i="6" s="1"/>
  <c r="Q13" i="6"/>
  <c r="S3" i="6"/>
  <c r="S3" i="3"/>
  <c r="R5" i="3"/>
  <c r="R11" i="3" s="1"/>
  <c r="F3" i="8" s="1"/>
  <c r="T7" i="3"/>
  <c r="T9" i="3" s="1"/>
  <c r="R4" i="10" l="1"/>
  <c r="R13" i="6"/>
  <c r="F6" i="8" s="1"/>
  <c r="F9" i="8" s="1"/>
  <c r="F10" i="8" s="1"/>
  <c r="F22" i="8" s="1"/>
  <c r="F23" i="8" s="1"/>
  <c r="F25" i="8" s="1"/>
  <c r="D4" i="8"/>
  <c r="P29" i="10" s="1"/>
  <c r="T8" i="6"/>
  <c r="T11" i="6" s="1"/>
  <c r="T3" i="6"/>
  <c r="S5" i="3"/>
  <c r="T3" i="3"/>
  <c r="U7" i="3"/>
  <c r="U9" i="3" s="1"/>
  <c r="S11" i="3" l="1"/>
  <c r="D15" i="8"/>
  <c r="D7" i="8"/>
  <c r="S13" i="6"/>
  <c r="U3" i="6"/>
  <c r="U8" i="6"/>
  <c r="U11" i="6" s="1"/>
  <c r="U3" i="3"/>
  <c r="T5" i="3"/>
  <c r="T11" i="3" s="1"/>
  <c r="V7" i="3"/>
  <c r="V9" i="3" s="1"/>
  <c r="P5" i="10" l="1"/>
  <c r="D18" i="8"/>
  <c r="D19" i="8" s="1"/>
  <c r="D16" i="8"/>
  <c r="P30" i="10" s="1"/>
  <c r="P31" i="10" s="1"/>
  <c r="V8" i="6"/>
  <c r="V11" i="6" s="1"/>
  <c r="T13" i="6"/>
  <c r="V3" i="6"/>
  <c r="W3" i="6" s="1"/>
  <c r="V3" i="3"/>
  <c r="W3" i="3" s="1"/>
  <c r="U5" i="3"/>
  <c r="U11" i="3" s="1"/>
  <c r="W7" i="3"/>
  <c r="W9" i="3" s="1"/>
  <c r="D21" i="8" l="1"/>
  <c r="D26" i="8"/>
  <c r="D27" i="8" s="1"/>
  <c r="U13" i="6"/>
  <c r="W8" i="6"/>
  <c r="W11" i="6" s="1"/>
  <c r="V5" i="3"/>
  <c r="V11" i="3" s="1"/>
  <c r="G3" i="8" s="1"/>
  <c r="X7" i="3"/>
  <c r="X9" i="3" s="1"/>
  <c r="S4" i="10" l="1"/>
  <c r="E15" i="8"/>
  <c r="E7" i="8"/>
  <c r="V13" i="6"/>
  <c r="G6" i="8" s="1"/>
  <c r="G9" i="8" s="1"/>
  <c r="G10" i="8" s="1"/>
  <c r="G22" i="8" s="1"/>
  <c r="G23" i="8" s="1"/>
  <c r="G25" i="8" s="1"/>
  <c r="E4" i="8"/>
  <c r="X8" i="6"/>
  <c r="X11" i="6" s="1"/>
  <c r="X3" i="6"/>
  <c r="W5" i="3"/>
  <c r="X3" i="3"/>
  <c r="X5" i="3" s="1"/>
  <c r="X11" i="3" s="1"/>
  <c r="I3" i="8" s="1"/>
  <c r="B9" i="3"/>
  <c r="U4" i="10" l="1"/>
  <c r="Q5" i="10"/>
  <c r="E18" i="8"/>
  <c r="E19" i="8" s="1"/>
  <c r="F4" i="8"/>
  <c r="Q29" i="10"/>
  <c r="B11" i="6"/>
  <c r="G15" i="8"/>
  <c r="W13" i="6"/>
  <c r="F15" i="8"/>
  <c r="E16" i="8"/>
  <c r="Q30" i="10" s="1"/>
  <c r="F7" i="8"/>
  <c r="X13" i="6"/>
  <c r="I6" i="8" s="1"/>
  <c r="I9" i="8" s="1"/>
  <c r="B6" i="6"/>
  <c r="B5" i="3"/>
  <c r="W11" i="3"/>
  <c r="E21" i="8" l="1"/>
  <c r="E26" i="8"/>
  <c r="E27" i="8" s="1"/>
  <c r="R5" i="10"/>
  <c r="F18" i="8"/>
  <c r="F19" i="8" s="1"/>
  <c r="S5" i="10"/>
  <c r="G18" i="8"/>
  <c r="Q31" i="10"/>
  <c r="G4" i="8"/>
  <c r="S29" i="10" s="1"/>
  <c r="R29" i="10"/>
  <c r="H6" i="8"/>
  <c r="H15" i="8" s="1"/>
  <c r="T5" i="10" s="1"/>
  <c r="B11" i="3"/>
  <c r="H3" i="8"/>
  <c r="B13" i="6"/>
  <c r="I15" i="8"/>
  <c r="F16" i="8"/>
  <c r="R30" i="10" s="1"/>
  <c r="G7" i="8"/>
  <c r="B8" i="7"/>
  <c r="F21" i="8" l="1"/>
  <c r="F26" i="8"/>
  <c r="F27" i="8" s="1"/>
  <c r="H9" i="8"/>
  <c r="H10" i="8" s="1"/>
  <c r="G19" i="8"/>
  <c r="R31" i="10"/>
  <c r="U5" i="10"/>
  <c r="I18" i="8"/>
  <c r="T4" i="10"/>
  <c r="B3" i="11" s="1"/>
  <c r="H18" i="8"/>
  <c r="H4" i="8"/>
  <c r="G16" i="8"/>
  <c r="S30" i="10" s="1"/>
  <c r="S31" i="10" s="1"/>
  <c r="H7" i="8"/>
  <c r="G21" i="8" l="1"/>
  <c r="G26" i="8"/>
  <c r="G27" i="8" s="1"/>
  <c r="I10" i="8"/>
  <c r="B5" i="11" s="1"/>
  <c r="H22" i="8"/>
  <c r="H23" i="8" s="1"/>
  <c r="H25" i="8" s="1"/>
  <c r="H19" i="8"/>
  <c r="H26" i="8" s="1"/>
  <c r="H27" i="8" s="1"/>
  <c r="I4" i="8"/>
  <c r="U29" i="10" s="1"/>
  <c r="T29" i="10"/>
  <c r="H16" i="8"/>
  <c r="T30" i="10" s="1"/>
  <c r="I7" i="8"/>
  <c r="I16" i="8" s="1"/>
  <c r="U30" i="10" s="1"/>
  <c r="I22" i="8" l="1"/>
  <c r="I23" i="8" s="1"/>
  <c r="I25" i="8" s="1"/>
  <c r="I19" i="8"/>
  <c r="H21" i="8"/>
  <c r="T31" i="10"/>
  <c r="U31" i="10"/>
  <c r="I21" i="8" l="1"/>
  <c r="I26" i="8"/>
  <c r="I27" i="8" s="1"/>
  <c r="B4" i="11" s="1"/>
</calcChain>
</file>

<file path=xl/comments1.xml><?xml version="1.0" encoding="utf-8"?>
<comments xmlns="http://schemas.openxmlformats.org/spreadsheetml/2006/main">
  <authors>
    <author>Autor</author>
  </authors>
  <commentList>
    <comment ref="A3" authorId="0" shapeId="0">
      <text>
        <r>
          <rPr>
            <b/>
            <sz val="9"/>
            <color indexed="81"/>
            <rFont val="Segoe UI"/>
            <family val="2"/>
          </rPr>
          <t>insert only the first product price, the others will be automatically calculated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Segoe UI"/>
            <family val="2"/>
          </rPr>
          <t>insert only the first service price, the others will be automatically calculated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<sst xmlns="http://schemas.openxmlformats.org/spreadsheetml/2006/main" count="228" uniqueCount="119">
  <si>
    <t>quarter5</t>
  </si>
  <si>
    <t>quarter6</t>
  </si>
  <si>
    <t>quarter7</t>
  </si>
  <si>
    <t>quarter8</t>
  </si>
  <si>
    <t>quarter9</t>
  </si>
  <si>
    <t>quarter10</t>
  </si>
  <si>
    <t>quarter11</t>
  </si>
  <si>
    <t>quarter12</t>
  </si>
  <si>
    <t>year 4</t>
  </si>
  <si>
    <t>year 5</t>
  </si>
  <si>
    <t>YEAR 1</t>
  </si>
  <si>
    <t>YEAR 2</t>
  </si>
  <si>
    <t>YEAR 3</t>
  </si>
  <si>
    <t>YEAR 4</t>
  </si>
  <si>
    <t>YEAR 5</t>
  </si>
  <si>
    <t>YEAR 6</t>
  </si>
  <si>
    <t>product demand forecast</t>
  </si>
  <si>
    <t>service demand as % of product</t>
  </si>
  <si>
    <t>market share forecast</t>
  </si>
  <si>
    <t>total demand</t>
  </si>
  <si>
    <t>market-year 1</t>
  </si>
  <si>
    <t>input</t>
  </si>
  <si>
    <t>legend</t>
  </si>
  <si>
    <t xml:space="preserve">service 
demand  </t>
  </si>
  <si>
    <t>product price</t>
  </si>
  <si>
    <t>product revenue</t>
  </si>
  <si>
    <t>service price</t>
  </si>
  <si>
    <t>service revenue</t>
  </si>
  <si>
    <t>total revenue</t>
  </si>
  <si>
    <t>TOTAL</t>
  </si>
  <si>
    <t>price increase (%)</t>
  </si>
  <si>
    <t>cost increase (%)</t>
  </si>
  <si>
    <t>service cost / unit</t>
  </si>
  <si>
    <t>product cost / unit</t>
  </si>
  <si>
    <t>total cost / unit</t>
  </si>
  <si>
    <t xml:space="preserve">product cost </t>
  </si>
  <si>
    <t>year 1</t>
  </si>
  <si>
    <t>year 2</t>
  </si>
  <si>
    <t>year 3</t>
  </si>
  <si>
    <t>revenue flow</t>
  </si>
  <si>
    <t>accumulated revenue</t>
  </si>
  <si>
    <t>cost flow</t>
  </si>
  <si>
    <t>accumulated cost</t>
  </si>
  <si>
    <t>investment flow</t>
  </si>
  <si>
    <t>accumulated investment</t>
  </si>
  <si>
    <t>expenses flow</t>
  </si>
  <si>
    <t>accumulated expenses</t>
  </si>
  <si>
    <t>quarter1</t>
  </si>
  <si>
    <t>quarter2</t>
  </si>
  <si>
    <t>quarter3</t>
  </si>
  <si>
    <t>quarter4</t>
  </si>
  <si>
    <t>quarter13</t>
  </si>
  <si>
    <t>quarter14</t>
  </si>
  <si>
    <t>quarter15</t>
  </si>
  <si>
    <t>quarter16</t>
  </si>
  <si>
    <t>quarter17</t>
  </si>
  <si>
    <t>quarter18</t>
  </si>
  <si>
    <t>quarter19</t>
  </si>
  <si>
    <t>quarter20</t>
  </si>
  <si>
    <t>YEAR 7</t>
  </si>
  <si>
    <t>year 6</t>
  </si>
  <si>
    <t>year 7</t>
  </si>
  <si>
    <t>time-to-market (until launch)- months</t>
  </si>
  <si>
    <t>life cycle time - months</t>
  </si>
  <si>
    <t>initial product price (per unit)</t>
  </si>
  <si>
    <t>intial service price (per unit)</t>
  </si>
  <si>
    <t>quarter?</t>
  </si>
  <si>
    <t>Weighted Average Cost of Capital (WACC) - year (%)</t>
  </si>
  <si>
    <t>results</t>
  </si>
  <si>
    <t>Project Indicators</t>
  </si>
  <si>
    <t>NPV: neto present value</t>
  </si>
  <si>
    <t>investment for product (capital)</t>
  </si>
  <si>
    <t>investment for service (capital)</t>
  </si>
  <si>
    <t>$  man / month</t>
  </si>
  <si>
    <t>cash flow</t>
  </si>
  <si>
    <t>accumulated cash flow</t>
  </si>
  <si>
    <t>result flow</t>
  </si>
  <si>
    <t xml:space="preserve">accumulated result </t>
  </si>
  <si>
    <t>gross margin</t>
  </si>
  <si>
    <t>accumulated gross margin</t>
  </si>
  <si>
    <t>a</t>
  </si>
  <si>
    <t>b</t>
  </si>
  <si>
    <t>a-b</t>
  </si>
  <si>
    <t>d</t>
  </si>
  <si>
    <t>b+d</t>
  </si>
  <si>
    <t>a-(b+d)</t>
  </si>
  <si>
    <t>payback (months)</t>
  </si>
  <si>
    <t>you have to manual insert this price into the quarter just after the end of development</t>
  </si>
  <si>
    <t>it has to be less then 84 months including development time</t>
  </si>
  <si>
    <t>until this quarter you will only invest in development and launch, only after that you have revenue</t>
  </si>
  <si>
    <t>sequence of inputs</t>
  </si>
  <si>
    <t>value</t>
  </si>
  <si>
    <t>reference</t>
  </si>
  <si>
    <t>ROI: return of investment</t>
  </si>
  <si>
    <t>analysis assumptions</t>
  </si>
  <si>
    <t>type</t>
  </si>
  <si>
    <t>investment type</t>
  </si>
  <si>
    <t>capital</t>
  </si>
  <si>
    <t>people</t>
  </si>
  <si>
    <t>investment for product (man quarter - effort/ work in $)</t>
  </si>
  <si>
    <t>investment for service (man month - effort/work in $)</t>
  </si>
  <si>
    <t>total investment ($)</t>
  </si>
  <si>
    <t>service demand per installation</t>
  </si>
  <si>
    <t>unit</t>
  </si>
  <si>
    <t>investment unit</t>
  </si>
  <si>
    <t>man month</t>
  </si>
  <si>
    <t>US$</t>
  </si>
  <si>
    <t>investment reference</t>
  </si>
  <si>
    <t>product</t>
  </si>
  <si>
    <t>cost reference</t>
  </si>
  <si>
    <t>% fixed cost</t>
  </si>
  <si>
    <t>total product cost per unit</t>
  </si>
  <si>
    <t>service</t>
  </si>
  <si>
    <t>total service cost per unit</t>
  </si>
  <si>
    <t>cost item (only variable) description</t>
  </si>
  <si>
    <t>investment item description</t>
  </si>
  <si>
    <t>when</t>
  </si>
  <si>
    <t>investment for product man (quantity) -  month</t>
  </si>
  <si>
    <t>investment for service man (quantity) -  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</si>
</sst>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R$&quot;* #,##0.00_-;\-&quot;R$&quot;* #,##0.00_-;_-&quot;R$&quot;* &quot;-&quot;??_-;_-@_-"/>
    <numFmt numFmtId="164" formatCode="0.0%"/>
    <numFmt numFmtId="165" formatCode="0.0"/>
    <numFmt numFmtId="166" formatCode="_-[$$-409]* #,##0.00_ ;_-[$$-409]* \-#,##0.00\ ;_-[$$-409]* &quot;-&quot;??_ ;_-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4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vertical="center" wrapText="1"/>
    </xf>
    <xf numFmtId="0" fontId="0" fillId="2" borderId="5" xfId="0" applyFill="1" applyBorder="1"/>
    <xf numFmtId="164" fontId="0" fillId="2" borderId="1" xfId="2" applyNumberFormat="1" applyFont="1" applyFill="1" applyBorder="1"/>
    <xf numFmtId="0" fontId="0" fillId="2" borderId="1" xfId="0" applyFill="1" applyBorder="1"/>
    <xf numFmtId="9" fontId="0" fillId="2" borderId="1" xfId="2" applyFont="1" applyFill="1" applyBorder="1"/>
    <xf numFmtId="9" fontId="0" fillId="2" borderId="0" xfId="2" applyFont="1" applyFill="1"/>
    <xf numFmtId="0" fontId="0" fillId="0" borderId="0" xfId="0" applyFill="1"/>
    <xf numFmtId="0" fontId="0" fillId="0" borderId="6" xfId="0" applyBorder="1"/>
    <xf numFmtId="0" fontId="0" fillId="0" borderId="3" xfId="0" applyBorder="1"/>
    <xf numFmtId="0" fontId="0" fillId="0" borderId="15" xfId="0" applyBorder="1" applyAlignment="1">
      <alignment horizontal="center" vertical="center"/>
    </xf>
    <xf numFmtId="0" fontId="0" fillId="0" borderId="9" xfId="0" applyBorder="1"/>
    <xf numFmtId="0" fontId="0" fillId="4" borderId="3" xfId="0" applyFill="1" applyBorder="1" applyAlignment="1">
      <alignment horizontal="center" vertical="center"/>
    </xf>
    <xf numFmtId="10" fontId="0" fillId="0" borderId="3" xfId="2" applyNumberFormat="1" applyFont="1" applyBorder="1"/>
    <xf numFmtId="0" fontId="0" fillId="0" borderId="16" xfId="0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0" fillId="0" borderId="13" xfId="0" applyBorder="1"/>
    <xf numFmtId="0" fontId="0" fillId="0" borderId="21" xfId="0" applyBorder="1"/>
    <xf numFmtId="0" fontId="2" fillId="5" borderId="0" xfId="0" applyFont="1" applyFill="1" applyAlignment="1">
      <alignment horizontal="center"/>
    </xf>
    <xf numFmtId="166" fontId="0" fillId="0" borderId="0" xfId="1" applyNumberFormat="1" applyFont="1" applyAlignment="1">
      <alignment horizontal="center" vertical="center" wrapText="1"/>
    </xf>
    <xf numFmtId="166" fontId="0" fillId="2" borderId="1" xfId="1" applyNumberFormat="1" applyFont="1" applyFill="1" applyBorder="1" applyAlignment="1">
      <alignment horizontal="center" vertical="center"/>
    </xf>
    <xf numFmtId="166" fontId="0" fillId="2" borderId="9" xfId="1" applyNumberFormat="1" applyFont="1" applyFill="1" applyBorder="1" applyAlignment="1">
      <alignment horizontal="center" vertical="center"/>
    </xf>
    <xf numFmtId="166" fontId="0" fillId="3" borderId="1" xfId="1" applyNumberFormat="1" applyFont="1" applyFill="1" applyBorder="1" applyAlignment="1">
      <alignment horizontal="center" vertical="center"/>
    </xf>
    <xf numFmtId="166" fontId="0" fillId="0" borderId="1" xfId="1" applyNumberFormat="1" applyFont="1" applyFill="1" applyBorder="1" applyAlignment="1">
      <alignment horizontal="center" vertical="center"/>
    </xf>
    <xf numFmtId="166" fontId="0" fillId="0" borderId="0" xfId="1" applyNumberFormat="1" applyFont="1"/>
    <xf numFmtId="166" fontId="0" fillId="2" borderId="1" xfId="1" applyNumberFormat="1" applyFont="1" applyFill="1" applyBorder="1"/>
    <xf numFmtId="166" fontId="0" fillId="0" borderId="0" xfId="0" applyNumberFormat="1"/>
    <xf numFmtId="166" fontId="0" fillId="0" borderId="0" xfId="0" applyNumberFormat="1" applyFill="1"/>
    <xf numFmtId="166" fontId="0" fillId="0" borderId="0" xfId="0" applyNumberFormat="1" applyAlignment="1">
      <alignment wrapText="1"/>
    </xf>
    <xf numFmtId="166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4" borderId="14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4" borderId="14" xfId="0" applyFill="1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166" fontId="0" fillId="0" borderId="1" xfId="0" applyNumberFormat="1" applyBorder="1" applyAlignment="1">
      <alignment horizontal="center" vertical="center"/>
    </xf>
    <xf numFmtId="166" fontId="0" fillId="0" borderId="1" xfId="1" applyNumberFormat="1" applyFont="1" applyBorder="1"/>
    <xf numFmtId="166" fontId="0" fillId="0" borderId="1" xfId="0" applyNumberFormat="1" applyBorder="1"/>
    <xf numFmtId="0" fontId="2" fillId="5" borderId="0" xfId="0" applyFont="1" applyFill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5" borderId="10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11" xfId="0" applyFill="1" applyBorder="1" applyAlignment="1">
      <alignment horizont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cash flow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'cash flow graphics'!$N$4</c:f>
              <c:strCache>
                <c:ptCount val="1"/>
                <c:pt idx="0">
                  <c:v>revenue flow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1"/>
              <c:layout>
                <c:manualLayout>
                  <c:x val="-2.7366023800539756E-2"/>
                  <c:y val="-0.1194804220900958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CF1-4145-A35B-AB098F2A8E36}"/>
                </c:ext>
              </c:extLst>
            </c:dLbl>
            <c:dLbl>
              <c:idx val="2"/>
              <c:layout>
                <c:manualLayout>
                  <c:x val="-6.0813386223421678E-3"/>
                  <c:y val="-8.655953720070705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CF1-4145-A35B-AB098F2A8E36}"/>
                </c:ext>
              </c:extLst>
            </c:dLbl>
            <c:dLbl>
              <c:idx val="3"/>
              <c:layout>
                <c:manualLayout>
                  <c:x val="-6.0813386223422233E-3"/>
                  <c:y val="-0.102350420483153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CF1-4145-A35B-AB098F2A8E36}"/>
                </c:ext>
              </c:extLst>
            </c:dLbl>
            <c:dLbl>
              <c:idx val="4"/>
              <c:layout>
                <c:manualLayout>
                  <c:x val="-1.5203346555855531E-2"/>
                  <c:y val="-0.1132347742246504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CF1-4145-A35B-AB098F2A8E36}"/>
                </c:ext>
              </c:extLst>
            </c:dLbl>
            <c:dLbl>
              <c:idx val="5"/>
              <c:layout>
                <c:manualLayout>
                  <c:x val="-1.3683011900269989E-2"/>
                  <c:y val="-0.3034862070812576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CF1-4145-A35B-AB098F2A8E36}"/>
                </c:ext>
              </c:extLst>
            </c:dLbl>
            <c:dLbl>
              <c:idx val="6"/>
              <c:layout>
                <c:manualLayout>
                  <c:x val="-6.0813386223421678E-3"/>
                  <c:y val="-0.1358069527023408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CF1-4145-A35B-AB098F2A8E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'cash flow graphics'!$O$3:$U$3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'cash flow graphics'!$O$4:$U$4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F1-4145-A35B-AB098F2A8E36}"/>
            </c:ext>
          </c:extLst>
        </c:ser>
        <c:ser>
          <c:idx val="1"/>
          <c:order val="1"/>
          <c:tx>
            <c:strRef>
              <c:f>'cash flow graphics'!$N$5</c:f>
              <c:strCache>
                <c:ptCount val="1"/>
                <c:pt idx="0">
                  <c:v>expenses flow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1.3683011900269878E-2"/>
                  <c:y val="-0.1629833413680432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CF1-4145-A35B-AB098F2A8E36}"/>
                </c:ext>
              </c:extLst>
            </c:dLbl>
            <c:dLbl>
              <c:idx val="1"/>
              <c:layout>
                <c:manualLayout>
                  <c:x val="1.2162677244684336E-2"/>
                  <c:y val="-0.17093748995661256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CF1-4145-A35B-AB098F2A8E36}"/>
                </c:ext>
              </c:extLst>
            </c:dLbl>
            <c:dLbl>
              <c:idx val="2"/>
              <c:layout>
                <c:manualLayout>
                  <c:x val="-1.5203346555855977E-3"/>
                  <c:y val="-0.1172536290106592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CF1-4145-A35B-AB098F2A8E36}"/>
                </c:ext>
              </c:extLst>
            </c:dLbl>
            <c:dLbl>
              <c:idx val="3"/>
              <c:layout>
                <c:manualLayout>
                  <c:x val="1.8244015867026502E-2"/>
                  <c:y val="-0.1140918099523273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CF1-4145-A35B-AB098F2A8E36}"/>
                </c:ext>
              </c:extLst>
            </c:dLbl>
            <c:dLbl>
              <c:idx val="4"/>
              <c:layout>
                <c:manualLayout>
                  <c:x val="-1.5203346555855419E-3"/>
                  <c:y val="-0.1358605174353205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CF1-4145-A35B-AB098F2A8E36}"/>
                </c:ext>
              </c:extLst>
            </c:dLbl>
            <c:dLbl>
              <c:idx val="5"/>
              <c:layout>
                <c:manualLayout>
                  <c:x val="-1.5203346555855419E-3"/>
                  <c:y val="-0.1543191386790936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CF1-4145-A35B-AB098F2A8E36}"/>
                </c:ext>
              </c:extLst>
            </c:dLbl>
            <c:dLbl>
              <c:idx val="6"/>
              <c:layout>
                <c:manualLayout>
                  <c:x val="1.3683011900269878E-2"/>
                  <c:y val="-0.1196946810220151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CF1-4145-A35B-AB098F2A8E3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'cash flow graphics'!$O$3:$U$3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'cash flow graphics'!$O$5:$U$5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F1-4145-A35B-AB098F2A8E36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100"/>
        <c:axId val="1264077775"/>
        <c:axId val="1264086511"/>
      </c:barChart>
      <c:catAx>
        <c:axId val="126407777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4086511"/>
        <c:crosses val="autoZero"/>
        <c:auto val="1"/>
        <c:lblAlgn val="ctr"/>
        <c:lblOffset val="100"/>
        <c:noMultiLvlLbl val="0"/>
      </c:catAx>
      <c:valAx>
        <c:axId val="126408651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407777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accumulated cash flow</a:t>
            </a:r>
          </a:p>
        </c:rich>
      </c:tx>
      <c:layout>
        <c:manualLayout>
          <c:xMode val="edge"/>
          <c:yMode val="edge"/>
          <c:x val="0.34934011373578305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'cash flow graphics'!$N$29</c:f>
              <c:strCache>
                <c:ptCount val="1"/>
                <c:pt idx="0">
                  <c:v>accumulated revenue</c:v>
                </c:pt>
              </c:strCache>
            </c:strRef>
          </c:tx>
          <c:spPr>
            <a:solidFill>
              <a:srgbClr val="0070C0"/>
            </a:solidFill>
            <a:ln w="9525" cap="flat" cmpd="sng" algn="ctr">
              <a:solidFill>
                <a:schemeClr val="accent1"/>
              </a:solidFill>
              <a:miter lim="800000"/>
            </a:ln>
            <a:effectLst>
              <a:glow rad="63500">
                <a:schemeClr val="accent1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'cash flow graphics'!$O$28:$U$28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'cash flow graphics'!$O$29:$U$29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A1-400B-A7A9-FEB2CE43CEF0}"/>
            </c:ext>
          </c:extLst>
        </c:ser>
        <c:ser>
          <c:idx val="1"/>
          <c:order val="1"/>
          <c:tx>
            <c:strRef>
              <c:f>'cash flow graphics'!$N$30</c:f>
              <c:strCache>
                <c:ptCount val="1"/>
                <c:pt idx="0">
                  <c:v>accumulated expenses</c:v>
                </c:pt>
              </c:strCache>
            </c:strRef>
          </c:tx>
          <c:spPr>
            <a:solidFill>
              <a:schemeClr val="accent2"/>
            </a:solidFill>
            <a:ln w="9525" cap="flat" cmpd="sng" algn="ctr">
              <a:solidFill>
                <a:schemeClr val="accent2"/>
              </a:solidFill>
              <a:miter lim="800000"/>
            </a:ln>
            <a:effectLst>
              <a:glow rad="63500">
                <a:schemeClr val="accent2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'cash flow graphics'!$O$28:$U$28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'cash flow graphics'!$O$30:$U$30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A1-400B-A7A9-FEB2CE43CEF0}"/>
            </c:ext>
          </c:extLst>
        </c:ser>
        <c:ser>
          <c:idx val="2"/>
          <c:order val="2"/>
          <c:tx>
            <c:strRef>
              <c:f>'cash flow graphics'!$N$31</c:f>
              <c:strCache>
                <c:ptCount val="1"/>
                <c:pt idx="0">
                  <c:v>results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9525" cap="flat" cmpd="sng" algn="ctr">
              <a:solidFill>
                <a:schemeClr val="accent3"/>
              </a:solidFill>
              <a:miter lim="800000"/>
            </a:ln>
            <a:effectLst>
              <a:glow rad="63500">
                <a:schemeClr val="accent3">
                  <a:satMod val="175000"/>
                  <a:alpha val="25000"/>
                </a:schemeClr>
              </a:glow>
            </a:effectLst>
          </c:spPr>
          <c:invertIfNegative val="0"/>
          <c:cat>
            <c:strRef>
              <c:f>'cash flow graphics'!$O$28:$U$28</c:f>
              <c:strCache>
                <c:ptCount val="7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  <c:pt idx="5">
                  <c:v>year 6</c:v>
                </c:pt>
                <c:pt idx="6">
                  <c:v>year 7</c:v>
                </c:pt>
              </c:strCache>
            </c:strRef>
          </c:cat>
          <c:val>
            <c:numRef>
              <c:f>'cash flow graphics'!$O$31:$U$31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A1-400B-A7A9-FEB2CE43C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1607823"/>
        <c:axId val="1241619055"/>
      </c:barChart>
      <c:catAx>
        <c:axId val="1241607823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1619055"/>
        <c:crosses val="autoZero"/>
        <c:auto val="1"/>
        <c:lblAlgn val="ctr"/>
        <c:lblOffset val="100"/>
        <c:noMultiLvlLbl val="0"/>
      </c:catAx>
      <c:valAx>
        <c:axId val="1241619055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out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41607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9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lt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cash flow'!A1"/><Relationship Id="rId3" Type="http://schemas.openxmlformats.org/officeDocument/2006/relationships/hyperlink" Target="#'revenue flow'!A1"/><Relationship Id="rId7" Type="http://schemas.openxmlformats.org/officeDocument/2006/relationships/hyperlink" Target="#'investment flow'!A1"/><Relationship Id="rId2" Type="http://schemas.openxmlformats.org/officeDocument/2006/relationships/hyperlink" Target="#'demand-year'!A1"/><Relationship Id="rId1" Type="http://schemas.openxmlformats.org/officeDocument/2006/relationships/hyperlink" Target="#assumptions!A1"/><Relationship Id="rId6" Type="http://schemas.openxmlformats.org/officeDocument/2006/relationships/hyperlink" Target="#'investment form'!A1"/><Relationship Id="rId5" Type="http://schemas.openxmlformats.org/officeDocument/2006/relationships/hyperlink" Target="#'cost flow'!A1"/><Relationship Id="rId10" Type="http://schemas.openxmlformats.org/officeDocument/2006/relationships/hyperlink" Target="#indicators!A1"/><Relationship Id="rId4" Type="http://schemas.openxmlformats.org/officeDocument/2006/relationships/hyperlink" Target="#'cost form'!A1"/><Relationship Id="rId9" Type="http://schemas.openxmlformats.org/officeDocument/2006/relationships/hyperlink" Target="#'cash flow graphics'!A1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tructions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intructions!A1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tructions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truction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tructions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tructions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tructions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tructions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tructions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tructions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truction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66675</xdr:rowOff>
    </xdr:from>
    <xdr:to>
      <xdr:col>2</xdr:col>
      <xdr:colOff>571500</xdr:colOff>
      <xdr:row>5</xdr:row>
      <xdr:rowOff>0</xdr:rowOff>
    </xdr:to>
    <xdr:sp macro="" textlink="">
      <xdr:nvSpPr>
        <xdr:cNvPr id="2" name="Retângulo 1">
          <a:hlinkClick xmlns:r="http://schemas.openxmlformats.org/officeDocument/2006/relationships" r:id="rId1"/>
        </xdr:cNvPr>
        <xdr:cNvSpPr/>
      </xdr:nvSpPr>
      <xdr:spPr>
        <a:xfrm>
          <a:off x="619125" y="495300"/>
          <a:ext cx="1171575" cy="504825"/>
        </a:xfrm>
        <a:prstGeom prst="rect">
          <a:avLst/>
        </a:prstGeom>
        <a:solidFill>
          <a:schemeClr val="accent2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assumptions</a:t>
          </a:r>
        </a:p>
      </xdr:txBody>
    </xdr:sp>
    <xdr:clientData/>
  </xdr:twoCellAnchor>
  <xdr:twoCellAnchor>
    <xdr:from>
      <xdr:col>1</xdr:col>
      <xdr:colOff>9525</xdr:colOff>
      <xdr:row>6</xdr:row>
      <xdr:rowOff>47625</xdr:rowOff>
    </xdr:from>
    <xdr:to>
      <xdr:col>2</xdr:col>
      <xdr:colOff>571500</xdr:colOff>
      <xdr:row>8</xdr:row>
      <xdr:rowOff>171450</xdr:rowOff>
    </xdr:to>
    <xdr:sp macro="" textlink="">
      <xdr:nvSpPr>
        <xdr:cNvPr id="3" name="Retângulo 2">
          <a:hlinkClick xmlns:r="http://schemas.openxmlformats.org/officeDocument/2006/relationships" r:id="rId2"/>
        </xdr:cNvPr>
        <xdr:cNvSpPr/>
      </xdr:nvSpPr>
      <xdr:spPr>
        <a:xfrm>
          <a:off x="619125" y="1238250"/>
          <a:ext cx="1171575" cy="5048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demand year</a:t>
          </a:r>
        </a:p>
      </xdr:txBody>
    </xdr:sp>
    <xdr:clientData/>
  </xdr:twoCellAnchor>
  <xdr:twoCellAnchor>
    <xdr:from>
      <xdr:col>2</xdr:col>
      <xdr:colOff>152400</xdr:colOff>
      <xdr:row>10</xdr:row>
      <xdr:rowOff>104775</xdr:rowOff>
    </xdr:from>
    <xdr:to>
      <xdr:col>4</xdr:col>
      <xdr:colOff>104775</xdr:colOff>
      <xdr:row>14</xdr:row>
      <xdr:rowOff>57150</xdr:rowOff>
    </xdr:to>
    <xdr:sp macro="" textlink="">
      <xdr:nvSpPr>
        <xdr:cNvPr id="4" name="Retângulo 3"/>
        <xdr:cNvSpPr/>
      </xdr:nvSpPr>
      <xdr:spPr>
        <a:xfrm>
          <a:off x="1371600" y="2057400"/>
          <a:ext cx="1171575" cy="71437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demand quarter</a:t>
          </a:r>
        </a:p>
      </xdr:txBody>
    </xdr:sp>
    <xdr:clientData/>
  </xdr:twoCellAnchor>
  <xdr:twoCellAnchor>
    <xdr:from>
      <xdr:col>5</xdr:col>
      <xdr:colOff>142875</xdr:colOff>
      <xdr:row>11</xdr:row>
      <xdr:rowOff>19050</xdr:rowOff>
    </xdr:from>
    <xdr:to>
      <xdr:col>7</xdr:col>
      <xdr:colOff>95250</xdr:colOff>
      <xdr:row>13</xdr:row>
      <xdr:rowOff>142875</xdr:rowOff>
    </xdr:to>
    <xdr:sp macro="" textlink="">
      <xdr:nvSpPr>
        <xdr:cNvPr id="5" name="Retângulo 4">
          <a:hlinkClick xmlns:r="http://schemas.openxmlformats.org/officeDocument/2006/relationships" r:id="rId3"/>
        </xdr:cNvPr>
        <xdr:cNvSpPr/>
      </xdr:nvSpPr>
      <xdr:spPr>
        <a:xfrm>
          <a:off x="3190875" y="2162175"/>
          <a:ext cx="1171575" cy="504825"/>
        </a:xfrm>
        <a:prstGeom prst="rect">
          <a:avLst/>
        </a:prstGeom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revenue</a:t>
          </a:r>
          <a:r>
            <a:rPr lang="en-US" sz="1400" baseline="0"/>
            <a:t> flow</a:t>
          </a:r>
          <a:endParaRPr lang="en-US" sz="1400"/>
        </a:p>
      </xdr:txBody>
    </xdr:sp>
    <xdr:clientData/>
  </xdr:twoCellAnchor>
  <xdr:twoCellAnchor>
    <xdr:from>
      <xdr:col>2</xdr:col>
      <xdr:colOff>247650</xdr:colOff>
      <xdr:row>15</xdr:row>
      <xdr:rowOff>90488</xdr:rowOff>
    </xdr:from>
    <xdr:to>
      <xdr:col>4</xdr:col>
      <xdr:colOff>200025</xdr:colOff>
      <xdr:row>18</xdr:row>
      <xdr:rowOff>23813</xdr:rowOff>
    </xdr:to>
    <xdr:sp macro="" textlink="">
      <xdr:nvSpPr>
        <xdr:cNvPr id="6" name="Retângulo 5">
          <a:hlinkClick xmlns:r="http://schemas.openxmlformats.org/officeDocument/2006/relationships" r:id="rId4"/>
        </xdr:cNvPr>
        <xdr:cNvSpPr/>
      </xdr:nvSpPr>
      <xdr:spPr>
        <a:xfrm>
          <a:off x="1466850" y="2995613"/>
          <a:ext cx="1171575" cy="504825"/>
        </a:xfrm>
        <a:prstGeom prst="rect">
          <a:avLst/>
        </a:prstGeom>
        <a:solidFill>
          <a:srgbClr val="FF000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cost form</a:t>
          </a:r>
        </a:p>
      </xdr:txBody>
    </xdr:sp>
    <xdr:clientData/>
  </xdr:twoCellAnchor>
  <xdr:twoCellAnchor>
    <xdr:from>
      <xdr:col>5</xdr:col>
      <xdr:colOff>228600</xdr:colOff>
      <xdr:row>15</xdr:row>
      <xdr:rowOff>90488</xdr:rowOff>
    </xdr:from>
    <xdr:to>
      <xdr:col>7</xdr:col>
      <xdr:colOff>180975</xdr:colOff>
      <xdr:row>18</xdr:row>
      <xdr:rowOff>23813</xdr:rowOff>
    </xdr:to>
    <xdr:sp macro="" textlink="">
      <xdr:nvSpPr>
        <xdr:cNvPr id="7" name="Retângulo 6">
          <a:hlinkClick xmlns:r="http://schemas.openxmlformats.org/officeDocument/2006/relationships" r:id="rId5"/>
        </xdr:cNvPr>
        <xdr:cNvSpPr/>
      </xdr:nvSpPr>
      <xdr:spPr>
        <a:xfrm>
          <a:off x="3276600" y="2995613"/>
          <a:ext cx="1171575" cy="504825"/>
        </a:xfrm>
        <a:prstGeom prst="rect">
          <a:avLst/>
        </a:prstGeom>
        <a:solidFill>
          <a:srgbClr val="FF0000"/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cost flow</a:t>
          </a:r>
        </a:p>
      </xdr:txBody>
    </xdr:sp>
    <xdr:clientData/>
  </xdr:twoCellAnchor>
  <xdr:twoCellAnchor>
    <xdr:from>
      <xdr:col>2</xdr:col>
      <xdr:colOff>190500</xdr:colOff>
      <xdr:row>19</xdr:row>
      <xdr:rowOff>28575</xdr:rowOff>
    </xdr:from>
    <xdr:to>
      <xdr:col>4</xdr:col>
      <xdr:colOff>142875</xdr:colOff>
      <xdr:row>22</xdr:row>
      <xdr:rowOff>142875</xdr:rowOff>
    </xdr:to>
    <xdr:sp macro="" textlink="">
      <xdr:nvSpPr>
        <xdr:cNvPr id="8" name="Retângulo 7">
          <a:hlinkClick xmlns:r="http://schemas.openxmlformats.org/officeDocument/2006/relationships" r:id="rId6"/>
        </xdr:cNvPr>
        <xdr:cNvSpPr/>
      </xdr:nvSpPr>
      <xdr:spPr>
        <a:xfrm>
          <a:off x="1409700" y="4410075"/>
          <a:ext cx="1171575" cy="685800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investment form</a:t>
          </a:r>
        </a:p>
      </xdr:txBody>
    </xdr:sp>
    <xdr:clientData/>
  </xdr:twoCellAnchor>
  <xdr:twoCellAnchor>
    <xdr:from>
      <xdr:col>5</xdr:col>
      <xdr:colOff>209550</xdr:colOff>
      <xdr:row>19</xdr:row>
      <xdr:rowOff>28575</xdr:rowOff>
    </xdr:from>
    <xdr:to>
      <xdr:col>7</xdr:col>
      <xdr:colOff>161925</xdr:colOff>
      <xdr:row>22</xdr:row>
      <xdr:rowOff>142875</xdr:rowOff>
    </xdr:to>
    <xdr:sp macro="" textlink="">
      <xdr:nvSpPr>
        <xdr:cNvPr id="9" name="Retângulo 8">
          <a:hlinkClick xmlns:r="http://schemas.openxmlformats.org/officeDocument/2006/relationships" r:id="rId7"/>
        </xdr:cNvPr>
        <xdr:cNvSpPr/>
      </xdr:nvSpPr>
      <xdr:spPr>
        <a:xfrm>
          <a:off x="3257550" y="4410075"/>
          <a:ext cx="1171575" cy="685800"/>
        </a:xfrm>
        <a:prstGeom prst="rect">
          <a:avLst/>
        </a:prstGeom>
        <a:solidFill>
          <a:schemeClr val="accent6">
            <a:lumMod val="75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investment flow</a:t>
          </a:r>
        </a:p>
      </xdr:txBody>
    </xdr:sp>
    <xdr:clientData/>
  </xdr:twoCellAnchor>
  <xdr:twoCellAnchor>
    <xdr:from>
      <xdr:col>8</xdr:col>
      <xdr:colOff>209550</xdr:colOff>
      <xdr:row>15</xdr:row>
      <xdr:rowOff>90488</xdr:rowOff>
    </xdr:from>
    <xdr:to>
      <xdr:col>10</xdr:col>
      <xdr:colOff>161925</xdr:colOff>
      <xdr:row>18</xdr:row>
      <xdr:rowOff>23813</xdr:rowOff>
    </xdr:to>
    <xdr:sp macro="" textlink="">
      <xdr:nvSpPr>
        <xdr:cNvPr id="10" name="Retângulo 9">
          <a:hlinkClick xmlns:r="http://schemas.openxmlformats.org/officeDocument/2006/relationships" r:id="rId8"/>
        </xdr:cNvPr>
        <xdr:cNvSpPr/>
      </xdr:nvSpPr>
      <xdr:spPr>
        <a:xfrm>
          <a:off x="5086350" y="2995613"/>
          <a:ext cx="1171575" cy="504825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cash flow</a:t>
          </a:r>
        </a:p>
      </xdr:txBody>
    </xdr:sp>
    <xdr:clientData/>
  </xdr:twoCellAnchor>
  <xdr:twoCellAnchor>
    <xdr:from>
      <xdr:col>11</xdr:col>
      <xdr:colOff>276225</xdr:colOff>
      <xdr:row>14</xdr:row>
      <xdr:rowOff>180975</xdr:rowOff>
    </xdr:from>
    <xdr:to>
      <xdr:col>13</xdr:col>
      <xdr:colOff>228600</xdr:colOff>
      <xdr:row>18</xdr:row>
      <xdr:rowOff>123825</xdr:rowOff>
    </xdr:to>
    <xdr:sp macro="" textlink="">
      <xdr:nvSpPr>
        <xdr:cNvPr id="11" name="Retângulo 10">
          <a:hlinkClick xmlns:r="http://schemas.openxmlformats.org/officeDocument/2006/relationships" r:id="rId9"/>
        </xdr:cNvPr>
        <xdr:cNvSpPr/>
      </xdr:nvSpPr>
      <xdr:spPr>
        <a:xfrm>
          <a:off x="6981825" y="2895600"/>
          <a:ext cx="1171575" cy="704850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cash flow graphics</a:t>
          </a:r>
        </a:p>
      </xdr:txBody>
    </xdr:sp>
    <xdr:clientData/>
  </xdr:twoCellAnchor>
  <xdr:twoCellAnchor>
    <xdr:from>
      <xdr:col>13</xdr:col>
      <xdr:colOff>438150</xdr:colOff>
      <xdr:row>19</xdr:row>
      <xdr:rowOff>33338</xdr:rowOff>
    </xdr:from>
    <xdr:to>
      <xdr:col>15</xdr:col>
      <xdr:colOff>390525</xdr:colOff>
      <xdr:row>21</xdr:row>
      <xdr:rowOff>157163</xdr:rowOff>
    </xdr:to>
    <xdr:sp macro="" textlink="">
      <xdr:nvSpPr>
        <xdr:cNvPr id="12" name="Retângulo 11">
          <a:hlinkClick xmlns:r="http://schemas.openxmlformats.org/officeDocument/2006/relationships" r:id="rId10"/>
        </xdr:cNvPr>
        <xdr:cNvSpPr/>
      </xdr:nvSpPr>
      <xdr:spPr>
        <a:xfrm>
          <a:off x="8362950" y="3700463"/>
          <a:ext cx="1171575" cy="504825"/>
        </a:xfrm>
        <a:prstGeom prst="rect">
          <a:avLst/>
        </a:prstGeom>
        <a:solidFill>
          <a:schemeClr val="tx1">
            <a:lumMod val="50000"/>
            <a:lumOff val="5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/>
            <a:t>indicators</a:t>
          </a:r>
        </a:p>
      </xdr:txBody>
    </xdr:sp>
    <xdr:clientData/>
  </xdr:twoCellAnchor>
  <xdr:twoCellAnchor>
    <xdr:from>
      <xdr:col>1</xdr:col>
      <xdr:colOff>9524</xdr:colOff>
      <xdr:row>3</xdr:row>
      <xdr:rowOff>128587</xdr:rowOff>
    </xdr:from>
    <xdr:to>
      <xdr:col>2</xdr:col>
      <xdr:colOff>152399</xdr:colOff>
      <xdr:row>12</xdr:row>
      <xdr:rowOff>80962</xdr:rowOff>
    </xdr:to>
    <xdr:cxnSp macro="">
      <xdr:nvCxnSpPr>
        <xdr:cNvPr id="16" name="Conector Angulado 15"/>
        <xdr:cNvCxnSpPr>
          <a:stCxn id="2" idx="1"/>
          <a:endCxn id="4" idx="1"/>
        </xdr:cNvCxnSpPr>
      </xdr:nvCxnSpPr>
      <xdr:spPr>
        <a:xfrm rot="10800000" flipH="1" flipV="1">
          <a:off x="619124" y="747712"/>
          <a:ext cx="752475" cy="1666875"/>
        </a:xfrm>
        <a:prstGeom prst="bentConnector3">
          <a:avLst>
            <a:gd name="adj1" fmla="val -30380"/>
          </a:avLst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571500</xdr:colOff>
      <xdr:row>7</xdr:row>
      <xdr:rowOff>109538</xdr:rowOff>
    </xdr:from>
    <xdr:to>
      <xdr:col>3</xdr:col>
      <xdr:colOff>128588</xdr:colOff>
      <xdr:row>10</xdr:row>
      <xdr:rowOff>104775</xdr:rowOff>
    </xdr:to>
    <xdr:cxnSp macro="">
      <xdr:nvCxnSpPr>
        <xdr:cNvPr id="19" name="Conector Angulado 18"/>
        <xdr:cNvCxnSpPr>
          <a:stCxn id="3" idx="3"/>
          <a:endCxn id="4" idx="0"/>
        </xdr:cNvCxnSpPr>
      </xdr:nvCxnSpPr>
      <xdr:spPr>
        <a:xfrm>
          <a:off x="1790700" y="1490663"/>
          <a:ext cx="166688" cy="566737"/>
        </a:xfrm>
        <a:prstGeom prst="bentConnector2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12</xdr:row>
      <xdr:rowOff>80963</xdr:rowOff>
    </xdr:from>
    <xdr:to>
      <xdr:col>5</xdr:col>
      <xdr:colOff>142875</xdr:colOff>
      <xdr:row>12</xdr:row>
      <xdr:rowOff>80963</xdr:rowOff>
    </xdr:to>
    <xdr:cxnSp macro="">
      <xdr:nvCxnSpPr>
        <xdr:cNvPr id="23" name="Conector de Seta Reta 22"/>
        <xdr:cNvCxnSpPr>
          <a:stCxn id="4" idx="3"/>
          <a:endCxn id="5" idx="1"/>
        </xdr:cNvCxnSpPr>
      </xdr:nvCxnSpPr>
      <xdr:spPr>
        <a:xfrm>
          <a:off x="2543175" y="2414588"/>
          <a:ext cx="647700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16</xdr:row>
      <xdr:rowOff>152401</xdr:rowOff>
    </xdr:from>
    <xdr:to>
      <xdr:col>5</xdr:col>
      <xdr:colOff>228600</xdr:colOff>
      <xdr:row>16</xdr:row>
      <xdr:rowOff>152401</xdr:rowOff>
    </xdr:to>
    <xdr:cxnSp macro="">
      <xdr:nvCxnSpPr>
        <xdr:cNvPr id="24" name="Conector de Seta Reta 23"/>
        <xdr:cNvCxnSpPr>
          <a:stCxn id="6" idx="3"/>
          <a:endCxn id="7" idx="1"/>
        </xdr:cNvCxnSpPr>
      </xdr:nvCxnSpPr>
      <xdr:spPr>
        <a:xfrm>
          <a:off x="2638425" y="3248026"/>
          <a:ext cx="638175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142875</xdr:colOff>
      <xdr:row>20</xdr:row>
      <xdr:rowOff>180975</xdr:rowOff>
    </xdr:from>
    <xdr:to>
      <xdr:col>5</xdr:col>
      <xdr:colOff>209550</xdr:colOff>
      <xdr:row>20</xdr:row>
      <xdr:rowOff>180975</xdr:rowOff>
    </xdr:to>
    <xdr:cxnSp macro="">
      <xdr:nvCxnSpPr>
        <xdr:cNvPr id="27" name="Conector de Seta Reta 26"/>
        <xdr:cNvCxnSpPr>
          <a:stCxn id="8" idx="3"/>
          <a:endCxn id="9" idx="1"/>
        </xdr:cNvCxnSpPr>
      </xdr:nvCxnSpPr>
      <xdr:spPr>
        <a:xfrm>
          <a:off x="2581275" y="4038600"/>
          <a:ext cx="676275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180975</xdr:colOff>
      <xdr:row>16</xdr:row>
      <xdr:rowOff>152401</xdr:rowOff>
    </xdr:from>
    <xdr:to>
      <xdr:col>8</xdr:col>
      <xdr:colOff>209550</xdr:colOff>
      <xdr:row>16</xdr:row>
      <xdr:rowOff>152401</xdr:rowOff>
    </xdr:to>
    <xdr:cxnSp macro="">
      <xdr:nvCxnSpPr>
        <xdr:cNvPr id="30" name="Conector de Seta Reta 29"/>
        <xdr:cNvCxnSpPr>
          <a:stCxn id="7" idx="3"/>
          <a:endCxn id="10" idx="1"/>
        </xdr:cNvCxnSpPr>
      </xdr:nvCxnSpPr>
      <xdr:spPr>
        <a:xfrm>
          <a:off x="4448175" y="3248026"/>
          <a:ext cx="638175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219075</xdr:colOff>
      <xdr:row>16</xdr:row>
      <xdr:rowOff>152400</xdr:rowOff>
    </xdr:from>
    <xdr:to>
      <xdr:col>11</xdr:col>
      <xdr:colOff>276225</xdr:colOff>
      <xdr:row>16</xdr:row>
      <xdr:rowOff>152400</xdr:rowOff>
    </xdr:to>
    <xdr:cxnSp macro="">
      <xdr:nvCxnSpPr>
        <xdr:cNvPr id="35" name="Conector de Seta Reta 34"/>
        <xdr:cNvCxnSpPr>
          <a:endCxn id="11" idx="1"/>
        </xdr:cNvCxnSpPr>
      </xdr:nvCxnSpPr>
      <xdr:spPr>
        <a:xfrm>
          <a:off x="6315075" y="3248025"/>
          <a:ext cx="666750" cy="0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228600</xdr:colOff>
      <xdr:row>16</xdr:row>
      <xdr:rowOff>152400</xdr:rowOff>
    </xdr:from>
    <xdr:to>
      <xdr:col>14</xdr:col>
      <xdr:colOff>414338</xdr:colOff>
      <xdr:row>19</xdr:row>
      <xdr:rowOff>33338</xdr:rowOff>
    </xdr:to>
    <xdr:cxnSp macro="">
      <xdr:nvCxnSpPr>
        <xdr:cNvPr id="38" name="Conector Angulado 37"/>
        <xdr:cNvCxnSpPr>
          <a:stCxn id="11" idx="3"/>
          <a:endCxn id="12" idx="0"/>
        </xdr:cNvCxnSpPr>
      </xdr:nvCxnSpPr>
      <xdr:spPr>
        <a:xfrm>
          <a:off x="8153400" y="3248025"/>
          <a:ext cx="795338" cy="452438"/>
        </a:xfrm>
        <a:prstGeom prst="bentConnector2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185738</xdr:colOff>
      <xdr:row>18</xdr:row>
      <xdr:rowOff>23813</xdr:rowOff>
    </xdr:from>
    <xdr:to>
      <xdr:col>13</xdr:col>
      <xdr:colOff>438150</xdr:colOff>
      <xdr:row>20</xdr:row>
      <xdr:rowOff>95251</xdr:rowOff>
    </xdr:to>
    <xdr:cxnSp macro="">
      <xdr:nvCxnSpPr>
        <xdr:cNvPr id="42" name="Conector Angulado 41"/>
        <xdr:cNvCxnSpPr>
          <a:stCxn id="10" idx="2"/>
          <a:endCxn id="12" idx="1"/>
        </xdr:cNvCxnSpPr>
      </xdr:nvCxnSpPr>
      <xdr:spPr>
        <a:xfrm rot="16200000" flipH="1">
          <a:off x="6791325" y="2381251"/>
          <a:ext cx="452438" cy="2690812"/>
        </a:xfrm>
        <a:prstGeom prst="bentConnector2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95250</xdr:colOff>
      <xdr:row>12</xdr:row>
      <xdr:rowOff>80963</xdr:rowOff>
    </xdr:from>
    <xdr:to>
      <xdr:col>9</xdr:col>
      <xdr:colOff>185738</xdr:colOff>
      <xdr:row>15</xdr:row>
      <xdr:rowOff>90488</xdr:rowOff>
    </xdr:to>
    <xdr:cxnSp macro="">
      <xdr:nvCxnSpPr>
        <xdr:cNvPr id="45" name="Conector Angulado 44"/>
        <xdr:cNvCxnSpPr>
          <a:stCxn id="5" idx="3"/>
          <a:endCxn id="10" idx="0"/>
        </xdr:cNvCxnSpPr>
      </xdr:nvCxnSpPr>
      <xdr:spPr>
        <a:xfrm>
          <a:off x="4362450" y="2414588"/>
          <a:ext cx="1309688" cy="581025"/>
        </a:xfrm>
        <a:prstGeom prst="bentConnector2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161925</xdr:colOff>
      <xdr:row>18</xdr:row>
      <xdr:rowOff>38100</xdr:rowOff>
    </xdr:from>
    <xdr:to>
      <xdr:col>8</xdr:col>
      <xdr:colOff>247650</xdr:colOff>
      <xdr:row>20</xdr:row>
      <xdr:rowOff>180975</xdr:rowOff>
    </xdr:to>
    <xdr:cxnSp macro="">
      <xdr:nvCxnSpPr>
        <xdr:cNvPr id="48" name="Conector de Seta Reta 47"/>
        <xdr:cNvCxnSpPr>
          <a:stCxn id="9" idx="3"/>
        </xdr:cNvCxnSpPr>
      </xdr:nvCxnSpPr>
      <xdr:spPr>
        <a:xfrm flipV="1">
          <a:off x="4429125" y="3514725"/>
          <a:ext cx="695325" cy="523875"/>
        </a:xfrm>
        <a:prstGeom prst="straightConnector1">
          <a:avLst/>
        </a:prstGeom>
        <a:ln w="28575">
          <a:solidFill>
            <a:sysClr val="windowText" lastClr="00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257175</xdr:colOff>
      <xdr:row>2</xdr:row>
      <xdr:rowOff>123825</xdr:rowOff>
    </xdr:from>
    <xdr:to>
      <xdr:col>11</xdr:col>
      <xdr:colOff>323850</xdr:colOff>
      <xdr:row>5</xdr:row>
      <xdr:rowOff>114300</xdr:rowOff>
    </xdr:to>
    <xdr:sp macro="" textlink="">
      <xdr:nvSpPr>
        <xdr:cNvPr id="7" name="Seta para a Esquerda 6">
          <a:hlinkClick xmlns:r="http://schemas.openxmlformats.org/officeDocument/2006/relationships" r:id="rId1"/>
        </xdr:cNvPr>
        <xdr:cNvSpPr/>
      </xdr:nvSpPr>
      <xdr:spPr>
        <a:xfrm>
          <a:off x="7219950" y="504825"/>
          <a:ext cx="1285875" cy="561975"/>
        </a:xfrm>
        <a:prstGeom prst="leftArrow">
          <a:avLst/>
        </a:prstGeom>
        <a:solidFill>
          <a:srgbClr val="FFFF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back</a:t>
          </a:r>
          <a:r>
            <a:rPr lang="en-US" sz="1100" baseline="0">
              <a:solidFill>
                <a:sysClr val="windowText" lastClr="000000"/>
              </a:solidFill>
            </a:rPr>
            <a:t> intructions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180974</xdr:colOff>
      <xdr:row>24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12</xdr:col>
      <xdr:colOff>190500</xdr:colOff>
      <xdr:row>45</xdr:row>
      <xdr:rowOff>57150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390525</xdr:colOff>
      <xdr:row>32</xdr:row>
      <xdr:rowOff>85725</xdr:rowOff>
    </xdr:from>
    <xdr:to>
      <xdr:col>14</xdr:col>
      <xdr:colOff>28575</xdr:colOff>
      <xdr:row>35</xdr:row>
      <xdr:rowOff>76200</xdr:rowOff>
    </xdr:to>
    <xdr:sp macro="" textlink="">
      <xdr:nvSpPr>
        <xdr:cNvPr id="4" name="Seta para a Esquerda 3">
          <a:hlinkClick xmlns:r="http://schemas.openxmlformats.org/officeDocument/2006/relationships" r:id="rId3"/>
        </xdr:cNvPr>
        <xdr:cNvSpPr/>
      </xdr:nvSpPr>
      <xdr:spPr>
        <a:xfrm>
          <a:off x="9172575" y="6219825"/>
          <a:ext cx="1285875" cy="561975"/>
        </a:xfrm>
        <a:prstGeom prst="leftArrow">
          <a:avLst/>
        </a:prstGeom>
        <a:solidFill>
          <a:srgbClr val="FFFF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back</a:t>
          </a:r>
          <a:r>
            <a:rPr lang="en-US" sz="1100" baseline="0">
              <a:solidFill>
                <a:sysClr val="windowText" lastClr="000000"/>
              </a:solidFill>
            </a:rPr>
            <a:t> intructions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13</xdr:col>
      <xdr:colOff>123825</xdr:colOff>
      <xdr:row>6</xdr:row>
      <xdr:rowOff>133350</xdr:rowOff>
    </xdr:from>
    <xdr:to>
      <xdr:col>13</xdr:col>
      <xdr:colOff>1409700</xdr:colOff>
      <xdr:row>9</xdr:row>
      <xdr:rowOff>123825</xdr:rowOff>
    </xdr:to>
    <xdr:sp macro="" textlink="">
      <xdr:nvSpPr>
        <xdr:cNvPr id="5" name="Seta para a Esquerda 4">
          <a:hlinkClick xmlns:r="http://schemas.openxmlformats.org/officeDocument/2006/relationships" r:id="rId3"/>
        </xdr:cNvPr>
        <xdr:cNvSpPr/>
      </xdr:nvSpPr>
      <xdr:spPr>
        <a:xfrm>
          <a:off x="8905875" y="1295400"/>
          <a:ext cx="1285875" cy="561975"/>
        </a:xfrm>
        <a:prstGeom prst="leftArrow">
          <a:avLst/>
        </a:prstGeom>
        <a:solidFill>
          <a:srgbClr val="FFFF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back</a:t>
          </a:r>
          <a:r>
            <a:rPr lang="en-US" sz="1100" baseline="0">
              <a:solidFill>
                <a:sysClr val="windowText" lastClr="000000"/>
              </a:solidFill>
            </a:rPr>
            <a:t> intructions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142875</xdr:rowOff>
    </xdr:from>
    <xdr:to>
      <xdr:col>5</xdr:col>
      <xdr:colOff>66675</xdr:colOff>
      <xdr:row>3</xdr:row>
      <xdr:rowOff>133350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3990975" y="142875"/>
          <a:ext cx="1285875" cy="561975"/>
        </a:xfrm>
        <a:prstGeom prst="leftArrow">
          <a:avLst/>
        </a:prstGeom>
        <a:solidFill>
          <a:srgbClr val="FFFF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back</a:t>
          </a:r>
          <a:r>
            <a:rPr lang="en-US" sz="1100" baseline="0">
              <a:solidFill>
                <a:sysClr val="windowText" lastClr="000000"/>
              </a:solidFill>
            </a:rPr>
            <a:t> intructions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1257300</xdr:colOff>
      <xdr:row>13</xdr:row>
      <xdr:rowOff>114300</xdr:rowOff>
    </xdr:from>
    <xdr:to>
      <xdr:col>1</xdr:col>
      <xdr:colOff>419100</xdr:colOff>
      <xdr:row>16</xdr:row>
      <xdr:rowOff>104775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1257300" y="2886075"/>
          <a:ext cx="1485900" cy="561975"/>
        </a:xfrm>
        <a:prstGeom prst="leftArrow">
          <a:avLst/>
        </a:prstGeom>
        <a:solidFill>
          <a:srgbClr val="FFFF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back</a:t>
          </a:r>
          <a:r>
            <a:rPr lang="en-US" sz="1100" baseline="0">
              <a:solidFill>
                <a:sysClr val="windowText" lastClr="000000"/>
              </a:solidFill>
            </a:rPr>
            <a:t> to intructions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514350</xdr:colOff>
      <xdr:row>10</xdr:row>
      <xdr:rowOff>123825</xdr:rowOff>
    </xdr:from>
    <xdr:to>
      <xdr:col>2</xdr:col>
      <xdr:colOff>304800</xdr:colOff>
      <xdr:row>13</xdr:row>
      <xdr:rowOff>114300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514350" y="2247900"/>
          <a:ext cx="1524000" cy="561975"/>
        </a:xfrm>
        <a:prstGeom prst="leftArrow">
          <a:avLst/>
        </a:prstGeom>
        <a:solidFill>
          <a:srgbClr val="FFFF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back</a:t>
          </a:r>
          <a:r>
            <a:rPr lang="en-US" sz="1100" baseline="0">
              <a:solidFill>
                <a:sysClr val="windowText" lastClr="000000"/>
              </a:solidFill>
            </a:rPr>
            <a:t> to intructions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7</xdr:row>
      <xdr:rowOff>76200</xdr:rowOff>
    </xdr:from>
    <xdr:to>
      <xdr:col>1</xdr:col>
      <xdr:colOff>171450</xdr:colOff>
      <xdr:row>10</xdr:row>
      <xdr:rowOff>66675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142875" y="2190750"/>
          <a:ext cx="1285875" cy="561975"/>
        </a:xfrm>
        <a:prstGeom prst="leftArrow">
          <a:avLst/>
        </a:prstGeom>
        <a:solidFill>
          <a:srgbClr val="FFFF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back</a:t>
          </a:r>
          <a:r>
            <a:rPr lang="en-US" sz="1100" baseline="0">
              <a:solidFill>
                <a:sysClr val="windowText" lastClr="000000"/>
              </a:solidFill>
            </a:rPr>
            <a:t> intructions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12</xdr:row>
      <xdr:rowOff>142875</xdr:rowOff>
    </xdr:from>
    <xdr:to>
      <xdr:col>1</xdr:col>
      <xdr:colOff>419100</xdr:colOff>
      <xdr:row>15</xdr:row>
      <xdr:rowOff>133350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257175" y="2447925"/>
          <a:ext cx="1285875" cy="561975"/>
        </a:xfrm>
        <a:prstGeom prst="leftArrow">
          <a:avLst/>
        </a:prstGeom>
        <a:solidFill>
          <a:srgbClr val="FFFF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back</a:t>
          </a:r>
          <a:r>
            <a:rPr lang="en-US" sz="1100" baseline="0">
              <a:solidFill>
                <a:sysClr val="windowText" lastClr="000000"/>
              </a:solidFill>
            </a:rPr>
            <a:t> intructions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</xdr:col>
      <xdr:colOff>9525</xdr:colOff>
      <xdr:row>13</xdr:row>
      <xdr:rowOff>28575</xdr:rowOff>
    </xdr:from>
    <xdr:to>
      <xdr:col>6</xdr:col>
      <xdr:colOff>581025</xdr:colOff>
      <xdr:row>18</xdr:row>
      <xdr:rowOff>171450</xdr:rowOff>
    </xdr:to>
    <xdr:sp macro="" textlink="">
      <xdr:nvSpPr>
        <xdr:cNvPr id="3" name="Retângulo 2"/>
        <xdr:cNvSpPr/>
      </xdr:nvSpPr>
      <xdr:spPr>
        <a:xfrm>
          <a:off x="4686300" y="2524125"/>
          <a:ext cx="1419225" cy="109537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price increase is</a:t>
          </a:r>
          <a:r>
            <a:rPr lang="en-US" sz="1100" baseline="0">
              <a:solidFill>
                <a:sysClr val="windowText" lastClr="000000"/>
              </a:solidFill>
            </a:rPr>
            <a:t> only in the quarter of the increase and nothing more</a:t>
          </a:r>
          <a:r>
            <a:rPr lang="en-US" sz="1100">
              <a:solidFill>
                <a:sysClr val="windowText" lastClr="000000"/>
              </a:solidFill>
            </a:rPr>
            <a:t>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</xdr:row>
      <xdr:rowOff>123825</xdr:rowOff>
    </xdr:from>
    <xdr:to>
      <xdr:col>6</xdr:col>
      <xdr:colOff>447675</xdr:colOff>
      <xdr:row>4</xdr:row>
      <xdr:rowOff>114300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11239500" y="361950"/>
          <a:ext cx="1285875" cy="561975"/>
        </a:xfrm>
        <a:prstGeom prst="leftArrow">
          <a:avLst/>
        </a:prstGeom>
        <a:solidFill>
          <a:srgbClr val="FFFF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back</a:t>
          </a:r>
          <a:r>
            <a:rPr lang="en-US" sz="1100" baseline="0">
              <a:solidFill>
                <a:sysClr val="windowText" lastClr="000000"/>
              </a:solidFill>
            </a:rPr>
            <a:t> intructions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9525</xdr:rowOff>
    </xdr:from>
    <xdr:to>
      <xdr:col>1</xdr:col>
      <xdr:colOff>285750</xdr:colOff>
      <xdr:row>17</xdr:row>
      <xdr:rowOff>0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123825" y="2314575"/>
          <a:ext cx="1285875" cy="561975"/>
        </a:xfrm>
        <a:prstGeom prst="leftArrow">
          <a:avLst/>
        </a:prstGeom>
        <a:solidFill>
          <a:srgbClr val="FFFF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back</a:t>
          </a:r>
          <a:r>
            <a:rPr lang="en-US" sz="1100" baseline="0">
              <a:solidFill>
                <a:sysClr val="windowText" lastClr="000000"/>
              </a:solidFill>
            </a:rPr>
            <a:t> intructions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5</xdr:row>
      <xdr:rowOff>123826</xdr:rowOff>
    </xdr:from>
    <xdr:to>
      <xdr:col>8</xdr:col>
      <xdr:colOff>209550</xdr:colOff>
      <xdr:row>9</xdr:row>
      <xdr:rowOff>123826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9925050" y="1885951"/>
          <a:ext cx="1485900" cy="762000"/>
        </a:xfrm>
        <a:prstGeom prst="leftArrow">
          <a:avLst/>
        </a:prstGeom>
        <a:solidFill>
          <a:srgbClr val="FFFF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back</a:t>
          </a:r>
          <a:r>
            <a:rPr lang="en-US" sz="1100" baseline="0">
              <a:solidFill>
                <a:sysClr val="windowText" lastClr="000000"/>
              </a:solidFill>
            </a:rPr>
            <a:t> to intructions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13</xdr:row>
      <xdr:rowOff>171450</xdr:rowOff>
    </xdr:from>
    <xdr:to>
      <xdr:col>0</xdr:col>
      <xdr:colOff>1457325</xdr:colOff>
      <xdr:row>16</xdr:row>
      <xdr:rowOff>161925</xdr:rowOff>
    </xdr:to>
    <xdr:sp macro="" textlink="">
      <xdr:nvSpPr>
        <xdr:cNvPr id="2" name="Seta para a Esquerda 1">
          <a:hlinkClick xmlns:r="http://schemas.openxmlformats.org/officeDocument/2006/relationships" r:id="rId1"/>
        </xdr:cNvPr>
        <xdr:cNvSpPr/>
      </xdr:nvSpPr>
      <xdr:spPr>
        <a:xfrm>
          <a:off x="171450" y="4000500"/>
          <a:ext cx="1285875" cy="561975"/>
        </a:xfrm>
        <a:prstGeom prst="leftArrow">
          <a:avLst/>
        </a:prstGeom>
        <a:solidFill>
          <a:srgbClr val="FFFF00"/>
        </a:solidFill>
        <a:ln>
          <a:noFill/>
        </a:ln>
        <a:effectLst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ysClr val="windowText" lastClr="000000"/>
              </a:solidFill>
            </a:rPr>
            <a:t>back</a:t>
          </a:r>
          <a:r>
            <a:rPr lang="en-US" sz="1100" baseline="0">
              <a:solidFill>
                <a:sysClr val="windowText" lastClr="000000"/>
              </a:solidFill>
            </a:rPr>
            <a:t> intructions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>
        <a:ln w="28575">
          <a:solidFill>
            <a:sysClr val="windowText" lastClr="000000"/>
          </a:solidFill>
          <a:tailEnd type="triangle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1"/>
  <sheetViews>
    <sheetView workbookViewId="0">
      <pane ySplit="1" topLeftCell="A2" activePane="bottomLeft" state="frozen"/>
      <selection pane="bottomLeft" sqref="A1:H1"/>
    </sheetView>
  </sheetViews>
  <sheetFormatPr defaultRowHeight="15" x14ac:dyDescent="0.25"/>
  <sheetData>
    <row r="1" spans="1:8" ht="18.75" x14ac:dyDescent="0.3">
      <c r="A1" s="48" t="s">
        <v>90</v>
      </c>
      <c r="B1" s="48"/>
      <c r="C1" s="48"/>
      <c r="D1" s="48"/>
      <c r="E1" s="48"/>
      <c r="F1" s="48"/>
      <c r="G1" s="48"/>
      <c r="H1" s="48"/>
    </row>
  </sheetData>
  <mergeCells count="1">
    <mergeCell ref="A1:H1"/>
  </mergeCells>
  <pageMargins left="0.511811024" right="0.511811024" top="0.78740157499999996" bottom="0.78740157499999996" header="0.31496062000000002" footer="0.3149606200000000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I27"/>
  <sheetViews>
    <sheetView workbookViewId="0">
      <pane xSplit="2" ySplit="2" topLeftCell="C3" activePane="bottomRight" state="frozen"/>
      <selection pane="topRight" activeCell="C1" sqref="C1"/>
      <selection pane="bottomLeft" activeCell="A2" sqref="A2"/>
      <selection pane="bottomRight" activeCell="K16" sqref="K16"/>
    </sheetView>
  </sheetViews>
  <sheetFormatPr defaultRowHeight="15" x14ac:dyDescent="0.25"/>
  <cols>
    <col min="1" max="1" width="9" customWidth="1"/>
    <col min="2" max="2" width="31.42578125" customWidth="1"/>
    <col min="3" max="9" width="15.7109375" customWidth="1"/>
  </cols>
  <sheetData>
    <row r="1" spans="1:9" x14ac:dyDescent="0.25">
      <c r="C1">
        <v>1</v>
      </c>
      <c r="D1">
        <v>2</v>
      </c>
      <c r="E1">
        <v>3</v>
      </c>
      <c r="F1">
        <v>4</v>
      </c>
      <c r="G1">
        <v>5</v>
      </c>
      <c r="H1">
        <v>6</v>
      </c>
      <c r="I1">
        <v>7</v>
      </c>
    </row>
    <row r="2" spans="1:9" x14ac:dyDescent="0.25">
      <c r="C2" t="s">
        <v>36</v>
      </c>
      <c r="D2" t="s">
        <v>37</v>
      </c>
      <c r="E2" t="s">
        <v>38</v>
      </c>
      <c r="F2" t="s">
        <v>8</v>
      </c>
      <c r="G2" t="s">
        <v>9</v>
      </c>
      <c r="H2" t="s">
        <v>60</v>
      </c>
      <c r="I2" t="s">
        <v>61</v>
      </c>
    </row>
    <row r="3" spans="1:9" x14ac:dyDescent="0.25">
      <c r="A3" t="s">
        <v>80</v>
      </c>
      <c r="B3" t="s">
        <v>39</v>
      </c>
      <c r="C3" s="33">
        <f>SUM('revenue flow'!$C$11:$F$11)</f>
        <v>0</v>
      </c>
      <c r="D3" s="33">
        <f>SUM('revenue flow'!$G$11:$J$11)</f>
        <v>0</v>
      </c>
      <c r="E3" s="33">
        <f>SUM('revenue flow'!$K$11:$N$11)</f>
        <v>0</v>
      </c>
      <c r="F3" s="33">
        <f>SUM('revenue flow'!$O$11:$R$11)</f>
        <v>0</v>
      </c>
      <c r="G3" s="33">
        <f>SUM('revenue flow'!$S$11:$V$11)</f>
        <v>0</v>
      </c>
      <c r="H3" s="33">
        <f>'revenue flow'!W11</f>
        <v>0</v>
      </c>
      <c r="I3" s="33">
        <f>'revenue flow'!X11</f>
        <v>0</v>
      </c>
    </row>
    <row r="4" spans="1:9" x14ac:dyDescent="0.25">
      <c r="B4" t="s">
        <v>40</v>
      </c>
      <c r="C4" s="33">
        <f>C3</f>
        <v>0</v>
      </c>
      <c r="D4" s="33">
        <f>C4+D3</f>
        <v>0</v>
      </c>
      <c r="E4" s="33">
        <f t="shared" ref="E4:G4" si="0">D4+E3</f>
        <v>0</v>
      </c>
      <c r="F4" s="33">
        <f t="shared" si="0"/>
        <v>0</v>
      </c>
      <c r="G4" s="33">
        <f t="shared" si="0"/>
        <v>0</v>
      </c>
      <c r="H4" s="33">
        <f t="shared" ref="H4" si="1">G4+H3</f>
        <v>0</v>
      </c>
      <c r="I4" s="33">
        <f t="shared" ref="I4" si="2">H4+I3</f>
        <v>0</v>
      </c>
    </row>
    <row r="6" spans="1:9" x14ac:dyDescent="0.25">
      <c r="A6" t="s">
        <v>81</v>
      </c>
      <c r="B6" t="s">
        <v>41</v>
      </c>
      <c r="C6" s="33">
        <f>-SUM('cost flow'!$C$13:$F$13)</f>
        <v>0</v>
      </c>
      <c r="D6" s="33">
        <f>-SUM('cost flow'!$G$13:$J$13)</f>
        <v>0</v>
      </c>
      <c r="E6" s="33">
        <f>-SUM('cost flow'!$K$13:$N$13)</f>
        <v>0</v>
      </c>
      <c r="F6" s="33">
        <f>-SUM('cost flow'!$O$13:$R$13)</f>
        <v>0</v>
      </c>
      <c r="G6" s="33">
        <f>-SUM('cost flow'!$S$13:$V$13)</f>
        <v>0</v>
      </c>
      <c r="H6" s="33">
        <f>-'cost flow'!W13</f>
        <v>0</v>
      </c>
      <c r="I6" s="33">
        <f>-'cost flow'!X13</f>
        <v>0</v>
      </c>
    </row>
    <row r="7" spans="1:9" x14ac:dyDescent="0.25">
      <c r="B7" t="s">
        <v>42</v>
      </c>
      <c r="C7" s="33">
        <f>C6</f>
        <v>0</v>
      </c>
      <c r="D7" s="33">
        <f>C7+D6</f>
        <v>0</v>
      </c>
      <c r="E7" s="33">
        <f t="shared" ref="E7" si="3">D7+E6</f>
        <v>0</v>
      </c>
      <c r="F7" s="33">
        <f t="shared" ref="F7" si="4">E7+F6</f>
        <v>0</v>
      </c>
      <c r="G7" s="33">
        <f t="shared" ref="G7" si="5">F7+G6</f>
        <v>0</v>
      </c>
      <c r="H7" s="33">
        <f t="shared" ref="H7" si="6">G7+H6</f>
        <v>0</v>
      </c>
      <c r="I7" s="33">
        <f t="shared" ref="I7" si="7">H7+I6</f>
        <v>0</v>
      </c>
    </row>
    <row r="9" spans="1:9" x14ac:dyDescent="0.25">
      <c r="A9" t="s">
        <v>82</v>
      </c>
      <c r="B9" t="s">
        <v>78</v>
      </c>
      <c r="C9" s="33">
        <f>C3+C6</f>
        <v>0</v>
      </c>
      <c r="D9" s="33">
        <f t="shared" ref="D9:I9" si="8">D3+D6</f>
        <v>0</v>
      </c>
      <c r="E9" s="33">
        <f t="shared" si="8"/>
        <v>0</v>
      </c>
      <c r="F9" s="33">
        <f t="shared" si="8"/>
        <v>0</v>
      </c>
      <c r="G9" s="33">
        <f t="shared" si="8"/>
        <v>0</v>
      </c>
      <c r="H9" s="33">
        <f t="shared" si="8"/>
        <v>0</v>
      </c>
      <c r="I9" s="33">
        <f t="shared" si="8"/>
        <v>0</v>
      </c>
    </row>
    <row r="10" spans="1:9" x14ac:dyDescent="0.25">
      <c r="B10" t="s">
        <v>79</v>
      </c>
      <c r="C10" s="33">
        <f>C9</f>
        <v>0</v>
      </c>
      <c r="D10" s="33">
        <f>C10+D9</f>
        <v>0</v>
      </c>
      <c r="E10" s="33">
        <f t="shared" ref="E10" si="9">D10+E9</f>
        <v>0</v>
      </c>
      <c r="F10" s="33">
        <f t="shared" ref="F10" si="10">E10+F9</f>
        <v>0</v>
      </c>
      <c r="G10" s="33">
        <f t="shared" ref="G10" si="11">F10+G9</f>
        <v>0</v>
      </c>
      <c r="H10" s="33">
        <f t="shared" ref="H10" si="12">G10+H9</f>
        <v>0</v>
      </c>
      <c r="I10" s="33">
        <f t="shared" ref="I10" si="13">H10+I9</f>
        <v>0</v>
      </c>
    </row>
    <row r="12" spans="1:9" x14ac:dyDescent="0.25">
      <c r="A12" t="s">
        <v>83</v>
      </c>
      <c r="B12" t="s">
        <v>43</v>
      </c>
      <c r="C12" s="33">
        <f>-SUM('investment flow'!$C$8:$F$8)</f>
        <v>0</v>
      </c>
      <c r="D12" s="33">
        <f>-SUM('investment flow'!$G$8:$J$8)</f>
        <v>0</v>
      </c>
      <c r="E12" s="33">
        <f>-SUM('investment flow'!$K$8:$N$8)</f>
        <v>0</v>
      </c>
      <c r="F12" s="33">
        <f>-SUM('investment flow'!$O$8:$R$8)</f>
        <v>0</v>
      </c>
      <c r="G12" s="33">
        <f>-SUM('investment flow'!$S$8:$V$8)</f>
        <v>0</v>
      </c>
      <c r="H12" s="33">
        <f>-'investment flow'!W8</f>
        <v>0</v>
      </c>
      <c r="I12" s="33">
        <f>-'investment flow'!X8</f>
        <v>0</v>
      </c>
    </row>
    <row r="13" spans="1:9" x14ac:dyDescent="0.25">
      <c r="B13" t="s">
        <v>44</v>
      </c>
      <c r="C13" s="33">
        <f>C12</f>
        <v>0</v>
      </c>
      <c r="D13" s="33">
        <f>C13+D12</f>
        <v>0</v>
      </c>
      <c r="E13" s="33">
        <f t="shared" ref="E13" si="14">D13+E12</f>
        <v>0</v>
      </c>
      <c r="F13" s="33">
        <f t="shared" ref="F13" si="15">E13+F12</f>
        <v>0</v>
      </c>
      <c r="G13" s="33">
        <f t="shared" ref="G13" si="16">F13+G12</f>
        <v>0</v>
      </c>
      <c r="H13" s="33">
        <f t="shared" ref="H13" si="17">G13+H12</f>
        <v>0</v>
      </c>
      <c r="I13" s="33">
        <f t="shared" ref="I13" si="18">H13+I12</f>
        <v>0</v>
      </c>
    </row>
    <row r="15" spans="1:9" x14ac:dyDescent="0.25">
      <c r="A15" t="s">
        <v>84</v>
      </c>
      <c r="B15" t="s">
        <v>45</v>
      </c>
      <c r="C15" s="33">
        <f t="shared" ref="C15:I16" si="19">C6+C12</f>
        <v>0</v>
      </c>
      <c r="D15" s="33">
        <f t="shared" si="19"/>
        <v>0</v>
      </c>
      <c r="E15" s="33">
        <f t="shared" si="19"/>
        <v>0</v>
      </c>
      <c r="F15" s="33">
        <f t="shared" si="19"/>
        <v>0</v>
      </c>
      <c r="G15" s="33">
        <f t="shared" si="19"/>
        <v>0</v>
      </c>
      <c r="H15" s="33">
        <f t="shared" si="19"/>
        <v>0</v>
      </c>
      <c r="I15" s="33">
        <f t="shared" si="19"/>
        <v>0</v>
      </c>
    </row>
    <row r="16" spans="1:9" x14ac:dyDescent="0.25">
      <c r="B16" t="s">
        <v>46</v>
      </c>
      <c r="C16" s="33">
        <f t="shared" si="19"/>
        <v>0</v>
      </c>
      <c r="D16" s="33">
        <f t="shared" si="19"/>
        <v>0</v>
      </c>
      <c r="E16" s="33">
        <f t="shared" si="19"/>
        <v>0</v>
      </c>
      <c r="F16" s="33">
        <f t="shared" si="19"/>
        <v>0</v>
      </c>
      <c r="G16" s="33">
        <f t="shared" si="19"/>
        <v>0</v>
      </c>
      <c r="H16" s="33">
        <f t="shared" si="19"/>
        <v>0</v>
      </c>
      <c r="I16" s="33">
        <f t="shared" si="19"/>
        <v>0</v>
      </c>
    </row>
    <row r="18" spans="1:9" x14ac:dyDescent="0.25">
      <c r="A18" t="s">
        <v>85</v>
      </c>
      <c r="B18" t="s">
        <v>76</v>
      </c>
      <c r="C18" s="33">
        <f t="shared" ref="C18:I18" si="20">C3+C15</f>
        <v>0</v>
      </c>
      <c r="D18" s="33">
        <f t="shared" si="20"/>
        <v>0</v>
      </c>
      <c r="E18" s="33">
        <f t="shared" si="20"/>
        <v>0</v>
      </c>
      <c r="F18" s="33">
        <f t="shared" si="20"/>
        <v>0</v>
      </c>
      <c r="G18" s="33">
        <f t="shared" si="20"/>
        <v>0</v>
      </c>
      <c r="H18" s="33">
        <f t="shared" si="20"/>
        <v>0</v>
      </c>
      <c r="I18" s="33">
        <f t="shared" si="20"/>
        <v>0</v>
      </c>
    </row>
    <row r="19" spans="1:9" x14ac:dyDescent="0.25">
      <c r="B19" t="s">
        <v>77</v>
      </c>
      <c r="C19" s="33">
        <f>C18</f>
        <v>0</v>
      </c>
      <c r="D19" s="33">
        <f>C19+D18</f>
        <v>0</v>
      </c>
      <c r="E19" s="33">
        <f t="shared" ref="E19" si="21">D19+E18</f>
        <v>0</v>
      </c>
      <c r="F19" s="33">
        <f t="shared" ref="F19" si="22">E19+F18</f>
        <v>0</v>
      </c>
      <c r="G19" s="33">
        <f t="shared" ref="G19" si="23">F19+G18</f>
        <v>0</v>
      </c>
      <c r="H19" s="33">
        <f t="shared" ref="H19" si="24">G19+H18</f>
        <v>0</v>
      </c>
      <c r="I19" s="33">
        <f t="shared" ref="I19" si="25">H19+I18</f>
        <v>0</v>
      </c>
    </row>
    <row r="21" spans="1:9" hidden="1" x14ac:dyDescent="0.25">
      <c r="C21" t="e">
        <f>-C13/C19</f>
        <v>#DIV/0!</v>
      </c>
      <c r="D21" t="e">
        <f t="shared" ref="D21:I21" si="26">-D13/D19</f>
        <v>#DIV/0!</v>
      </c>
      <c r="E21" t="e">
        <f t="shared" si="26"/>
        <v>#DIV/0!</v>
      </c>
      <c r="F21" t="e">
        <f t="shared" si="26"/>
        <v>#DIV/0!</v>
      </c>
      <c r="G21" t="e">
        <f t="shared" si="26"/>
        <v>#DIV/0!</v>
      </c>
      <c r="H21" t="e">
        <f t="shared" si="26"/>
        <v>#DIV/0!</v>
      </c>
      <c r="I21" t="e">
        <f t="shared" si="26"/>
        <v>#DIV/0!</v>
      </c>
    </row>
    <row r="22" spans="1:9" hidden="1" x14ac:dyDescent="0.25">
      <c r="C22" t="e">
        <f>-C13/C10</f>
        <v>#DIV/0!</v>
      </c>
      <c r="D22" t="e">
        <f t="shared" ref="D22:I22" si="27">-D13/D10</f>
        <v>#DIV/0!</v>
      </c>
      <c r="E22" t="e">
        <f t="shared" si="27"/>
        <v>#DIV/0!</v>
      </c>
      <c r="F22" t="e">
        <f t="shared" si="27"/>
        <v>#DIV/0!</v>
      </c>
      <c r="G22" t="e">
        <f t="shared" si="27"/>
        <v>#DIV/0!</v>
      </c>
      <c r="H22" t="e">
        <f t="shared" si="27"/>
        <v>#DIV/0!</v>
      </c>
      <c r="I22" t="e">
        <f t="shared" si="27"/>
        <v>#DIV/0!</v>
      </c>
    </row>
    <row r="23" spans="1:9" hidden="1" x14ac:dyDescent="0.25">
      <c r="C23" t="e">
        <f>C22*12</f>
        <v>#DIV/0!</v>
      </c>
      <c r="D23" t="e">
        <f t="shared" ref="D23:I23" si="28">D22*12</f>
        <v>#DIV/0!</v>
      </c>
      <c r="E23" t="e">
        <f t="shared" si="28"/>
        <v>#DIV/0!</v>
      </c>
      <c r="F23" t="e">
        <f t="shared" si="28"/>
        <v>#DIV/0!</v>
      </c>
      <c r="G23" t="e">
        <f t="shared" si="28"/>
        <v>#DIV/0!</v>
      </c>
      <c r="H23" t="e">
        <f t="shared" si="28"/>
        <v>#DIV/0!</v>
      </c>
      <c r="I23" t="e">
        <f t="shared" si="28"/>
        <v>#DIV/0!</v>
      </c>
    </row>
    <row r="24" spans="1:9" hidden="1" x14ac:dyDescent="0.25">
      <c r="C24">
        <f>C1*12-12</f>
        <v>0</v>
      </c>
      <c r="D24">
        <f t="shared" ref="D24:I24" si="29">D1*12-12</f>
        <v>12</v>
      </c>
      <c r="E24">
        <f t="shared" si="29"/>
        <v>24</v>
      </c>
      <c r="F24">
        <f t="shared" si="29"/>
        <v>36</v>
      </c>
      <c r="G24">
        <f t="shared" si="29"/>
        <v>48</v>
      </c>
      <c r="H24">
        <f t="shared" si="29"/>
        <v>60</v>
      </c>
      <c r="I24">
        <f t="shared" si="29"/>
        <v>72</v>
      </c>
    </row>
    <row r="25" spans="1:9" hidden="1" x14ac:dyDescent="0.25">
      <c r="C25" t="e">
        <f>C23+C24</f>
        <v>#DIV/0!</v>
      </c>
      <c r="D25" t="e">
        <f t="shared" ref="D25:I25" si="30">D23+D24</f>
        <v>#DIV/0!</v>
      </c>
      <c r="E25" t="e">
        <f t="shared" si="30"/>
        <v>#DIV/0!</v>
      </c>
      <c r="F25" t="e">
        <f t="shared" si="30"/>
        <v>#DIV/0!</v>
      </c>
      <c r="G25" t="e">
        <f t="shared" si="30"/>
        <v>#DIV/0!</v>
      </c>
      <c r="H25" t="e">
        <f t="shared" si="30"/>
        <v>#DIV/0!</v>
      </c>
      <c r="I25" t="e">
        <f t="shared" si="30"/>
        <v>#DIV/0!</v>
      </c>
    </row>
    <row r="26" spans="1:9" x14ac:dyDescent="0.25">
      <c r="B26" t="s">
        <v>86</v>
      </c>
      <c r="C26" t="str">
        <f>IF(OR(C19&lt;0,B19&gt;0),"none",12*(C1-1)+(-C13/C10)*12)</f>
        <v>none</v>
      </c>
      <c r="D26" t="e">
        <f t="shared" ref="D26:I26" si="31">IF(OR(D19&lt;0,C19&gt;0),"none",12*(D1-1)+(-D13/D10)*12)</f>
        <v>#DIV/0!</v>
      </c>
      <c r="E26" t="e">
        <f t="shared" si="31"/>
        <v>#DIV/0!</v>
      </c>
      <c r="F26" t="e">
        <f t="shared" si="31"/>
        <v>#DIV/0!</v>
      </c>
      <c r="G26" t="e">
        <f t="shared" si="31"/>
        <v>#DIV/0!</v>
      </c>
      <c r="H26" t="e">
        <f t="shared" si="31"/>
        <v>#DIV/0!</v>
      </c>
      <c r="I26" t="e">
        <f t="shared" si="31"/>
        <v>#DIV/0!</v>
      </c>
    </row>
    <row r="27" spans="1:9" hidden="1" x14ac:dyDescent="0.25">
      <c r="C27">
        <f>IF(C26="none",0,C26)</f>
        <v>0</v>
      </c>
      <c r="D27" t="e">
        <f t="shared" ref="D27:I27" si="32">IF(D26="none",0,D26)</f>
        <v>#DIV/0!</v>
      </c>
      <c r="E27" t="e">
        <f t="shared" si="32"/>
        <v>#DIV/0!</v>
      </c>
      <c r="F27" t="e">
        <f t="shared" si="32"/>
        <v>#DIV/0!</v>
      </c>
      <c r="G27" t="e">
        <f t="shared" si="32"/>
        <v>#DIV/0!</v>
      </c>
      <c r="H27" t="e">
        <f t="shared" si="32"/>
        <v>#DIV/0!</v>
      </c>
      <c r="I27" t="e">
        <f t="shared" si="32"/>
        <v>#DIV/0!</v>
      </c>
    </row>
  </sheetData>
  <sheetProtection password="D974" sheet="1" objects="1" scenarios="1"/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N1:U31"/>
  <sheetViews>
    <sheetView topLeftCell="A4" workbookViewId="0">
      <selection activeCell="N42" sqref="N42"/>
    </sheetView>
  </sheetViews>
  <sheetFormatPr defaultRowHeight="15" x14ac:dyDescent="0.25"/>
  <cols>
    <col min="1" max="1" width="22" customWidth="1"/>
    <col min="14" max="14" width="24.7109375" customWidth="1"/>
  </cols>
  <sheetData>
    <row r="1" spans="14:21" ht="15.75" thickBot="1" x14ac:dyDescent="0.3"/>
    <row r="2" spans="14:21" x14ac:dyDescent="0.25">
      <c r="N2" s="71" t="s">
        <v>74</v>
      </c>
      <c r="O2" s="72"/>
      <c r="P2" s="72"/>
      <c r="Q2" s="72"/>
      <c r="R2" s="72"/>
      <c r="S2" s="72"/>
      <c r="T2" s="72"/>
      <c r="U2" s="73"/>
    </row>
    <row r="3" spans="14:21" x14ac:dyDescent="0.25">
      <c r="N3" s="19"/>
      <c r="O3" s="5" t="str">
        <f>'cash flow'!C2</f>
        <v>year 1</v>
      </c>
      <c r="P3" s="5" t="str">
        <f>'cash flow'!D2</f>
        <v>year 2</v>
      </c>
      <c r="Q3" s="5" t="str">
        <f>'cash flow'!E2</f>
        <v>year 3</v>
      </c>
      <c r="R3" s="5" t="str">
        <f>'cash flow'!F2</f>
        <v>year 4</v>
      </c>
      <c r="S3" s="5" t="str">
        <f>'cash flow'!G2</f>
        <v>year 5</v>
      </c>
      <c r="T3" s="5" t="str">
        <f>'cash flow'!H2</f>
        <v>year 6</v>
      </c>
      <c r="U3" s="20" t="str">
        <f>'cash flow'!I2</f>
        <v>year 7</v>
      </c>
    </row>
    <row r="4" spans="14:21" x14ac:dyDescent="0.25">
      <c r="N4" s="19" t="s">
        <v>39</v>
      </c>
      <c r="O4" s="5">
        <f>'cash flow'!C3</f>
        <v>0</v>
      </c>
      <c r="P4" s="5">
        <f>'cash flow'!D3</f>
        <v>0</v>
      </c>
      <c r="Q4" s="5">
        <f>'cash flow'!E3</f>
        <v>0</v>
      </c>
      <c r="R4" s="5">
        <f>'cash flow'!F3</f>
        <v>0</v>
      </c>
      <c r="S4" s="5">
        <f>'cash flow'!G3</f>
        <v>0</v>
      </c>
      <c r="T4" s="5">
        <f>'cash flow'!H3</f>
        <v>0</v>
      </c>
      <c r="U4" s="20">
        <f>'cash flow'!I3</f>
        <v>0</v>
      </c>
    </row>
    <row r="5" spans="14:21" ht="15.75" thickBot="1" x14ac:dyDescent="0.3">
      <c r="N5" s="21" t="s">
        <v>45</v>
      </c>
      <c r="O5" s="22">
        <f>'cash flow'!C15</f>
        <v>0</v>
      </c>
      <c r="P5" s="22">
        <f>'cash flow'!D15</f>
        <v>0</v>
      </c>
      <c r="Q5" s="22">
        <f>'cash flow'!E15</f>
        <v>0</v>
      </c>
      <c r="R5" s="22">
        <f>'cash flow'!F15</f>
        <v>0</v>
      </c>
      <c r="S5" s="22">
        <f>'cash flow'!G15</f>
        <v>0</v>
      </c>
      <c r="T5" s="22">
        <f>'cash flow'!H15</f>
        <v>0</v>
      </c>
      <c r="U5" s="23">
        <f>'cash flow'!I15</f>
        <v>0</v>
      </c>
    </row>
    <row r="26" spans="14:21" ht="15.75" thickBot="1" x14ac:dyDescent="0.3"/>
    <row r="27" spans="14:21" x14ac:dyDescent="0.25">
      <c r="N27" s="71" t="s">
        <v>75</v>
      </c>
      <c r="O27" s="72"/>
      <c r="P27" s="72"/>
      <c r="Q27" s="72"/>
      <c r="R27" s="72"/>
      <c r="S27" s="72"/>
      <c r="T27" s="72"/>
      <c r="U27" s="73"/>
    </row>
    <row r="28" spans="14:21" x14ac:dyDescent="0.25">
      <c r="N28" s="19"/>
      <c r="O28" s="5" t="str">
        <f>'cash flow'!C2</f>
        <v>year 1</v>
      </c>
      <c r="P28" s="5" t="str">
        <f>'cash flow'!D2</f>
        <v>year 2</v>
      </c>
      <c r="Q28" s="5" t="str">
        <f>'cash flow'!E2</f>
        <v>year 3</v>
      </c>
      <c r="R28" s="5" t="str">
        <f>'cash flow'!F2</f>
        <v>year 4</v>
      </c>
      <c r="S28" s="5" t="str">
        <f>'cash flow'!G2</f>
        <v>year 5</v>
      </c>
      <c r="T28" s="5" t="str">
        <f>'cash flow'!H2</f>
        <v>year 6</v>
      </c>
      <c r="U28" s="20" t="str">
        <f>'cash flow'!I2</f>
        <v>year 7</v>
      </c>
    </row>
    <row r="29" spans="14:21" x14ac:dyDescent="0.25">
      <c r="N29" s="19" t="s">
        <v>40</v>
      </c>
      <c r="O29" s="5">
        <f>'cash flow'!C4</f>
        <v>0</v>
      </c>
      <c r="P29" s="5">
        <f>'cash flow'!D4</f>
        <v>0</v>
      </c>
      <c r="Q29" s="5">
        <f>'cash flow'!E4</f>
        <v>0</v>
      </c>
      <c r="R29" s="5">
        <f>'cash flow'!F4</f>
        <v>0</v>
      </c>
      <c r="S29" s="5">
        <f>'cash flow'!G4</f>
        <v>0</v>
      </c>
      <c r="T29" s="5">
        <f>'cash flow'!H4</f>
        <v>0</v>
      </c>
      <c r="U29" s="20">
        <f>'cash flow'!I4</f>
        <v>0</v>
      </c>
    </row>
    <row r="30" spans="14:21" x14ac:dyDescent="0.25">
      <c r="N30" s="19" t="s">
        <v>46</v>
      </c>
      <c r="O30" s="5">
        <f>'cash flow'!C16</f>
        <v>0</v>
      </c>
      <c r="P30" s="5">
        <f>'cash flow'!D16</f>
        <v>0</v>
      </c>
      <c r="Q30" s="5">
        <f>'cash flow'!E16</f>
        <v>0</v>
      </c>
      <c r="R30" s="5">
        <f>'cash flow'!F16</f>
        <v>0</v>
      </c>
      <c r="S30" s="5">
        <f>'cash flow'!G16</f>
        <v>0</v>
      </c>
      <c r="T30" s="5">
        <f>'cash flow'!H16</f>
        <v>0</v>
      </c>
      <c r="U30" s="20">
        <f>'cash flow'!I16</f>
        <v>0</v>
      </c>
    </row>
    <row r="31" spans="14:21" ht="15.75" thickBot="1" x14ac:dyDescent="0.3">
      <c r="N31" s="21" t="s">
        <v>68</v>
      </c>
      <c r="O31" s="22">
        <f t="shared" ref="O31:U31" si="0">O29+O30</f>
        <v>0</v>
      </c>
      <c r="P31" s="22">
        <f t="shared" si="0"/>
        <v>0</v>
      </c>
      <c r="Q31" s="22">
        <f t="shared" si="0"/>
        <v>0</v>
      </c>
      <c r="R31" s="22">
        <f t="shared" si="0"/>
        <v>0</v>
      </c>
      <c r="S31" s="22">
        <f t="shared" si="0"/>
        <v>0</v>
      </c>
      <c r="T31" s="22">
        <f t="shared" si="0"/>
        <v>0</v>
      </c>
      <c r="U31" s="23">
        <f t="shared" si="0"/>
        <v>0</v>
      </c>
    </row>
  </sheetData>
  <sheetProtection password="D974" sheet="1" objects="1" scenarios="1"/>
  <mergeCells count="2">
    <mergeCell ref="N2:U2"/>
    <mergeCell ref="N27:U27"/>
  </mergeCell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0.499984740745262"/>
  </sheetPr>
  <dimension ref="A1:B5"/>
  <sheetViews>
    <sheetView workbookViewId="0">
      <pane ySplit="1" topLeftCell="A2" activePane="bottomLeft" state="frozen"/>
      <selection pane="bottomLeft" activeCell="J20" sqref="J20"/>
    </sheetView>
  </sheetViews>
  <sheetFormatPr defaultRowHeight="15" x14ac:dyDescent="0.25"/>
  <cols>
    <col min="1" max="1" width="35.42578125" customWidth="1"/>
    <col min="2" max="2" width="15.28515625" customWidth="1"/>
  </cols>
  <sheetData>
    <row r="1" spans="1:2" ht="19.5" thickBot="1" x14ac:dyDescent="0.35">
      <c r="A1" s="49" t="s">
        <v>69</v>
      </c>
      <c r="B1" s="51"/>
    </row>
    <row r="3" spans="1:2" x14ac:dyDescent="0.25">
      <c r="A3" t="s">
        <v>70</v>
      </c>
      <c r="B3" s="36">
        <f>NPV(assumptions!B9,'cash flow graphics'!O4:U4)</f>
        <v>0</v>
      </c>
    </row>
    <row r="4" spans="1:2" x14ac:dyDescent="0.25">
      <c r="A4" t="s">
        <v>86</v>
      </c>
      <c r="B4" s="37" t="e">
        <f>SUM('cash flow'!C27:I27)</f>
        <v>#DIV/0!</v>
      </c>
    </row>
    <row r="5" spans="1:2" x14ac:dyDescent="0.25">
      <c r="A5" t="s">
        <v>93</v>
      </c>
      <c r="B5" s="38" t="str">
        <f>IF('cash flow'!$I$10&lt;=0,"none",'cash flow'!$I$10/(-'cash flow'!$I$13))</f>
        <v>none</v>
      </c>
    </row>
  </sheetData>
  <sheetProtection password="D974" sheet="1" objects="1" scenarios="1"/>
  <mergeCells count="1">
    <mergeCell ref="A1:B1"/>
  </mergeCell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C11"/>
  <sheetViews>
    <sheetView workbookViewId="0">
      <selection activeCell="C4" sqref="C4"/>
    </sheetView>
  </sheetViews>
  <sheetFormatPr defaultRowHeight="15" x14ac:dyDescent="0.25"/>
  <cols>
    <col min="1" max="1" width="13.28515625" customWidth="1"/>
    <col min="3" max="3" width="12.42578125" customWidth="1"/>
  </cols>
  <sheetData>
    <row r="1" spans="1:3" ht="30" x14ac:dyDescent="0.25">
      <c r="A1" s="39" t="s">
        <v>96</v>
      </c>
      <c r="C1" s="41" t="s">
        <v>109</v>
      </c>
    </row>
    <row r="2" spans="1:3" x14ac:dyDescent="0.25">
      <c r="A2" s="40" t="s">
        <v>97</v>
      </c>
      <c r="C2" s="42" t="s">
        <v>108</v>
      </c>
    </row>
    <row r="3" spans="1:3" ht="15.75" thickBot="1" x14ac:dyDescent="0.3">
      <c r="A3" s="15" t="s">
        <v>98</v>
      </c>
      <c r="C3" s="43" t="s">
        <v>112</v>
      </c>
    </row>
    <row r="4" spans="1:3" ht="15.75" thickBot="1" x14ac:dyDescent="0.3"/>
    <row r="5" spans="1:3" ht="30" x14ac:dyDescent="0.25">
      <c r="A5" s="41" t="s">
        <v>104</v>
      </c>
    </row>
    <row r="6" spans="1:3" x14ac:dyDescent="0.25">
      <c r="A6" s="42" t="s">
        <v>105</v>
      </c>
    </row>
    <row r="7" spans="1:3" ht="15.75" thickBot="1" x14ac:dyDescent="0.3">
      <c r="A7" s="43" t="s">
        <v>106</v>
      </c>
    </row>
    <row r="8" spans="1:3" ht="15.75" thickBot="1" x14ac:dyDescent="0.3"/>
    <row r="9" spans="1:3" ht="30" x14ac:dyDescent="0.25">
      <c r="A9" s="41" t="s">
        <v>107</v>
      </c>
    </row>
    <row r="10" spans="1:3" x14ac:dyDescent="0.25">
      <c r="A10" s="42" t="s">
        <v>108</v>
      </c>
    </row>
    <row r="11" spans="1:3" ht="15.75" thickBot="1" x14ac:dyDescent="0.3">
      <c r="A11" s="43" t="s">
        <v>112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L9"/>
  <sheetViews>
    <sheetView tabSelected="1" workbookViewId="0">
      <selection activeCell="A9" sqref="A9"/>
    </sheetView>
  </sheetViews>
  <sheetFormatPr defaultRowHeight="15" x14ac:dyDescent="0.25"/>
  <cols>
    <col min="1" max="1" width="34.85546875" customWidth="1"/>
    <col min="3" max="3" width="12.85546875" customWidth="1"/>
  </cols>
  <sheetData>
    <row r="1" spans="1:12" ht="19.5" thickBot="1" x14ac:dyDescent="0.35">
      <c r="A1" s="49" t="s">
        <v>94</v>
      </c>
      <c r="B1" s="50"/>
      <c r="C1" s="51"/>
    </row>
    <row r="2" spans="1:12" x14ac:dyDescent="0.25">
      <c r="A2" t="s">
        <v>62</v>
      </c>
      <c r="B2" s="16">
        <v>12</v>
      </c>
      <c r="C2" s="58" t="s">
        <v>89</v>
      </c>
      <c r="D2" s="59"/>
      <c r="E2" s="59"/>
      <c r="F2" s="59"/>
      <c r="G2" s="59"/>
      <c r="H2" s="59"/>
      <c r="I2" s="59"/>
      <c r="J2" s="59"/>
      <c r="K2" s="59"/>
      <c r="L2" s="59"/>
    </row>
    <row r="3" spans="1:12" x14ac:dyDescent="0.25">
      <c r="A3" t="s">
        <v>63</v>
      </c>
      <c r="B3" s="2"/>
      <c r="C3" s="58" t="s">
        <v>88</v>
      </c>
      <c r="D3" s="59"/>
      <c r="E3" s="59"/>
      <c r="F3" s="59"/>
      <c r="G3" s="59"/>
      <c r="H3" s="59"/>
      <c r="I3" s="59"/>
      <c r="J3" s="59"/>
      <c r="K3" s="59"/>
      <c r="L3" s="59"/>
    </row>
    <row r="4" spans="1:12" ht="15.75" thickBot="1" x14ac:dyDescent="0.3">
      <c r="B4" s="5"/>
    </row>
    <row r="5" spans="1:12" ht="15.75" thickBot="1" x14ac:dyDescent="0.3">
      <c r="C5" s="17" t="s">
        <v>66</v>
      </c>
    </row>
    <row r="6" spans="1:12" x14ac:dyDescent="0.25">
      <c r="A6" s="2" t="s">
        <v>64</v>
      </c>
      <c r="B6" s="2"/>
      <c r="C6" s="24">
        <v>5</v>
      </c>
      <c r="D6" s="52" t="s">
        <v>87</v>
      </c>
      <c r="E6" s="53"/>
      <c r="F6" s="53"/>
      <c r="G6" s="53"/>
      <c r="H6" s="53"/>
      <c r="I6" s="53"/>
      <c r="J6" s="53"/>
      <c r="K6" s="53"/>
      <c r="L6" s="54"/>
    </row>
    <row r="7" spans="1:12" ht="15.75" thickBot="1" x14ac:dyDescent="0.3">
      <c r="A7" s="2" t="s">
        <v>65</v>
      </c>
      <c r="B7" s="2"/>
      <c r="C7" s="13">
        <v>5</v>
      </c>
      <c r="D7" s="55"/>
      <c r="E7" s="56"/>
      <c r="F7" s="56"/>
      <c r="G7" s="56"/>
      <c r="H7" s="56"/>
      <c r="I7" s="56"/>
      <c r="J7" s="56"/>
      <c r="K7" s="56"/>
      <c r="L7" s="57"/>
    </row>
    <row r="8" spans="1:12" ht="15.75" thickBot="1" x14ac:dyDescent="0.3"/>
    <row r="9" spans="1:12" ht="30.75" thickBot="1" x14ac:dyDescent="0.3">
      <c r="A9" s="1" t="s">
        <v>67</v>
      </c>
      <c r="B9" s="18">
        <v>0.05</v>
      </c>
    </row>
  </sheetData>
  <mergeCells count="4">
    <mergeCell ref="A1:C1"/>
    <mergeCell ref="D6:L7"/>
    <mergeCell ref="C2:L2"/>
    <mergeCell ref="C3:L3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H11"/>
  <sheetViews>
    <sheetView workbookViewId="0"/>
  </sheetViews>
  <sheetFormatPr defaultRowHeight="15" x14ac:dyDescent="0.25"/>
  <cols>
    <col min="1" max="1" width="15.42578125" customWidth="1"/>
    <col min="2" max="2" width="10.5703125" customWidth="1"/>
  </cols>
  <sheetData>
    <row r="1" spans="1:8" ht="15.75" thickBot="1" x14ac:dyDescent="0.3">
      <c r="A1" s="3" t="s">
        <v>20</v>
      </c>
      <c r="B1" s="7"/>
    </row>
    <row r="2" spans="1:8" x14ac:dyDescent="0.25">
      <c r="A2" s="5"/>
      <c r="B2" s="5"/>
    </row>
    <row r="3" spans="1:8" x14ac:dyDescent="0.25">
      <c r="B3" s="4" t="s">
        <v>10</v>
      </c>
      <c r="C3" s="4" t="s">
        <v>11</v>
      </c>
      <c r="D3" s="4" t="s">
        <v>12</v>
      </c>
      <c r="E3" s="4" t="s">
        <v>13</v>
      </c>
      <c r="F3" s="4" t="s">
        <v>14</v>
      </c>
      <c r="G3" s="4" t="s">
        <v>15</v>
      </c>
      <c r="H3" s="4" t="s">
        <v>59</v>
      </c>
    </row>
    <row r="4" spans="1:8" ht="30" x14ac:dyDescent="0.25">
      <c r="A4" s="6" t="s">
        <v>18</v>
      </c>
      <c r="B4" s="8"/>
      <c r="C4" s="8"/>
      <c r="D4" s="8"/>
      <c r="E4" s="8"/>
      <c r="F4" s="8"/>
      <c r="G4" s="8"/>
      <c r="H4" s="8"/>
    </row>
    <row r="5" spans="1:8" ht="15.75" thickBot="1" x14ac:dyDescent="0.3">
      <c r="G5" t="s">
        <v>29</v>
      </c>
    </row>
    <row r="6" spans="1:8" ht="15.75" thickBot="1" x14ac:dyDescent="0.3">
      <c r="A6" t="s">
        <v>19</v>
      </c>
      <c r="B6" s="2">
        <f>$B$1*B4</f>
        <v>0</v>
      </c>
      <c r="C6" s="2">
        <f t="shared" ref="C6:F6" si="0">$B$1*C4</f>
        <v>0</v>
      </c>
      <c r="D6" s="2">
        <f t="shared" si="0"/>
        <v>0</v>
      </c>
      <c r="E6" s="2">
        <f t="shared" si="0"/>
        <v>0</v>
      </c>
      <c r="F6" s="13">
        <f t="shared" si="0"/>
        <v>0</v>
      </c>
      <c r="G6" s="14"/>
    </row>
    <row r="8" spans="1:8" x14ac:dyDescent="0.25">
      <c r="A8" s="60" t="s">
        <v>22</v>
      </c>
      <c r="B8" s="60"/>
    </row>
    <row r="9" spans="1:8" x14ac:dyDescent="0.25">
      <c r="A9" s="2" t="s">
        <v>21</v>
      </c>
      <c r="B9" s="9"/>
    </row>
    <row r="11" spans="1:8" x14ac:dyDescent="0.25">
      <c r="F11">
        <f>SUM(B6:F6)</f>
        <v>0</v>
      </c>
    </row>
  </sheetData>
  <mergeCells count="1">
    <mergeCell ref="A8:B8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X6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3" sqref="I13"/>
    </sheetView>
  </sheetViews>
  <sheetFormatPr defaultRowHeight="15" x14ac:dyDescent="0.25"/>
  <cols>
    <col min="1" max="1" width="18.85546875" style="1" customWidth="1"/>
    <col min="2" max="2" width="9.5703125" style="1" customWidth="1"/>
    <col min="3" max="24" width="9.7109375" customWidth="1"/>
  </cols>
  <sheetData>
    <row r="1" spans="1:24" ht="15.75" thickBot="1" x14ac:dyDescent="0.3">
      <c r="C1" s="68" t="s">
        <v>10</v>
      </c>
      <c r="D1" s="69"/>
      <c r="E1" s="69"/>
      <c r="F1" s="70"/>
      <c r="G1" s="65" t="s">
        <v>11</v>
      </c>
      <c r="H1" s="66"/>
      <c r="I1" s="66"/>
      <c r="J1" s="67"/>
      <c r="K1" s="68" t="s">
        <v>12</v>
      </c>
      <c r="L1" s="69"/>
      <c r="M1" s="69"/>
      <c r="N1" s="70"/>
      <c r="O1" s="65" t="s">
        <v>13</v>
      </c>
      <c r="P1" s="66"/>
      <c r="Q1" s="66"/>
      <c r="R1" s="67"/>
      <c r="S1" s="68" t="s">
        <v>14</v>
      </c>
      <c r="T1" s="69"/>
      <c r="U1" s="69"/>
      <c r="V1" s="69"/>
      <c r="W1" s="61" t="s">
        <v>15</v>
      </c>
      <c r="X1" s="63" t="s">
        <v>59</v>
      </c>
    </row>
    <row r="2" spans="1:24" ht="15.75" thickBot="1" x14ac:dyDescent="0.3">
      <c r="B2" s="1" t="s">
        <v>29</v>
      </c>
      <c r="C2" t="s">
        <v>47</v>
      </c>
      <c r="D2" t="s">
        <v>48</v>
      </c>
      <c r="E2" t="s">
        <v>49</v>
      </c>
      <c r="F2" t="s">
        <v>50</v>
      </c>
      <c r="G2" t="s">
        <v>0</v>
      </c>
      <c r="H2" t="s">
        <v>1</v>
      </c>
      <c r="I2" t="s">
        <v>2</v>
      </c>
      <c r="J2" t="s">
        <v>3</v>
      </c>
      <c r="K2" t="s">
        <v>4</v>
      </c>
      <c r="L2" t="s">
        <v>5</v>
      </c>
      <c r="M2" t="s">
        <v>6</v>
      </c>
      <c r="N2" t="s">
        <v>7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  <c r="V2" t="s">
        <v>58</v>
      </c>
      <c r="W2" s="62"/>
      <c r="X2" s="64"/>
    </row>
    <row r="3" spans="1:24" ht="30" x14ac:dyDescent="0.25">
      <c r="A3" s="1" t="s">
        <v>16</v>
      </c>
      <c r="B3" s="1">
        <f>SUM(C3:X3)</f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24" ht="30" x14ac:dyDescent="0.25">
      <c r="A4" s="1" t="s">
        <v>102</v>
      </c>
      <c r="B4" s="1">
        <f>SUM(C4:X4)</f>
        <v>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24" ht="30" x14ac:dyDescent="0.25">
      <c r="A5" s="1" t="s">
        <v>17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spans="1:24" ht="30" x14ac:dyDescent="0.25">
      <c r="A6" s="1" t="s">
        <v>23</v>
      </c>
      <c r="C6" s="2">
        <f>IF(ISBLANK(C4),C3*C5,C4)</f>
        <v>0</v>
      </c>
      <c r="D6" s="2">
        <f t="shared" ref="D6:X6" si="0">IF(ISBLANK(D4),D3*D5,D4)</f>
        <v>0</v>
      </c>
      <c r="E6" s="2">
        <f t="shared" si="0"/>
        <v>0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2">
        <f t="shared" si="0"/>
        <v>0</v>
      </c>
      <c r="L6" s="2">
        <f t="shared" si="0"/>
        <v>0</v>
      </c>
      <c r="M6" s="2">
        <f t="shared" si="0"/>
        <v>0</v>
      </c>
      <c r="N6" s="2">
        <f t="shared" si="0"/>
        <v>0</v>
      </c>
      <c r="O6" s="2">
        <f t="shared" si="0"/>
        <v>0</v>
      </c>
      <c r="P6" s="2">
        <f t="shared" si="0"/>
        <v>0</v>
      </c>
      <c r="Q6" s="2">
        <f t="shared" si="0"/>
        <v>0</v>
      </c>
      <c r="R6" s="2">
        <f t="shared" si="0"/>
        <v>0</v>
      </c>
      <c r="S6" s="2">
        <f t="shared" si="0"/>
        <v>0</v>
      </c>
      <c r="T6" s="2">
        <f t="shared" si="0"/>
        <v>0</v>
      </c>
      <c r="U6" s="2">
        <f t="shared" si="0"/>
        <v>0</v>
      </c>
      <c r="V6" s="2">
        <f t="shared" si="0"/>
        <v>0</v>
      </c>
      <c r="W6" s="2">
        <f t="shared" si="0"/>
        <v>0</v>
      </c>
      <c r="X6" s="2">
        <f t="shared" si="0"/>
        <v>0</v>
      </c>
    </row>
  </sheetData>
  <mergeCells count="7">
    <mergeCell ref="W1:W2"/>
    <mergeCell ref="X1:X2"/>
    <mergeCell ref="O1:R1"/>
    <mergeCell ref="S1:V1"/>
    <mergeCell ref="C1:F1"/>
    <mergeCell ref="G1:J1"/>
    <mergeCell ref="K1:N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/>
  </sheetPr>
  <dimension ref="A1:X14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G3" sqref="G3"/>
    </sheetView>
  </sheetViews>
  <sheetFormatPr defaultRowHeight="15" x14ac:dyDescent="0.25"/>
  <cols>
    <col min="1" max="1" width="16.85546875" bestFit="1" customWidth="1"/>
    <col min="2" max="2" width="15.140625" customWidth="1"/>
    <col min="3" max="22" width="12.7109375" customWidth="1"/>
    <col min="23" max="24" width="15.7109375" customWidth="1"/>
  </cols>
  <sheetData>
    <row r="1" spans="1:24" ht="15.75" thickBot="1" x14ac:dyDescent="0.3">
      <c r="A1" s="1"/>
      <c r="B1" s="1"/>
      <c r="C1" s="68" t="s">
        <v>10</v>
      </c>
      <c r="D1" s="69"/>
      <c r="E1" s="69"/>
      <c r="F1" s="70"/>
      <c r="G1" s="65" t="s">
        <v>11</v>
      </c>
      <c r="H1" s="66"/>
      <c r="I1" s="66"/>
      <c r="J1" s="67"/>
      <c r="K1" s="68" t="s">
        <v>12</v>
      </c>
      <c r="L1" s="69"/>
      <c r="M1" s="69"/>
      <c r="N1" s="70"/>
      <c r="O1" s="65" t="s">
        <v>13</v>
      </c>
      <c r="P1" s="66"/>
      <c r="Q1" s="66"/>
      <c r="R1" s="67"/>
      <c r="S1" s="68" t="s">
        <v>14</v>
      </c>
      <c r="T1" s="69"/>
      <c r="U1" s="69"/>
      <c r="V1" s="69"/>
      <c r="W1" s="61" t="s">
        <v>15</v>
      </c>
      <c r="X1" s="63" t="s">
        <v>59</v>
      </c>
    </row>
    <row r="2" spans="1:24" ht="15.75" thickBot="1" x14ac:dyDescent="0.3">
      <c r="A2" s="1"/>
      <c r="B2" s="1" t="s">
        <v>29</v>
      </c>
      <c r="C2" t="s">
        <v>47</v>
      </c>
      <c r="D2" t="s">
        <v>48</v>
      </c>
      <c r="E2" t="s">
        <v>49</v>
      </c>
      <c r="F2" t="s">
        <v>50</v>
      </c>
      <c r="G2" t="s">
        <v>0</v>
      </c>
      <c r="H2" t="s">
        <v>1</v>
      </c>
      <c r="I2" t="s">
        <v>2</v>
      </c>
      <c r="J2" t="s">
        <v>3</v>
      </c>
      <c r="K2" t="s">
        <v>4</v>
      </c>
      <c r="L2" t="s">
        <v>5</v>
      </c>
      <c r="M2" t="s">
        <v>6</v>
      </c>
      <c r="N2" t="s">
        <v>7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  <c r="V2" t="s">
        <v>58</v>
      </c>
      <c r="W2" s="62"/>
      <c r="X2" s="64"/>
    </row>
    <row r="3" spans="1:24" s="33" customFormat="1" x14ac:dyDescent="0.25">
      <c r="A3" s="33" t="s">
        <v>24</v>
      </c>
      <c r="C3" s="34">
        <f t="shared" ref="C3" si="0">B3*(1+C4)</f>
        <v>0</v>
      </c>
      <c r="D3" s="34">
        <f t="shared" ref="D3" si="1">C3*(1+D4)</f>
        <v>0</v>
      </c>
      <c r="E3" s="34">
        <f t="shared" ref="E3:X3" si="2">D3*(1+E4)</f>
        <v>0</v>
      </c>
      <c r="F3" s="34">
        <f t="shared" si="2"/>
        <v>0</v>
      </c>
      <c r="G3" s="34">
        <f t="shared" si="2"/>
        <v>0</v>
      </c>
      <c r="H3" s="34">
        <f t="shared" si="2"/>
        <v>0</v>
      </c>
      <c r="I3" s="34">
        <f t="shared" si="2"/>
        <v>0</v>
      </c>
      <c r="J3" s="34">
        <f t="shared" si="2"/>
        <v>0</v>
      </c>
      <c r="K3" s="34">
        <f t="shared" si="2"/>
        <v>0</v>
      </c>
      <c r="L3" s="34">
        <f t="shared" si="2"/>
        <v>0</v>
      </c>
      <c r="M3" s="34">
        <f t="shared" si="2"/>
        <v>0</v>
      </c>
      <c r="N3" s="34">
        <f t="shared" si="2"/>
        <v>0</v>
      </c>
      <c r="O3" s="34">
        <f>N3*(1+O4)</f>
        <v>0</v>
      </c>
      <c r="P3" s="34">
        <f t="shared" si="2"/>
        <v>0</v>
      </c>
      <c r="Q3" s="34">
        <f t="shared" si="2"/>
        <v>0</v>
      </c>
      <c r="R3" s="34">
        <f t="shared" si="2"/>
        <v>0</v>
      </c>
      <c r="S3" s="34">
        <f t="shared" si="2"/>
        <v>0</v>
      </c>
      <c r="T3" s="34">
        <f t="shared" si="2"/>
        <v>0</v>
      </c>
      <c r="U3" s="34">
        <f t="shared" si="2"/>
        <v>0</v>
      </c>
      <c r="V3" s="34">
        <f t="shared" si="2"/>
        <v>0</v>
      </c>
      <c r="W3" s="34">
        <f>V3*(1+W4)</f>
        <v>0</v>
      </c>
      <c r="X3" s="34">
        <f t="shared" si="2"/>
        <v>0</v>
      </c>
    </row>
    <row r="4" spans="1:24" x14ac:dyDescent="0.25">
      <c r="A4" t="s">
        <v>30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s="33" customFormat="1" x14ac:dyDescent="0.25">
      <c r="A5" s="33" t="s">
        <v>25</v>
      </c>
      <c r="B5" s="35">
        <f>SUM(C5:X5)</f>
        <v>0</v>
      </c>
      <c r="C5" s="33">
        <f>'demand quarter'!C3*C3</f>
        <v>0</v>
      </c>
      <c r="D5" s="33">
        <f>'demand quarter'!D3*D3</f>
        <v>0</v>
      </c>
      <c r="E5" s="33">
        <f>'demand quarter'!E3*E3</f>
        <v>0</v>
      </c>
      <c r="F5" s="33">
        <f>'demand quarter'!F3*F3</f>
        <v>0</v>
      </c>
      <c r="G5" s="33">
        <f>'demand quarter'!G3*G3</f>
        <v>0</v>
      </c>
      <c r="H5" s="33">
        <f>'demand quarter'!H3*H3</f>
        <v>0</v>
      </c>
      <c r="I5" s="33">
        <f>'demand quarter'!I3*I3</f>
        <v>0</v>
      </c>
      <c r="J5" s="33">
        <f>'demand quarter'!J3*J3</f>
        <v>0</v>
      </c>
      <c r="K5" s="33">
        <f>'demand quarter'!K3*K3</f>
        <v>0</v>
      </c>
      <c r="L5" s="33">
        <f>'demand quarter'!L3*L3</f>
        <v>0</v>
      </c>
      <c r="M5" s="33">
        <f>'demand quarter'!M3*M3</f>
        <v>0</v>
      </c>
      <c r="N5" s="33">
        <f>'demand quarter'!N3*N3</f>
        <v>0</v>
      </c>
      <c r="O5" s="33">
        <f>'demand quarter'!O3*O3</f>
        <v>0</v>
      </c>
      <c r="P5" s="33">
        <f>'demand quarter'!P3*P3</f>
        <v>0</v>
      </c>
      <c r="Q5" s="33">
        <f>'demand quarter'!Q3*Q3</f>
        <v>0</v>
      </c>
      <c r="R5" s="33">
        <f>'demand quarter'!R3*R3</f>
        <v>0</v>
      </c>
      <c r="S5" s="33">
        <f>'demand quarter'!S3*S3</f>
        <v>0</v>
      </c>
      <c r="T5" s="33">
        <f>'demand quarter'!T3*T3</f>
        <v>0</v>
      </c>
      <c r="U5" s="33">
        <f>'demand quarter'!U3*U3</f>
        <v>0</v>
      </c>
      <c r="V5" s="33">
        <f>'demand quarter'!V3*V3</f>
        <v>0</v>
      </c>
      <c r="W5" s="33">
        <f>'demand quarter'!W3*W3</f>
        <v>0</v>
      </c>
      <c r="X5" s="33">
        <f>'demand quarter'!X3*X3</f>
        <v>0</v>
      </c>
    </row>
    <row r="7" spans="1:24" s="33" customFormat="1" x14ac:dyDescent="0.25">
      <c r="A7" s="33" t="s">
        <v>26</v>
      </c>
      <c r="C7" s="34">
        <f t="shared" ref="C7" si="3">B7*(1+C8)</f>
        <v>0</v>
      </c>
      <c r="D7" s="34">
        <f t="shared" ref="D7" si="4">C7*(1+D8)</f>
        <v>0</v>
      </c>
      <c r="E7" s="34">
        <f t="shared" ref="E7" si="5">D7*(1+E8)</f>
        <v>0</v>
      </c>
      <c r="F7" s="34">
        <f t="shared" ref="F7" si="6">E7*(1+F8)</f>
        <v>0</v>
      </c>
      <c r="G7" s="34">
        <f t="shared" ref="G7" si="7">F7*(1+G8)</f>
        <v>0</v>
      </c>
      <c r="H7" s="34">
        <f t="shared" ref="H7" si="8">G7*(1+H8)</f>
        <v>0</v>
      </c>
      <c r="I7" s="34">
        <f t="shared" ref="I7" si="9">H7*(1+I8)</f>
        <v>0</v>
      </c>
      <c r="J7" s="34">
        <f t="shared" ref="J7" si="10">I7*(1+J8)</f>
        <v>0</v>
      </c>
      <c r="K7" s="34">
        <f t="shared" ref="K7" si="11">J7*(1+K8)</f>
        <v>0</v>
      </c>
      <c r="L7" s="34">
        <f t="shared" ref="L7" si="12">K7*(1+L8)</f>
        <v>0</v>
      </c>
      <c r="M7" s="34">
        <f t="shared" ref="M7" si="13">L7*(1+M8)</f>
        <v>0</v>
      </c>
      <c r="N7" s="34">
        <f t="shared" ref="N7" si="14">M7*(1+N8)</f>
        <v>0</v>
      </c>
      <c r="O7" s="34">
        <f t="shared" ref="O7" si="15">N7*(1+O8)</f>
        <v>0</v>
      </c>
      <c r="P7" s="34">
        <f t="shared" ref="P7" si="16">O7*(1+P8)</f>
        <v>0</v>
      </c>
      <c r="Q7" s="34">
        <f t="shared" ref="Q7" si="17">P7*(1+Q8)</f>
        <v>0</v>
      </c>
      <c r="R7" s="34">
        <f t="shared" ref="R7" si="18">Q7*(1+R8)</f>
        <v>0</v>
      </c>
      <c r="S7" s="34">
        <f t="shared" ref="S7" si="19">R7*(1+S8)</f>
        <v>0</v>
      </c>
      <c r="T7" s="34">
        <f t="shared" ref="T7" si="20">S7*(1+T8)</f>
        <v>0</v>
      </c>
      <c r="U7" s="34">
        <f t="shared" ref="U7" si="21">T7*(1+U8)</f>
        <v>0</v>
      </c>
      <c r="V7" s="34">
        <f t="shared" ref="V7" si="22">U7*(1+V8)</f>
        <v>0</v>
      </c>
      <c r="W7" s="34">
        <f t="shared" ref="W7" si="23">V7*(1+W8)</f>
        <v>0</v>
      </c>
      <c r="X7" s="34">
        <f t="shared" ref="X7" si="24">W7*(1+X8)</f>
        <v>0</v>
      </c>
    </row>
    <row r="8" spans="1:24" x14ac:dyDescent="0.25">
      <c r="A8" t="s">
        <v>30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s="33" customFormat="1" x14ac:dyDescent="0.25">
      <c r="A9" s="33" t="s">
        <v>27</v>
      </c>
      <c r="B9" s="35">
        <f>SUM(C9:X9)</f>
        <v>0</v>
      </c>
      <c r="C9" s="33">
        <f>'demand quarter'!C6*C7</f>
        <v>0</v>
      </c>
      <c r="D9" s="33">
        <f>'demand quarter'!D6*D7</f>
        <v>0</v>
      </c>
      <c r="E9" s="33">
        <f>'demand quarter'!E6*E7</f>
        <v>0</v>
      </c>
      <c r="F9" s="33">
        <f>'demand quarter'!F6*F7</f>
        <v>0</v>
      </c>
      <c r="G9" s="33">
        <f>'demand quarter'!G6*G7</f>
        <v>0</v>
      </c>
      <c r="H9" s="33">
        <f>'demand quarter'!H6*H7</f>
        <v>0</v>
      </c>
      <c r="I9" s="33">
        <f>'demand quarter'!I6*I7</f>
        <v>0</v>
      </c>
      <c r="J9" s="33">
        <f>'demand quarter'!J6*J7</f>
        <v>0</v>
      </c>
      <c r="K9" s="33">
        <f>'demand quarter'!K6*K7</f>
        <v>0</v>
      </c>
      <c r="L9" s="33">
        <f>'demand quarter'!L6*L7</f>
        <v>0</v>
      </c>
      <c r="M9" s="33">
        <f>'demand quarter'!M6*M7</f>
        <v>0</v>
      </c>
      <c r="N9" s="33">
        <f>'demand quarter'!N6*N7</f>
        <v>0</v>
      </c>
      <c r="O9" s="33">
        <f>'demand quarter'!O6*O7</f>
        <v>0</v>
      </c>
      <c r="P9" s="33">
        <f>'demand quarter'!P6*P7</f>
        <v>0</v>
      </c>
      <c r="Q9" s="33">
        <f>'demand quarter'!Q6*Q7</f>
        <v>0</v>
      </c>
      <c r="R9" s="33">
        <f>'demand quarter'!R6*R7</f>
        <v>0</v>
      </c>
      <c r="S9" s="33">
        <f>'demand quarter'!S6*S7</f>
        <v>0</v>
      </c>
      <c r="T9" s="33">
        <f>'demand quarter'!T6*T7</f>
        <v>0</v>
      </c>
      <c r="U9" s="33">
        <f>'demand quarter'!U6*U7</f>
        <v>0</v>
      </c>
      <c r="V9" s="33">
        <f>'demand quarter'!V6*V7</f>
        <v>0</v>
      </c>
      <c r="W9" s="33">
        <f>'demand quarter'!W6*W7</f>
        <v>0</v>
      </c>
      <c r="X9" s="33">
        <f>'demand quarter'!X6*X7</f>
        <v>0</v>
      </c>
    </row>
    <row r="11" spans="1:24" s="33" customFormat="1" x14ac:dyDescent="0.25">
      <c r="A11" s="33" t="s">
        <v>28</v>
      </c>
      <c r="B11" s="35">
        <f>SUM(C11:X11)</f>
        <v>0</v>
      </c>
      <c r="C11" s="33">
        <f>C5+C9</f>
        <v>0</v>
      </c>
      <c r="D11" s="33">
        <f t="shared" ref="D11:X11" si="25">D5+D9</f>
        <v>0</v>
      </c>
      <c r="E11" s="33">
        <f t="shared" si="25"/>
        <v>0</v>
      </c>
      <c r="F11" s="33">
        <f t="shared" si="25"/>
        <v>0</v>
      </c>
      <c r="G11" s="33">
        <f t="shared" si="25"/>
        <v>0</v>
      </c>
      <c r="H11" s="33">
        <f t="shared" si="25"/>
        <v>0</v>
      </c>
      <c r="I11" s="33">
        <f t="shared" si="25"/>
        <v>0</v>
      </c>
      <c r="J11" s="33">
        <f t="shared" si="25"/>
        <v>0</v>
      </c>
      <c r="K11" s="33">
        <f t="shared" si="25"/>
        <v>0</v>
      </c>
      <c r="L11" s="33">
        <f t="shared" si="25"/>
        <v>0</v>
      </c>
      <c r="M11" s="33">
        <f t="shared" si="25"/>
        <v>0</v>
      </c>
      <c r="N11" s="33">
        <f t="shared" si="25"/>
        <v>0</v>
      </c>
      <c r="O11" s="33">
        <f t="shared" si="25"/>
        <v>0</v>
      </c>
      <c r="P11" s="33">
        <f t="shared" si="25"/>
        <v>0</v>
      </c>
      <c r="Q11" s="33">
        <f t="shared" si="25"/>
        <v>0</v>
      </c>
      <c r="R11" s="33">
        <f t="shared" si="25"/>
        <v>0</v>
      </c>
      <c r="S11" s="33">
        <f t="shared" si="25"/>
        <v>0</v>
      </c>
      <c r="T11" s="33">
        <f t="shared" si="25"/>
        <v>0</v>
      </c>
      <c r="U11" s="33">
        <f t="shared" si="25"/>
        <v>0</v>
      </c>
      <c r="V11" s="33">
        <f t="shared" si="25"/>
        <v>0</v>
      </c>
      <c r="W11" s="33">
        <f t="shared" si="25"/>
        <v>0</v>
      </c>
      <c r="X11" s="33">
        <f t="shared" si="25"/>
        <v>0</v>
      </c>
    </row>
    <row r="14" spans="1:24" x14ac:dyDescent="0.25">
      <c r="D14" s="12"/>
    </row>
  </sheetData>
  <sheetProtection password="D974" sheet="1" objects="1" scenarios="1"/>
  <protectedRanges>
    <protectedRange sqref="C7:X8" name="Intervalo2"/>
    <protectedRange sqref="C3:X4" name="Intervalo1"/>
  </protectedRanges>
  <mergeCells count="7">
    <mergeCell ref="O1:R1"/>
    <mergeCell ref="S1:V1"/>
    <mergeCell ref="W1:W2"/>
    <mergeCell ref="X1:X2"/>
    <mergeCell ref="C1:F1"/>
    <mergeCell ref="G1:J1"/>
    <mergeCell ref="K1:N1"/>
  </mergeCells>
  <pageMargins left="0.511811024" right="0.511811024" top="0.78740157499999996" bottom="0.78740157499999996" header="0.31496062000000002" footer="0.31496062000000002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9"/>
  <sheetViews>
    <sheetView workbookViewId="0">
      <pane ySplit="1" topLeftCell="A2" activePane="bottomLeft" state="frozen"/>
      <selection pane="bottomLeft" activeCell="F16" sqref="F16"/>
    </sheetView>
  </sheetViews>
  <sheetFormatPr defaultRowHeight="15" x14ac:dyDescent="0.25"/>
  <cols>
    <col min="1" max="1" width="53.140625" customWidth="1"/>
    <col min="2" max="2" width="14.5703125" customWidth="1"/>
    <col min="3" max="3" width="15.7109375" customWidth="1"/>
    <col min="4" max="4" width="4" customWidth="1"/>
    <col min="6" max="6" width="15.5703125" customWidth="1"/>
    <col min="7" max="7" width="16.28515625" customWidth="1"/>
  </cols>
  <sheetData>
    <row r="1" spans="1:7" ht="18.75" x14ac:dyDescent="0.3">
      <c r="A1" s="25" t="s">
        <v>114</v>
      </c>
      <c r="B1" s="25" t="s">
        <v>91</v>
      </c>
      <c r="C1" s="25" t="s">
        <v>92</v>
      </c>
    </row>
    <row r="7" spans="1:7" ht="30" x14ac:dyDescent="0.25">
      <c r="F7" s="44" t="s">
        <v>111</v>
      </c>
      <c r="G7" s="45">
        <f>SUMIF(C2:C200,"product",B2:B200)</f>
        <v>0</v>
      </c>
    </row>
    <row r="9" spans="1:7" ht="30" x14ac:dyDescent="0.25">
      <c r="F9" s="44" t="s">
        <v>113</v>
      </c>
      <c r="G9" s="45">
        <f>SUMIF(C2:C202,"service",B2:B202)</f>
        <v>0</v>
      </c>
    </row>
  </sheetData>
  <autoFilter ref="A1:C9"/>
  <dataValidations count="1">
    <dataValidation type="list" allowBlank="1" showInputMessage="1" showErrorMessage="1" sqref="C1:C1048576">
      <formula1>cost_ref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1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D18" sqref="D18"/>
    </sheetView>
  </sheetViews>
  <sheetFormatPr defaultRowHeight="15" x14ac:dyDescent="0.25"/>
  <cols>
    <col min="1" max="1" width="19.7109375" customWidth="1"/>
    <col min="2" max="2" width="17.85546875" customWidth="1"/>
    <col min="3" max="22" width="12.7109375" customWidth="1"/>
    <col min="23" max="24" width="15.7109375" customWidth="1"/>
  </cols>
  <sheetData>
    <row r="1" spans="1:24" ht="15.75" thickBot="1" x14ac:dyDescent="0.3">
      <c r="A1" s="1"/>
      <c r="B1" s="1"/>
      <c r="C1" s="68" t="s">
        <v>10</v>
      </c>
      <c r="D1" s="69"/>
      <c r="E1" s="69"/>
      <c r="F1" s="70"/>
      <c r="G1" s="65" t="s">
        <v>11</v>
      </c>
      <c r="H1" s="66"/>
      <c r="I1" s="66"/>
      <c r="J1" s="67"/>
      <c r="K1" s="68" t="s">
        <v>12</v>
      </c>
      <c r="L1" s="69"/>
      <c r="M1" s="69"/>
      <c r="N1" s="70"/>
      <c r="O1" s="65" t="s">
        <v>13</v>
      </c>
      <c r="P1" s="66"/>
      <c r="Q1" s="66"/>
      <c r="R1" s="67"/>
      <c r="S1" s="68" t="s">
        <v>14</v>
      </c>
      <c r="T1" s="69"/>
      <c r="U1" s="69"/>
      <c r="V1" s="69"/>
      <c r="W1" s="61" t="s">
        <v>15</v>
      </c>
      <c r="X1" s="63" t="s">
        <v>59</v>
      </c>
    </row>
    <row r="2" spans="1:24" ht="15.75" thickBot="1" x14ac:dyDescent="0.3">
      <c r="A2" s="1"/>
      <c r="B2" s="1" t="s">
        <v>29</v>
      </c>
      <c r="C2" t="s">
        <v>47</v>
      </c>
      <c r="D2" t="s">
        <v>48</v>
      </c>
      <c r="E2" t="s">
        <v>49</v>
      </c>
      <c r="F2" t="s">
        <v>50</v>
      </c>
      <c r="G2" t="s">
        <v>0</v>
      </c>
      <c r="H2" t="s">
        <v>1</v>
      </c>
      <c r="I2" t="s">
        <v>2</v>
      </c>
      <c r="J2" t="s">
        <v>3</v>
      </c>
      <c r="K2" t="s">
        <v>4</v>
      </c>
      <c r="L2" t="s">
        <v>5</v>
      </c>
      <c r="M2" t="s">
        <v>6</v>
      </c>
      <c r="N2" t="s">
        <v>7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  <c r="V2" t="s">
        <v>58</v>
      </c>
      <c r="W2" s="62"/>
      <c r="X2" s="64"/>
    </row>
    <row r="3" spans="1:24" s="33" customFormat="1" x14ac:dyDescent="0.25">
      <c r="A3" s="33" t="s">
        <v>33</v>
      </c>
      <c r="C3" s="34">
        <f>B3*(1+C4)</f>
        <v>0</v>
      </c>
      <c r="D3" s="34">
        <f>C3*(1+D4)</f>
        <v>0</v>
      </c>
      <c r="E3" s="34">
        <f t="shared" ref="E3:X3" si="0">D3*(1+E4)</f>
        <v>0</v>
      </c>
      <c r="F3" s="34">
        <f t="shared" si="0"/>
        <v>0</v>
      </c>
      <c r="G3" s="34">
        <f t="shared" si="0"/>
        <v>0</v>
      </c>
      <c r="H3" s="34">
        <f t="shared" si="0"/>
        <v>0</v>
      </c>
      <c r="I3" s="34">
        <f t="shared" si="0"/>
        <v>0</v>
      </c>
      <c r="J3" s="34">
        <f t="shared" si="0"/>
        <v>0</v>
      </c>
      <c r="K3" s="34">
        <f t="shared" si="0"/>
        <v>0</v>
      </c>
      <c r="L3" s="34">
        <f t="shared" si="0"/>
        <v>0</v>
      </c>
      <c r="M3" s="34">
        <f t="shared" si="0"/>
        <v>0</v>
      </c>
      <c r="N3" s="34">
        <f t="shared" si="0"/>
        <v>0</v>
      </c>
      <c r="O3" s="34">
        <f>N3*(1+O4)</f>
        <v>0</v>
      </c>
      <c r="P3" s="34">
        <f t="shared" si="0"/>
        <v>0</v>
      </c>
      <c r="Q3" s="34">
        <f t="shared" si="0"/>
        <v>0</v>
      </c>
      <c r="R3" s="34">
        <f t="shared" si="0"/>
        <v>0</v>
      </c>
      <c r="S3" s="34">
        <f t="shared" si="0"/>
        <v>0</v>
      </c>
      <c r="T3" s="34">
        <f t="shared" si="0"/>
        <v>0</v>
      </c>
      <c r="U3" s="34">
        <f t="shared" si="0"/>
        <v>0</v>
      </c>
      <c r="V3" s="34">
        <f t="shared" si="0"/>
        <v>0</v>
      </c>
      <c r="W3" s="34">
        <f>V3*(1+W4)</f>
        <v>0</v>
      </c>
      <c r="X3" s="34">
        <f t="shared" si="0"/>
        <v>0</v>
      </c>
    </row>
    <row r="4" spans="1:24" x14ac:dyDescent="0.25">
      <c r="A4" t="s">
        <v>31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</row>
    <row r="5" spans="1:24" x14ac:dyDescent="0.25">
      <c r="A5" t="s">
        <v>110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1:24" s="33" customFormat="1" x14ac:dyDescent="0.25">
      <c r="A6" s="33" t="s">
        <v>35</v>
      </c>
      <c r="B6" s="35">
        <f>SUM(C6:X6)</f>
        <v>0</v>
      </c>
      <c r="C6" s="33">
        <f>'demand quarter'!C3*C3/(1-C5)</f>
        <v>0</v>
      </c>
      <c r="D6" s="33">
        <f>'demand quarter'!D3*D3/(1-D5)</f>
        <v>0</v>
      </c>
      <c r="E6" s="33">
        <f>'demand quarter'!E3*E3/(1-E5)</f>
        <v>0</v>
      </c>
      <c r="F6" s="33">
        <f>'demand quarter'!F3*F3/(1-F5)</f>
        <v>0</v>
      </c>
      <c r="G6" s="33">
        <f>'demand quarter'!G3*G3/(1-G5)</f>
        <v>0</v>
      </c>
      <c r="H6" s="33">
        <f>'demand quarter'!H3*H3/(1-H5)</f>
        <v>0</v>
      </c>
      <c r="I6" s="33">
        <f>'demand quarter'!I3*I3/(1-I5)</f>
        <v>0</v>
      </c>
      <c r="J6" s="33">
        <f>'demand quarter'!J3*J3/(1-J5)</f>
        <v>0</v>
      </c>
      <c r="K6" s="33">
        <f>'demand quarter'!K3*K3/(1-K5)</f>
        <v>0</v>
      </c>
      <c r="L6" s="33">
        <f>'demand quarter'!L3*L3/(1-L5)</f>
        <v>0</v>
      </c>
      <c r="M6" s="33">
        <f>'demand quarter'!M3*M3/(1-M5)</f>
        <v>0</v>
      </c>
      <c r="N6" s="33">
        <f>'demand quarter'!N3*N3/(1-N5)</f>
        <v>0</v>
      </c>
      <c r="O6" s="33">
        <f>'demand quarter'!O3*O3/(1-O5)</f>
        <v>0</v>
      </c>
      <c r="P6" s="33">
        <f>'demand quarter'!P3*P3/(1-P5)</f>
        <v>0</v>
      </c>
      <c r="Q6" s="33">
        <f>'demand quarter'!Q3*Q3/(1-Q5)</f>
        <v>0</v>
      </c>
      <c r="R6" s="33">
        <f>'demand quarter'!R3*R3/(1-R5)</f>
        <v>0</v>
      </c>
      <c r="S6" s="33">
        <f>'demand quarter'!S3*S3/(1-S5)</f>
        <v>0</v>
      </c>
      <c r="T6" s="33">
        <f>'demand quarter'!T3*T3/(1-T5)</f>
        <v>0</v>
      </c>
      <c r="U6" s="33">
        <f>'demand quarter'!U3*U3/(1-U5)</f>
        <v>0</v>
      </c>
      <c r="V6" s="33">
        <f>'demand quarter'!V3*V3/(1-V5)</f>
        <v>0</v>
      </c>
      <c r="W6" s="33">
        <f>'demand quarter'!W3*W3/(1-W5)</f>
        <v>0</v>
      </c>
      <c r="X6" s="33">
        <f>'demand quarter'!X3*X3/(1-X5)</f>
        <v>0</v>
      </c>
    </row>
    <row r="8" spans="1:24" s="33" customFormat="1" x14ac:dyDescent="0.25">
      <c r="A8" s="33" t="s">
        <v>32</v>
      </c>
      <c r="C8" s="34">
        <f>B8*(1+C9)</f>
        <v>0</v>
      </c>
      <c r="D8" s="34">
        <f>C8*(1+D9)</f>
        <v>0</v>
      </c>
      <c r="E8" s="34">
        <f t="shared" ref="E8:X8" si="1">D8*(1+E9)</f>
        <v>0</v>
      </c>
      <c r="F8" s="34">
        <f t="shared" si="1"/>
        <v>0</v>
      </c>
      <c r="G8" s="34">
        <f t="shared" si="1"/>
        <v>0</v>
      </c>
      <c r="H8" s="34">
        <f t="shared" si="1"/>
        <v>0</v>
      </c>
      <c r="I8" s="34">
        <f t="shared" si="1"/>
        <v>0</v>
      </c>
      <c r="J8" s="34">
        <f t="shared" si="1"/>
        <v>0</v>
      </c>
      <c r="K8" s="34">
        <f t="shared" si="1"/>
        <v>0</v>
      </c>
      <c r="L8" s="34">
        <f t="shared" si="1"/>
        <v>0</v>
      </c>
      <c r="M8" s="34">
        <f t="shared" si="1"/>
        <v>0</v>
      </c>
      <c r="N8" s="34">
        <f t="shared" si="1"/>
        <v>0</v>
      </c>
      <c r="O8" s="34">
        <f t="shared" si="1"/>
        <v>0</v>
      </c>
      <c r="P8" s="34">
        <f t="shared" si="1"/>
        <v>0</v>
      </c>
      <c r="Q8" s="34">
        <f t="shared" si="1"/>
        <v>0</v>
      </c>
      <c r="R8" s="34">
        <f t="shared" si="1"/>
        <v>0</v>
      </c>
      <c r="S8" s="34">
        <f t="shared" si="1"/>
        <v>0</v>
      </c>
      <c r="T8" s="34">
        <f t="shared" si="1"/>
        <v>0</v>
      </c>
      <c r="U8" s="34">
        <f t="shared" si="1"/>
        <v>0</v>
      </c>
      <c r="V8" s="34">
        <f t="shared" si="1"/>
        <v>0</v>
      </c>
      <c r="W8" s="34">
        <f t="shared" si="1"/>
        <v>0</v>
      </c>
      <c r="X8" s="34">
        <f t="shared" si="1"/>
        <v>0</v>
      </c>
    </row>
    <row r="9" spans="1:24" x14ac:dyDescent="0.25">
      <c r="A9" t="s">
        <v>30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</row>
    <row r="10" spans="1:24" x14ac:dyDescent="0.25">
      <c r="A10" s="33" t="s">
        <v>110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</row>
    <row r="11" spans="1:24" s="33" customFormat="1" x14ac:dyDescent="0.25">
      <c r="A11" s="33" t="s">
        <v>32</v>
      </c>
      <c r="B11" s="35">
        <f>SUM(C11:X11)</f>
        <v>0</v>
      </c>
      <c r="C11" s="33">
        <f>'demand quarter'!C8*C8/(1-C10)</f>
        <v>0</v>
      </c>
      <c r="D11" s="33">
        <f>'demand quarter'!D8*D8/(1-D10)</f>
        <v>0</v>
      </c>
      <c r="E11" s="33">
        <f>'demand quarter'!E8*E8/(1-E10)</f>
        <v>0</v>
      </c>
      <c r="F11" s="33">
        <f>'demand quarter'!F8*F8/(1-F10)</f>
        <v>0</v>
      </c>
      <c r="G11" s="33">
        <f>'demand quarter'!G8*G8/(1-G10)</f>
        <v>0</v>
      </c>
      <c r="H11" s="33">
        <f>'demand quarter'!H8*H8/(1-H10)</f>
        <v>0</v>
      </c>
      <c r="I11" s="33">
        <f>'demand quarter'!I8*I8/(1-I10)</f>
        <v>0</v>
      </c>
      <c r="J11" s="33">
        <f>'demand quarter'!J8*J8/(1-J10)</f>
        <v>0</v>
      </c>
      <c r="K11" s="33">
        <f>'demand quarter'!K8*K8/(1-K10)</f>
        <v>0</v>
      </c>
      <c r="L11" s="33">
        <f>'demand quarter'!L8*L8/(1-L10)</f>
        <v>0</v>
      </c>
      <c r="M11" s="33">
        <f>'demand quarter'!M8*M8/(1-M10)</f>
        <v>0</v>
      </c>
      <c r="N11" s="33">
        <f>'demand quarter'!N8*N8/(1-N10)</f>
        <v>0</v>
      </c>
      <c r="O11" s="33">
        <f>'demand quarter'!O8*O8/(1-O10)</f>
        <v>0</v>
      </c>
      <c r="P11" s="33">
        <f>'demand quarter'!P8*P8/(1-P10)</f>
        <v>0</v>
      </c>
      <c r="Q11" s="33">
        <f>'demand quarter'!Q8*Q8/(1-Q10)</f>
        <v>0</v>
      </c>
      <c r="R11" s="33">
        <f>'demand quarter'!R8*R8/(1-R10)</f>
        <v>0</v>
      </c>
      <c r="S11" s="33">
        <f>'demand quarter'!S8*S8/(1-S10)</f>
        <v>0</v>
      </c>
      <c r="T11" s="33">
        <f>'demand quarter'!T8*T8/(1-T10)</f>
        <v>0</v>
      </c>
      <c r="U11" s="33">
        <f>'demand quarter'!U8*U8/(1-U10)</f>
        <v>0</v>
      </c>
      <c r="V11" s="33">
        <f>'demand quarter'!V8*V8/(1-V10)</f>
        <v>0</v>
      </c>
      <c r="W11" s="33">
        <f>'demand quarter'!W8*W8/(1-W10)</f>
        <v>0</v>
      </c>
      <c r="X11" s="33">
        <f>'demand quarter'!X8*X8/(1-X10)</f>
        <v>0</v>
      </c>
    </row>
    <row r="13" spans="1:24" s="33" customFormat="1" x14ac:dyDescent="0.25">
      <c r="A13" s="33" t="s">
        <v>34</v>
      </c>
      <c r="B13" s="35">
        <f>SUM(C13:X13)</f>
        <v>0</v>
      </c>
      <c r="C13" s="33">
        <f>C6+C11</f>
        <v>0</v>
      </c>
      <c r="D13" s="33">
        <f t="shared" ref="D13:X13" si="2">D6+D11</f>
        <v>0</v>
      </c>
      <c r="E13" s="33">
        <f t="shared" si="2"/>
        <v>0</v>
      </c>
      <c r="F13" s="33">
        <f t="shared" si="2"/>
        <v>0</v>
      </c>
      <c r="G13" s="33">
        <f t="shared" si="2"/>
        <v>0</v>
      </c>
      <c r="H13" s="33">
        <f t="shared" si="2"/>
        <v>0</v>
      </c>
      <c r="I13" s="33">
        <f t="shared" si="2"/>
        <v>0</v>
      </c>
      <c r="J13" s="33">
        <f t="shared" si="2"/>
        <v>0</v>
      </c>
      <c r="K13" s="33">
        <f t="shared" si="2"/>
        <v>0</v>
      </c>
      <c r="L13" s="33">
        <f t="shared" si="2"/>
        <v>0</v>
      </c>
      <c r="M13" s="33">
        <f t="shared" si="2"/>
        <v>0</v>
      </c>
      <c r="N13" s="33">
        <f t="shared" si="2"/>
        <v>0</v>
      </c>
      <c r="O13" s="33">
        <f t="shared" si="2"/>
        <v>0</v>
      </c>
      <c r="P13" s="33">
        <f t="shared" si="2"/>
        <v>0</v>
      </c>
      <c r="Q13" s="33">
        <f t="shared" si="2"/>
        <v>0</v>
      </c>
      <c r="R13" s="33">
        <f t="shared" si="2"/>
        <v>0</v>
      </c>
      <c r="S13" s="33">
        <f t="shared" si="2"/>
        <v>0</v>
      </c>
      <c r="T13" s="33">
        <f t="shared" si="2"/>
        <v>0</v>
      </c>
      <c r="U13" s="33">
        <f t="shared" si="2"/>
        <v>0</v>
      </c>
      <c r="V13" s="33">
        <f t="shared" si="2"/>
        <v>0</v>
      </c>
      <c r="W13" s="33">
        <f t="shared" si="2"/>
        <v>0</v>
      </c>
      <c r="X13" s="33">
        <f t="shared" si="2"/>
        <v>0</v>
      </c>
    </row>
  </sheetData>
  <protectedRanges>
    <protectedRange sqref="C9:X10" name="Intervalo2"/>
    <protectedRange sqref="C4:X5" name="Intervalo1"/>
  </protectedRanges>
  <mergeCells count="7">
    <mergeCell ref="O1:R1"/>
    <mergeCell ref="S1:V1"/>
    <mergeCell ref="W1:W2"/>
    <mergeCell ref="X1:X2"/>
    <mergeCell ref="C1:F1"/>
    <mergeCell ref="G1:J1"/>
    <mergeCell ref="K1:N1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406"/>
  <sheetViews>
    <sheetView topLeftCell="B1" workbookViewId="0">
      <pane ySplit="1" topLeftCell="A2" activePane="bottomLeft" state="frozen"/>
      <selection pane="bottomLeft"/>
    </sheetView>
  </sheetViews>
  <sheetFormatPr defaultRowHeight="15" x14ac:dyDescent="0.25"/>
  <cols>
    <col min="1" max="1" width="65.42578125" customWidth="1"/>
    <col min="2" max="3" width="15.140625" customWidth="1"/>
    <col min="4" max="4" width="17.140625" customWidth="1"/>
    <col min="5" max="5" width="15.7109375" customWidth="1"/>
    <col min="6" max="6" width="16.42578125" customWidth="1"/>
    <col min="7" max="7" width="25.42578125" hidden="1" customWidth="1"/>
    <col min="8" max="8" width="23" customWidth="1"/>
    <col min="9" max="9" width="17.85546875" customWidth="1"/>
  </cols>
  <sheetData>
    <row r="1" spans="1:9" ht="18.75" x14ac:dyDescent="0.3">
      <c r="A1" s="25" t="s">
        <v>115</v>
      </c>
      <c r="B1" s="25" t="s">
        <v>103</v>
      </c>
      <c r="C1" s="25" t="s">
        <v>116</v>
      </c>
      <c r="D1" s="25" t="s">
        <v>91</v>
      </c>
      <c r="E1" s="25" t="s">
        <v>92</v>
      </c>
      <c r="F1" s="25" t="s">
        <v>95</v>
      </c>
    </row>
    <row r="2" spans="1:9" ht="30" x14ac:dyDescent="0.25">
      <c r="G2" t="str">
        <f>E2&amp;F2</f>
        <v/>
      </c>
      <c r="H2" s="44" t="s">
        <v>71</v>
      </c>
      <c r="I2" s="46"/>
    </row>
    <row r="3" spans="1:9" ht="30" x14ac:dyDescent="0.25">
      <c r="G3" t="str">
        <f t="shared" ref="G3:G66" si="0">E3&amp;F3</f>
        <v/>
      </c>
      <c r="H3" s="44" t="s">
        <v>117</v>
      </c>
      <c r="I3" s="2"/>
    </row>
    <row r="4" spans="1:9" ht="30" x14ac:dyDescent="0.25">
      <c r="G4" t="str">
        <f t="shared" si="0"/>
        <v/>
      </c>
      <c r="H4" s="44" t="s">
        <v>72</v>
      </c>
      <c r="I4" s="47"/>
    </row>
    <row r="5" spans="1:9" ht="30" x14ac:dyDescent="0.25">
      <c r="G5" t="str">
        <f t="shared" si="0"/>
        <v/>
      </c>
      <c r="H5" s="44" t="s">
        <v>118</v>
      </c>
      <c r="I5" s="2"/>
    </row>
    <row r="6" spans="1:9" x14ac:dyDescent="0.25">
      <c r="G6" t="str">
        <f t="shared" si="0"/>
        <v/>
      </c>
    </row>
    <row r="7" spans="1:9" x14ac:dyDescent="0.25">
      <c r="G7" t="str">
        <f t="shared" si="0"/>
        <v/>
      </c>
    </row>
    <row r="8" spans="1:9" x14ac:dyDescent="0.25">
      <c r="G8" t="str">
        <f t="shared" si="0"/>
        <v/>
      </c>
    </row>
    <row r="9" spans="1:9" x14ac:dyDescent="0.25">
      <c r="G9" t="str">
        <f t="shared" si="0"/>
        <v/>
      </c>
    </row>
    <row r="10" spans="1:9" x14ac:dyDescent="0.25">
      <c r="G10" t="str">
        <f t="shared" si="0"/>
        <v/>
      </c>
    </row>
    <row r="11" spans="1:9" x14ac:dyDescent="0.25">
      <c r="G11" t="str">
        <f t="shared" si="0"/>
        <v/>
      </c>
    </row>
    <row r="12" spans="1:9" x14ac:dyDescent="0.25">
      <c r="G12" t="str">
        <f t="shared" si="0"/>
        <v/>
      </c>
    </row>
    <row r="13" spans="1:9" x14ac:dyDescent="0.25">
      <c r="G13" t="str">
        <f t="shared" si="0"/>
        <v/>
      </c>
    </row>
    <row r="14" spans="1:9" x14ac:dyDescent="0.25">
      <c r="G14" t="str">
        <f t="shared" si="0"/>
        <v/>
      </c>
    </row>
    <row r="15" spans="1:9" x14ac:dyDescent="0.25">
      <c r="G15" t="str">
        <f t="shared" si="0"/>
        <v/>
      </c>
    </row>
    <row r="16" spans="1:9" x14ac:dyDescent="0.25">
      <c r="G16" t="str">
        <f t="shared" si="0"/>
        <v/>
      </c>
    </row>
    <row r="17" spans="7:7" x14ac:dyDescent="0.25">
      <c r="G17" t="str">
        <f t="shared" si="0"/>
        <v/>
      </c>
    </row>
    <row r="18" spans="7:7" x14ac:dyDescent="0.25">
      <c r="G18" t="str">
        <f t="shared" si="0"/>
        <v/>
      </c>
    </row>
    <row r="19" spans="7:7" x14ac:dyDescent="0.25">
      <c r="G19" t="str">
        <f t="shared" si="0"/>
        <v/>
      </c>
    </row>
    <row r="20" spans="7:7" x14ac:dyDescent="0.25">
      <c r="G20" t="str">
        <f t="shared" si="0"/>
        <v/>
      </c>
    </row>
    <row r="21" spans="7:7" x14ac:dyDescent="0.25">
      <c r="G21" t="str">
        <f t="shared" si="0"/>
        <v/>
      </c>
    </row>
    <row r="22" spans="7:7" x14ac:dyDescent="0.25">
      <c r="G22" t="str">
        <f t="shared" si="0"/>
        <v/>
      </c>
    </row>
    <row r="23" spans="7:7" x14ac:dyDescent="0.25">
      <c r="G23" t="str">
        <f t="shared" si="0"/>
        <v/>
      </c>
    </row>
    <row r="24" spans="7:7" x14ac:dyDescent="0.25">
      <c r="G24" t="str">
        <f t="shared" si="0"/>
        <v/>
      </c>
    </row>
    <row r="25" spans="7:7" x14ac:dyDescent="0.25">
      <c r="G25" t="str">
        <f t="shared" si="0"/>
        <v/>
      </c>
    </row>
    <row r="26" spans="7:7" x14ac:dyDescent="0.25">
      <c r="G26" t="str">
        <f t="shared" si="0"/>
        <v/>
      </c>
    </row>
    <row r="27" spans="7:7" x14ac:dyDescent="0.25">
      <c r="G27" t="str">
        <f t="shared" si="0"/>
        <v/>
      </c>
    </row>
    <row r="28" spans="7:7" x14ac:dyDescent="0.25">
      <c r="G28" t="str">
        <f t="shared" si="0"/>
        <v/>
      </c>
    </row>
    <row r="29" spans="7:7" x14ac:dyDescent="0.25">
      <c r="G29" t="str">
        <f t="shared" si="0"/>
        <v/>
      </c>
    </row>
    <row r="30" spans="7:7" x14ac:dyDescent="0.25">
      <c r="G30" t="str">
        <f t="shared" si="0"/>
        <v/>
      </c>
    </row>
    <row r="31" spans="7:7" x14ac:dyDescent="0.25">
      <c r="G31" t="str">
        <f t="shared" si="0"/>
        <v/>
      </c>
    </row>
    <row r="32" spans="7:7" x14ac:dyDescent="0.25">
      <c r="G32" t="str">
        <f t="shared" si="0"/>
        <v/>
      </c>
    </row>
    <row r="33" spans="7:7" x14ac:dyDescent="0.25">
      <c r="G33" t="str">
        <f t="shared" si="0"/>
        <v/>
      </c>
    </row>
    <row r="34" spans="7:7" x14ac:dyDescent="0.25">
      <c r="G34" t="str">
        <f t="shared" si="0"/>
        <v/>
      </c>
    </row>
    <row r="35" spans="7:7" x14ac:dyDescent="0.25">
      <c r="G35" t="str">
        <f t="shared" si="0"/>
        <v/>
      </c>
    </row>
    <row r="36" spans="7:7" x14ac:dyDescent="0.25">
      <c r="G36" t="str">
        <f t="shared" si="0"/>
        <v/>
      </c>
    </row>
    <row r="37" spans="7:7" x14ac:dyDescent="0.25">
      <c r="G37" t="str">
        <f t="shared" si="0"/>
        <v/>
      </c>
    </row>
    <row r="38" spans="7:7" x14ac:dyDescent="0.25">
      <c r="G38" t="str">
        <f t="shared" si="0"/>
        <v/>
      </c>
    </row>
    <row r="39" spans="7:7" x14ac:dyDescent="0.25">
      <c r="G39" t="str">
        <f t="shared" si="0"/>
        <v/>
      </c>
    </row>
    <row r="40" spans="7:7" x14ac:dyDescent="0.25">
      <c r="G40" t="str">
        <f t="shared" si="0"/>
        <v/>
      </c>
    </row>
    <row r="41" spans="7:7" x14ac:dyDescent="0.25">
      <c r="G41" t="str">
        <f t="shared" si="0"/>
        <v/>
      </c>
    </row>
    <row r="42" spans="7:7" x14ac:dyDescent="0.25">
      <c r="G42" t="str">
        <f t="shared" si="0"/>
        <v/>
      </c>
    </row>
    <row r="43" spans="7:7" x14ac:dyDescent="0.25">
      <c r="G43" t="str">
        <f t="shared" si="0"/>
        <v/>
      </c>
    </row>
    <row r="44" spans="7:7" x14ac:dyDescent="0.25">
      <c r="G44" t="str">
        <f t="shared" si="0"/>
        <v/>
      </c>
    </row>
    <row r="45" spans="7:7" x14ac:dyDescent="0.25">
      <c r="G45" t="str">
        <f t="shared" si="0"/>
        <v/>
      </c>
    </row>
    <row r="46" spans="7:7" x14ac:dyDescent="0.25">
      <c r="G46" t="str">
        <f t="shared" si="0"/>
        <v/>
      </c>
    </row>
    <row r="47" spans="7:7" x14ac:dyDescent="0.25">
      <c r="G47" t="str">
        <f t="shared" si="0"/>
        <v/>
      </c>
    </row>
    <row r="48" spans="7:7" x14ac:dyDescent="0.25">
      <c r="G48" t="str">
        <f t="shared" si="0"/>
        <v/>
      </c>
    </row>
    <row r="49" spans="7:7" x14ac:dyDescent="0.25">
      <c r="G49" t="str">
        <f t="shared" si="0"/>
        <v/>
      </c>
    </row>
    <row r="50" spans="7:7" x14ac:dyDescent="0.25">
      <c r="G50" t="str">
        <f t="shared" si="0"/>
        <v/>
      </c>
    </row>
    <row r="51" spans="7:7" x14ac:dyDescent="0.25">
      <c r="G51" t="str">
        <f t="shared" si="0"/>
        <v/>
      </c>
    </row>
    <row r="52" spans="7:7" x14ac:dyDescent="0.25">
      <c r="G52" t="str">
        <f t="shared" si="0"/>
        <v/>
      </c>
    </row>
    <row r="53" spans="7:7" x14ac:dyDescent="0.25">
      <c r="G53" t="str">
        <f t="shared" si="0"/>
        <v/>
      </c>
    </row>
    <row r="54" spans="7:7" x14ac:dyDescent="0.25">
      <c r="G54" t="str">
        <f t="shared" si="0"/>
        <v/>
      </c>
    </row>
    <row r="55" spans="7:7" x14ac:dyDescent="0.25">
      <c r="G55" t="str">
        <f t="shared" si="0"/>
        <v/>
      </c>
    </row>
    <row r="56" spans="7:7" x14ac:dyDescent="0.25">
      <c r="G56" t="str">
        <f t="shared" si="0"/>
        <v/>
      </c>
    </row>
    <row r="57" spans="7:7" x14ac:dyDescent="0.25">
      <c r="G57" t="str">
        <f t="shared" si="0"/>
        <v/>
      </c>
    </row>
    <row r="58" spans="7:7" x14ac:dyDescent="0.25">
      <c r="G58" t="str">
        <f t="shared" si="0"/>
        <v/>
      </c>
    </row>
    <row r="59" spans="7:7" x14ac:dyDescent="0.25">
      <c r="G59" t="str">
        <f t="shared" si="0"/>
        <v/>
      </c>
    </row>
    <row r="60" spans="7:7" x14ac:dyDescent="0.25">
      <c r="G60" t="str">
        <f t="shared" si="0"/>
        <v/>
      </c>
    </row>
    <row r="61" spans="7:7" x14ac:dyDescent="0.25">
      <c r="G61" t="str">
        <f t="shared" si="0"/>
        <v/>
      </c>
    </row>
    <row r="62" spans="7:7" x14ac:dyDescent="0.25">
      <c r="G62" t="str">
        <f t="shared" si="0"/>
        <v/>
      </c>
    </row>
    <row r="63" spans="7:7" x14ac:dyDescent="0.25">
      <c r="G63" t="str">
        <f t="shared" si="0"/>
        <v/>
      </c>
    </row>
    <row r="64" spans="7:7" x14ac:dyDescent="0.25">
      <c r="G64" t="str">
        <f t="shared" si="0"/>
        <v/>
      </c>
    </row>
    <row r="65" spans="7:7" x14ac:dyDescent="0.25">
      <c r="G65" t="str">
        <f t="shared" si="0"/>
        <v/>
      </c>
    </row>
    <row r="66" spans="7:7" x14ac:dyDescent="0.25">
      <c r="G66" t="str">
        <f t="shared" si="0"/>
        <v/>
      </c>
    </row>
    <row r="67" spans="7:7" x14ac:dyDescent="0.25">
      <c r="G67" t="str">
        <f t="shared" ref="G67:G130" si="1">E67&amp;F67</f>
        <v/>
      </c>
    </row>
    <row r="68" spans="7:7" x14ac:dyDescent="0.25">
      <c r="G68" t="str">
        <f t="shared" si="1"/>
        <v/>
      </c>
    </row>
    <row r="69" spans="7:7" x14ac:dyDescent="0.25">
      <c r="G69" t="str">
        <f t="shared" si="1"/>
        <v/>
      </c>
    </row>
    <row r="70" spans="7:7" x14ac:dyDescent="0.25">
      <c r="G70" t="str">
        <f t="shared" si="1"/>
        <v/>
      </c>
    </row>
    <row r="71" spans="7:7" x14ac:dyDescent="0.25">
      <c r="G71" t="str">
        <f t="shared" si="1"/>
        <v/>
      </c>
    </row>
    <row r="72" spans="7:7" x14ac:dyDescent="0.25">
      <c r="G72" t="str">
        <f t="shared" si="1"/>
        <v/>
      </c>
    </row>
    <row r="73" spans="7:7" x14ac:dyDescent="0.25">
      <c r="G73" t="str">
        <f t="shared" si="1"/>
        <v/>
      </c>
    </row>
    <row r="74" spans="7:7" x14ac:dyDescent="0.25">
      <c r="G74" t="str">
        <f t="shared" si="1"/>
        <v/>
      </c>
    </row>
    <row r="75" spans="7:7" x14ac:dyDescent="0.25">
      <c r="G75" t="str">
        <f t="shared" si="1"/>
        <v/>
      </c>
    </row>
    <row r="76" spans="7:7" x14ac:dyDescent="0.25">
      <c r="G76" t="str">
        <f t="shared" si="1"/>
        <v/>
      </c>
    </row>
    <row r="77" spans="7:7" x14ac:dyDescent="0.25">
      <c r="G77" t="str">
        <f t="shared" si="1"/>
        <v/>
      </c>
    </row>
    <row r="78" spans="7:7" x14ac:dyDescent="0.25">
      <c r="G78" t="str">
        <f t="shared" si="1"/>
        <v/>
      </c>
    </row>
    <row r="79" spans="7:7" x14ac:dyDescent="0.25">
      <c r="G79" t="str">
        <f t="shared" si="1"/>
        <v/>
      </c>
    </row>
    <row r="80" spans="7:7" x14ac:dyDescent="0.25">
      <c r="G80" t="str">
        <f t="shared" si="1"/>
        <v/>
      </c>
    </row>
    <row r="81" spans="7:7" x14ac:dyDescent="0.25">
      <c r="G81" t="str">
        <f t="shared" si="1"/>
        <v/>
      </c>
    </row>
    <row r="82" spans="7:7" x14ac:dyDescent="0.25">
      <c r="G82" t="str">
        <f t="shared" si="1"/>
        <v/>
      </c>
    </row>
    <row r="83" spans="7:7" x14ac:dyDescent="0.25">
      <c r="G83" t="str">
        <f t="shared" si="1"/>
        <v/>
      </c>
    </row>
    <row r="84" spans="7:7" x14ac:dyDescent="0.25">
      <c r="G84" t="str">
        <f t="shared" si="1"/>
        <v/>
      </c>
    </row>
    <row r="85" spans="7:7" x14ac:dyDescent="0.25">
      <c r="G85" t="str">
        <f t="shared" si="1"/>
        <v/>
      </c>
    </row>
    <row r="86" spans="7:7" x14ac:dyDescent="0.25">
      <c r="G86" t="str">
        <f t="shared" si="1"/>
        <v/>
      </c>
    </row>
    <row r="87" spans="7:7" x14ac:dyDescent="0.25">
      <c r="G87" t="str">
        <f t="shared" si="1"/>
        <v/>
      </c>
    </row>
    <row r="88" spans="7:7" x14ac:dyDescent="0.25">
      <c r="G88" t="str">
        <f t="shared" si="1"/>
        <v/>
      </c>
    </row>
    <row r="89" spans="7:7" x14ac:dyDescent="0.25">
      <c r="G89" t="str">
        <f t="shared" si="1"/>
        <v/>
      </c>
    </row>
    <row r="90" spans="7:7" x14ac:dyDescent="0.25">
      <c r="G90" t="str">
        <f t="shared" si="1"/>
        <v/>
      </c>
    </row>
    <row r="91" spans="7:7" x14ac:dyDescent="0.25">
      <c r="G91" t="str">
        <f t="shared" si="1"/>
        <v/>
      </c>
    </row>
    <row r="92" spans="7:7" x14ac:dyDescent="0.25">
      <c r="G92" t="str">
        <f t="shared" si="1"/>
        <v/>
      </c>
    </row>
    <row r="93" spans="7:7" x14ac:dyDescent="0.25">
      <c r="G93" t="str">
        <f t="shared" si="1"/>
        <v/>
      </c>
    </row>
    <row r="94" spans="7:7" x14ac:dyDescent="0.25">
      <c r="G94" t="str">
        <f t="shared" si="1"/>
        <v/>
      </c>
    </row>
    <row r="95" spans="7:7" x14ac:dyDescent="0.25">
      <c r="G95" t="str">
        <f t="shared" si="1"/>
        <v/>
      </c>
    </row>
    <row r="96" spans="7:7" x14ac:dyDescent="0.25">
      <c r="G96" t="str">
        <f t="shared" si="1"/>
        <v/>
      </c>
    </row>
    <row r="97" spans="7:7" x14ac:dyDescent="0.25">
      <c r="G97" t="str">
        <f t="shared" si="1"/>
        <v/>
      </c>
    </row>
    <row r="98" spans="7:7" x14ac:dyDescent="0.25">
      <c r="G98" t="str">
        <f t="shared" si="1"/>
        <v/>
      </c>
    </row>
    <row r="99" spans="7:7" x14ac:dyDescent="0.25">
      <c r="G99" t="str">
        <f t="shared" si="1"/>
        <v/>
      </c>
    </row>
    <row r="100" spans="7:7" x14ac:dyDescent="0.25">
      <c r="G100" t="str">
        <f t="shared" si="1"/>
        <v/>
      </c>
    </row>
    <row r="101" spans="7:7" x14ac:dyDescent="0.25">
      <c r="G101" t="str">
        <f t="shared" si="1"/>
        <v/>
      </c>
    </row>
    <row r="102" spans="7:7" x14ac:dyDescent="0.25">
      <c r="G102" t="str">
        <f t="shared" si="1"/>
        <v/>
      </c>
    </row>
    <row r="103" spans="7:7" x14ac:dyDescent="0.25">
      <c r="G103" t="str">
        <f t="shared" si="1"/>
        <v/>
      </c>
    </row>
    <row r="104" spans="7:7" x14ac:dyDescent="0.25">
      <c r="G104" t="str">
        <f t="shared" si="1"/>
        <v/>
      </c>
    </row>
    <row r="105" spans="7:7" x14ac:dyDescent="0.25">
      <c r="G105" t="str">
        <f t="shared" si="1"/>
        <v/>
      </c>
    </row>
    <row r="106" spans="7:7" x14ac:dyDescent="0.25">
      <c r="G106" t="str">
        <f t="shared" si="1"/>
        <v/>
      </c>
    </row>
    <row r="107" spans="7:7" x14ac:dyDescent="0.25">
      <c r="G107" t="str">
        <f t="shared" si="1"/>
        <v/>
      </c>
    </row>
    <row r="108" spans="7:7" x14ac:dyDescent="0.25">
      <c r="G108" t="str">
        <f t="shared" si="1"/>
        <v/>
      </c>
    </row>
    <row r="109" spans="7:7" x14ac:dyDescent="0.25">
      <c r="G109" t="str">
        <f t="shared" si="1"/>
        <v/>
      </c>
    </row>
    <row r="110" spans="7:7" x14ac:dyDescent="0.25">
      <c r="G110" t="str">
        <f t="shared" si="1"/>
        <v/>
      </c>
    </row>
    <row r="111" spans="7:7" x14ac:dyDescent="0.25">
      <c r="G111" t="str">
        <f t="shared" si="1"/>
        <v/>
      </c>
    </row>
    <row r="112" spans="7:7" x14ac:dyDescent="0.25">
      <c r="G112" t="str">
        <f t="shared" si="1"/>
        <v/>
      </c>
    </row>
    <row r="113" spans="7:7" x14ac:dyDescent="0.25">
      <c r="G113" t="str">
        <f t="shared" si="1"/>
        <v/>
      </c>
    </row>
    <row r="114" spans="7:7" x14ac:dyDescent="0.25">
      <c r="G114" t="str">
        <f t="shared" si="1"/>
        <v/>
      </c>
    </row>
    <row r="115" spans="7:7" x14ac:dyDescent="0.25">
      <c r="G115" t="str">
        <f t="shared" si="1"/>
        <v/>
      </c>
    </row>
    <row r="116" spans="7:7" x14ac:dyDescent="0.25">
      <c r="G116" t="str">
        <f t="shared" si="1"/>
        <v/>
      </c>
    </row>
    <row r="117" spans="7:7" x14ac:dyDescent="0.25">
      <c r="G117" t="str">
        <f t="shared" si="1"/>
        <v/>
      </c>
    </row>
    <row r="118" spans="7:7" x14ac:dyDescent="0.25">
      <c r="G118" t="str">
        <f t="shared" si="1"/>
        <v/>
      </c>
    </row>
    <row r="119" spans="7:7" x14ac:dyDescent="0.25">
      <c r="G119" t="str">
        <f t="shared" si="1"/>
        <v/>
      </c>
    </row>
    <row r="120" spans="7:7" x14ac:dyDescent="0.25">
      <c r="G120" t="str">
        <f t="shared" si="1"/>
        <v/>
      </c>
    </row>
    <row r="121" spans="7:7" x14ac:dyDescent="0.25">
      <c r="G121" t="str">
        <f t="shared" si="1"/>
        <v/>
      </c>
    </row>
    <row r="122" spans="7:7" x14ac:dyDescent="0.25">
      <c r="G122" t="str">
        <f t="shared" si="1"/>
        <v/>
      </c>
    </row>
    <row r="123" spans="7:7" x14ac:dyDescent="0.25">
      <c r="G123" t="str">
        <f t="shared" si="1"/>
        <v/>
      </c>
    </row>
    <row r="124" spans="7:7" x14ac:dyDescent="0.25">
      <c r="G124" t="str">
        <f t="shared" si="1"/>
        <v/>
      </c>
    </row>
    <row r="125" spans="7:7" x14ac:dyDescent="0.25">
      <c r="G125" t="str">
        <f t="shared" si="1"/>
        <v/>
      </c>
    </row>
    <row r="126" spans="7:7" x14ac:dyDescent="0.25">
      <c r="G126" t="str">
        <f t="shared" si="1"/>
        <v/>
      </c>
    </row>
    <row r="127" spans="7:7" x14ac:dyDescent="0.25">
      <c r="G127" t="str">
        <f t="shared" si="1"/>
        <v/>
      </c>
    </row>
    <row r="128" spans="7:7" x14ac:dyDescent="0.25">
      <c r="G128" t="str">
        <f t="shared" si="1"/>
        <v/>
      </c>
    </row>
    <row r="129" spans="7:7" x14ac:dyDescent="0.25">
      <c r="G129" t="str">
        <f t="shared" si="1"/>
        <v/>
      </c>
    </row>
    <row r="130" spans="7:7" x14ac:dyDescent="0.25">
      <c r="G130" t="str">
        <f t="shared" si="1"/>
        <v/>
      </c>
    </row>
    <row r="131" spans="7:7" x14ac:dyDescent="0.25">
      <c r="G131" t="str">
        <f t="shared" ref="G131:G194" si="2">E131&amp;F131</f>
        <v/>
      </c>
    </row>
    <row r="132" spans="7:7" x14ac:dyDescent="0.25">
      <c r="G132" t="str">
        <f t="shared" si="2"/>
        <v/>
      </c>
    </row>
    <row r="133" spans="7:7" x14ac:dyDescent="0.25">
      <c r="G133" t="str">
        <f t="shared" si="2"/>
        <v/>
      </c>
    </row>
    <row r="134" spans="7:7" x14ac:dyDescent="0.25">
      <c r="G134" t="str">
        <f t="shared" si="2"/>
        <v/>
      </c>
    </row>
    <row r="135" spans="7:7" x14ac:dyDescent="0.25">
      <c r="G135" t="str">
        <f t="shared" si="2"/>
        <v/>
      </c>
    </row>
    <row r="136" spans="7:7" x14ac:dyDescent="0.25">
      <c r="G136" t="str">
        <f t="shared" si="2"/>
        <v/>
      </c>
    </row>
    <row r="137" spans="7:7" x14ac:dyDescent="0.25">
      <c r="G137" t="str">
        <f t="shared" si="2"/>
        <v/>
      </c>
    </row>
    <row r="138" spans="7:7" x14ac:dyDescent="0.25">
      <c r="G138" t="str">
        <f t="shared" si="2"/>
        <v/>
      </c>
    </row>
    <row r="139" spans="7:7" x14ac:dyDescent="0.25">
      <c r="G139" t="str">
        <f t="shared" si="2"/>
        <v/>
      </c>
    </row>
    <row r="140" spans="7:7" x14ac:dyDescent="0.25">
      <c r="G140" t="str">
        <f t="shared" si="2"/>
        <v/>
      </c>
    </row>
    <row r="141" spans="7:7" x14ac:dyDescent="0.25">
      <c r="G141" t="str">
        <f t="shared" si="2"/>
        <v/>
      </c>
    </row>
    <row r="142" spans="7:7" x14ac:dyDescent="0.25">
      <c r="G142" t="str">
        <f t="shared" si="2"/>
        <v/>
      </c>
    </row>
    <row r="143" spans="7:7" x14ac:dyDescent="0.25">
      <c r="G143" t="str">
        <f t="shared" si="2"/>
        <v/>
      </c>
    </row>
    <row r="144" spans="7:7" x14ac:dyDescent="0.25">
      <c r="G144" t="str">
        <f t="shared" si="2"/>
        <v/>
      </c>
    </row>
    <row r="145" spans="7:7" x14ac:dyDescent="0.25">
      <c r="G145" t="str">
        <f t="shared" si="2"/>
        <v/>
      </c>
    </row>
    <row r="146" spans="7:7" x14ac:dyDescent="0.25">
      <c r="G146" t="str">
        <f t="shared" si="2"/>
        <v/>
      </c>
    </row>
    <row r="147" spans="7:7" x14ac:dyDescent="0.25">
      <c r="G147" t="str">
        <f t="shared" si="2"/>
        <v/>
      </c>
    </row>
    <row r="148" spans="7:7" x14ac:dyDescent="0.25">
      <c r="G148" t="str">
        <f t="shared" si="2"/>
        <v/>
      </c>
    </row>
    <row r="149" spans="7:7" x14ac:dyDescent="0.25">
      <c r="G149" t="str">
        <f t="shared" si="2"/>
        <v/>
      </c>
    </row>
    <row r="150" spans="7:7" x14ac:dyDescent="0.25">
      <c r="G150" t="str">
        <f t="shared" si="2"/>
        <v/>
      </c>
    </row>
    <row r="151" spans="7:7" x14ac:dyDescent="0.25">
      <c r="G151" t="str">
        <f t="shared" si="2"/>
        <v/>
      </c>
    </row>
    <row r="152" spans="7:7" x14ac:dyDescent="0.25">
      <c r="G152" t="str">
        <f t="shared" si="2"/>
        <v/>
      </c>
    </row>
    <row r="153" spans="7:7" x14ac:dyDescent="0.25">
      <c r="G153" t="str">
        <f t="shared" si="2"/>
        <v/>
      </c>
    </row>
    <row r="154" spans="7:7" x14ac:dyDescent="0.25">
      <c r="G154" t="str">
        <f t="shared" si="2"/>
        <v/>
      </c>
    </row>
    <row r="155" spans="7:7" x14ac:dyDescent="0.25">
      <c r="G155" t="str">
        <f t="shared" si="2"/>
        <v/>
      </c>
    </row>
    <row r="156" spans="7:7" x14ac:dyDescent="0.25">
      <c r="G156" t="str">
        <f t="shared" si="2"/>
        <v/>
      </c>
    </row>
    <row r="157" spans="7:7" x14ac:dyDescent="0.25">
      <c r="G157" t="str">
        <f t="shared" si="2"/>
        <v/>
      </c>
    </row>
    <row r="158" spans="7:7" x14ac:dyDescent="0.25">
      <c r="G158" t="str">
        <f t="shared" si="2"/>
        <v/>
      </c>
    </row>
    <row r="159" spans="7:7" x14ac:dyDescent="0.25">
      <c r="G159" t="str">
        <f t="shared" si="2"/>
        <v/>
      </c>
    </row>
    <row r="160" spans="7:7" x14ac:dyDescent="0.25">
      <c r="G160" t="str">
        <f t="shared" si="2"/>
        <v/>
      </c>
    </row>
    <row r="161" spans="7:7" x14ac:dyDescent="0.25">
      <c r="G161" t="str">
        <f t="shared" si="2"/>
        <v/>
      </c>
    </row>
    <row r="162" spans="7:7" x14ac:dyDescent="0.25">
      <c r="G162" t="str">
        <f t="shared" si="2"/>
        <v/>
      </c>
    </row>
    <row r="163" spans="7:7" x14ac:dyDescent="0.25">
      <c r="G163" t="str">
        <f t="shared" si="2"/>
        <v/>
      </c>
    </row>
    <row r="164" spans="7:7" x14ac:dyDescent="0.25">
      <c r="G164" t="str">
        <f t="shared" si="2"/>
        <v/>
      </c>
    </row>
    <row r="165" spans="7:7" x14ac:dyDescent="0.25">
      <c r="G165" t="str">
        <f t="shared" si="2"/>
        <v/>
      </c>
    </row>
    <row r="166" spans="7:7" x14ac:dyDescent="0.25">
      <c r="G166" t="str">
        <f t="shared" si="2"/>
        <v/>
      </c>
    </row>
    <row r="167" spans="7:7" x14ac:dyDescent="0.25">
      <c r="G167" t="str">
        <f t="shared" si="2"/>
        <v/>
      </c>
    </row>
    <row r="168" spans="7:7" x14ac:dyDescent="0.25">
      <c r="G168" t="str">
        <f t="shared" si="2"/>
        <v/>
      </c>
    </row>
    <row r="169" spans="7:7" x14ac:dyDescent="0.25">
      <c r="G169" t="str">
        <f t="shared" si="2"/>
        <v/>
      </c>
    </row>
    <row r="170" spans="7:7" x14ac:dyDescent="0.25">
      <c r="G170" t="str">
        <f t="shared" si="2"/>
        <v/>
      </c>
    </row>
    <row r="171" spans="7:7" x14ac:dyDescent="0.25">
      <c r="G171" t="str">
        <f t="shared" si="2"/>
        <v/>
      </c>
    </row>
    <row r="172" spans="7:7" x14ac:dyDescent="0.25">
      <c r="G172" t="str">
        <f t="shared" si="2"/>
        <v/>
      </c>
    </row>
    <row r="173" spans="7:7" x14ac:dyDescent="0.25">
      <c r="G173" t="str">
        <f t="shared" si="2"/>
        <v/>
      </c>
    </row>
    <row r="174" spans="7:7" x14ac:dyDescent="0.25">
      <c r="G174" t="str">
        <f t="shared" si="2"/>
        <v/>
      </c>
    </row>
    <row r="175" spans="7:7" x14ac:dyDescent="0.25">
      <c r="G175" t="str">
        <f t="shared" si="2"/>
        <v/>
      </c>
    </row>
    <row r="176" spans="7:7" x14ac:dyDescent="0.25">
      <c r="G176" t="str">
        <f t="shared" si="2"/>
        <v/>
      </c>
    </row>
    <row r="177" spans="7:7" x14ac:dyDescent="0.25">
      <c r="G177" t="str">
        <f t="shared" si="2"/>
        <v/>
      </c>
    </row>
    <row r="178" spans="7:7" x14ac:dyDescent="0.25">
      <c r="G178" t="str">
        <f t="shared" si="2"/>
        <v/>
      </c>
    </row>
    <row r="179" spans="7:7" x14ac:dyDescent="0.25">
      <c r="G179" t="str">
        <f t="shared" si="2"/>
        <v/>
      </c>
    </row>
    <row r="180" spans="7:7" x14ac:dyDescent="0.25">
      <c r="G180" t="str">
        <f t="shared" si="2"/>
        <v/>
      </c>
    </row>
    <row r="181" spans="7:7" x14ac:dyDescent="0.25">
      <c r="G181" t="str">
        <f t="shared" si="2"/>
        <v/>
      </c>
    </row>
    <row r="182" spans="7:7" x14ac:dyDescent="0.25">
      <c r="G182" t="str">
        <f t="shared" si="2"/>
        <v/>
      </c>
    </row>
    <row r="183" spans="7:7" x14ac:dyDescent="0.25">
      <c r="G183" t="str">
        <f t="shared" si="2"/>
        <v/>
      </c>
    </row>
    <row r="184" spans="7:7" x14ac:dyDescent="0.25">
      <c r="G184" t="str">
        <f t="shared" si="2"/>
        <v/>
      </c>
    </row>
    <row r="185" spans="7:7" x14ac:dyDescent="0.25">
      <c r="G185" t="str">
        <f t="shared" si="2"/>
        <v/>
      </c>
    </row>
    <row r="186" spans="7:7" x14ac:dyDescent="0.25">
      <c r="G186" t="str">
        <f t="shared" si="2"/>
        <v/>
      </c>
    </row>
    <row r="187" spans="7:7" x14ac:dyDescent="0.25">
      <c r="G187" t="str">
        <f t="shared" si="2"/>
        <v/>
      </c>
    </row>
    <row r="188" spans="7:7" x14ac:dyDescent="0.25">
      <c r="G188" t="str">
        <f t="shared" si="2"/>
        <v/>
      </c>
    </row>
    <row r="189" spans="7:7" x14ac:dyDescent="0.25">
      <c r="G189" t="str">
        <f t="shared" si="2"/>
        <v/>
      </c>
    </row>
    <row r="190" spans="7:7" x14ac:dyDescent="0.25">
      <c r="G190" t="str">
        <f t="shared" si="2"/>
        <v/>
      </c>
    </row>
    <row r="191" spans="7:7" x14ac:dyDescent="0.25">
      <c r="G191" t="str">
        <f t="shared" si="2"/>
        <v/>
      </c>
    </row>
    <row r="192" spans="7:7" x14ac:dyDescent="0.25">
      <c r="G192" t="str">
        <f t="shared" si="2"/>
        <v/>
      </c>
    </row>
    <row r="193" spans="7:7" x14ac:dyDescent="0.25">
      <c r="G193" t="str">
        <f t="shared" si="2"/>
        <v/>
      </c>
    </row>
    <row r="194" spans="7:7" x14ac:dyDescent="0.25">
      <c r="G194" t="str">
        <f t="shared" si="2"/>
        <v/>
      </c>
    </row>
    <row r="195" spans="7:7" x14ac:dyDescent="0.25">
      <c r="G195" t="str">
        <f t="shared" ref="G195:G258" si="3">E195&amp;F195</f>
        <v/>
      </c>
    </row>
    <row r="196" spans="7:7" x14ac:dyDescent="0.25">
      <c r="G196" t="str">
        <f t="shared" si="3"/>
        <v/>
      </c>
    </row>
    <row r="197" spans="7:7" x14ac:dyDescent="0.25">
      <c r="G197" t="str">
        <f t="shared" si="3"/>
        <v/>
      </c>
    </row>
    <row r="198" spans="7:7" x14ac:dyDescent="0.25">
      <c r="G198" t="str">
        <f t="shared" si="3"/>
        <v/>
      </c>
    </row>
    <row r="199" spans="7:7" x14ac:dyDescent="0.25">
      <c r="G199" t="str">
        <f t="shared" si="3"/>
        <v/>
      </c>
    </row>
    <row r="200" spans="7:7" x14ac:dyDescent="0.25">
      <c r="G200" t="str">
        <f t="shared" si="3"/>
        <v/>
      </c>
    </row>
    <row r="201" spans="7:7" x14ac:dyDescent="0.25">
      <c r="G201" t="str">
        <f t="shared" si="3"/>
        <v/>
      </c>
    </row>
    <row r="202" spans="7:7" x14ac:dyDescent="0.25">
      <c r="G202" t="str">
        <f t="shared" si="3"/>
        <v/>
      </c>
    </row>
    <row r="203" spans="7:7" x14ac:dyDescent="0.25">
      <c r="G203" t="str">
        <f t="shared" si="3"/>
        <v/>
      </c>
    </row>
    <row r="204" spans="7:7" x14ac:dyDescent="0.25">
      <c r="G204" t="str">
        <f t="shared" si="3"/>
        <v/>
      </c>
    </row>
    <row r="205" spans="7:7" x14ac:dyDescent="0.25">
      <c r="G205" t="str">
        <f t="shared" si="3"/>
        <v/>
      </c>
    </row>
    <row r="206" spans="7:7" x14ac:dyDescent="0.25">
      <c r="G206" t="str">
        <f t="shared" si="3"/>
        <v/>
      </c>
    </row>
    <row r="207" spans="7:7" x14ac:dyDescent="0.25">
      <c r="G207" t="str">
        <f t="shared" si="3"/>
        <v/>
      </c>
    </row>
    <row r="208" spans="7:7" x14ac:dyDescent="0.25">
      <c r="G208" t="str">
        <f t="shared" si="3"/>
        <v/>
      </c>
    </row>
    <row r="209" spans="7:7" x14ac:dyDescent="0.25">
      <c r="G209" t="str">
        <f t="shared" si="3"/>
        <v/>
      </c>
    </row>
    <row r="210" spans="7:7" x14ac:dyDescent="0.25">
      <c r="G210" t="str">
        <f t="shared" si="3"/>
        <v/>
      </c>
    </row>
    <row r="211" spans="7:7" x14ac:dyDescent="0.25">
      <c r="G211" t="str">
        <f t="shared" si="3"/>
        <v/>
      </c>
    </row>
    <row r="212" spans="7:7" x14ac:dyDescent="0.25">
      <c r="G212" t="str">
        <f t="shared" si="3"/>
        <v/>
      </c>
    </row>
    <row r="213" spans="7:7" x14ac:dyDescent="0.25">
      <c r="G213" t="str">
        <f t="shared" si="3"/>
        <v/>
      </c>
    </row>
    <row r="214" spans="7:7" x14ac:dyDescent="0.25">
      <c r="G214" t="str">
        <f t="shared" si="3"/>
        <v/>
      </c>
    </row>
    <row r="215" spans="7:7" x14ac:dyDescent="0.25">
      <c r="G215" t="str">
        <f t="shared" si="3"/>
        <v/>
      </c>
    </row>
    <row r="216" spans="7:7" x14ac:dyDescent="0.25">
      <c r="G216" t="str">
        <f t="shared" si="3"/>
        <v/>
      </c>
    </row>
    <row r="217" spans="7:7" x14ac:dyDescent="0.25">
      <c r="G217" t="str">
        <f t="shared" si="3"/>
        <v/>
      </c>
    </row>
    <row r="218" spans="7:7" x14ac:dyDescent="0.25">
      <c r="G218" t="str">
        <f t="shared" si="3"/>
        <v/>
      </c>
    </row>
    <row r="219" spans="7:7" x14ac:dyDescent="0.25">
      <c r="G219" t="str">
        <f t="shared" si="3"/>
        <v/>
      </c>
    </row>
    <row r="220" spans="7:7" x14ac:dyDescent="0.25">
      <c r="G220" t="str">
        <f t="shared" si="3"/>
        <v/>
      </c>
    </row>
    <row r="221" spans="7:7" x14ac:dyDescent="0.25">
      <c r="G221" t="str">
        <f t="shared" si="3"/>
        <v/>
      </c>
    </row>
    <row r="222" spans="7:7" x14ac:dyDescent="0.25">
      <c r="G222" t="str">
        <f t="shared" si="3"/>
        <v/>
      </c>
    </row>
    <row r="223" spans="7:7" x14ac:dyDescent="0.25">
      <c r="G223" t="str">
        <f t="shared" si="3"/>
        <v/>
      </c>
    </row>
    <row r="224" spans="7:7" x14ac:dyDescent="0.25">
      <c r="G224" t="str">
        <f t="shared" si="3"/>
        <v/>
      </c>
    </row>
    <row r="225" spans="7:7" x14ac:dyDescent="0.25">
      <c r="G225" t="str">
        <f t="shared" si="3"/>
        <v/>
      </c>
    </row>
    <row r="226" spans="7:7" x14ac:dyDescent="0.25">
      <c r="G226" t="str">
        <f t="shared" si="3"/>
        <v/>
      </c>
    </row>
    <row r="227" spans="7:7" x14ac:dyDescent="0.25">
      <c r="G227" t="str">
        <f t="shared" si="3"/>
        <v/>
      </c>
    </row>
    <row r="228" spans="7:7" x14ac:dyDescent="0.25">
      <c r="G228" t="str">
        <f t="shared" si="3"/>
        <v/>
      </c>
    </row>
    <row r="229" spans="7:7" x14ac:dyDescent="0.25">
      <c r="G229" t="str">
        <f t="shared" si="3"/>
        <v/>
      </c>
    </row>
    <row r="230" spans="7:7" x14ac:dyDescent="0.25">
      <c r="G230" t="str">
        <f t="shared" si="3"/>
        <v/>
      </c>
    </row>
    <row r="231" spans="7:7" x14ac:dyDescent="0.25">
      <c r="G231" t="str">
        <f t="shared" si="3"/>
        <v/>
      </c>
    </row>
    <row r="232" spans="7:7" x14ac:dyDescent="0.25">
      <c r="G232" t="str">
        <f t="shared" si="3"/>
        <v/>
      </c>
    </row>
    <row r="233" spans="7:7" x14ac:dyDescent="0.25">
      <c r="G233" t="str">
        <f t="shared" si="3"/>
        <v/>
      </c>
    </row>
    <row r="234" spans="7:7" x14ac:dyDescent="0.25">
      <c r="G234" t="str">
        <f t="shared" si="3"/>
        <v/>
      </c>
    </row>
    <row r="235" spans="7:7" x14ac:dyDescent="0.25">
      <c r="G235" t="str">
        <f t="shared" si="3"/>
        <v/>
      </c>
    </row>
    <row r="236" spans="7:7" x14ac:dyDescent="0.25">
      <c r="G236" t="str">
        <f t="shared" si="3"/>
        <v/>
      </c>
    </row>
    <row r="237" spans="7:7" x14ac:dyDescent="0.25">
      <c r="G237" t="str">
        <f t="shared" si="3"/>
        <v/>
      </c>
    </row>
    <row r="238" spans="7:7" x14ac:dyDescent="0.25">
      <c r="G238" t="str">
        <f t="shared" si="3"/>
        <v/>
      </c>
    </row>
    <row r="239" spans="7:7" x14ac:dyDescent="0.25">
      <c r="G239" t="str">
        <f t="shared" si="3"/>
        <v/>
      </c>
    </row>
    <row r="240" spans="7:7" x14ac:dyDescent="0.25">
      <c r="G240" t="str">
        <f t="shared" si="3"/>
        <v/>
      </c>
    </row>
    <row r="241" spans="7:7" x14ac:dyDescent="0.25">
      <c r="G241" t="str">
        <f t="shared" si="3"/>
        <v/>
      </c>
    </row>
    <row r="242" spans="7:7" x14ac:dyDescent="0.25">
      <c r="G242" t="str">
        <f t="shared" si="3"/>
        <v/>
      </c>
    </row>
    <row r="243" spans="7:7" x14ac:dyDescent="0.25">
      <c r="G243" t="str">
        <f t="shared" si="3"/>
        <v/>
      </c>
    </row>
    <row r="244" spans="7:7" x14ac:dyDescent="0.25">
      <c r="G244" t="str">
        <f t="shared" si="3"/>
        <v/>
      </c>
    </row>
    <row r="245" spans="7:7" x14ac:dyDescent="0.25">
      <c r="G245" t="str">
        <f t="shared" si="3"/>
        <v/>
      </c>
    </row>
    <row r="246" spans="7:7" x14ac:dyDescent="0.25">
      <c r="G246" t="str">
        <f t="shared" si="3"/>
        <v/>
      </c>
    </row>
    <row r="247" spans="7:7" x14ac:dyDescent="0.25">
      <c r="G247" t="str">
        <f t="shared" si="3"/>
        <v/>
      </c>
    </row>
    <row r="248" spans="7:7" x14ac:dyDescent="0.25">
      <c r="G248" t="str">
        <f t="shared" si="3"/>
        <v/>
      </c>
    </row>
    <row r="249" spans="7:7" x14ac:dyDescent="0.25">
      <c r="G249" t="str">
        <f t="shared" si="3"/>
        <v/>
      </c>
    </row>
    <row r="250" spans="7:7" x14ac:dyDescent="0.25">
      <c r="G250" t="str">
        <f t="shared" si="3"/>
        <v/>
      </c>
    </row>
    <row r="251" spans="7:7" x14ac:dyDescent="0.25">
      <c r="G251" t="str">
        <f t="shared" si="3"/>
        <v/>
      </c>
    </row>
    <row r="252" spans="7:7" x14ac:dyDescent="0.25">
      <c r="G252" t="str">
        <f t="shared" si="3"/>
        <v/>
      </c>
    </row>
    <row r="253" spans="7:7" x14ac:dyDescent="0.25">
      <c r="G253" t="str">
        <f t="shared" si="3"/>
        <v/>
      </c>
    </row>
    <row r="254" spans="7:7" x14ac:dyDescent="0.25">
      <c r="G254" t="str">
        <f t="shared" si="3"/>
        <v/>
      </c>
    </row>
    <row r="255" spans="7:7" x14ac:dyDescent="0.25">
      <c r="G255" t="str">
        <f t="shared" si="3"/>
        <v/>
      </c>
    </row>
    <row r="256" spans="7:7" x14ac:dyDescent="0.25">
      <c r="G256" t="str">
        <f t="shared" si="3"/>
        <v/>
      </c>
    </row>
    <row r="257" spans="7:7" x14ac:dyDescent="0.25">
      <c r="G257" t="str">
        <f t="shared" si="3"/>
        <v/>
      </c>
    </row>
    <row r="258" spans="7:7" x14ac:dyDescent="0.25">
      <c r="G258" t="str">
        <f t="shared" si="3"/>
        <v/>
      </c>
    </row>
    <row r="259" spans="7:7" x14ac:dyDescent="0.25">
      <c r="G259" t="str">
        <f t="shared" ref="G259:G322" si="4">E259&amp;F259</f>
        <v/>
      </c>
    </row>
    <row r="260" spans="7:7" x14ac:dyDescent="0.25">
      <c r="G260" t="str">
        <f t="shared" si="4"/>
        <v/>
      </c>
    </row>
    <row r="261" spans="7:7" x14ac:dyDescent="0.25">
      <c r="G261" t="str">
        <f t="shared" si="4"/>
        <v/>
      </c>
    </row>
    <row r="262" spans="7:7" x14ac:dyDescent="0.25">
      <c r="G262" t="str">
        <f t="shared" si="4"/>
        <v/>
      </c>
    </row>
    <row r="263" spans="7:7" x14ac:dyDescent="0.25">
      <c r="G263" t="str">
        <f t="shared" si="4"/>
        <v/>
      </c>
    </row>
    <row r="264" spans="7:7" x14ac:dyDescent="0.25">
      <c r="G264" t="str">
        <f t="shared" si="4"/>
        <v/>
      </c>
    </row>
    <row r="265" spans="7:7" x14ac:dyDescent="0.25">
      <c r="G265" t="str">
        <f t="shared" si="4"/>
        <v/>
      </c>
    </row>
    <row r="266" spans="7:7" x14ac:dyDescent="0.25">
      <c r="G266" t="str">
        <f t="shared" si="4"/>
        <v/>
      </c>
    </row>
    <row r="267" spans="7:7" x14ac:dyDescent="0.25">
      <c r="G267" t="str">
        <f t="shared" si="4"/>
        <v/>
      </c>
    </row>
    <row r="268" spans="7:7" x14ac:dyDescent="0.25">
      <c r="G268" t="str">
        <f t="shared" si="4"/>
        <v/>
      </c>
    </row>
    <row r="269" spans="7:7" x14ac:dyDescent="0.25">
      <c r="G269" t="str">
        <f t="shared" si="4"/>
        <v/>
      </c>
    </row>
    <row r="270" spans="7:7" x14ac:dyDescent="0.25">
      <c r="G270" t="str">
        <f t="shared" si="4"/>
        <v/>
      </c>
    </row>
    <row r="271" spans="7:7" x14ac:dyDescent="0.25">
      <c r="G271" t="str">
        <f t="shared" si="4"/>
        <v/>
      </c>
    </row>
    <row r="272" spans="7:7" x14ac:dyDescent="0.25">
      <c r="G272" t="str">
        <f t="shared" si="4"/>
        <v/>
      </c>
    </row>
    <row r="273" spans="7:7" x14ac:dyDescent="0.25">
      <c r="G273" t="str">
        <f t="shared" si="4"/>
        <v/>
      </c>
    </row>
    <row r="274" spans="7:7" x14ac:dyDescent="0.25">
      <c r="G274" t="str">
        <f t="shared" si="4"/>
        <v/>
      </c>
    </row>
    <row r="275" spans="7:7" x14ac:dyDescent="0.25">
      <c r="G275" t="str">
        <f t="shared" si="4"/>
        <v/>
      </c>
    </row>
    <row r="276" spans="7:7" x14ac:dyDescent="0.25">
      <c r="G276" t="str">
        <f t="shared" si="4"/>
        <v/>
      </c>
    </row>
    <row r="277" spans="7:7" x14ac:dyDescent="0.25">
      <c r="G277" t="str">
        <f t="shared" si="4"/>
        <v/>
      </c>
    </row>
    <row r="278" spans="7:7" x14ac:dyDescent="0.25">
      <c r="G278" t="str">
        <f t="shared" si="4"/>
        <v/>
      </c>
    </row>
    <row r="279" spans="7:7" x14ac:dyDescent="0.25">
      <c r="G279" t="str">
        <f t="shared" si="4"/>
        <v/>
      </c>
    </row>
    <row r="280" spans="7:7" x14ac:dyDescent="0.25">
      <c r="G280" t="str">
        <f t="shared" si="4"/>
        <v/>
      </c>
    </row>
    <row r="281" spans="7:7" x14ac:dyDescent="0.25">
      <c r="G281" t="str">
        <f t="shared" si="4"/>
        <v/>
      </c>
    </row>
    <row r="282" spans="7:7" x14ac:dyDescent="0.25">
      <c r="G282" t="str">
        <f t="shared" si="4"/>
        <v/>
      </c>
    </row>
    <row r="283" spans="7:7" x14ac:dyDescent="0.25">
      <c r="G283" t="str">
        <f t="shared" si="4"/>
        <v/>
      </c>
    </row>
    <row r="284" spans="7:7" x14ac:dyDescent="0.25">
      <c r="G284" t="str">
        <f t="shared" si="4"/>
        <v/>
      </c>
    </row>
    <row r="285" spans="7:7" x14ac:dyDescent="0.25">
      <c r="G285" t="str">
        <f t="shared" si="4"/>
        <v/>
      </c>
    </row>
    <row r="286" spans="7:7" x14ac:dyDescent="0.25">
      <c r="G286" t="str">
        <f t="shared" si="4"/>
        <v/>
      </c>
    </row>
    <row r="287" spans="7:7" x14ac:dyDescent="0.25">
      <c r="G287" t="str">
        <f t="shared" si="4"/>
        <v/>
      </c>
    </row>
    <row r="288" spans="7:7" x14ac:dyDescent="0.25">
      <c r="G288" t="str">
        <f t="shared" si="4"/>
        <v/>
      </c>
    </row>
    <row r="289" spans="7:7" x14ac:dyDescent="0.25">
      <c r="G289" t="str">
        <f t="shared" si="4"/>
        <v/>
      </c>
    </row>
    <row r="290" spans="7:7" x14ac:dyDescent="0.25">
      <c r="G290" t="str">
        <f t="shared" si="4"/>
        <v/>
      </c>
    </row>
    <row r="291" spans="7:7" x14ac:dyDescent="0.25">
      <c r="G291" t="str">
        <f t="shared" si="4"/>
        <v/>
      </c>
    </row>
    <row r="292" spans="7:7" x14ac:dyDescent="0.25">
      <c r="G292" t="str">
        <f t="shared" si="4"/>
        <v/>
      </c>
    </row>
    <row r="293" spans="7:7" x14ac:dyDescent="0.25">
      <c r="G293" t="str">
        <f t="shared" si="4"/>
        <v/>
      </c>
    </row>
    <row r="294" spans="7:7" x14ac:dyDescent="0.25">
      <c r="G294" t="str">
        <f t="shared" si="4"/>
        <v/>
      </c>
    </row>
    <row r="295" spans="7:7" x14ac:dyDescent="0.25">
      <c r="G295" t="str">
        <f t="shared" si="4"/>
        <v/>
      </c>
    </row>
    <row r="296" spans="7:7" x14ac:dyDescent="0.25">
      <c r="G296" t="str">
        <f t="shared" si="4"/>
        <v/>
      </c>
    </row>
    <row r="297" spans="7:7" x14ac:dyDescent="0.25">
      <c r="G297" t="str">
        <f t="shared" si="4"/>
        <v/>
      </c>
    </row>
    <row r="298" spans="7:7" x14ac:dyDescent="0.25">
      <c r="G298" t="str">
        <f t="shared" si="4"/>
        <v/>
      </c>
    </row>
    <row r="299" spans="7:7" x14ac:dyDescent="0.25">
      <c r="G299" t="str">
        <f t="shared" si="4"/>
        <v/>
      </c>
    </row>
    <row r="300" spans="7:7" x14ac:dyDescent="0.25">
      <c r="G300" t="str">
        <f t="shared" si="4"/>
        <v/>
      </c>
    </row>
    <row r="301" spans="7:7" x14ac:dyDescent="0.25">
      <c r="G301" t="str">
        <f t="shared" si="4"/>
        <v/>
      </c>
    </row>
    <row r="302" spans="7:7" x14ac:dyDescent="0.25">
      <c r="G302" t="str">
        <f t="shared" si="4"/>
        <v/>
      </c>
    </row>
    <row r="303" spans="7:7" x14ac:dyDescent="0.25">
      <c r="G303" t="str">
        <f t="shared" si="4"/>
        <v/>
      </c>
    </row>
    <row r="304" spans="7:7" x14ac:dyDescent="0.25">
      <c r="G304" t="str">
        <f t="shared" si="4"/>
        <v/>
      </c>
    </row>
    <row r="305" spans="7:7" x14ac:dyDescent="0.25">
      <c r="G305" t="str">
        <f t="shared" si="4"/>
        <v/>
      </c>
    </row>
    <row r="306" spans="7:7" x14ac:dyDescent="0.25">
      <c r="G306" t="str">
        <f t="shared" si="4"/>
        <v/>
      </c>
    </row>
    <row r="307" spans="7:7" x14ac:dyDescent="0.25">
      <c r="G307" t="str">
        <f t="shared" si="4"/>
        <v/>
      </c>
    </row>
    <row r="308" spans="7:7" x14ac:dyDescent="0.25">
      <c r="G308" t="str">
        <f t="shared" si="4"/>
        <v/>
      </c>
    </row>
    <row r="309" spans="7:7" x14ac:dyDescent="0.25">
      <c r="G309" t="str">
        <f t="shared" si="4"/>
        <v/>
      </c>
    </row>
    <row r="310" spans="7:7" x14ac:dyDescent="0.25">
      <c r="G310" t="str">
        <f t="shared" si="4"/>
        <v/>
      </c>
    </row>
    <row r="311" spans="7:7" x14ac:dyDescent="0.25">
      <c r="G311" t="str">
        <f t="shared" si="4"/>
        <v/>
      </c>
    </row>
    <row r="312" spans="7:7" x14ac:dyDescent="0.25">
      <c r="G312" t="str">
        <f t="shared" si="4"/>
        <v/>
      </c>
    </row>
    <row r="313" spans="7:7" x14ac:dyDescent="0.25">
      <c r="G313" t="str">
        <f t="shared" si="4"/>
        <v/>
      </c>
    </row>
    <row r="314" spans="7:7" x14ac:dyDescent="0.25">
      <c r="G314" t="str">
        <f t="shared" si="4"/>
        <v/>
      </c>
    </row>
    <row r="315" spans="7:7" x14ac:dyDescent="0.25">
      <c r="G315" t="str">
        <f t="shared" si="4"/>
        <v/>
      </c>
    </row>
    <row r="316" spans="7:7" x14ac:dyDescent="0.25">
      <c r="G316" t="str">
        <f t="shared" si="4"/>
        <v/>
      </c>
    </row>
    <row r="317" spans="7:7" x14ac:dyDescent="0.25">
      <c r="G317" t="str">
        <f t="shared" si="4"/>
        <v/>
      </c>
    </row>
    <row r="318" spans="7:7" x14ac:dyDescent="0.25">
      <c r="G318" t="str">
        <f t="shared" si="4"/>
        <v/>
      </c>
    </row>
    <row r="319" spans="7:7" x14ac:dyDescent="0.25">
      <c r="G319" t="str">
        <f t="shared" si="4"/>
        <v/>
      </c>
    </row>
    <row r="320" spans="7:7" x14ac:dyDescent="0.25">
      <c r="G320" t="str">
        <f t="shared" si="4"/>
        <v/>
      </c>
    </row>
    <row r="321" spans="7:7" x14ac:dyDescent="0.25">
      <c r="G321" t="str">
        <f t="shared" si="4"/>
        <v/>
      </c>
    </row>
    <row r="322" spans="7:7" x14ac:dyDescent="0.25">
      <c r="G322" t="str">
        <f t="shared" si="4"/>
        <v/>
      </c>
    </row>
    <row r="323" spans="7:7" x14ac:dyDescent="0.25">
      <c r="G323" t="str">
        <f t="shared" ref="G323:G386" si="5">E323&amp;F323</f>
        <v/>
      </c>
    </row>
    <row r="324" spans="7:7" x14ac:dyDescent="0.25">
      <c r="G324" t="str">
        <f t="shared" si="5"/>
        <v/>
      </c>
    </row>
    <row r="325" spans="7:7" x14ac:dyDescent="0.25">
      <c r="G325" t="str">
        <f t="shared" si="5"/>
        <v/>
      </c>
    </row>
    <row r="326" spans="7:7" x14ac:dyDescent="0.25">
      <c r="G326" t="str">
        <f t="shared" si="5"/>
        <v/>
      </c>
    </row>
    <row r="327" spans="7:7" x14ac:dyDescent="0.25">
      <c r="G327" t="str">
        <f t="shared" si="5"/>
        <v/>
      </c>
    </row>
    <row r="328" spans="7:7" x14ac:dyDescent="0.25">
      <c r="G328" t="str">
        <f t="shared" si="5"/>
        <v/>
      </c>
    </row>
    <row r="329" spans="7:7" x14ac:dyDescent="0.25">
      <c r="G329" t="str">
        <f t="shared" si="5"/>
        <v/>
      </c>
    </row>
    <row r="330" spans="7:7" x14ac:dyDescent="0.25">
      <c r="G330" t="str">
        <f t="shared" si="5"/>
        <v/>
      </c>
    </row>
    <row r="331" spans="7:7" x14ac:dyDescent="0.25">
      <c r="G331" t="str">
        <f t="shared" si="5"/>
        <v/>
      </c>
    </row>
    <row r="332" spans="7:7" x14ac:dyDescent="0.25">
      <c r="G332" t="str">
        <f t="shared" si="5"/>
        <v/>
      </c>
    </row>
    <row r="333" spans="7:7" x14ac:dyDescent="0.25">
      <c r="G333" t="str">
        <f t="shared" si="5"/>
        <v/>
      </c>
    </row>
    <row r="334" spans="7:7" x14ac:dyDescent="0.25">
      <c r="G334" t="str">
        <f t="shared" si="5"/>
        <v/>
      </c>
    </row>
    <row r="335" spans="7:7" x14ac:dyDescent="0.25">
      <c r="G335" t="str">
        <f t="shared" si="5"/>
        <v/>
      </c>
    </row>
    <row r="336" spans="7:7" x14ac:dyDescent="0.25">
      <c r="G336" t="str">
        <f t="shared" si="5"/>
        <v/>
      </c>
    </row>
    <row r="337" spans="7:7" x14ac:dyDescent="0.25">
      <c r="G337" t="str">
        <f t="shared" si="5"/>
        <v/>
      </c>
    </row>
    <row r="338" spans="7:7" x14ac:dyDescent="0.25">
      <c r="G338" t="str">
        <f t="shared" si="5"/>
        <v/>
      </c>
    </row>
    <row r="339" spans="7:7" x14ac:dyDescent="0.25">
      <c r="G339" t="str">
        <f t="shared" si="5"/>
        <v/>
      </c>
    </row>
    <row r="340" spans="7:7" x14ac:dyDescent="0.25">
      <c r="G340" t="str">
        <f t="shared" si="5"/>
        <v/>
      </c>
    </row>
    <row r="341" spans="7:7" x14ac:dyDescent="0.25">
      <c r="G341" t="str">
        <f t="shared" si="5"/>
        <v/>
      </c>
    </row>
    <row r="342" spans="7:7" x14ac:dyDescent="0.25">
      <c r="G342" t="str">
        <f t="shared" si="5"/>
        <v/>
      </c>
    </row>
    <row r="343" spans="7:7" x14ac:dyDescent="0.25">
      <c r="G343" t="str">
        <f t="shared" si="5"/>
        <v/>
      </c>
    </row>
    <row r="344" spans="7:7" x14ac:dyDescent="0.25">
      <c r="G344" t="str">
        <f t="shared" si="5"/>
        <v/>
      </c>
    </row>
    <row r="345" spans="7:7" x14ac:dyDescent="0.25">
      <c r="G345" t="str">
        <f t="shared" si="5"/>
        <v/>
      </c>
    </row>
    <row r="346" spans="7:7" x14ac:dyDescent="0.25">
      <c r="G346" t="str">
        <f t="shared" si="5"/>
        <v/>
      </c>
    </row>
    <row r="347" spans="7:7" x14ac:dyDescent="0.25">
      <c r="G347" t="str">
        <f t="shared" si="5"/>
        <v/>
      </c>
    </row>
    <row r="348" spans="7:7" x14ac:dyDescent="0.25">
      <c r="G348" t="str">
        <f t="shared" si="5"/>
        <v/>
      </c>
    </row>
    <row r="349" spans="7:7" x14ac:dyDescent="0.25">
      <c r="G349" t="str">
        <f t="shared" si="5"/>
        <v/>
      </c>
    </row>
    <row r="350" spans="7:7" x14ac:dyDescent="0.25">
      <c r="G350" t="str">
        <f t="shared" si="5"/>
        <v/>
      </c>
    </row>
    <row r="351" spans="7:7" x14ac:dyDescent="0.25">
      <c r="G351" t="str">
        <f t="shared" si="5"/>
        <v/>
      </c>
    </row>
    <row r="352" spans="7:7" x14ac:dyDescent="0.25">
      <c r="G352" t="str">
        <f t="shared" si="5"/>
        <v/>
      </c>
    </row>
    <row r="353" spans="7:7" x14ac:dyDescent="0.25">
      <c r="G353" t="str">
        <f t="shared" si="5"/>
        <v/>
      </c>
    </row>
    <row r="354" spans="7:7" x14ac:dyDescent="0.25">
      <c r="G354" t="str">
        <f t="shared" si="5"/>
        <v/>
      </c>
    </row>
    <row r="355" spans="7:7" x14ac:dyDescent="0.25">
      <c r="G355" t="str">
        <f t="shared" si="5"/>
        <v/>
      </c>
    </row>
    <row r="356" spans="7:7" x14ac:dyDescent="0.25">
      <c r="G356" t="str">
        <f t="shared" si="5"/>
        <v/>
      </c>
    </row>
    <row r="357" spans="7:7" x14ac:dyDescent="0.25">
      <c r="G357" t="str">
        <f t="shared" si="5"/>
        <v/>
      </c>
    </row>
    <row r="358" spans="7:7" x14ac:dyDescent="0.25">
      <c r="G358" t="str">
        <f t="shared" si="5"/>
        <v/>
      </c>
    </row>
    <row r="359" spans="7:7" x14ac:dyDescent="0.25">
      <c r="G359" t="str">
        <f t="shared" si="5"/>
        <v/>
      </c>
    </row>
    <row r="360" spans="7:7" x14ac:dyDescent="0.25">
      <c r="G360" t="str">
        <f t="shared" si="5"/>
        <v/>
      </c>
    </row>
    <row r="361" spans="7:7" x14ac:dyDescent="0.25">
      <c r="G361" t="str">
        <f t="shared" si="5"/>
        <v/>
      </c>
    </row>
    <row r="362" spans="7:7" x14ac:dyDescent="0.25">
      <c r="G362" t="str">
        <f t="shared" si="5"/>
        <v/>
      </c>
    </row>
    <row r="363" spans="7:7" x14ac:dyDescent="0.25">
      <c r="G363" t="str">
        <f t="shared" si="5"/>
        <v/>
      </c>
    </row>
    <row r="364" spans="7:7" x14ac:dyDescent="0.25">
      <c r="G364" t="str">
        <f t="shared" si="5"/>
        <v/>
      </c>
    </row>
    <row r="365" spans="7:7" x14ac:dyDescent="0.25">
      <c r="G365" t="str">
        <f t="shared" si="5"/>
        <v/>
      </c>
    </row>
    <row r="366" spans="7:7" x14ac:dyDescent="0.25">
      <c r="G366" t="str">
        <f t="shared" si="5"/>
        <v/>
      </c>
    </row>
    <row r="367" spans="7:7" x14ac:dyDescent="0.25">
      <c r="G367" t="str">
        <f t="shared" si="5"/>
        <v/>
      </c>
    </row>
    <row r="368" spans="7:7" x14ac:dyDescent="0.25">
      <c r="G368" t="str">
        <f t="shared" si="5"/>
        <v/>
      </c>
    </row>
    <row r="369" spans="7:7" x14ac:dyDescent="0.25">
      <c r="G369" t="str">
        <f t="shared" si="5"/>
        <v/>
      </c>
    </row>
    <row r="370" spans="7:7" x14ac:dyDescent="0.25">
      <c r="G370" t="str">
        <f t="shared" si="5"/>
        <v/>
      </c>
    </row>
    <row r="371" spans="7:7" x14ac:dyDescent="0.25">
      <c r="G371" t="str">
        <f t="shared" si="5"/>
        <v/>
      </c>
    </row>
    <row r="372" spans="7:7" x14ac:dyDescent="0.25">
      <c r="G372" t="str">
        <f t="shared" si="5"/>
        <v/>
      </c>
    </row>
    <row r="373" spans="7:7" x14ac:dyDescent="0.25">
      <c r="G373" t="str">
        <f t="shared" si="5"/>
        <v/>
      </c>
    </row>
    <row r="374" spans="7:7" x14ac:dyDescent="0.25">
      <c r="G374" t="str">
        <f t="shared" si="5"/>
        <v/>
      </c>
    </row>
    <row r="375" spans="7:7" x14ac:dyDescent="0.25">
      <c r="G375" t="str">
        <f t="shared" si="5"/>
        <v/>
      </c>
    </row>
    <row r="376" spans="7:7" x14ac:dyDescent="0.25">
      <c r="G376" t="str">
        <f t="shared" si="5"/>
        <v/>
      </c>
    </row>
    <row r="377" spans="7:7" x14ac:dyDescent="0.25">
      <c r="G377" t="str">
        <f t="shared" si="5"/>
        <v/>
      </c>
    </row>
    <row r="378" spans="7:7" x14ac:dyDescent="0.25">
      <c r="G378" t="str">
        <f t="shared" si="5"/>
        <v/>
      </c>
    </row>
    <row r="379" spans="7:7" x14ac:dyDescent="0.25">
      <c r="G379" t="str">
        <f t="shared" si="5"/>
        <v/>
      </c>
    </row>
    <row r="380" spans="7:7" x14ac:dyDescent="0.25">
      <c r="G380" t="str">
        <f t="shared" si="5"/>
        <v/>
      </c>
    </row>
    <row r="381" spans="7:7" x14ac:dyDescent="0.25">
      <c r="G381" t="str">
        <f t="shared" si="5"/>
        <v/>
      </c>
    </row>
    <row r="382" spans="7:7" x14ac:dyDescent="0.25">
      <c r="G382" t="str">
        <f t="shared" si="5"/>
        <v/>
      </c>
    </row>
    <row r="383" spans="7:7" x14ac:dyDescent="0.25">
      <c r="G383" t="str">
        <f t="shared" si="5"/>
        <v/>
      </c>
    </row>
    <row r="384" spans="7:7" x14ac:dyDescent="0.25">
      <c r="G384" t="str">
        <f t="shared" si="5"/>
        <v/>
      </c>
    </row>
    <row r="385" spans="7:7" x14ac:dyDescent="0.25">
      <c r="G385" t="str">
        <f t="shared" si="5"/>
        <v/>
      </c>
    </row>
    <row r="386" spans="7:7" x14ac:dyDescent="0.25">
      <c r="G386" t="str">
        <f t="shared" si="5"/>
        <v/>
      </c>
    </row>
    <row r="387" spans="7:7" x14ac:dyDescent="0.25">
      <c r="G387" t="str">
        <f t="shared" ref="G387:G406" si="6">E387&amp;F387</f>
        <v/>
      </c>
    </row>
    <row r="388" spans="7:7" x14ac:dyDescent="0.25">
      <c r="G388" t="str">
        <f t="shared" si="6"/>
        <v/>
      </c>
    </row>
    <row r="389" spans="7:7" x14ac:dyDescent="0.25">
      <c r="G389" t="str">
        <f t="shared" si="6"/>
        <v/>
      </c>
    </row>
    <row r="390" spans="7:7" x14ac:dyDescent="0.25">
      <c r="G390" t="str">
        <f t="shared" si="6"/>
        <v/>
      </c>
    </row>
    <row r="391" spans="7:7" x14ac:dyDescent="0.25">
      <c r="G391" t="str">
        <f t="shared" si="6"/>
        <v/>
      </c>
    </row>
    <row r="392" spans="7:7" x14ac:dyDescent="0.25">
      <c r="G392" t="str">
        <f t="shared" si="6"/>
        <v/>
      </c>
    </row>
    <row r="393" spans="7:7" x14ac:dyDescent="0.25">
      <c r="G393" t="str">
        <f t="shared" si="6"/>
        <v/>
      </c>
    </row>
    <row r="394" spans="7:7" x14ac:dyDescent="0.25">
      <c r="G394" t="str">
        <f t="shared" si="6"/>
        <v/>
      </c>
    </row>
    <row r="395" spans="7:7" x14ac:dyDescent="0.25">
      <c r="G395" t="str">
        <f t="shared" si="6"/>
        <v/>
      </c>
    </row>
    <row r="396" spans="7:7" x14ac:dyDescent="0.25">
      <c r="G396" t="str">
        <f t="shared" si="6"/>
        <v/>
      </c>
    </row>
    <row r="397" spans="7:7" x14ac:dyDescent="0.25">
      <c r="G397" t="str">
        <f t="shared" si="6"/>
        <v/>
      </c>
    </row>
    <row r="398" spans="7:7" x14ac:dyDescent="0.25">
      <c r="G398" t="str">
        <f t="shared" si="6"/>
        <v/>
      </c>
    </row>
    <row r="399" spans="7:7" x14ac:dyDescent="0.25">
      <c r="G399" t="str">
        <f t="shared" si="6"/>
        <v/>
      </c>
    </row>
    <row r="400" spans="7:7" x14ac:dyDescent="0.25">
      <c r="G400" t="str">
        <f t="shared" si="6"/>
        <v/>
      </c>
    </row>
    <row r="401" spans="7:7" x14ac:dyDescent="0.25">
      <c r="G401" t="str">
        <f t="shared" si="6"/>
        <v/>
      </c>
    </row>
    <row r="402" spans="7:7" x14ac:dyDescent="0.25">
      <c r="G402" t="str">
        <f t="shared" si="6"/>
        <v/>
      </c>
    </row>
    <row r="403" spans="7:7" x14ac:dyDescent="0.25">
      <c r="G403" t="str">
        <f t="shared" si="6"/>
        <v/>
      </c>
    </row>
    <row r="404" spans="7:7" x14ac:dyDescent="0.25">
      <c r="G404" t="str">
        <f t="shared" si="6"/>
        <v/>
      </c>
    </row>
    <row r="405" spans="7:7" x14ac:dyDescent="0.25">
      <c r="G405" t="str">
        <f t="shared" si="6"/>
        <v/>
      </c>
    </row>
    <row r="406" spans="7:7" x14ac:dyDescent="0.25">
      <c r="G406" t="str">
        <f t="shared" si="6"/>
        <v/>
      </c>
    </row>
  </sheetData>
  <autoFilter ref="A1:F1"/>
  <dataValidations count="3">
    <dataValidation type="list" allowBlank="1" showInputMessage="1" showErrorMessage="1" sqref="F1:F1048576">
      <formula1>inv_type</formula1>
    </dataValidation>
    <dataValidation type="list" allowBlank="1" showInputMessage="1" showErrorMessage="1" sqref="B1:B1048576">
      <formula1>inv_unit</formula1>
    </dataValidation>
    <dataValidation type="list" allowBlank="1" showInputMessage="1" showErrorMessage="1" sqref="E1:E1048576">
      <formula1>inv_ref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13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12" sqref="A12"/>
    </sheetView>
  </sheetViews>
  <sheetFormatPr defaultRowHeight="15" x14ac:dyDescent="0.25"/>
  <cols>
    <col min="1" max="1" width="30.28515625" style="1" customWidth="1"/>
    <col min="2" max="2" width="15.85546875" customWidth="1"/>
    <col min="3" max="22" width="12.7109375" customWidth="1"/>
    <col min="23" max="24" width="15.7109375" customWidth="1"/>
  </cols>
  <sheetData>
    <row r="1" spans="1:24" ht="15.75" thickBot="1" x14ac:dyDescent="0.3">
      <c r="B1" s="1"/>
      <c r="C1" s="68" t="s">
        <v>10</v>
      </c>
      <c r="D1" s="69"/>
      <c r="E1" s="69"/>
      <c r="F1" s="70"/>
      <c r="G1" s="65" t="s">
        <v>11</v>
      </c>
      <c r="H1" s="66"/>
      <c r="I1" s="66"/>
      <c r="J1" s="67"/>
      <c r="K1" s="68" t="s">
        <v>12</v>
      </c>
      <c r="L1" s="69"/>
      <c r="M1" s="69"/>
      <c r="N1" s="70"/>
      <c r="O1" s="65" t="s">
        <v>13</v>
      </c>
      <c r="P1" s="66"/>
      <c r="Q1" s="66"/>
      <c r="R1" s="67"/>
      <c r="S1" s="68" t="s">
        <v>14</v>
      </c>
      <c r="T1" s="69"/>
      <c r="U1" s="69"/>
      <c r="V1" s="69"/>
      <c r="W1" s="61" t="s">
        <v>15</v>
      </c>
      <c r="X1" s="63" t="s">
        <v>59</v>
      </c>
    </row>
    <row r="2" spans="1:24" ht="15.75" thickBot="1" x14ac:dyDescent="0.3">
      <c r="B2" s="1" t="s">
        <v>29</v>
      </c>
      <c r="C2" t="s">
        <v>47</v>
      </c>
      <c r="D2" t="s">
        <v>48</v>
      </c>
      <c r="E2" t="s">
        <v>49</v>
      </c>
      <c r="F2" t="s">
        <v>50</v>
      </c>
      <c r="G2" t="s">
        <v>0</v>
      </c>
      <c r="H2" t="s">
        <v>1</v>
      </c>
      <c r="I2" t="s">
        <v>2</v>
      </c>
      <c r="J2" t="s">
        <v>3</v>
      </c>
      <c r="K2" t="s">
        <v>4</v>
      </c>
      <c r="L2" t="s">
        <v>5</v>
      </c>
      <c r="M2" t="s">
        <v>6</v>
      </c>
      <c r="N2" t="s">
        <v>7</v>
      </c>
      <c r="O2" t="s">
        <v>51</v>
      </c>
      <c r="P2" t="s">
        <v>52</v>
      </c>
      <c r="Q2" t="s">
        <v>53</v>
      </c>
      <c r="R2" t="s">
        <v>54</v>
      </c>
      <c r="S2" t="s">
        <v>55</v>
      </c>
      <c r="T2" t="s">
        <v>56</v>
      </c>
      <c r="U2" t="s">
        <v>57</v>
      </c>
      <c r="V2" t="s">
        <v>58</v>
      </c>
      <c r="W2" s="62"/>
      <c r="X2" s="64"/>
    </row>
    <row r="3" spans="1:24" x14ac:dyDescent="0.25">
      <c r="A3" s="1" t="s">
        <v>71</v>
      </c>
      <c r="B3" s="26">
        <f>SUM(C3:X3)</f>
        <v>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8"/>
      <c r="X3" s="28"/>
    </row>
    <row r="4" spans="1:24" ht="30" x14ac:dyDescent="0.25">
      <c r="A4" s="1" t="s">
        <v>99</v>
      </c>
      <c r="B4" s="26">
        <f t="shared" ref="B4:B6" si="0">SUM(C4:X4)</f>
        <v>0</v>
      </c>
      <c r="C4" s="29">
        <f t="shared" ref="C4:V4" si="1">3*C11*$C$13</f>
        <v>0</v>
      </c>
      <c r="D4" s="29">
        <f t="shared" si="1"/>
        <v>0</v>
      </c>
      <c r="E4" s="29">
        <f t="shared" si="1"/>
        <v>0</v>
      </c>
      <c r="F4" s="29">
        <f t="shared" si="1"/>
        <v>0</v>
      </c>
      <c r="G4" s="29">
        <f t="shared" si="1"/>
        <v>0</v>
      </c>
      <c r="H4" s="29">
        <f t="shared" si="1"/>
        <v>0</v>
      </c>
      <c r="I4" s="29">
        <f t="shared" si="1"/>
        <v>0</v>
      </c>
      <c r="J4" s="30">
        <f t="shared" si="1"/>
        <v>0</v>
      </c>
      <c r="K4" s="30">
        <f t="shared" si="1"/>
        <v>0</v>
      </c>
      <c r="L4" s="30">
        <f t="shared" si="1"/>
        <v>0</v>
      </c>
      <c r="M4" s="30">
        <f t="shared" si="1"/>
        <v>0</v>
      </c>
      <c r="N4" s="30">
        <f t="shared" si="1"/>
        <v>0</v>
      </c>
      <c r="O4" s="30">
        <f t="shared" si="1"/>
        <v>0</v>
      </c>
      <c r="P4" s="30">
        <f t="shared" si="1"/>
        <v>0</v>
      </c>
      <c r="Q4" s="30">
        <f t="shared" si="1"/>
        <v>0</v>
      </c>
      <c r="R4" s="30">
        <f t="shared" si="1"/>
        <v>0</v>
      </c>
      <c r="S4" s="30">
        <f t="shared" si="1"/>
        <v>0</v>
      </c>
      <c r="T4" s="30">
        <f t="shared" si="1"/>
        <v>0</v>
      </c>
      <c r="U4" s="30">
        <f t="shared" si="1"/>
        <v>0</v>
      </c>
      <c r="V4" s="30">
        <f t="shared" si="1"/>
        <v>0</v>
      </c>
      <c r="W4" s="30">
        <f>12*W11*$W$13</f>
        <v>0</v>
      </c>
      <c r="X4" s="30">
        <f>12*X11*$W$13</f>
        <v>0</v>
      </c>
    </row>
    <row r="5" spans="1:24" x14ac:dyDescent="0.25">
      <c r="A5" s="1" t="s">
        <v>72</v>
      </c>
      <c r="B5" s="26">
        <f t="shared" si="0"/>
        <v>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</row>
    <row r="6" spans="1:24" ht="30" x14ac:dyDescent="0.25">
      <c r="A6" s="1" t="s">
        <v>100</v>
      </c>
      <c r="B6" s="26">
        <f t="shared" si="0"/>
        <v>0</v>
      </c>
      <c r="C6" s="29">
        <f t="shared" ref="C6:V6" si="2">3*C12*$C$13</f>
        <v>0</v>
      </c>
      <c r="D6" s="29">
        <f t="shared" si="2"/>
        <v>0</v>
      </c>
      <c r="E6" s="29">
        <f t="shared" si="2"/>
        <v>0</v>
      </c>
      <c r="F6" s="29">
        <f t="shared" si="2"/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30">
        <f t="shared" si="2"/>
        <v>0</v>
      </c>
      <c r="K6" s="30">
        <f t="shared" si="2"/>
        <v>0</v>
      </c>
      <c r="L6" s="30">
        <f t="shared" si="2"/>
        <v>0</v>
      </c>
      <c r="M6" s="30">
        <f t="shared" si="2"/>
        <v>0</v>
      </c>
      <c r="N6" s="30">
        <f t="shared" si="2"/>
        <v>0</v>
      </c>
      <c r="O6" s="30">
        <f t="shared" si="2"/>
        <v>0</v>
      </c>
      <c r="P6" s="30">
        <f t="shared" si="2"/>
        <v>0</v>
      </c>
      <c r="Q6" s="30">
        <f t="shared" si="2"/>
        <v>0</v>
      </c>
      <c r="R6" s="30">
        <f t="shared" si="2"/>
        <v>0</v>
      </c>
      <c r="S6" s="30">
        <f t="shared" si="2"/>
        <v>0</v>
      </c>
      <c r="T6" s="30">
        <f t="shared" si="2"/>
        <v>0</v>
      </c>
      <c r="U6" s="30">
        <f t="shared" si="2"/>
        <v>0</v>
      </c>
      <c r="V6" s="30">
        <f t="shared" si="2"/>
        <v>0</v>
      </c>
      <c r="W6" s="30">
        <f>12*W12*$C$13</f>
        <v>0</v>
      </c>
      <c r="X6" s="30">
        <f>12*X12*$C$13</f>
        <v>0</v>
      </c>
    </row>
    <row r="7" spans="1:24" x14ac:dyDescent="0.25">
      <c r="B7" s="2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x14ac:dyDescent="0.25">
      <c r="A8" s="1" t="s">
        <v>101</v>
      </c>
      <c r="B8" s="26">
        <f>SUM(C8:X8)</f>
        <v>0</v>
      </c>
      <c r="C8" s="31">
        <f>C3+C5</f>
        <v>0</v>
      </c>
      <c r="D8" s="31">
        <f t="shared" ref="D8:X8" si="3">D3+D5</f>
        <v>0</v>
      </c>
      <c r="E8" s="31">
        <f t="shared" si="3"/>
        <v>0</v>
      </c>
      <c r="F8" s="31">
        <f t="shared" si="3"/>
        <v>0</v>
      </c>
      <c r="G8" s="31">
        <f t="shared" si="3"/>
        <v>0</v>
      </c>
      <c r="H8" s="31">
        <f t="shared" si="3"/>
        <v>0</v>
      </c>
      <c r="I8" s="31">
        <f t="shared" si="3"/>
        <v>0</v>
      </c>
      <c r="J8" s="31">
        <f t="shared" si="3"/>
        <v>0</v>
      </c>
      <c r="K8" s="31">
        <f t="shared" si="3"/>
        <v>0</v>
      </c>
      <c r="L8" s="31">
        <f t="shared" si="3"/>
        <v>0</v>
      </c>
      <c r="M8" s="31">
        <f t="shared" si="3"/>
        <v>0</v>
      </c>
      <c r="N8" s="31">
        <f t="shared" si="3"/>
        <v>0</v>
      </c>
      <c r="O8" s="31">
        <f t="shared" si="3"/>
        <v>0</v>
      </c>
      <c r="P8" s="31">
        <f t="shared" si="3"/>
        <v>0</v>
      </c>
      <c r="Q8" s="31">
        <f t="shared" si="3"/>
        <v>0</v>
      </c>
      <c r="R8" s="31">
        <f t="shared" si="3"/>
        <v>0</v>
      </c>
      <c r="S8" s="31">
        <f t="shared" si="3"/>
        <v>0</v>
      </c>
      <c r="T8" s="31">
        <f t="shared" si="3"/>
        <v>0</v>
      </c>
      <c r="U8" s="31">
        <f t="shared" si="3"/>
        <v>0</v>
      </c>
      <c r="V8" s="31">
        <f t="shared" si="3"/>
        <v>0</v>
      </c>
      <c r="W8" s="31">
        <f t="shared" si="3"/>
        <v>0</v>
      </c>
      <c r="X8" s="31">
        <f t="shared" si="3"/>
        <v>0</v>
      </c>
    </row>
    <row r="11" spans="1:24" ht="30" x14ac:dyDescent="0.25">
      <c r="A11" s="1" t="s">
        <v>117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</row>
    <row r="12" spans="1:24" ht="30" x14ac:dyDescent="0.25">
      <c r="A12" s="1" t="s">
        <v>118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4" x14ac:dyDescent="0.25">
      <c r="A13" s="1" t="s">
        <v>73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</sheetData>
  <mergeCells count="7">
    <mergeCell ref="O1:R1"/>
    <mergeCell ref="S1:V1"/>
    <mergeCell ref="W1:W2"/>
    <mergeCell ref="X1:X2"/>
    <mergeCell ref="C1:F1"/>
    <mergeCell ref="G1:J1"/>
    <mergeCell ref="K1:N1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4</vt:i4>
      </vt:variant>
    </vt:vector>
  </HeadingPairs>
  <TitlesOfParts>
    <vt:vector size="17" baseType="lpstr">
      <vt:lpstr>intructions</vt:lpstr>
      <vt:lpstr>assumptions</vt:lpstr>
      <vt:lpstr>demand-year</vt:lpstr>
      <vt:lpstr>demand quarter</vt:lpstr>
      <vt:lpstr>revenue flow</vt:lpstr>
      <vt:lpstr>cost form</vt:lpstr>
      <vt:lpstr>cost flow</vt:lpstr>
      <vt:lpstr>investment form</vt:lpstr>
      <vt:lpstr>investment flow</vt:lpstr>
      <vt:lpstr>cash flow</vt:lpstr>
      <vt:lpstr>cash flow graphics</vt:lpstr>
      <vt:lpstr>indicators</vt:lpstr>
      <vt:lpstr>patterns</vt:lpstr>
      <vt:lpstr>cost_ref</vt:lpstr>
      <vt:lpstr>inv_ref</vt:lpstr>
      <vt:lpstr>inv_type</vt:lpstr>
      <vt:lpstr>inv_unit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2019-05-04T04:32:45Z</dcterms:modified>
</cp:coreProperties>
</file>