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firstSheet="1" activeTab="1"/>
  </bookViews>
  <sheets>
    <sheet name="Falhas  brotação" sheetId="1" r:id="rId1"/>
    <sheet name="16abr10" sheetId="2" r:id="rId2"/>
    <sheet name="30abr10" sheetId="3" r:id="rId3"/>
  </sheets>
  <definedNames/>
  <calcPr fullCalcOnLoad="1"/>
</workbook>
</file>

<file path=xl/sharedStrings.xml><?xml version="1.0" encoding="utf-8"?>
<sst xmlns="http://schemas.openxmlformats.org/spreadsheetml/2006/main" count="91" uniqueCount="57">
  <si>
    <t>Média</t>
  </si>
  <si>
    <t>Causa das falhas</t>
  </si>
  <si>
    <t>podridão</t>
  </si>
  <si>
    <t>cupins</t>
  </si>
  <si>
    <t>gema não</t>
  </si>
  <si>
    <t>brotada</t>
  </si>
  <si>
    <t>plantio</t>
  </si>
  <si>
    <t>fundo</t>
  </si>
  <si>
    <t>outros</t>
  </si>
  <si>
    <r>
      <t>F</t>
    </r>
    <r>
      <rPr>
        <sz val="8"/>
        <rFont val="Arial"/>
        <family val="2"/>
      </rPr>
      <t xml:space="preserve">50 </t>
    </r>
    <r>
      <rPr>
        <sz val="10"/>
        <rFont val="Arial"/>
        <family val="2"/>
      </rPr>
      <t>%</t>
    </r>
  </si>
  <si>
    <t>Lote</t>
  </si>
  <si>
    <t>Setor</t>
  </si>
  <si>
    <r>
      <t>F</t>
    </r>
    <r>
      <rPr>
        <sz val="8"/>
        <rFont val="Arial"/>
        <family val="2"/>
      </rPr>
      <t xml:space="preserve">100 </t>
    </r>
    <r>
      <rPr>
        <sz val="10"/>
        <rFont val="Arial"/>
        <family val="2"/>
      </rPr>
      <t>%</t>
    </r>
  </si>
  <si>
    <t>Amostras em comprimento (cm)</t>
  </si>
  <si>
    <t>assore-</t>
  </si>
  <si>
    <t>amento</t>
  </si>
  <si>
    <t>Número</t>
  </si>
  <si>
    <t>brotos</t>
  </si>
  <si>
    <t>em 10 m</t>
  </si>
  <si>
    <t>total de</t>
  </si>
  <si>
    <t>Exemplo</t>
  </si>
  <si>
    <t>Porcentagem de falhas (F50cm %)</t>
  </si>
  <si>
    <t>Porcentagem de falhas (F100cm %)</t>
  </si>
  <si>
    <t>maiores que 50 cm em 10 m</t>
  </si>
  <si>
    <t>% do comprimento total de falhas</t>
  </si>
  <si>
    <t>maiores que 100 cm em 10 m</t>
  </si>
  <si>
    <t>comprimento da parcela de medida =</t>
  </si>
  <si>
    <t>m</t>
  </si>
  <si>
    <t>cm2/m2</t>
  </si>
  <si>
    <t>espaçamento entre fileiras =</t>
  </si>
  <si>
    <t>m2/ha</t>
  </si>
  <si>
    <t xml:space="preserve">fator de forma = </t>
  </si>
  <si>
    <t>kg/t</t>
  </si>
  <si>
    <t>peso específico ou densidade do colmo</t>
  </si>
  <si>
    <t>folha</t>
  </si>
  <si>
    <t>n folhas</t>
  </si>
  <si>
    <t>área foliar</t>
  </si>
  <si>
    <t>IAF</t>
  </si>
  <si>
    <t>medidas do colmo</t>
  </si>
  <si>
    <t>produtividade</t>
  </si>
  <si>
    <t>Fileira</t>
  </si>
  <si>
    <t>n brotos</t>
  </si>
  <si>
    <t>comp</t>
  </si>
  <si>
    <t>larg</t>
  </si>
  <si>
    <t>area</t>
  </si>
  <si>
    <t>/broto</t>
  </si>
  <si>
    <t>por broto</t>
  </si>
  <si>
    <t>parcela</t>
  </si>
  <si>
    <t>altura</t>
  </si>
  <si>
    <t>diâmetro</t>
  </si>
  <si>
    <t>cm3/dm3</t>
  </si>
  <si>
    <r>
      <t xml:space="preserve">volume </t>
    </r>
    <r>
      <rPr>
        <sz val="8"/>
        <color indexed="8"/>
        <rFont val="Calibri"/>
        <family val="0"/>
      </rPr>
      <t>(dm3)</t>
    </r>
  </si>
  <si>
    <r>
      <t xml:space="preserve">peso </t>
    </r>
    <r>
      <rPr>
        <sz val="8"/>
        <color indexed="8"/>
        <rFont val="Calibri"/>
        <family val="0"/>
      </rPr>
      <t>(kg)</t>
    </r>
  </si>
  <si>
    <t>cana adulta (por metro linear de fileira)</t>
  </si>
  <si>
    <t>(t/ha)</t>
  </si>
  <si>
    <t>altura (cm)</t>
  </si>
  <si>
    <t>diâmetro (cm)</t>
  </si>
</sst>
</file>

<file path=xl/styles.xml><?xml version="1.0" encoding="utf-8"?>
<styleSheet xmlns="http://schemas.openxmlformats.org/spreadsheetml/2006/main">
  <numFmts count="2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R$ &quot;#,##0.00"/>
    <numFmt numFmtId="171" formatCode="&quot;R$ &quot;\ #,##0_);\(&quot;R$ &quot;\ #,##0\)"/>
    <numFmt numFmtId="172" formatCode="&quot;R$ &quot;\ #,##0_);[Red]\(&quot;R$ &quot;\ #,##0\)"/>
    <numFmt numFmtId="173" formatCode="&quot;R$ &quot;\ #,##0.00_);\(&quot;R$ &quot;\ #,##0.00\)"/>
    <numFmt numFmtId="174" formatCode="&quot;R$ &quot;\ #,##0.00_);[Red]\(&quot;R$ &quot;\ #,##0.00\)"/>
    <numFmt numFmtId="175" formatCode="_(&quot;R$ &quot;\ * #,##0_);_(&quot;R$ &quot;\ * \(#,##0\);_(&quot;R$ &quot;\ * &quot;-&quot;_);_(@_)"/>
    <numFmt numFmtId="176" formatCode="_(&quot;R$ &quot;\ * #,##0.00_);_(&quot;R$ &quot;\ * \(#,##0.00\);_(&quot;R$ &quot;\ * &quot;-&quot;??_);_(@_)"/>
    <numFmt numFmtId="177" formatCode="0.0"/>
  </numFmts>
  <fonts count="25">
    <font>
      <sz val="10"/>
      <name val="Arial"/>
      <family val="0"/>
    </font>
    <font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20"/>
      <color indexed="8"/>
      <name val="Calibri"/>
      <family val="2"/>
    </font>
    <font>
      <sz val="8"/>
      <color indexed="8"/>
      <name val="Calibri"/>
      <family val="0"/>
    </font>
    <font>
      <sz val="1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0" fillId="7" borderId="1" applyNumberFormat="0" applyAlignment="0" applyProtection="0"/>
    <xf numFmtId="0" fontId="11" fillId="3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4" fillId="0" borderId="0">
      <alignment/>
      <protection/>
    </xf>
    <xf numFmtId="0" fontId="4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3" fillId="0" borderId="14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15" xfId="0" applyBorder="1" applyAlignment="1">
      <alignment/>
    </xf>
    <xf numFmtId="0" fontId="4" fillId="0" borderId="0" xfId="48">
      <alignment/>
      <protection/>
    </xf>
    <xf numFmtId="3" fontId="4" fillId="0" borderId="0" xfId="48" applyNumberFormat="1">
      <alignment/>
      <protection/>
    </xf>
    <xf numFmtId="0" fontId="4" fillId="0" borderId="16" xfId="48" applyBorder="1">
      <alignment/>
      <protection/>
    </xf>
    <xf numFmtId="0" fontId="4" fillId="0" borderId="17" xfId="48" applyBorder="1">
      <alignment/>
      <protection/>
    </xf>
    <xf numFmtId="0" fontId="4" fillId="0" borderId="18" xfId="48" applyBorder="1">
      <alignment/>
      <protection/>
    </xf>
    <xf numFmtId="0" fontId="4" fillId="0" borderId="19" xfId="48" applyBorder="1">
      <alignment/>
      <protection/>
    </xf>
    <xf numFmtId="0" fontId="4" fillId="0" borderId="20" xfId="48" applyBorder="1">
      <alignment/>
      <protection/>
    </xf>
    <xf numFmtId="177" fontId="22" fillId="0" borderId="0" xfId="48" applyNumberFormat="1" applyFont="1">
      <alignment/>
      <protection/>
    </xf>
    <xf numFmtId="177" fontId="22" fillId="0" borderId="16" xfId="48" applyNumberFormat="1" applyFont="1" applyBorder="1">
      <alignment/>
      <protection/>
    </xf>
    <xf numFmtId="0" fontId="4" fillId="0" borderId="0" xfId="48" applyFont="1">
      <alignment/>
      <protection/>
    </xf>
    <xf numFmtId="4" fontId="4" fillId="0" borderId="0" xfId="48" applyNumberFormat="1">
      <alignment/>
      <protection/>
    </xf>
    <xf numFmtId="0" fontId="4" fillId="0" borderId="0" xfId="48" applyBorder="1">
      <alignment/>
      <protection/>
    </xf>
    <xf numFmtId="0" fontId="4" fillId="0" borderId="21" xfId="48" applyBorder="1">
      <alignment/>
      <protection/>
    </xf>
    <xf numFmtId="0" fontId="4" fillId="0" borderId="15" xfId="48" applyBorder="1">
      <alignment/>
      <protection/>
    </xf>
    <xf numFmtId="177" fontId="21" fillId="0" borderId="15" xfId="48" applyNumberFormat="1" applyFont="1" applyBorder="1">
      <alignment/>
      <protection/>
    </xf>
    <xf numFmtId="177" fontId="22" fillId="0" borderId="15" xfId="48" applyNumberFormat="1" applyFont="1" applyBorder="1">
      <alignment/>
      <protection/>
    </xf>
    <xf numFmtId="0" fontId="4" fillId="0" borderId="0" xfId="48" applyFont="1" applyBorder="1">
      <alignment/>
      <protection/>
    </xf>
    <xf numFmtId="177" fontId="22" fillId="0" borderId="0" xfId="48" applyNumberFormat="1" applyFont="1" applyBorder="1">
      <alignment/>
      <protection/>
    </xf>
    <xf numFmtId="2" fontId="4" fillId="0" borderId="15" xfId="48" applyNumberFormat="1" applyBorder="1">
      <alignment/>
      <protection/>
    </xf>
    <xf numFmtId="0" fontId="4" fillId="0" borderId="22" xfId="48" applyBorder="1">
      <alignment/>
      <protection/>
    </xf>
    <xf numFmtId="177" fontId="22" fillId="0" borderId="22" xfId="48" applyNumberFormat="1" applyFont="1" applyBorder="1">
      <alignment/>
      <protection/>
    </xf>
    <xf numFmtId="0" fontId="4" fillId="0" borderId="21" xfId="48" applyFont="1" applyBorder="1" applyAlignment="1">
      <alignment horizontal="center" vertical="center"/>
      <protection/>
    </xf>
    <xf numFmtId="0" fontId="24" fillId="0" borderId="0" xfId="48" applyFont="1" applyBorder="1">
      <alignment/>
      <protection/>
    </xf>
    <xf numFmtId="0" fontId="24" fillId="0" borderId="21" xfId="48" applyFont="1" applyBorder="1">
      <alignment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calculos cana aul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workbookViewId="0" topLeftCell="A1">
      <selection activeCell="A7" sqref="A7:S16"/>
    </sheetView>
  </sheetViews>
  <sheetFormatPr defaultColWidth="9.140625" defaultRowHeight="12.75"/>
  <cols>
    <col min="1" max="2" width="4.7109375" style="0" customWidth="1"/>
    <col min="3" max="3" width="9.7109375" style="0" customWidth="1"/>
    <col min="4" max="14" width="7.7109375" style="0" customWidth="1"/>
    <col min="15" max="15" width="6.28125" style="0" customWidth="1"/>
    <col min="16" max="16" width="8.7109375" style="0" customWidth="1"/>
    <col min="17" max="17" width="6.7109375" style="0" customWidth="1"/>
    <col min="18" max="18" width="7.7109375" style="0" customWidth="1"/>
    <col min="19" max="19" width="5.7109375" style="0" customWidth="1"/>
    <col min="20" max="21" width="9.7109375" style="0" customWidth="1"/>
  </cols>
  <sheetData>
    <row r="1" spans="1:19" ht="13.5" thickBo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2:14" ht="18.75" thickTop="1">
      <c r="B2" s="8"/>
      <c r="C2" s="11" t="s">
        <v>16</v>
      </c>
      <c r="D2" s="14" t="s">
        <v>21</v>
      </c>
      <c r="H2" s="8"/>
      <c r="I2" s="14" t="s">
        <v>22</v>
      </c>
      <c r="M2" s="8"/>
      <c r="N2" s="1" t="s">
        <v>1</v>
      </c>
    </row>
    <row r="3" spans="1:13" ht="15.75">
      <c r="A3" t="s">
        <v>11</v>
      </c>
      <c r="B3" s="6" t="s">
        <v>10</v>
      </c>
      <c r="C3" s="12" t="s">
        <v>19</v>
      </c>
      <c r="D3" s="5" t="s">
        <v>24</v>
      </c>
      <c r="H3" s="6"/>
      <c r="I3" s="5" t="s">
        <v>24</v>
      </c>
      <c r="M3" s="6"/>
    </row>
    <row r="4" spans="2:13" ht="15.75">
      <c r="B4" s="6"/>
      <c r="C4" s="12" t="s">
        <v>17</v>
      </c>
      <c r="D4" s="5" t="s">
        <v>23</v>
      </c>
      <c r="H4" s="6"/>
      <c r="I4" s="5" t="s">
        <v>25</v>
      </c>
      <c r="M4" s="6"/>
    </row>
    <row r="5" spans="2:19" ht="15.75">
      <c r="B5" s="6"/>
      <c r="C5" s="12" t="s">
        <v>18</v>
      </c>
      <c r="D5" t="s">
        <v>13</v>
      </c>
      <c r="H5" s="9" t="s">
        <v>0</v>
      </c>
      <c r="I5" t="s">
        <v>13</v>
      </c>
      <c r="M5" s="9" t="s">
        <v>0</v>
      </c>
      <c r="N5" t="s">
        <v>2</v>
      </c>
      <c r="O5" t="s">
        <v>3</v>
      </c>
      <c r="P5" t="s">
        <v>4</v>
      </c>
      <c r="Q5" t="s">
        <v>6</v>
      </c>
      <c r="R5" t="s">
        <v>14</v>
      </c>
      <c r="S5" t="s">
        <v>8</v>
      </c>
    </row>
    <row r="6" spans="1:19" ht="15.75">
      <c r="A6" s="2"/>
      <c r="B6" s="10"/>
      <c r="C6" s="13"/>
      <c r="D6" s="3">
        <v>1</v>
      </c>
      <c r="E6" s="3">
        <v>2</v>
      </c>
      <c r="F6" s="3">
        <v>3</v>
      </c>
      <c r="G6" s="3">
        <v>4</v>
      </c>
      <c r="H6" s="7" t="s">
        <v>9</v>
      </c>
      <c r="I6" s="3">
        <v>1</v>
      </c>
      <c r="J6" s="3">
        <v>2</v>
      </c>
      <c r="K6" s="3">
        <v>3</v>
      </c>
      <c r="L6" s="3">
        <v>4</v>
      </c>
      <c r="M6" s="7" t="s">
        <v>12</v>
      </c>
      <c r="N6" s="2"/>
      <c r="O6" s="2"/>
      <c r="P6" s="2" t="s">
        <v>5</v>
      </c>
      <c r="Q6" s="2" t="s">
        <v>7</v>
      </c>
      <c r="R6" s="2" t="s">
        <v>15</v>
      </c>
      <c r="S6" s="2"/>
    </row>
    <row r="7" spans="1:19" ht="12.75">
      <c r="A7" s="15" t="s">
        <v>20</v>
      </c>
      <c r="B7" s="15"/>
      <c r="C7" s="15">
        <v>165</v>
      </c>
      <c r="D7" s="15">
        <v>300</v>
      </c>
      <c r="E7" s="15">
        <v>340</v>
      </c>
      <c r="F7" s="15">
        <v>120</v>
      </c>
      <c r="G7" s="15">
        <v>60</v>
      </c>
      <c r="H7" s="15">
        <f>(AVERAGE(D7:G7))/1000</f>
        <v>0.205</v>
      </c>
      <c r="I7" s="15">
        <v>220</v>
      </c>
      <c r="J7" s="15">
        <v>240</v>
      </c>
      <c r="K7" s="15">
        <v>120</v>
      </c>
      <c r="L7" s="15">
        <v>0</v>
      </c>
      <c r="M7" s="15">
        <f>(AVERAGE(I7:L7))/1000</f>
        <v>0.145</v>
      </c>
      <c r="N7" s="15">
        <v>3</v>
      </c>
      <c r="O7" s="15">
        <v>0</v>
      </c>
      <c r="P7" s="15">
        <v>2</v>
      </c>
      <c r="Q7" s="15">
        <v>2</v>
      </c>
      <c r="R7" s="15">
        <v>3</v>
      </c>
      <c r="S7" s="15">
        <v>0</v>
      </c>
    </row>
    <row r="8" spans="1:19" ht="12.7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</row>
    <row r="9" spans="1:19" ht="12.7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</row>
    <row r="10" spans="1:19" ht="12.7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</row>
    <row r="11" spans="1:19" ht="12.7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</row>
    <row r="12" spans="1:19" ht="12.7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</row>
    <row r="13" spans="1:19" ht="12.7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</row>
    <row r="14" spans="1:19" ht="12.7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</row>
    <row r="15" spans="1:19" ht="12.7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</row>
    <row r="16" spans="1:19" ht="12.7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</row>
    <row r="17" spans="2:13" ht="12.75">
      <c r="B17" s="6"/>
      <c r="C17" s="6"/>
      <c r="H17" s="6"/>
      <c r="M17" s="6"/>
    </row>
    <row r="18" spans="2:13" ht="12.75">
      <c r="B18" s="6"/>
      <c r="C18" s="6"/>
      <c r="H18" s="6"/>
      <c r="M18" s="6"/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8"/>
  <sheetViews>
    <sheetView tabSelected="1" workbookViewId="0" topLeftCell="A1">
      <selection activeCell="E4" sqref="E4"/>
    </sheetView>
  </sheetViews>
  <sheetFormatPr defaultColWidth="9.140625" defaultRowHeight="12.75"/>
  <cols>
    <col min="1" max="2" width="10.28125" style="16" customWidth="1"/>
    <col min="3" max="3" width="8.28125" style="16" customWidth="1"/>
    <col min="4" max="4" width="8.421875" style="16" customWidth="1"/>
    <col min="5" max="5" width="7.57421875" style="16" customWidth="1"/>
    <col min="6" max="6" width="9.00390625" style="16" customWidth="1"/>
    <col min="7" max="8" width="10.28125" style="16" customWidth="1"/>
    <col min="9" max="9" width="7.00390625" style="16" customWidth="1"/>
    <col min="10" max="11" width="10.28125" style="16" customWidth="1"/>
    <col min="12" max="12" width="11.8515625" style="16" customWidth="1"/>
    <col min="13" max="13" width="10.7109375" style="16" customWidth="1"/>
    <col min="14" max="14" width="13.28125" style="16" bestFit="1" customWidth="1"/>
    <col min="15" max="16384" width="10.28125" style="16" customWidth="1"/>
  </cols>
  <sheetData>
    <row r="1" spans="1:9" ht="14.25">
      <c r="A1" s="16" t="s">
        <v>26</v>
      </c>
      <c r="F1" s="16" t="s">
        <v>27</v>
      </c>
      <c r="H1" s="17">
        <v>10000</v>
      </c>
      <c r="I1" s="16" t="s">
        <v>28</v>
      </c>
    </row>
    <row r="2" spans="1:9" ht="14.25">
      <c r="A2" s="16" t="s">
        <v>29</v>
      </c>
      <c r="F2" s="16" t="s">
        <v>27</v>
      </c>
      <c r="H2" s="17">
        <v>10000</v>
      </c>
      <c r="I2" s="16" t="s">
        <v>30</v>
      </c>
    </row>
    <row r="3" spans="1:9" ht="14.25">
      <c r="A3" s="16" t="s">
        <v>31</v>
      </c>
      <c r="E3" s="16">
        <v>0.75</v>
      </c>
      <c r="H3" s="17">
        <v>1000</v>
      </c>
      <c r="I3" s="16" t="s">
        <v>32</v>
      </c>
    </row>
    <row r="4" spans="8:9" ht="14.25">
      <c r="H4" s="17">
        <v>1000</v>
      </c>
      <c r="I4" s="25" t="s">
        <v>50</v>
      </c>
    </row>
    <row r="5" spans="8:9" ht="14.25">
      <c r="H5" s="26">
        <v>0.95</v>
      </c>
      <c r="I5" s="16" t="s">
        <v>33</v>
      </c>
    </row>
    <row r="6" spans="1:14" ht="15" thickBo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3:14" ht="14.25">
      <c r="C7" s="19"/>
      <c r="D7" s="16" t="s">
        <v>34</v>
      </c>
      <c r="F7" s="19" t="s">
        <v>35</v>
      </c>
      <c r="G7" s="20" t="s">
        <v>36</v>
      </c>
      <c r="H7" s="21"/>
      <c r="I7" s="19" t="s">
        <v>37</v>
      </c>
      <c r="J7" s="20"/>
      <c r="K7" s="21" t="s">
        <v>38</v>
      </c>
      <c r="L7" s="21"/>
      <c r="M7" s="22"/>
      <c r="N7" s="19" t="s">
        <v>39</v>
      </c>
    </row>
    <row r="8" spans="1:14" ht="14.25">
      <c r="A8" s="27" t="s">
        <v>40</v>
      </c>
      <c r="B8" s="27" t="s">
        <v>41</v>
      </c>
      <c r="C8" s="28" t="s">
        <v>42</v>
      </c>
      <c r="D8" s="27" t="s">
        <v>43</v>
      </c>
      <c r="E8" s="27" t="s">
        <v>44</v>
      </c>
      <c r="F8" s="28" t="s">
        <v>45</v>
      </c>
      <c r="G8" s="28" t="s">
        <v>46</v>
      </c>
      <c r="H8" s="28" t="s">
        <v>47</v>
      </c>
      <c r="I8" s="28"/>
      <c r="J8" s="39" t="s">
        <v>55</v>
      </c>
      <c r="K8" s="38" t="s">
        <v>56</v>
      </c>
      <c r="L8" s="32" t="s">
        <v>51</v>
      </c>
      <c r="M8" s="32" t="s">
        <v>52</v>
      </c>
      <c r="N8" s="37" t="s">
        <v>54</v>
      </c>
    </row>
    <row r="9" spans="1:14" ht="34.5" customHeight="1">
      <c r="A9" s="29">
        <v>1</v>
      </c>
      <c r="B9" s="29"/>
      <c r="C9" s="29"/>
      <c r="D9" s="29"/>
      <c r="E9" s="29">
        <f>C9*D9*E3</f>
        <v>0</v>
      </c>
      <c r="F9" s="29"/>
      <c r="G9" s="29">
        <f>E9*F9</f>
        <v>0</v>
      </c>
      <c r="H9" s="29">
        <f>(B9*G9)/$H$1</f>
        <v>0</v>
      </c>
      <c r="I9" s="30" t="e">
        <f>H9/($E$1*$E$2)</f>
        <v>#DIV/0!</v>
      </c>
      <c r="J9" s="29"/>
      <c r="K9" s="29"/>
      <c r="L9" s="34">
        <f>(((K9/2)^2)*PI()*J9)/$H$4</f>
        <v>0</v>
      </c>
      <c r="M9" s="34">
        <f>L9*$H$5</f>
        <v>0</v>
      </c>
      <c r="N9" s="34" t="e">
        <f>M9*(((B9/(E1*$E$2))*$H$2)/$H$3)</f>
        <v>#DIV/0!</v>
      </c>
    </row>
    <row r="10" spans="1:14" ht="34.5" customHeight="1">
      <c r="A10" s="29">
        <v>2</v>
      </c>
      <c r="B10" s="29"/>
      <c r="C10" s="29"/>
      <c r="D10" s="29"/>
      <c r="E10" s="29"/>
      <c r="F10" s="29"/>
      <c r="G10" s="29"/>
      <c r="H10" s="29"/>
      <c r="I10" s="31"/>
      <c r="J10" s="29"/>
      <c r="K10" s="29"/>
      <c r="L10" s="29"/>
      <c r="M10" s="29"/>
      <c r="N10" s="29"/>
    </row>
    <row r="11" spans="1:14" ht="34.5" customHeight="1">
      <c r="A11" s="29">
        <v>3</v>
      </c>
      <c r="B11" s="29"/>
      <c r="C11" s="29"/>
      <c r="D11" s="29"/>
      <c r="E11" s="29"/>
      <c r="F11" s="29"/>
      <c r="G11" s="29"/>
      <c r="H11" s="29"/>
      <c r="I11" s="31"/>
      <c r="J11" s="29"/>
      <c r="K11" s="29"/>
      <c r="L11" s="29"/>
      <c r="M11" s="29"/>
      <c r="N11" s="29"/>
    </row>
    <row r="12" spans="1:14" ht="34.5" customHeight="1">
      <c r="A12" s="29">
        <v>4</v>
      </c>
      <c r="B12" s="29"/>
      <c r="C12" s="29"/>
      <c r="D12" s="29"/>
      <c r="E12" s="29"/>
      <c r="F12" s="29"/>
      <c r="G12" s="29"/>
      <c r="H12" s="29"/>
      <c r="I12" s="31"/>
      <c r="J12" s="29"/>
      <c r="K12" s="29"/>
      <c r="L12" s="29"/>
      <c r="M12" s="29"/>
      <c r="N12" s="29"/>
    </row>
    <row r="13" spans="1:14" ht="34.5" customHeight="1" thickBot="1">
      <c r="A13" s="35">
        <v>5</v>
      </c>
      <c r="B13" s="35"/>
      <c r="C13" s="35"/>
      <c r="D13" s="35"/>
      <c r="E13" s="35"/>
      <c r="F13" s="35"/>
      <c r="G13" s="35"/>
      <c r="H13" s="35"/>
      <c r="I13" s="36"/>
      <c r="J13" s="35"/>
      <c r="K13" s="35"/>
      <c r="L13" s="35"/>
      <c r="M13" s="35"/>
      <c r="N13" s="35"/>
    </row>
    <row r="14" spans="1:14" ht="34.5" customHeight="1" thickBot="1">
      <c r="A14" s="18" t="s">
        <v>0</v>
      </c>
      <c r="B14" s="18"/>
      <c r="C14" s="18"/>
      <c r="D14" s="18"/>
      <c r="E14" s="18"/>
      <c r="F14" s="18"/>
      <c r="G14" s="18"/>
      <c r="H14" s="18"/>
      <c r="I14" s="24"/>
      <c r="J14" s="18"/>
      <c r="K14" s="18"/>
      <c r="L14" s="18"/>
      <c r="M14" s="18"/>
      <c r="N14" s="18"/>
    </row>
    <row r="15" ht="25.5">
      <c r="I15" s="23"/>
    </row>
    <row r="16" spans="1:14" ht="30" customHeight="1">
      <c r="A16" s="32" t="s">
        <v>53</v>
      </c>
      <c r="B16" s="27"/>
      <c r="C16" s="27"/>
      <c r="D16" s="27"/>
      <c r="E16" s="27"/>
      <c r="F16" s="27"/>
      <c r="G16" s="27"/>
      <c r="H16" s="27"/>
      <c r="I16" s="33"/>
      <c r="J16" s="27"/>
      <c r="K16" s="27"/>
      <c r="L16" s="27"/>
      <c r="M16" s="27"/>
      <c r="N16" s="27"/>
    </row>
    <row r="17" spans="1:14" ht="34.5" customHeight="1">
      <c r="A17" s="29"/>
      <c r="B17" s="29">
        <v>11</v>
      </c>
      <c r="C17" s="29">
        <v>149</v>
      </c>
      <c r="D17" s="29">
        <v>6</v>
      </c>
      <c r="E17" s="29">
        <f>C17*D17*0.7</f>
        <v>625.8</v>
      </c>
      <c r="F17" s="29">
        <v>11</v>
      </c>
      <c r="G17" s="29">
        <f>E17*F17</f>
        <v>6883.799999999999</v>
      </c>
      <c r="H17" s="29">
        <f>(B17*G17)/$H$1</f>
        <v>7.572179999999999</v>
      </c>
      <c r="I17" s="30" t="e">
        <f>H17/($E$1*$E$2)</f>
        <v>#DIV/0!</v>
      </c>
      <c r="J17" s="29">
        <v>222</v>
      </c>
      <c r="K17" s="29">
        <v>3.2</v>
      </c>
      <c r="L17" s="34">
        <f>(((K17/2)^2)*PI()*J17)/$H$4</f>
        <v>1.7854299368881514</v>
      </c>
      <c r="M17" s="34">
        <f>L17*$H$5</f>
        <v>1.6961584400437437</v>
      </c>
      <c r="N17" s="34" t="e">
        <f>M17*(((B17/(1*$E$2))*$H$2)/$H$3)</f>
        <v>#DIV/0!</v>
      </c>
    </row>
    <row r="18" spans="1:14" ht="34.5" customHeight="1">
      <c r="A18" s="29"/>
      <c r="B18" s="29"/>
      <c r="C18" s="29"/>
      <c r="D18" s="29"/>
      <c r="E18" s="29"/>
      <c r="F18" s="29"/>
      <c r="G18" s="29"/>
      <c r="H18" s="29"/>
      <c r="I18" s="31"/>
      <c r="J18" s="29"/>
      <c r="K18" s="29"/>
      <c r="L18" s="29"/>
      <c r="M18" s="29"/>
      <c r="N18" s="29"/>
    </row>
  </sheetData>
  <sheetProtection/>
  <printOptions/>
  <pageMargins left="0.31496062992125984" right="0.31496062992125984" top="0.7874015748031497" bottom="0.7874015748031497" header="0.31496062992125984" footer="0.3149606299212598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8"/>
  <sheetViews>
    <sheetView workbookViewId="0" topLeftCell="A1">
      <selection activeCell="A9" sqref="A9"/>
    </sheetView>
  </sheetViews>
  <sheetFormatPr defaultColWidth="9.140625" defaultRowHeight="12.75"/>
  <cols>
    <col min="1" max="2" width="10.28125" style="16" customWidth="1"/>
    <col min="3" max="3" width="8.28125" style="16" customWidth="1"/>
    <col min="4" max="4" width="8.421875" style="16" customWidth="1"/>
    <col min="5" max="5" width="7.57421875" style="16" customWidth="1"/>
    <col min="6" max="6" width="9.00390625" style="16" customWidth="1"/>
    <col min="7" max="8" width="10.28125" style="16" customWidth="1"/>
    <col min="9" max="9" width="7.00390625" style="16" customWidth="1"/>
    <col min="10" max="11" width="10.28125" style="16" customWidth="1"/>
    <col min="12" max="12" width="11.8515625" style="16" customWidth="1"/>
    <col min="13" max="13" width="10.7109375" style="16" customWidth="1"/>
    <col min="14" max="14" width="13.28125" style="16" bestFit="1" customWidth="1"/>
    <col min="15" max="16384" width="10.28125" style="16" customWidth="1"/>
  </cols>
  <sheetData>
    <row r="1" spans="1:9" ht="14.25">
      <c r="A1" s="16" t="s">
        <v>26</v>
      </c>
      <c r="E1" s="16">
        <v>4.5</v>
      </c>
      <c r="F1" s="16" t="s">
        <v>27</v>
      </c>
      <c r="H1" s="17">
        <v>10000</v>
      </c>
      <c r="I1" s="16" t="s">
        <v>28</v>
      </c>
    </row>
    <row r="2" spans="1:9" ht="14.25">
      <c r="A2" s="16" t="s">
        <v>29</v>
      </c>
      <c r="E2" s="16">
        <v>1.3</v>
      </c>
      <c r="F2" s="16" t="s">
        <v>27</v>
      </c>
      <c r="H2" s="17">
        <v>10000</v>
      </c>
      <c r="I2" s="16" t="s">
        <v>30</v>
      </c>
    </row>
    <row r="3" spans="1:9" ht="14.25">
      <c r="A3" s="16" t="s">
        <v>31</v>
      </c>
      <c r="E3" s="16">
        <v>0.7</v>
      </c>
      <c r="H3" s="17">
        <v>1000</v>
      </c>
      <c r="I3" s="16" t="s">
        <v>32</v>
      </c>
    </row>
    <row r="4" spans="8:9" ht="14.25">
      <c r="H4" s="17">
        <v>1000</v>
      </c>
      <c r="I4" s="25" t="s">
        <v>50</v>
      </c>
    </row>
    <row r="5" spans="8:9" ht="14.25">
      <c r="H5" s="26">
        <v>0.95</v>
      </c>
      <c r="I5" s="16" t="s">
        <v>33</v>
      </c>
    </row>
    <row r="6" spans="1:14" ht="15" thickBo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3:14" ht="14.25">
      <c r="C7" s="19"/>
      <c r="D7" s="16" t="s">
        <v>34</v>
      </c>
      <c r="F7" s="19" t="s">
        <v>35</v>
      </c>
      <c r="G7" s="20" t="s">
        <v>36</v>
      </c>
      <c r="H7" s="21"/>
      <c r="I7" s="19" t="s">
        <v>37</v>
      </c>
      <c r="J7" s="20"/>
      <c r="K7" s="21" t="s">
        <v>38</v>
      </c>
      <c r="L7" s="21"/>
      <c r="M7" s="22"/>
      <c r="N7" s="19" t="s">
        <v>39</v>
      </c>
    </row>
    <row r="8" spans="1:14" ht="14.25">
      <c r="A8" s="27" t="s">
        <v>40</v>
      </c>
      <c r="B8" s="27" t="s">
        <v>41</v>
      </c>
      <c r="C8" s="28" t="s">
        <v>42</v>
      </c>
      <c r="D8" s="27" t="s">
        <v>43</v>
      </c>
      <c r="E8" s="27" t="s">
        <v>44</v>
      </c>
      <c r="F8" s="28" t="s">
        <v>45</v>
      </c>
      <c r="G8" s="28" t="s">
        <v>46</v>
      </c>
      <c r="H8" s="28" t="s">
        <v>47</v>
      </c>
      <c r="I8" s="28"/>
      <c r="J8" s="28" t="s">
        <v>48</v>
      </c>
      <c r="K8" s="27" t="s">
        <v>49</v>
      </c>
      <c r="L8" s="32" t="s">
        <v>51</v>
      </c>
      <c r="M8" s="32" t="s">
        <v>52</v>
      </c>
      <c r="N8" s="37" t="s">
        <v>54</v>
      </c>
    </row>
    <row r="9" spans="1:14" ht="34.5" customHeight="1">
      <c r="A9" s="29">
        <v>1</v>
      </c>
      <c r="B9" s="29"/>
      <c r="C9" s="29"/>
      <c r="D9" s="29"/>
      <c r="E9" s="29">
        <f>C9*D9*E3</f>
        <v>0</v>
      </c>
      <c r="F9" s="29"/>
      <c r="G9" s="29">
        <f>E9*F9</f>
        <v>0</v>
      </c>
      <c r="H9" s="29">
        <f>(B9*G9)/$H$1</f>
        <v>0</v>
      </c>
      <c r="I9" s="30">
        <f>H9/($E$1*$E$2)</f>
        <v>0</v>
      </c>
      <c r="J9" s="29"/>
      <c r="K9" s="29"/>
      <c r="L9" s="34">
        <f>(((K9/2)^2)*PI()*J9)/$H$4</f>
        <v>0</v>
      </c>
      <c r="M9" s="34">
        <f>L9*$H$5</f>
        <v>0</v>
      </c>
      <c r="N9" s="34">
        <f>M9*(((B9/(E1*$E$2))*$H$2)/$H$3)</f>
        <v>0</v>
      </c>
    </row>
    <row r="10" spans="1:14" ht="34.5" customHeight="1">
      <c r="A10" s="29">
        <v>2</v>
      </c>
      <c r="B10" s="29"/>
      <c r="C10" s="29"/>
      <c r="D10" s="29"/>
      <c r="E10" s="29"/>
      <c r="F10" s="29"/>
      <c r="G10" s="29"/>
      <c r="H10" s="29"/>
      <c r="I10" s="31"/>
      <c r="J10" s="29"/>
      <c r="K10" s="29"/>
      <c r="L10" s="29"/>
      <c r="M10" s="29"/>
      <c r="N10" s="29"/>
    </row>
    <row r="11" spans="1:14" ht="34.5" customHeight="1">
      <c r="A11" s="29">
        <v>3</v>
      </c>
      <c r="B11" s="29"/>
      <c r="C11" s="29"/>
      <c r="D11" s="29"/>
      <c r="E11" s="29"/>
      <c r="F11" s="29"/>
      <c r="G11" s="29"/>
      <c r="H11" s="29"/>
      <c r="I11" s="31"/>
      <c r="J11" s="29"/>
      <c r="K11" s="29"/>
      <c r="L11" s="29"/>
      <c r="M11" s="29"/>
      <c r="N11" s="29"/>
    </row>
    <row r="12" spans="1:14" ht="34.5" customHeight="1">
      <c r="A12" s="29">
        <v>4</v>
      </c>
      <c r="B12" s="29"/>
      <c r="C12" s="29"/>
      <c r="D12" s="29"/>
      <c r="E12" s="29"/>
      <c r="F12" s="29"/>
      <c r="G12" s="29"/>
      <c r="H12" s="29"/>
      <c r="I12" s="31"/>
      <c r="J12" s="29"/>
      <c r="K12" s="29"/>
      <c r="L12" s="29"/>
      <c r="M12" s="29"/>
      <c r="N12" s="29"/>
    </row>
    <row r="13" spans="1:14" ht="34.5" customHeight="1" thickBot="1">
      <c r="A13" s="35">
        <v>5</v>
      </c>
      <c r="B13" s="35"/>
      <c r="C13" s="35"/>
      <c r="D13" s="35"/>
      <c r="E13" s="35"/>
      <c r="F13" s="35"/>
      <c r="G13" s="35"/>
      <c r="H13" s="35"/>
      <c r="I13" s="36"/>
      <c r="J13" s="35"/>
      <c r="K13" s="35"/>
      <c r="L13" s="35"/>
      <c r="M13" s="35"/>
      <c r="N13" s="35"/>
    </row>
    <row r="14" spans="1:14" ht="34.5" customHeight="1" thickBot="1">
      <c r="A14" s="18" t="s">
        <v>0</v>
      </c>
      <c r="B14" s="18"/>
      <c r="C14" s="18"/>
      <c r="D14" s="18"/>
      <c r="E14" s="18"/>
      <c r="F14" s="18"/>
      <c r="G14" s="18"/>
      <c r="H14" s="18"/>
      <c r="I14" s="24"/>
      <c r="J14" s="18"/>
      <c r="K14" s="18"/>
      <c r="L14" s="18"/>
      <c r="M14" s="18"/>
      <c r="N14" s="18"/>
    </row>
    <row r="15" ht="25.5">
      <c r="I15" s="23"/>
    </row>
    <row r="16" spans="1:14" ht="30" customHeight="1">
      <c r="A16" s="32" t="s">
        <v>53</v>
      </c>
      <c r="B16" s="27"/>
      <c r="C16" s="27"/>
      <c r="D16" s="27"/>
      <c r="E16" s="27"/>
      <c r="F16" s="27"/>
      <c r="G16" s="27"/>
      <c r="H16" s="27"/>
      <c r="I16" s="33"/>
      <c r="J16" s="27"/>
      <c r="K16" s="27"/>
      <c r="L16" s="27"/>
      <c r="M16" s="27"/>
      <c r="N16" s="27"/>
    </row>
    <row r="17" spans="1:14" ht="34.5" customHeight="1">
      <c r="A17" s="29"/>
      <c r="B17" s="29">
        <v>11</v>
      </c>
      <c r="C17" s="29">
        <v>149</v>
      </c>
      <c r="D17" s="29">
        <v>6</v>
      </c>
      <c r="E17" s="29">
        <f>C17*D17*0.7</f>
        <v>625.8</v>
      </c>
      <c r="F17" s="29">
        <v>11</v>
      </c>
      <c r="G17" s="29">
        <f>E17*F17</f>
        <v>6883.799999999999</v>
      </c>
      <c r="H17" s="29">
        <f>(B17*G17)/$H$1</f>
        <v>7.572179999999999</v>
      </c>
      <c r="I17" s="30">
        <f>H17/($E$1*$E$2)</f>
        <v>1.2943897435897431</v>
      </c>
      <c r="J17" s="29">
        <v>222</v>
      </c>
      <c r="K17" s="29">
        <v>3.2</v>
      </c>
      <c r="L17" s="34">
        <f>(((K17/2)^2)*PI()*J17)/$H$4</f>
        <v>1.7854299368881514</v>
      </c>
      <c r="M17" s="34">
        <f>L17*$H$5</f>
        <v>1.6961584400437437</v>
      </c>
      <c r="N17" s="34">
        <f>M17*(((B17/(1*$E$2))*$H$2)/$H$3)</f>
        <v>143.52109877293216</v>
      </c>
    </row>
    <row r="18" spans="1:14" ht="34.5" customHeight="1">
      <c r="A18" s="29"/>
      <c r="B18" s="29"/>
      <c r="C18" s="29"/>
      <c r="D18" s="29"/>
      <c r="E18" s="29"/>
      <c r="F18" s="29"/>
      <c r="G18" s="29"/>
      <c r="H18" s="29"/>
      <c r="I18" s="31"/>
      <c r="J18" s="29"/>
      <c r="K18" s="29"/>
      <c r="L18" s="29"/>
      <c r="M18" s="29"/>
      <c r="N18" s="29"/>
    </row>
  </sheetData>
  <sheetProtection/>
  <printOptions/>
  <pageMargins left="0.31496062992125984" right="0.31496062992125984" top="0.7874015748031497" bottom="0.7874015748031497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Marcos Silveira Bernardes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 Silveira Bernardes</dc:creator>
  <cp:keywords/>
  <dc:description/>
  <cp:lastModifiedBy>Windows XP</cp:lastModifiedBy>
  <cp:lastPrinted>2011-03-11T11:50:54Z</cp:lastPrinted>
  <dcterms:created xsi:type="dcterms:W3CDTF">2001-08-26T16:01:35Z</dcterms:created>
  <dcterms:modified xsi:type="dcterms:W3CDTF">2011-03-11T11:51:33Z</dcterms:modified>
  <cp:category/>
  <cp:version/>
  <cp:contentType/>
  <cp:contentStatus/>
</cp:coreProperties>
</file>