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9588" yWindow="65524" windowWidth="9576" windowHeight="12120" tabRatio="718" activeTab="4"/>
  </bookViews>
  <sheets>
    <sheet name="Costs 1" sheetId="1" r:id="rId1"/>
    <sheet name="Costs 2" sheetId="2" r:id="rId2"/>
    <sheet name="Costs 3" sheetId="3" r:id="rId3"/>
    <sheet name="Costs 4" sheetId="4" r:id="rId4"/>
    <sheet name="IRR Analysis" sheetId="5" r:id="rId5"/>
  </sheets>
  <definedNames>
    <definedName name="_xlnm.Print_Area" localSheetId="0">'Costs 1'!$B$1:$P$46</definedName>
    <definedName name="_xlnm.Print_Area" localSheetId="1">'Costs 2'!$B$1:$P$39</definedName>
    <definedName name="_xlnm.Print_Area" localSheetId="2">'Costs 3'!$B$1:$P$45</definedName>
    <definedName name="_xlnm.Print_Area" localSheetId="3">'Costs 4'!$B$1:$P$40</definedName>
  </definedNames>
  <calcPr fullCalcOnLoad="1"/>
</workbook>
</file>

<file path=xl/sharedStrings.xml><?xml version="1.0" encoding="utf-8"?>
<sst xmlns="http://schemas.openxmlformats.org/spreadsheetml/2006/main" count="700" uniqueCount="114">
  <si>
    <t>Quant</t>
  </si>
  <si>
    <t>Período</t>
  </si>
  <si>
    <t>Kg</t>
  </si>
  <si>
    <t>d/H</t>
  </si>
  <si>
    <t>SUB TOTAL INSUMOS</t>
  </si>
  <si>
    <t>TOTAL</t>
  </si>
  <si>
    <t>L</t>
  </si>
  <si>
    <t>m3</t>
  </si>
  <si>
    <t>ud</t>
  </si>
  <si>
    <t>t</t>
  </si>
  <si>
    <t>Capina maual de coroamento ou na linha</t>
  </si>
  <si>
    <t>EUCALYPTUS</t>
  </si>
  <si>
    <t>Productivity:</t>
  </si>
  <si>
    <r>
      <t xml:space="preserve">Species:    E. </t>
    </r>
    <r>
      <rPr>
        <sz val="10"/>
        <rFont val="Arial"/>
        <family val="2"/>
      </rPr>
      <t>Urophylla; E.Grandis and hibrid E. urograndis</t>
    </r>
  </si>
  <si>
    <t>Spacing:</t>
  </si>
  <si>
    <t>3 m x 3 m = 1.111 plants/ha</t>
  </si>
  <si>
    <t>COST ITEMS</t>
  </si>
  <si>
    <t>Unit</t>
  </si>
  <si>
    <t>Value per</t>
  </si>
  <si>
    <t>unit</t>
  </si>
  <si>
    <t>year</t>
  </si>
  <si>
    <t>4th to 6th year</t>
  </si>
  <si>
    <t>1st</t>
  </si>
  <si>
    <t>2nd</t>
  </si>
  <si>
    <t>3rd</t>
  </si>
  <si>
    <t>7th</t>
  </si>
  <si>
    <t>Value</t>
  </si>
  <si>
    <t>Period</t>
  </si>
  <si>
    <t>1000 Kg</t>
  </si>
  <si>
    <t>Liters</t>
  </si>
  <si>
    <t>one</t>
  </si>
  <si>
    <t>manhour</t>
  </si>
  <si>
    <t>SUB TOTAL FOR LABOR</t>
  </si>
  <si>
    <t>1. INPUTS</t>
  </si>
  <si>
    <t>2. LABOR</t>
  </si>
  <si>
    <t xml:space="preserve"> Seedlings</t>
  </si>
  <si>
    <t xml:space="preserve"> Fertilizers</t>
  </si>
  <si>
    <t xml:space="preserve">    N</t>
  </si>
  <si>
    <t xml:space="preserve">    P2O5</t>
  </si>
  <si>
    <t xml:space="preserve">    K2O</t>
  </si>
  <si>
    <t xml:space="preserve"> Ca for pH correction</t>
  </si>
  <si>
    <t>Herbicide</t>
  </si>
  <si>
    <t>Area cleanning</t>
  </si>
  <si>
    <t>Hole digging</t>
  </si>
  <si>
    <t>Internal transportation of inputs</t>
  </si>
  <si>
    <t>Hole fertilization and addition of Ca</t>
  </si>
  <si>
    <t>Pre-planting herbicide application</t>
  </si>
  <si>
    <t>Planting and replanting</t>
  </si>
  <si>
    <t>Gel application</t>
  </si>
  <si>
    <t xml:space="preserve">Herbicide application on 90th day </t>
  </si>
  <si>
    <t xml:space="preserve">Herbicide application on 10th month </t>
  </si>
  <si>
    <t>Manual weed control</t>
  </si>
  <si>
    <t>* Based on 80 Km distances between harvest point and wood delivery sites.</t>
  </si>
  <si>
    <t>Ant control</t>
  </si>
  <si>
    <t>Termite control</t>
  </si>
  <si>
    <t>Marking planting holes</t>
  </si>
  <si>
    <t>Marking planting rows</t>
  </si>
  <si>
    <t>Weed control on row</t>
  </si>
  <si>
    <t>Weed control 100%</t>
  </si>
  <si>
    <t>Manual weed control on planting row</t>
  </si>
  <si>
    <t>Build / Maintenance of fire control roads</t>
  </si>
  <si>
    <t>Cutting</t>
  </si>
  <si>
    <t>Load to piles</t>
  </si>
  <si>
    <t>Truck loading</t>
  </si>
  <si>
    <t>Transportation*</t>
  </si>
  <si>
    <t>Exchange rate:</t>
  </si>
  <si>
    <t>US$/R$</t>
  </si>
  <si>
    <t>COST ITEMS IN DOLLARS</t>
  </si>
  <si>
    <t>Value per unit (R$)</t>
  </si>
  <si>
    <t>US$</t>
  </si>
  <si>
    <t>m³ / ha no 7º ano</t>
  </si>
  <si>
    <t>Interest Rate:</t>
  </si>
  <si>
    <t>n:</t>
  </si>
  <si>
    <t>@ year 0</t>
  </si>
  <si>
    <t>@ year n</t>
  </si>
  <si>
    <t>Costs</t>
  </si>
  <si>
    <t>Revenues</t>
  </si>
  <si>
    <t>Cash Flow Period</t>
  </si>
  <si>
    <t>Net Present Value:</t>
  </si>
  <si>
    <t>Net Future Value:</t>
  </si>
  <si>
    <t>Anualized NPV:</t>
  </si>
  <si>
    <t>Establishment</t>
  </si>
  <si>
    <t>Year 1</t>
  </si>
  <si>
    <t>Year 2</t>
  </si>
  <si>
    <t>Year 3 - 5</t>
  </si>
  <si>
    <t>Year 6</t>
  </si>
  <si>
    <t>Ant inseticide</t>
  </si>
  <si>
    <t>Termites inseticide</t>
  </si>
  <si>
    <t>Pulp wood price (US$):</t>
  </si>
  <si>
    <t>Internal Rate of Return Analysis</t>
  </si>
  <si>
    <t>Periods</t>
  </si>
  <si>
    <t>Land price (US$):</t>
  </si>
  <si>
    <t>(BLV - Land Price)*:</t>
  </si>
  <si>
    <t>* Bare Land Value (BLV),</t>
  </si>
  <si>
    <t xml:space="preserve">  Land Expectation Value (LEV) or</t>
  </si>
  <si>
    <t xml:space="preserve">  Faustmann Formula</t>
  </si>
  <si>
    <t>Land rent</t>
  </si>
  <si>
    <t>Click one of the following buttons:</t>
  </si>
  <si>
    <t>Only yellow cells can be changed.</t>
  </si>
  <si>
    <t>Unprotect the spreadsheets in case you need major changes.</t>
  </si>
  <si>
    <t>Clear data first, choose one of the runs and then press IRR</t>
  </si>
  <si>
    <t xml:space="preserve"> Seedling/Plantlet</t>
  </si>
  <si>
    <t>Source: Translated from CEDAGRO (http://www.cedagro.org.br/?page=pg_coeficientes_planilhas; on 18/Jan/2014)</t>
  </si>
  <si>
    <t>* Fonte: Banco Central (http://www.bcb.gov.br/?txcambio) - 18/Jan/2014</t>
  </si>
  <si>
    <t xml:space="preserve">    Natural Phosphate</t>
  </si>
  <si>
    <t xml:space="preserve">    Hydrogel</t>
  </si>
  <si>
    <t>Year 3 - 6</t>
  </si>
  <si>
    <t>Year 7</t>
  </si>
  <si>
    <t>Logging</t>
  </si>
  <si>
    <t>Production System: motomecanized flat topography with low tech</t>
  </si>
  <si>
    <t>Manual weed control between rows</t>
  </si>
  <si>
    <t>Production System: non motomecanized hilly topography with low tech</t>
  </si>
  <si>
    <t xml:space="preserve">Production System: motomecanized flat topography with high tech </t>
  </si>
  <si>
    <t>Production System: non motomecanized hilly topography with high tech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</si>
</sst>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#,##0.0"/>
    <numFmt numFmtId="180" formatCode="0.0000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5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i/>
      <sz val="10"/>
      <color indexed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2" fontId="0" fillId="33" borderId="19" xfId="0" applyNumberFormat="1" applyFont="1" applyFill="1" applyBorder="1" applyAlignment="1" applyProtection="1">
      <alignment horizontal="center"/>
      <protection locked="0"/>
    </xf>
    <xf numFmtId="2" fontId="7" fillId="33" borderId="19" xfId="0" applyNumberFormat="1" applyFont="1" applyFill="1" applyBorder="1" applyAlignment="1" applyProtection="1">
      <alignment/>
      <protection locked="0"/>
    </xf>
    <xf numFmtId="0" fontId="8" fillId="34" borderId="10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2" fontId="0" fillId="0" borderId="19" xfId="0" applyNumberFormat="1" applyFont="1" applyBorder="1" applyAlignment="1">
      <alignment horizontal="right"/>
    </xf>
    <xf numFmtId="2" fontId="0" fillId="0" borderId="19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2" fontId="2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8" fillId="34" borderId="19" xfId="0" applyFont="1" applyFill="1" applyBorder="1" applyAlignment="1">
      <alignment horizontal="right"/>
    </xf>
    <xf numFmtId="2" fontId="8" fillId="34" borderId="19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0" fillId="0" borderId="19" xfId="0" applyNumberFormat="1" applyFont="1" applyFill="1" applyBorder="1" applyAlignment="1">
      <alignment horizontal="right"/>
    </xf>
    <xf numFmtId="0" fontId="0" fillId="0" borderId="19" xfId="0" applyNumberFormat="1" applyFont="1" applyFill="1" applyBorder="1" applyAlignment="1" quotePrefix="1">
      <alignment horizontal="right"/>
    </xf>
    <xf numFmtId="0" fontId="0" fillId="0" borderId="19" xfId="0" applyNumberFormat="1" applyFont="1" applyBorder="1" applyAlignment="1">
      <alignment horizontal="right"/>
    </xf>
    <xf numFmtId="0" fontId="3" fillId="0" borderId="19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4" fontId="0" fillId="0" borderId="19" xfId="0" applyNumberFormat="1" applyBorder="1" applyAlignment="1">
      <alignment/>
    </xf>
    <xf numFmtId="0" fontId="6" fillId="35" borderId="19" xfId="0" applyFont="1" applyFill="1" applyBorder="1" applyAlignment="1" quotePrefix="1">
      <alignment horizontal="right"/>
    </xf>
    <xf numFmtId="4" fontId="2" fillId="35" borderId="19" xfId="0" applyNumberFormat="1" applyFont="1" applyFill="1" applyBorder="1" applyAlignment="1">
      <alignment/>
    </xf>
    <xf numFmtId="0" fontId="0" fillId="35" borderId="11" xfId="0" applyFill="1" applyBorder="1" applyAlignment="1">
      <alignment horizontal="right"/>
    </xf>
    <xf numFmtId="0" fontId="0" fillId="35" borderId="11" xfId="0" applyFill="1" applyBorder="1" applyAlignment="1" applyProtection="1">
      <alignment/>
      <protection/>
    </xf>
    <xf numFmtId="10" fontId="0" fillId="33" borderId="19" xfId="0" applyNumberFormat="1" applyFill="1" applyBorder="1" applyAlignment="1" applyProtection="1">
      <alignment horizontal="right"/>
      <protection locked="0"/>
    </xf>
    <xf numFmtId="0" fontId="0" fillId="33" borderId="19" xfId="0" applyNumberFormat="1" applyFill="1" applyBorder="1" applyAlignment="1" applyProtection="1">
      <alignment/>
      <protection locked="0"/>
    </xf>
    <xf numFmtId="4" fontId="0" fillId="33" borderId="19" xfId="0" applyNumberFormat="1" applyFill="1" applyBorder="1" applyAlignment="1" applyProtection="1">
      <alignment/>
      <protection locked="0"/>
    </xf>
    <xf numFmtId="4" fontId="0" fillId="33" borderId="18" xfId="0" applyNumberFormat="1" applyFill="1" applyBorder="1" applyAlignment="1" applyProtection="1">
      <alignment/>
      <protection locked="0"/>
    </xf>
    <xf numFmtId="4" fontId="0" fillId="35" borderId="0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4" fontId="0" fillId="33" borderId="19" xfId="0" applyNumberFormat="1" applyFill="1" applyBorder="1" applyAlignment="1" applyProtection="1">
      <alignment/>
      <protection locked="0"/>
    </xf>
    <xf numFmtId="4" fontId="0" fillId="35" borderId="18" xfId="0" applyNumberForma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/>
    </xf>
    <xf numFmtId="0" fontId="8" fillId="34" borderId="19" xfId="0" applyFont="1" applyFill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2" fillId="0" borderId="2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Alignment="1">
      <alignment horizontal="center"/>
    </xf>
    <xf numFmtId="0" fontId="2" fillId="35" borderId="19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right"/>
    </xf>
    <xf numFmtId="0" fontId="10" fillId="35" borderId="11" xfId="0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0" fillId="35" borderId="18" xfId="0" applyFill="1" applyBorder="1" applyAlignment="1">
      <alignment horizontal="right"/>
    </xf>
    <xf numFmtId="0" fontId="0" fillId="35" borderId="11" xfId="0" applyFill="1" applyBorder="1" applyAlignment="1">
      <alignment horizontal="right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619125</xdr:colOff>
      <xdr:row>23</xdr:row>
      <xdr:rowOff>142875</xdr:rowOff>
    </xdr:from>
    <xdr:ext cx="0" cy="161925"/>
    <xdr:sp>
      <xdr:nvSpPr>
        <xdr:cNvPr id="1" name="Rectangle 17"/>
        <xdr:cNvSpPr>
          <a:spLocks/>
        </xdr:cNvSpPr>
      </xdr:nvSpPr>
      <xdr:spPr>
        <a:xfrm>
          <a:off x="7572375" y="3933825"/>
          <a:ext cx="0" cy="1619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9</xdr:col>
      <xdr:colOff>19050</xdr:colOff>
      <xdr:row>14</xdr:row>
      <xdr:rowOff>19050</xdr:rowOff>
    </xdr:from>
    <xdr:to>
      <xdr:col>10</xdr:col>
      <xdr:colOff>657225</xdr:colOff>
      <xdr:row>16</xdr:row>
      <xdr:rowOff>0</xdr:rowOff>
    </xdr:to>
    <xdr:sp macro="[0]!Clear">
      <xdr:nvSpPr>
        <xdr:cNvPr id="2" name="Text Box 20"/>
        <xdr:cNvSpPr txBox="1">
          <a:spLocks noChangeArrowheads="1"/>
        </xdr:cNvSpPr>
      </xdr:nvSpPr>
      <xdr:spPr>
        <a:xfrm>
          <a:off x="6238875" y="2352675"/>
          <a:ext cx="1371600" cy="304800"/>
        </a:xfrm>
        <a:prstGeom prst="rect">
          <a:avLst/>
        </a:prstGeom>
        <a:solidFill>
          <a:srgbClr val="B2B2B2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Clear Data</a:t>
          </a:r>
        </a:p>
      </xdr:txBody>
    </xdr:sp>
    <xdr:clientData fPrintsWithSheet="0"/>
  </xdr:twoCellAnchor>
  <xdr:twoCellAnchor editAs="absolute">
    <xdr:from>
      <xdr:col>9</xdr:col>
      <xdr:colOff>19050</xdr:colOff>
      <xdr:row>17</xdr:row>
      <xdr:rowOff>9525</xdr:rowOff>
    </xdr:from>
    <xdr:to>
      <xdr:col>9</xdr:col>
      <xdr:colOff>628650</xdr:colOff>
      <xdr:row>18</xdr:row>
      <xdr:rowOff>152400</xdr:rowOff>
    </xdr:to>
    <xdr:sp macro="[0]!Costs1">
      <xdr:nvSpPr>
        <xdr:cNvPr id="3" name="Text Box 21"/>
        <xdr:cNvSpPr txBox="1">
          <a:spLocks noChangeArrowheads="1"/>
        </xdr:cNvSpPr>
      </xdr:nvSpPr>
      <xdr:spPr>
        <a:xfrm>
          <a:off x="6238875" y="2828925"/>
          <a:ext cx="609600" cy="304800"/>
        </a:xfrm>
        <a:prstGeom prst="rect">
          <a:avLst/>
        </a:prstGeom>
        <a:solidFill>
          <a:srgbClr val="B2B2B2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 1</a:t>
          </a:r>
        </a:p>
      </xdr:txBody>
    </xdr:sp>
    <xdr:clientData fPrintsWithSheet="0"/>
  </xdr:twoCellAnchor>
  <xdr:twoCellAnchor editAs="absolute">
    <xdr:from>
      <xdr:col>10</xdr:col>
      <xdr:colOff>28575</xdr:colOff>
      <xdr:row>17</xdr:row>
      <xdr:rowOff>9525</xdr:rowOff>
    </xdr:from>
    <xdr:to>
      <xdr:col>10</xdr:col>
      <xdr:colOff>638175</xdr:colOff>
      <xdr:row>18</xdr:row>
      <xdr:rowOff>152400</xdr:rowOff>
    </xdr:to>
    <xdr:sp macro="[0]!Costs2">
      <xdr:nvSpPr>
        <xdr:cNvPr id="4" name="Text Box 22"/>
        <xdr:cNvSpPr txBox="1">
          <a:spLocks noChangeArrowheads="1"/>
        </xdr:cNvSpPr>
      </xdr:nvSpPr>
      <xdr:spPr>
        <a:xfrm>
          <a:off x="6981825" y="2828925"/>
          <a:ext cx="609600" cy="304800"/>
        </a:xfrm>
        <a:prstGeom prst="rect">
          <a:avLst/>
        </a:prstGeom>
        <a:solidFill>
          <a:srgbClr val="B2B2B2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 2</a:t>
          </a:r>
        </a:p>
      </xdr:txBody>
    </xdr:sp>
    <xdr:clientData fPrintsWithSheet="0"/>
  </xdr:twoCellAnchor>
  <xdr:twoCellAnchor editAs="absolute">
    <xdr:from>
      <xdr:col>11</xdr:col>
      <xdr:colOff>19050</xdr:colOff>
      <xdr:row>17</xdr:row>
      <xdr:rowOff>9525</xdr:rowOff>
    </xdr:from>
    <xdr:to>
      <xdr:col>11</xdr:col>
      <xdr:colOff>628650</xdr:colOff>
      <xdr:row>18</xdr:row>
      <xdr:rowOff>152400</xdr:rowOff>
    </xdr:to>
    <xdr:sp macro="[0]!Costs3">
      <xdr:nvSpPr>
        <xdr:cNvPr id="5" name="Text Box 23"/>
        <xdr:cNvSpPr txBox="1">
          <a:spLocks noChangeArrowheads="1"/>
        </xdr:cNvSpPr>
      </xdr:nvSpPr>
      <xdr:spPr>
        <a:xfrm>
          <a:off x="7705725" y="2828925"/>
          <a:ext cx="609600" cy="304800"/>
        </a:xfrm>
        <a:prstGeom prst="rect">
          <a:avLst/>
        </a:prstGeom>
        <a:solidFill>
          <a:srgbClr val="B2B2B2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 3</a:t>
          </a:r>
        </a:p>
      </xdr:txBody>
    </xdr:sp>
    <xdr:clientData fPrintsWithSheet="0"/>
  </xdr:twoCellAnchor>
  <xdr:twoCellAnchor editAs="absolute">
    <xdr:from>
      <xdr:col>12</xdr:col>
      <xdr:colOff>28575</xdr:colOff>
      <xdr:row>17</xdr:row>
      <xdr:rowOff>9525</xdr:rowOff>
    </xdr:from>
    <xdr:to>
      <xdr:col>12</xdr:col>
      <xdr:colOff>638175</xdr:colOff>
      <xdr:row>18</xdr:row>
      <xdr:rowOff>152400</xdr:rowOff>
    </xdr:to>
    <xdr:sp macro="[0]!Costs4">
      <xdr:nvSpPr>
        <xdr:cNvPr id="6" name="Text Box 24"/>
        <xdr:cNvSpPr txBox="1">
          <a:spLocks noChangeArrowheads="1"/>
        </xdr:cNvSpPr>
      </xdr:nvSpPr>
      <xdr:spPr>
        <a:xfrm>
          <a:off x="8448675" y="2828925"/>
          <a:ext cx="609600" cy="304800"/>
        </a:xfrm>
        <a:prstGeom prst="rect">
          <a:avLst/>
        </a:prstGeom>
        <a:solidFill>
          <a:srgbClr val="B2B2B2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 4</a:t>
          </a:r>
        </a:p>
      </xdr:txBody>
    </xdr:sp>
    <xdr:clientData fPrintsWithSheet="0"/>
  </xdr:twoCellAnchor>
  <xdr:twoCellAnchor editAs="absolute">
    <xdr:from>
      <xdr:col>11</xdr:col>
      <xdr:colOff>19050</xdr:colOff>
      <xdr:row>14</xdr:row>
      <xdr:rowOff>19050</xdr:rowOff>
    </xdr:from>
    <xdr:to>
      <xdr:col>12</xdr:col>
      <xdr:colOff>657225</xdr:colOff>
      <xdr:row>16</xdr:row>
      <xdr:rowOff>0</xdr:rowOff>
    </xdr:to>
    <xdr:sp macro="[0]!InternalRateReturn">
      <xdr:nvSpPr>
        <xdr:cNvPr id="7" name="Text Box 25"/>
        <xdr:cNvSpPr txBox="1">
          <a:spLocks noChangeArrowheads="1"/>
        </xdr:cNvSpPr>
      </xdr:nvSpPr>
      <xdr:spPr>
        <a:xfrm>
          <a:off x="7705725" y="2352675"/>
          <a:ext cx="1371600" cy="304800"/>
        </a:xfrm>
        <a:prstGeom prst="rect">
          <a:avLst/>
        </a:prstGeom>
        <a:solidFill>
          <a:srgbClr val="B2B2B2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IRR</a:t>
          </a:r>
        </a:p>
      </xdr:txBody>
    </xdr:sp>
    <xdr:clientData fPrintsWithSheet="0"/>
  </xdr:twoCellAnchor>
  <xdr:oneCellAnchor>
    <xdr:from>
      <xdr:col>10</xdr:col>
      <xdr:colOff>581025</xdr:colOff>
      <xdr:row>32</xdr:row>
      <xdr:rowOff>142875</xdr:rowOff>
    </xdr:from>
    <xdr:ext cx="85725" cy="200025"/>
    <xdr:sp fLocksText="0">
      <xdr:nvSpPr>
        <xdr:cNvPr id="8" name="Text Box 26"/>
        <xdr:cNvSpPr txBox="1">
          <a:spLocks noChangeArrowheads="1"/>
        </xdr:cNvSpPr>
      </xdr:nvSpPr>
      <xdr:spPr>
        <a:xfrm>
          <a:off x="7534275" y="5391150"/>
          <a:ext cx="85725" cy="20002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9</xdr:col>
      <xdr:colOff>0</xdr:colOff>
      <xdr:row>21</xdr:row>
      <xdr:rowOff>142875</xdr:rowOff>
    </xdr:from>
    <xdr:to>
      <xdr:col>12</xdr:col>
      <xdr:colOff>638175</xdr:colOff>
      <xdr:row>24</xdr:row>
      <xdr:rowOff>0</xdr:rowOff>
    </xdr:to>
    <xdr:sp>
      <xdr:nvSpPr>
        <xdr:cNvPr id="9" name="Text Box 27"/>
        <xdr:cNvSpPr txBox="1">
          <a:spLocks noChangeArrowheads="1"/>
        </xdr:cNvSpPr>
      </xdr:nvSpPr>
      <xdr:spPr>
        <a:xfrm>
          <a:off x="6219825" y="3609975"/>
          <a:ext cx="2838450" cy="342900"/>
        </a:xfrm>
        <a:prstGeom prst="rect">
          <a:avLst/>
        </a:prstGeom>
        <a:solidFill>
          <a:srgbClr val="FFCC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Have a question?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Please, send e-Mail to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lcer@usp.br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B1:P97"/>
  <sheetViews>
    <sheetView zoomScalePageLayoutView="0" workbookViewId="0" topLeftCell="A1">
      <selection activeCell="M1" sqref="M1"/>
    </sheetView>
  </sheetViews>
  <sheetFormatPr defaultColWidth="9.140625" defaultRowHeight="12.75"/>
  <cols>
    <col min="2" max="3" width="9.28125" style="0" customWidth="1"/>
    <col min="4" max="4" width="15.7109375" style="0" customWidth="1"/>
    <col min="6" max="6" width="9.8515625" style="0" bestFit="1" customWidth="1"/>
  </cols>
  <sheetData>
    <row r="1" spans="2:14" s="2" customFormat="1" ht="15">
      <c r="B1" s="38" t="s">
        <v>11</v>
      </c>
      <c r="C1" s="3"/>
      <c r="K1" s="3" t="s">
        <v>12</v>
      </c>
      <c r="M1" s="2">
        <v>280</v>
      </c>
      <c r="N1" s="2" t="s">
        <v>70</v>
      </c>
    </row>
    <row r="2" spans="2:11" s="2" customFormat="1" ht="12.75">
      <c r="B2" s="3" t="s">
        <v>14</v>
      </c>
      <c r="C2" s="2" t="s">
        <v>15</v>
      </c>
      <c r="K2" s="3" t="s">
        <v>13</v>
      </c>
    </row>
    <row r="3" s="2" customFormat="1" ht="12.75">
      <c r="B3" s="3" t="s">
        <v>112</v>
      </c>
    </row>
    <row r="4" spans="2:16" s="2" customFormat="1" ht="12.75">
      <c r="B4" s="49" t="s">
        <v>102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s="1" customFormat="1" ht="12.75">
      <c r="B5" s="99" t="s">
        <v>67</v>
      </c>
      <c r="C5" s="100"/>
      <c r="D5" s="101"/>
      <c r="E5" s="25"/>
      <c r="F5" s="4" t="s">
        <v>18</v>
      </c>
      <c r="G5" s="93" t="s">
        <v>90</v>
      </c>
      <c r="H5" s="95"/>
      <c r="I5" s="95"/>
      <c r="J5" s="95"/>
      <c r="K5" s="95"/>
      <c r="L5" s="95"/>
      <c r="M5" s="95"/>
      <c r="N5" s="95"/>
      <c r="O5" s="95"/>
      <c r="P5" s="96"/>
    </row>
    <row r="6" spans="2:16" s="1" customFormat="1" ht="12.75">
      <c r="B6" s="102"/>
      <c r="C6" s="103"/>
      <c r="D6" s="104"/>
      <c r="E6" s="29" t="s">
        <v>17</v>
      </c>
      <c r="F6" s="4" t="s">
        <v>19</v>
      </c>
      <c r="G6" s="93" t="s">
        <v>81</v>
      </c>
      <c r="H6" s="94"/>
      <c r="I6" s="93" t="s">
        <v>82</v>
      </c>
      <c r="J6" s="94"/>
      <c r="K6" s="93" t="s">
        <v>83</v>
      </c>
      <c r="L6" s="94"/>
      <c r="M6" s="93" t="s">
        <v>106</v>
      </c>
      <c r="N6" s="94"/>
      <c r="O6" s="93" t="s">
        <v>107</v>
      </c>
      <c r="P6" s="94"/>
    </row>
    <row r="7" spans="2:16" s="1" customFormat="1" ht="12.75">
      <c r="B7" s="105"/>
      <c r="C7" s="106"/>
      <c r="D7" s="107"/>
      <c r="E7" s="11"/>
      <c r="F7" s="10"/>
      <c r="G7" s="18" t="s">
        <v>0</v>
      </c>
      <c r="H7" s="18" t="s">
        <v>26</v>
      </c>
      <c r="I7" s="18" t="s">
        <v>0</v>
      </c>
      <c r="J7" s="18" t="s">
        <v>26</v>
      </c>
      <c r="K7" s="18" t="s">
        <v>0</v>
      </c>
      <c r="L7" s="18" t="s">
        <v>26</v>
      </c>
      <c r="M7" s="18" t="s">
        <v>0</v>
      </c>
      <c r="N7" s="18" t="s">
        <v>26</v>
      </c>
      <c r="O7" s="18" t="s">
        <v>0</v>
      </c>
      <c r="P7" s="18" t="s">
        <v>26</v>
      </c>
    </row>
    <row r="8" spans="2:16" s="1" customFormat="1" ht="12.75">
      <c r="B8" s="108" t="s">
        <v>33</v>
      </c>
      <c r="C8" s="109"/>
      <c r="D8" s="110"/>
      <c r="E8" s="9"/>
      <c r="F8" s="19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2:16" s="1" customFormat="1" ht="12.75">
      <c r="B9" s="98" t="s">
        <v>101</v>
      </c>
      <c r="C9" s="98"/>
      <c r="D9" s="98"/>
      <c r="E9" s="48" t="s">
        <v>30</v>
      </c>
      <c r="F9" s="60">
        <f>F52*$F$47</f>
        <v>0.148298815</v>
      </c>
      <c r="G9" s="71">
        <v>1280</v>
      </c>
      <c r="H9" s="61">
        <f>G9*F9</f>
        <v>189.8224832</v>
      </c>
      <c r="I9" s="62"/>
      <c r="J9" s="62"/>
      <c r="K9" s="62"/>
      <c r="L9" s="62"/>
      <c r="M9" s="62"/>
      <c r="N9" s="62"/>
      <c r="O9" s="62"/>
      <c r="P9" s="62"/>
    </row>
    <row r="10" spans="2:16" s="1" customFormat="1" ht="12.75">
      <c r="B10" s="98" t="s">
        <v>40</v>
      </c>
      <c r="C10" s="98"/>
      <c r="D10" s="98"/>
      <c r="E10" s="48" t="s">
        <v>28</v>
      </c>
      <c r="F10" s="60">
        <f>F53*$F$47</f>
        <v>66.31075585</v>
      </c>
      <c r="G10" s="71">
        <v>1.17</v>
      </c>
      <c r="H10" s="61">
        <f aca="true" t="shared" si="0" ref="H10:H19">G10*F10</f>
        <v>77.5835843445</v>
      </c>
      <c r="I10" s="62"/>
      <c r="J10" s="62"/>
      <c r="K10" s="62"/>
      <c r="L10" s="62"/>
      <c r="M10" s="62"/>
      <c r="N10" s="62"/>
      <c r="O10" s="62"/>
      <c r="P10" s="62"/>
    </row>
    <row r="11" spans="2:16" s="1" customFormat="1" ht="12.75">
      <c r="B11" s="98" t="s">
        <v>36</v>
      </c>
      <c r="C11" s="98"/>
      <c r="D11" s="98"/>
      <c r="E11" s="48"/>
      <c r="F11" s="20"/>
      <c r="G11" s="62"/>
      <c r="H11" s="61"/>
      <c r="I11" s="62"/>
      <c r="J11" s="62"/>
      <c r="K11" s="62"/>
      <c r="L11" s="62"/>
      <c r="M11" s="62"/>
      <c r="N11" s="62"/>
      <c r="O11" s="62"/>
      <c r="P11" s="62"/>
    </row>
    <row r="12" spans="2:16" s="1" customFormat="1" ht="12.75">
      <c r="B12" s="98" t="s">
        <v>37</v>
      </c>
      <c r="C12" s="98"/>
      <c r="D12" s="98"/>
      <c r="E12" s="48" t="s">
        <v>2</v>
      </c>
      <c r="F12" s="60">
        <f>F55*$F$47</f>
        <v>1.817719761</v>
      </c>
      <c r="G12" s="71">
        <v>60</v>
      </c>
      <c r="H12" s="61">
        <f t="shared" si="0"/>
        <v>109.06318566</v>
      </c>
      <c r="I12" s="62"/>
      <c r="J12" s="62"/>
      <c r="K12" s="62"/>
      <c r="L12" s="62"/>
      <c r="M12" s="62"/>
      <c r="N12" s="62"/>
      <c r="O12" s="62"/>
      <c r="P12" s="62"/>
    </row>
    <row r="13" spans="2:16" s="1" customFormat="1" ht="12.75">
      <c r="B13" s="98" t="s">
        <v>38</v>
      </c>
      <c r="C13" s="98"/>
      <c r="D13" s="98"/>
      <c r="E13" s="48" t="s">
        <v>2</v>
      </c>
      <c r="F13" s="60">
        <f>F56*$F$47</f>
        <v>0.9957206150000001</v>
      </c>
      <c r="G13" s="71">
        <v>60</v>
      </c>
      <c r="H13" s="61">
        <f t="shared" si="0"/>
        <v>59.74323690000001</v>
      </c>
      <c r="I13" s="62"/>
      <c r="J13" s="62"/>
      <c r="K13" s="62"/>
      <c r="L13" s="62"/>
      <c r="M13" s="62"/>
      <c r="N13" s="62"/>
      <c r="O13" s="62"/>
      <c r="P13" s="62"/>
    </row>
    <row r="14" spans="2:16" s="1" customFormat="1" ht="12.75">
      <c r="B14" s="98" t="s">
        <v>39</v>
      </c>
      <c r="C14" s="98"/>
      <c r="D14" s="98"/>
      <c r="E14" s="48" t="s">
        <v>2</v>
      </c>
      <c r="F14" s="60">
        <f>F57*$F$47</f>
        <v>0.9914835059999999</v>
      </c>
      <c r="G14" s="71">
        <v>60</v>
      </c>
      <c r="H14" s="61">
        <f t="shared" si="0"/>
        <v>59.489010359999995</v>
      </c>
      <c r="I14" s="62"/>
      <c r="J14" s="62"/>
      <c r="K14" s="62"/>
      <c r="L14" s="62"/>
      <c r="M14" s="62"/>
      <c r="N14" s="62"/>
      <c r="O14" s="62"/>
      <c r="P14" s="62"/>
    </row>
    <row r="15" spans="2:16" s="1" customFormat="1" ht="12.75">
      <c r="B15" s="157" t="s">
        <v>105</v>
      </c>
      <c r="C15" s="158"/>
      <c r="D15" s="159"/>
      <c r="E15" s="48" t="s">
        <v>2</v>
      </c>
      <c r="F15" s="60">
        <f>F58*$F$47</f>
        <v>10.5927725</v>
      </c>
      <c r="G15" s="71">
        <v>6.4</v>
      </c>
      <c r="H15" s="61">
        <f t="shared" si="0"/>
        <v>67.793744</v>
      </c>
      <c r="I15" s="62"/>
      <c r="J15" s="62"/>
      <c r="K15" s="62"/>
      <c r="L15" s="62"/>
      <c r="M15" s="62"/>
      <c r="N15" s="62"/>
      <c r="O15" s="62"/>
      <c r="P15" s="62"/>
    </row>
    <row r="16" spans="2:16" s="1" customFormat="1" ht="12.75">
      <c r="B16" s="111" t="s">
        <v>104</v>
      </c>
      <c r="C16" s="111"/>
      <c r="D16" s="111"/>
      <c r="E16" s="48" t="s">
        <v>2</v>
      </c>
      <c r="F16" s="60">
        <f>F59*$F$47</f>
        <v>0.33896872</v>
      </c>
      <c r="G16" s="72">
        <v>400</v>
      </c>
      <c r="H16" s="61">
        <f t="shared" si="0"/>
        <v>135.587488</v>
      </c>
      <c r="I16" s="62"/>
      <c r="J16" s="62"/>
      <c r="K16" s="62"/>
      <c r="L16" s="62"/>
      <c r="M16" s="62"/>
      <c r="N16" s="62"/>
      <c r="O16" s="62"/>
      <c r="P16" s="62"/>
    </row>
    <row r="17" spans="2:16" s="1" customFormat="1" ht="12.75">
      <c r="B17" s="98" t="s">
        <v>86</v>
      </c>
      <c r="C17" s="98"/>
      <c r="D17" s="98"/>
      <c r="E17" s="48" t="s">
        <v>2</v>
      </c>
      <c r="F17" s="60">
        <f>F60*$F$47</f>
        <v>3.876954735</v>
      </c>
      <c r="G17" s="71">
        <v>5</v>
      </c>
      <c r="H17" s="61">
        <f t="shared" si="0"/>
        <v>19.384773674999998</v>
      </c>
      <c r="I17" s="62">
        <v>2</v>
      </c>
      <c r="J17" s="61">
        <f>F17*I17</f>
        <v>7.75390947</v>
      </c>
      <c r="K17" s="62">
        <v>1</v>
      </c>
      <c r="L17" s="61">
        <f>K17*F17</f>
        <v>3.876954735</v>
      </c>
      <c r="M17" s="62">
        <v>2</v>
      </c>
      <c r="N17" s="61">
        <f>M17*F17</f>
        <v>7.75390947</v>
      </c>
      <c r="O17" s="62">
        <v>1</v>
      </c>
      <c r="P17" s="61">
        <f>O17*F17</f>
        <v>3.876954735</v>
      </c>
    </row>
    <row r="18" spans="2:16" s="1" customFormat="1" ht="12.75">
      <c r="B18" s="98" t="s">
        <v>87</v>
      </c>
      <c r="C18" s="98"/>
      <c r="D18" s="98"/>
      <c r="E18" s="48" t="s">
        <v>2</v>
      </c>
      <c r="F18" s="60">
        <f>F61*$F$47</f>
        <v>61.594853533000006</v>
      </c>
      <c r="G18" s="71">
        <v>0.2</v>
      </c>
      <c r="H18" s="61">
        <f t="shared" si="0"/>
        <v>12.318970706600002</v>
      </c>
      <c r="I18" s="62"/>
      <c r="J18" s="61"/>
      <c r="K18" s="62"/>
      <c r="L18" s="62"/>
      <c r="M18" s="62"/>
      <c r="N18" s="62"/>
      <c r="O18" s="62"/>
      <c r="P18" s="62"/>
    </row>
    <row r="19" spans="2:16" s="1" customFormat="1" ht="12.75">
      <c r="B19" s="98" t="s">
        <v>41</v>
      </c>
      <c r="C19" s="98"/>
      <c r="D19" s="98"/>
      <c r="E19" s="48" t="s">
        <v>29</v>
      </c>
      <c r="F19" s="60">
        <f>F62*$F$47</f>
        <v>8.228465678000001</v>
      </c>
      <c r="G19" s="71">
        <v>8</v>
      </c>
      <c r="H19" s="61">
        <f t="shared" si="0"/>
        <v>65.82772542400001</v>
      </c>
      <c r="I19" s="62"/>
      <c r="J19" s="62"/>
      <c r="K19" s="62"/>
      <c r="L19" s="62"/>
      <c r="M19" s="62"/>
      <c r="N19" s="62"/>
      <c r="O19" s="62"/>
      <c r="P19" s="62"/>
    </row>
    <row r="20" spans="2:16" s="1" customFormat="1" ht="12.75">
      <c r="B20" s="112" t="s">
        <v>4</v>
      </c>
      <c r="C20" s="113"/>
      <c r="D20" s="114"/>
      <c r="E20" s="32" t="s">
        <v>69</v>
      </c>
      <c r="F20" s="27"/>
      <c r="G20" s="62"/>
      <c r="H20" s="63">
        <f>SUM(H9:H19)</f>
        <v>796.6142022701001</v>
      </c>
      <c r="I20" s="64"/>
      <c r="J20" s="63">
        <f>SUM(J9:J19)</f>
        <v>7.75390947</v>
      </c>
      <c r="K20" s="64"/>
      <c r="L20" s="63">
        <f>SUM(L9:L19)</f>
        <v>3.876954735</v>
      </c>
      <c r="M20" s="64"/>
      <c r="N20" s="63">
        <f>SUM(N9:N19)</f>
        <v>7.75390947</v>
      </c>
      <c r="O20" s="64"/>
      <c r="P20" s="63">
        <f>SUM(P9:P19)</f>
        <v>3.876954735</v>
      </c>
    </row>
    <row r="21" spans="2:16" s="1" customFormat="1" ht="12.75">
      <c r="B21" s="3"/>
      <c r="C21" s="2"/>
      <c r="E21" s="4"/>
      <c r="F21" s="2"/>
      <c r="G21" s="5"/>
      <c r="H21" s="6"/>
      <c r="I21" s="2"/>
      <c r="J21" s="2"/>
      <c r="K21" s="2"/>
      <c r="L21" s="2"/>
      <c r="M21" s="2"/>
      <c r="N21" s="2"/>
      <c r="O21" s="2"/>
      <c r="P21" s="2"/>
    </row>
    <row r="22" spans="2:16" s="1" customFormat="1" ht="12.75">
      <c r="B22" s="99" t="s">
        <v>67</v>
      </c>
      <c r="C22" s="100"/>
      <c r="D22" s="101"/>
      <c r="E22" s="24"/>
      <c r="F22" s="4" t="s">
        <v>18</v>
      </c>
      <c r="G22" s="93" t="s">
        <v>90</v>
      </c>
      <c r="H22" s="95"/>
      <c r="I22" s="95"/>
      <c r="J22" s="95"/>
      <c r="K22" s="95"/>
      <c r="L22" s="95"/>
      <c r="M22" s="95"/>
      <c r="N22" s="95"/>
      <c r="O22" s="95"/>
      <c r="P22" s="96"/>
    </row>
    <row r="23" spans="2:16" s="1" customFormat="1" ht="12.75">
      <c r="B23" s="102"/>
      <c r="C23" s="103"/>
      <c r="D23" s="104"/>
      <c r="E23" s="29" t="s">
        <v>17</v>
      </c>
      <c r="F23" s="4" t="s">
        <v>19</v>
      </c>
      <c r="G23" s="93" t="s">
        <v>81</v>
      </c>
      <c r="H23" s="94"/>
      <c r="I23" s="93" t="s">
        <v>82</v>
      </c>
      <c r="J23" s="94"/>
      <c r="K23" s="93" t="s">
        <v>83</v>
      </c>
      <c r="L23" s="94"/>
      <c r="M23" s="93" t="s">
        <v>106</v>
      </c>
      <c r="N23" s="94"/>
      <c r="O23" s="93" t="s">
        <v>107</v>
      </c>
      <c r="P23" s="94"/>
    </row>
    <row r="24" spans="2:16" s="1" customFormat="1" ht="12.75">
      <c r="B24" s="105"/>
      <c r="C24" s="106"/>
      <c r="D24" s="107"/>
      <c r="E24" s="11"/>
      <c r="F24" s="10"/>
      <c r="G24" s="18" t="s">
        <v>0</v>
      </c>
      <c r="H24" s="18" t="s">
        <v>26</v>
      </c>
      <c r="I24" s="18" t="s">
        <v>0</v>
      </c>
      <c r="J24" s="18" t="s">
        <v>26</v>
      </c>
      <c r="K24" s="18" t="s">
        <v>0</v>
      </c>
      <c r="L24" s="18" t="s">
        <v>26</v>
      </c>
      <c r="M24" s="18" t="s">
        <v>0</v>
      </c>
      <c r="N24" s="18" t="s">
        <v>26</v>
      </c>
      <c r="O24" s="18" t="s">
        <v>0</v>
      </c>
      <c r="P24" s="18" t="s">
        <v>26</v>
      </c>
    </row>
    <row r="25" spans="2:16" s="1" customFormat="1" ht="12.75">
      <c r="B25" s="108" t="s">
        <v>34</v>
      </c>
      <c r="C25" s="109"/>
      <c r="D25" s="110"/>
      <c r="E25" s="11"/>
      <c r="F25" s="10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2:16" s="1" customFormat="1" ht="12.75">
      <c r="B26" s="98" t="s">
        <v>42</v>
      </c>
      <c r="C26" s="98"/>
      <c r="D26" s="98"/>
      <c r="E26" s="48" t="s">
        <v>31</v>
      </c>
      <c r="F26" s="60">
        <f aca="true" t="shared" si="1" ref="F26:F43">F69*$F$47</f>
        <v>19.0669905</v>
      </c>
      <c r="G26" s="71">
        <v>8</v>
      </c>
      <c r="H26" s="61">
        <f>G26*F26</f>
        <v>152.535924</v>
      </c>
      <c r="I26" s="62"/>
      <c r="J26" s="62"/>
      <c r="K26" s="62"/>
      <c r="L26" s="62"/>
      <c r="M26" s="62"/>
      <c r="N26" s="62"/>
      <c r="O26" s="62"/>
      <c r="P26" s="62"/>
    </row>
    <row r="27" spans="2:16" s="1" customFormat="1" ht="12.75">
      <c r="B27" s="98" t="s">
        <v>56</v>
      </c>
      <c r="C27" s="98"/>
      <c r="D27" s="98"/>
      <c r="E27" s="48" t="s">
        <v>31</v>
      </c>
      <c r="F27" s="60">
        <f t="shared" si="1"/>
        <v>19.0669905</v>
      </c>
      <c r="G27" s="71">
        <v>1.5</v>
      </c>
      <c r="H27" s="61">
        <f aca="true" t="shared" si="2" ref="H27:H39">G27*F27</f>
        <v>28.600485749999997</v>
      </c>
      <c r="I27" s="62"/>
      <c r="J27" s="62"/>
      <c r="K27" s="62"/>
      <c r="L27" s="62"/>
      <c r="M27" s="62"/>
      <c r="N27" s="62"/>
      <c r="O27" s="62"/>
      <c r="P27" s="62"/>
    </row>
    <row r="28" spans="2:16" s="1" customFormat="1" ht="12.75">
      <c r="B28" s="98" t="s">
        <v>55</v>
      </c>
      <c r="C28" s="98"/>
      <c r="D28" s="98"/>
      <c r="E28" s="48" t="s">
        <v>31</v>
      </c>
      <c r="F28" s="60">
        <f t="shared" si="1"/>
        <v>19.0669905</v>
      </c>
      <c r="G28" s="71">
        <v>1</v>
      </c>
      <c r="H28" s="61">
        <f t="shared" si="2"/>
        <v>19.0669905</v>
      </c>
      <c r="I28" s="62"/>
      <c r="J28" s="62"/>
      <c r="K28" s="62"/>
      <c r="L28" s="62"/>
      <c r="M28" s="62"/>
      <c r="N28" s="62"/>
      <c r="O28" s="62"/>
      <c r="P28" s="62"/>
    </row>
    <row r="29" spans="2:16" s="1" customFormat="1" ht="12.75">
      <c r="B29" s="98" t="s">
        <v>43</v>
      </c>
      <c r="C29" s="98"/>
      <c r="D29" s="98"/>
      <c r="E29" s="48" t="s">
        <v>31</v>
      </c>
      <c r="F29" s="60">
        <f t="shared" si="1"/>
        <v>19.0669905</v>
      </c>
      <c r="G29" s="71">
        <v>9</v>
      </c>
      <c r="H29" s="61">
        <f t="shared" si="2"/>
        <v>171.6029145</v>
      </c>
      <c r="I29" s="62"/>
      <c r="J29" s="62"/>
      <c r="K29" s="62"/>
      <c r="L29" s="62"/>
      <c r="M29" s="62"/>
      <c r="N29" s="62"/>
      <c r="O29" s="62"/>
      <c r="P29" s="62"/>
    </row>
    <row r="30" spans="2:16" s="1" customFormat="1" ht="12.75">
      <c r="B30" s="98" t="s">
        <v>44</v>
      </c>
      <c r="C30" s="98"/>
      <c r="D30" s="98"/>
      <c r="E30" s="48" t="s">
        <v>31</v>
      </c>
      <c r="F30" s="60">
        <f t="shared" si="1"/>
        <v>19.0669905</v>
      </c>
      <c r="G30" s="71">
        <v>1.5</v>
      </c>
      <c r="H30" s="61">
        <f t="shared" si="2"/>
        <v>28.600485749999997</v>
      </c>
      <c r="I30" s="62"/>
      <c r="J30" s="62"/>
      <c r="K30" s="62"/>
      <c r="L30" s="62"/>
      <c r="M30" s="62"/>
      <c r="N30" s="62"/>
      <c r="O30" s="62"/>
      <c r="P30" s="62"/>
    </row>
    <row r="31" spans="2:16" s="1" customFormat="1" ht="12.75">
      <c r="B31" s="98" t="s">
        <v>45</v>
      </c>
      <c r="C31" s="98"/>
      <c r="D31" s="98"/>
      <c r="E31" s="48" t="s">
        <v>31</v>
      </c>
      <c r="F31" s="60">
        <f t="shared" si="1"/>
        <v>19.0669905</v>
      </c>
      <c r="G31" s="71">
        <v>4</v>
      </c>
      <c r="H31" s="61">
        <f t="shared" si="2"/>
        <v>76.267962</v>
      </c>
      <c r="I31" s="62"/>
      <c r="J31" s="62"/>
      <c r="K31" s="62"/>
      <c r="L31" s="62"/>
      <c r="M31" s="62"/>
      <c r="N31" s="62"/>
      <c r="O31" s="62"/>
      <c r="P31" s="62"/>
    </row>
    <row r="32" spans="2:16" s="1" customFormat="1" ht="12.75">
      <c r="B32" s="98" t="s">
        <v>46</v>
      </c>
      <c r="C32" s="98"/>
      <c r="D32" s="98"/>
      <c r="E32" s="48" t="s">
        <v>31</v>
      </c>
      <c r="F32" s="60">
        <f t="shared" si="1"/>
        <v>33.896872</v>
      </c>
      <c r="G32" s="71">
        <v>1</v>
      </c>
      <c r="H32" s="61">
        <f t="shared" si="2"/>
        <v>33.896872</v>
      </c>
      <c r="I32" s="62"/>
      <c r="J32" s="62"/>
      <c r="K32" s="62"/>
      <c r="L32" s="62"/>
      <c r="M32" s="62"/>
      <c r="N32" s="62"/>
      <c r="O32" s="62"/>
      <c r="P32" s="62"/>
    </row>
    <row r="33" spans="2:16" s="1" customFormat="1" ht="12.75">
      <c r="B33" s="98" t="s">
        <v>47</v>
      </c>
      <c r="C33" s="98"/>
      <c r="D33" s="98"/>
      <c r="E33" s="48" t="s">
        <v>31</v>
      </c>
      <c r="F33" s="60">
        <f t="shared" si="1"/>
        <v>19.0669905</v>
      </c>
      <c r="G33" s="71">
        <v>8</v>
      </c>
      <c r="H33" s="61">
        <f t="shared" si="2"/>
        <v>152.535924</v>
      </c>
      <c r="I33" s="62"/>
      <c r="J33" s="62"/>
      <c r="K33" s="62"/>
      <c r="L33" s="62"/>
      <c r="M33" s="62"/>
      <c r="N33" s="62"/>
      <c r="O33" s="62"/>
      <c r="P33" s="62"/>
    </row>
    <row r="34" spans="2:16" s="1" customFormat="1" ht="12.75">
      <c r="B34" s="98" t="s">
        <v>48</v>
      </c>
      <c r="C34" s="98"/>
      <c r="D34" s="98"/>
      <c r="E34" s="48" t="s">
        <v>31</v>
      </c>
      <c r="F34" s="60">
        <f t="shared" si="1"/>
        <v>19.0669905</v>
      </c>
      <c r="G34" s="71">
        <v>1</v>
      </c>
      <c r="H34" s="61">
        <f t="shared" si="2"/>
        <v>19.0669905</v>
      </c>
      <c r="I34" s="62"/>
      <c r="J34" s="62"/>
      <c r="K34" s="62"/>
      <c r="L34" s="62"/>
      <c r="M34" s="62"/>
      <c r="N34" s="62"/>
      <c r="O34" s="62"/>
      <c r="P34" s="62"/>
    </row>
    <row r="35" spans="2:16" s="1" customFormat="1" ht="12.75">
      <c r="B35" s="98" t="s">
        <v>53</v>
      </c>
      <c r="C35" s="98"/>
      <c r="D35" s="98"/>
      <c r="E35" s="48" t="s">
        <v>31</v>
      </c>
      <c r="F35" s="60">
        <f t="shared" si="1"/>
        <v>33.896872</v>
      </c>
      <c r="G35" s="71">
        <v>2</v>
      </c>
      <c r="H35" s="61">
        <f t="shared" si="2"/>
        <v>67.793744</v>
      </c>
      <c r="I35" s="62">
        <v>1</v>
      </c>
      <c r="J35" s="61">
        <f>I35*F35</f>
        <v>33.896872</v>
      </c>
      <c r="K35" s="62">
        <v>1</v>
      </c>
      <c r="L35" s="61">
        <f>K35*F35</f>
        <v>33.896872</v>
      </c>
      <c r="M35" s="62">
        <v>3</v>
      </c>
      <c r="N35" s="61">
        <f>M35*F35</f>
        <v>101.690616</v>
      </c>
      <c r="O35" s="62">
        <v>1</v>
      </c>
      <c r="P35" s="61">
        <f>O35*F35</f>
        <v>33.896872</v>
      </c>
    </row>
    <row r="36" spans="2:16" s="1" customFormat="1" ht="12.75">
      <c r="B36" s="98" t="s">
        <v>49</v>
      </c>
      <c r="C36" s="98"/>
      <c r="D36" s="98"/>
      <c r="E36" s="48" t="s">
        <v>31</v>
      </c>
      <c r="F36" s="60">
        <f t="shared" si="1"/>
        <v>33.896872</v>
      </c>
      <c r="G36" s="71">
        <v>1.5</v>
      </c>
      <c r="H36" s="61">
        <f t="shared" si="2"/>
        <v>50.845308</v>
      </c>
      <c r="I36" s="62"/>
      <c r="J36" s="61"/>
      <c r="K36" s="62"/>
      <c r="L36" s="61"/>
      <c r="M36" s="62"/>
      <c r="N36" s="61"/>
      <c r="O36" s="62"/>
      <c r="P36" s="61"/>
    </row>
    <row r="37" spans="2:16" s="1" customFormat="1" ht="12.75">
      <c r="B37" s="98" t="s">
        <v>50</v>
      </c>
      <c r="C37" s="98"/>
      <c r="D37" s="98"/>
      <c r="E37" s="48" t="s">
        <v>31</v>
      </c>
      <c r="F37" s="60">
        <f t="shared" si="1"/>
        <v>33.896872</v>
      </c>
      <c r="G37" s="71">
        <v>1</v>
      </c>
      <c r="H37" s="61">
        <f t="shared" si="2"/>
        <v>33.896872</v>
      </c>
      <c r="I37" s="62"/>
      <c r="J37" s="61"/>
      <c r="K37" s="62"/>
      <c r="L37" s="61"/>
      <c r="M37" s="62"/>
      <c r="N37" s="61"/>
      <c r="O37" s="62"/>
      <c r="P37" s="61"/>
    </row>
    <row r="38" spans="2:16" s="1" customFormat="1" ht="12.75">
      <c r="B38" s="98" t="s">
        <v>59</v>
      </c>
      <c r="C38" s="98"/>
      <c r="D38" s="98"/>
      <c r="E38" s="48" t="s">
        <v>31</v>
      </c>
      <c r="F38" s="60">
        <f t="shared" si="1"/>
        <v>19.0669905</v>
      </c>
      <c r="G38" s="71">
        <v>4</v>
      </c>
      <c r="H38" s="61">
        <f t="shared" si="2"/>
        <v>76.267962</v>
      </c>
      <c r="I38" s="62"/>
      <c r="J38" s="61"/>
      <c r="K38" s="62"/>
      <c r="L38" s="61"/>
      <c r="M38" s="62"/>
      <c r="N38" s="61"/>
      <c r="O38" s="62"/>
      <c r="P38" s="61"/>
    </row>
    <row r="39" spans="2:16" s="1" customFormat="1" ht="12.75">
      <c r="B39" s="98" t="s">
        <v>60</v>
      </c>
      <c r="C39" s="98"/>
      <c r="D39" s="98"/>
      <c r="E39" s="48" t="s">
        <v>31</v>
      </c>
      <c r="F39" s="60">
        <f t="shared" si="1"/>
        <v>19.0669905</v>
      </c>
      <c r="G39" s="71">
        <v>5</v>
      </c>
      <c r="H39" s="61">
        <f t="shared" si="2"/>
        <v>95.3349525</v>
      </c>
      <c r="I39" s="62">
        <v>3</v>
      </c>
      <c r="J39" s="61">
        <f>I39*F39</f>
        <v>57.200971499999994</v>
      </c>
      <c r="K39" s="62">
        <v>3</v>
      </c>
      <c r="L39" s="61">
        <f>K39*F39</f>
        <v>57.200971499999994</v>
      </c>
      <c r="M39" s="62">
        <v>9</v>
      </c>
      <c r="N39" s="61">
        <f>M39*F39</f>
        <v>171.6029145</v>
      </c>
      <c r="O39" s="62"/>
      <c r="P39" s="61"/>
    </row>
    <row r="40" spans="2:16" s="1" customFormat="1" ht="12.75">
      <c r="B40" s="98" t="s">
        <v>108</v>
      </c>
      <c r="C40" s="98"/>
      <c r="D40" s="98"/>
      <c r="E40" s="48" t="s">
        <v>31</v>
      </c>
      <c r="F40" s="60">
        <f t="shared" si="1"/>
        <v>19.0669905</v>
      </c>
      <c r="G40" s="62"/>
      <c r="H40" s="61"/>
      <c r="I40" s="62"/>
      <c r="J40" s="62"/>
      <c r="K40" s="62"/>
      <c r="L40" s="62"/>
      <c r="M40" s="62"/>
      <c r="N40" s="62"/>
      <c r="O40" s="62">
        <v>19</v>
      </c>
      <c r="P40" s="61">
        <f>O40*F40</f>
        <v>362.27281949999997</v>
      </c>
    </row>
    <row r="41" spans="2:16" s="1" customFormat="1" ht="12.75">
      <c r="B41" s="98" t="s">
        <v>62</v>
      </c>
      <c r="C41" s="98"/>
      <c r="D41" s="98"/>
      <c r="E41" s="48" t="s">
        <v>31</v>
      </c>
      <c r="F41" s="60">
        <f t="shared" si="1"/>
        <v>19.0669905</v>
      </c>
      <c r="G41" s="62"/>
      <c r="H41" s="61"/>
      <c r="I41" s="62"/>
      <c r="J41" s="62"/>
      <c r="K41" s="62"/>
      <c r="L41" s="62"/>
      <c r="M41" s="62"/>
      <c r="N41" s="62"/>
      <c r="O41" s="62">
        <v>25</v>
      </c>
      <c r="P41" s="61">
        <f>O41*F41</f>
        <v>476.6747625</v>
      </c>
    </row>
    <row r="42" spans="2:16" s="1" customFormat="1" ht="12.75">
      <c r="B42" s="98" t="s">
        <v>63</v>
      </c>
      <c r="C42" s="98"/>
      <c r="D42" s="98"/>
      <c r="E42" s="48" t="s">
        <v>31</v>
      </c>
      <c r="F42" s="60">
        <f t="shared" si="1"/>
        <v>19.0669905</v>
      </c>
      <c r="G42" s="62"/>
      <c r="H42" s="61"/>
      <c r="I42" s="62"/>
      <c r="J42" s="62"/>
      <c r="K42" s="62"/>
      <c r="L42" s="62"/>
      <c r="M42" s="62"/>
      <c r="N42" s="62"/>
      <c r="O42" s="62">
        <v>28</v>
      </c>
      <c r="P42" s="61">
        <f>O42*F42</f>
        <v>533.875734</v>
      </c>
    </row>
    <row r="43" spans="2:16" s="1" customFormat="1" ht="12.75">
      <c r="B43" s="111" t="s">
        <v>64</v>
      </c>
      <c r="C43" s="111"/>
      <c r="D43" s="111"/>
      <c r="E43" s="50" t="s">
        <v>7</v>
      </c>
      <c r="F43" s="60">
        <f t="shared" si="1"/>
        <v>10.1690616</v>
      </c>
      <c r="G43" s="70"/>
      <c r="H43" s="61"/>
      <c r="I43" s="62"/>
      <c r="J43" s="62"/>
      <c r="K43" s="62"/>
      <c r="L43" s="62"/>
      <c r="M43" s="62"/>
      <c r="N43" s="62"/>
      <c r="O43" s="62">
        <f>M1</f>
        <v>280</v>
      </c>
      <c r="P43" s="61">
        <f>O43*F43</f>
        <v>2847.337248</v>
      </c>
    </row>
    <row r="44" spans="2:16" s="1" customFormat="1" ht="12.75">
      <c r="B44" s="122" t="s">
        <v>32</v>
      </c>
      <c r="C44" s="122"/>
      <c r="D44" s="122"/>
      <c r="E44" s="32" t="s">
        <v>69</v>
      </c>
      <c r="F44" s="34"/>
      <c r="G44" s="64"/>
      <c r="H44" s="63">
        <f>SUM(H26:H43)</f>
        <v>1006.3133875</v>
      </c>
      <c r="I44" s="64"/>
      <c r="J44" s="63">
        <f>SUM(J26:J43)</f>
        <v>91.0978435</v>
      </c>
      <c r="K44" s="64"/>
      <c r="L44" s="63">
        <f>SUM(L26:L43)</f>
        <v>91.0978435</v>
      </c>
      <c r="M44" s="64"/>
      <c r="N44" s="63">
        <f>SUM(N26:N43)</f>
        <v>273.2935305</v>
      </c>
      <c r="O44" s="64"/>
      <c r="P44" s="63">
        <f>SUM(P26:P43)</f>
        <v>4254.057436</v>
      </c>
    </row>
    <row r="45" spans="2:16" s="1" customFormat="1" ht="12.75">
      <c r="B45" s="123" t="s">
        <v>5</v>
      </c>
      <c r="C45" s="123"/>
      <c r="D45" s="123"/>
      <c r="E45" s="58" t="s">
        <v>69</v>
      </c>
      <c r="F45" s="59"/>
      <c r="G45" s="68"/>
      <c r="H45" s="69">
        <f>H20+H44</f>
        <v>1802.9275897701</v>
      </c>
      <c r="I45" s="68"/>
      <c r="J45" s="69">
        <f>J20+J44</f>
        <v>98.85175296999999</v>
      </c>
      <c r="K45" s="68"/>
      <c r="L45" s="69">
        <f>L20+L44</f>
        <v>94.974798235</v>
      </c>
      <c r="M45" s="68"/>
      <c r="N45" s="69">
        <f>N20+N44</f>
        <v>281.04743996999997</v>
      </c>
      <c r="O45" s="68"/>
      <c r="P45" s="69">
        <f>P20+P44</f>
        <v>4257.934390735</v>
      </c>
    </row>
    <row r="46" spans="5:16" s="1" customFormat="1" ht="12.75">
      <c r="E46" s="2"/>
      <c r="F46" s="2"/>
      <c r="G46" s="5"/>
      <c r="H46" s="5"/>
      <c r="I46" s="2"/>
      <c r="J46" s="2"/>
      <c r="K46" s="2"/>
      <c r="L46" s="2"/>
      <c r="M46" s="2"/>
      <c r="N46" s="2"/>
      <c r="O46" s="2"/>
      <c r="P46" s="2"/>
    </row>
    <row r="47" spans="5:8" ht="12.75">
      <c r="E47" s="54" t="s">
        <v>65</v>
      </c>
      <c r="F47" s="57">
        <v>0.4237109</v>
      </c>
      <c r="G47" s="55" t="s">
        <v>66</v>
      </c>
      <c r="H47" s="1" t="s">
        <v>103</v>
      </c>
    </row>
    <row r="48" spans="2:6" ht="12.75">
      <c r="B48" s="99" t="s">
        <v>16</v>
      </c>
      <c r="C48" s="100"/>
      <c r="D48" s="101"/>
      <c r="E48" s="119" t="s">
        <v>17</v>
      </c>
      <c r="F48" s="116" t="s">
        <v>68</v>
      </c>
    </row>
    <row r="49" spans="2:6" ht="12.75">
      <c r="B49" s="102"/>
      <c r="C49" s="103"/>
      <c r="D49" s="104"/>
      <c r="E49" s="120"/>
      <c r="F49" s="117"/>
    </row>
    <row r="50" spans="2:6" ht="12.75">
      <c r="B50" s="105"/>
      <c r="C50" s="106"/>
      <c r="D50" s="107"/>
      <c r="E50" s="120"/>
      <c r="F50" s="117"/>
    </row>
    <row r="51" spans="2:6" ht="12.75">
      <c r="B51" s="108" t="s">
        <v>33</v>
      </c>
      <c r="C51" s="109"/>
      <c r="D51" s="110"/>
      <c r="E51" s="121"/>
      <c r="F51" s="118"/>
    </row>
    <row r="52" spans="2:6" ht="12.75">
      <c r="B52" s="98" t="s">
        <v>35</v>
      </c>
      <c r="C52" s="98"/>
      <c r="D52" s="98"/>
      <c r="E52" s="21" t="s">
        <v>30</v>
      </c>
      <c r="F52" s="56">
        <v>0.35</v>
      </c>
    </row>
    <row r="53" spans="2:6" ht="12.75">
      <c r="B53" s="98" t="s">
        <v>40</v>
      </c>
      <c r="C53" s="98"/>
      <c r="D53" s="98"/>
      <c r="E53" s="21" t="s">
        <v>28</v>
      </c>
      <c r="F53" s="56">
        <v>156.5</v>
      </c>
    </row>
    <row r="54" spans="2:6" ht="12.75">
      <c r="B54" s="98" t="s">
        <v>36</v>
      </c>
      <c r="C54" s="98"/>
      <c r="D54" s="98"/>
      <c r="E54" s="21"/>
      <c r="F54" s="56"/>
    </row>
    <row r="55" spans="2:6" ht="12.75">
      <c r="B55" s="98" t="s">
        <v>37</v>
      </c>
      <c r="C55" s="98"/>
      <c r="D55" s="98"/>
      <c r="E55" s="21" t="s">
        <v>2</v>
      </c>
      <c r="F55" s="56">
        <v>4.29</v>
      </c>
    </row>
    <row r="56" spans="2:6" ht="12.75">
      <c r="B56" s="98" t="s">
        <v>38</v>
      </c>
      <c r="C56" s="98"/>
      <c r="D56" s="98"/>
      <c r="E56" s="21" t="s">
        <v>2</v>
      </c>
      <c r="F56" s="56">
        <v>2.35</v>
      </c>
    </row>
    <row r="57" spans="2:6" ht="12.75">
      <c r="B57" s="98" t="s">
        <v>39</v>
      </c>
      <c r="C57" s="98"/>
      <c r="D57" s="98"/>
      <c r="E57" s="21" t="s">
        <v>2</v>
      </c>
      <c r="F57" s="56">
        <v>2.34</v>
      </c>
    </row>
    <row r="58" spans="2:6" ht="12.75">
      <c r="B58" s="157" t="s">
        <v>105</v>
      </c>
      <c r="C58" s="158"/>
      <c r="D58" s="159"/>
      <c r="E58" s="21" t="s">
        <v>2</v>
      </c>
      <c r="F58" s="56">
        <v>25</v>
      </c>
    </row>
    <row r="59" spans="2:6" ht="12.75">
      <c r="B59" s="111" t="s">
        <v>104</v>
      </c>
      <c r="C59" s="111"/>
      <c r="D59" s="111"/>
      <c r="E59" s="21" t="s">
        <v>2</v>
      </c>
      <c r="F59" s="56">
        <v>0.8</v>
      </c>
    </row>
    <row r="60" spans="2:6" ht="12.75">
      <c r="B60" s="98" t="s">
        <v>86</v>
      </c>
      <c r="C60" s="98"/>
      <c r="D60" s="98"/>
      <c r="E60" s="21" t="s">
        <v>2</v>
      </c>
      <c r="F60" s="56">
        <v>9.15</v>
      </c>
    </row>
    <row r="61" spans="2:6" ht="12.75">
      <c r="B61" s="98" t="s">
        <v>87</v>
      </c>
      <c r="C61" s="98"/>
      <c r="D61" s="98"/>
      <c r="E61" s="21" t="s">
        <v>2</v>
      </c>
      <c r="F61" s="56">
        <v>145.37</v>
      </c>
    </row>
    <row r="62" spans="2:6" ht="12.75">
      <c r="B62" s="98" t="s">
        <v>41</v>
      </c>
      <c r="C62" s="98"/>
      <c r="D62" s="98"/>
      <c r="E62" s="21" t="s">
        <v>29</v>
      </c>
      <c r="F62" s="56">
        <v>19.42</v>
      </c>
    </row>
    <row r="63" spans="2:6" s="47" customFormat="1" ht="12.75">
      <c r="B63" s="7"/>
      <c r="C63" s="8"/>
      <c r="D63" s="8"/>
      <c r="E63" s="33"/>
      <c r="F63" s="41"/>
    </row>
    <row r="64" spans="2:6" ht="12.75">
      <c r="B64" s="3"/>
      <c r="C64" s="2"/>
      <c r="D64" s="2"/>
      <c r="E64" s="4"/>
      <c r="F64" s="2"/>
    </row>
    <row r="65" spans="2:6" ht="12.75">
      <c r="B65" s="99" t="s">
        <v>16</v>
      </c>
      <c r="C65" s="100"/>
      <c r="D65" s="101"/>
      <c r="E65" s="119" t="s">
        <v>17</v>
      </c>
      <c r="F65" s="116" t="s">
        <v>68</v>
      </c>
    </row>
    <row r="66" spans="2:6" ht="12.75">
      <c r="B66" s="102"/>
      <c r="C66" s="103"/>
      <c r="D66" s="104"/>
      <c r="E66" s="120"/>
      <c r="F66" s="117"/>
    </row>
    <row r="67" spans="2:6" ht="12.75">
      <c r="B67" s="105"/>
      <c r="C67" s="106"/>
      <c r="D67" s="107"/>
      <c r="E67" s="120"/>
      <c r="F67" s="117"/>
    </row>
    <row r="68" spans="2:6" ht="12.75">
      <c r="B68" s="115"/>
      <c r="C68" s="115"/>
      <c r="D68" s="115"/>
      <c r="E68" s="121"/>
      <c r="F68" s="118"/>
    </row>
    <row r="69" spans="2:6" ht="12.75">
      <c r="B69" s="98" t="s">
        <v>42</v>
      </c>
      <c r="C69" s="98"/>
      <c r="D69" s="98"/>
      <c r="E69" s="21" t="s">
        <v>31</v>
      </c>
      <c r="F69" s="56">
        <v>45</v>
      </c>
    </row>
    <row r="70" spans="2:6" ht="12.75">
      <c r="B70" s="98" t="s">
        <v>56</v>
      </c>
      <c r="C70" s="98"/>
      <c r="D70" s="98"/>
      <c r="E70" s="21" t="s">
        <v>31</v>
      </c>
      <c r="F70" s="56">
        <v>45</v>
      </c>
    </row>
    <row r="71" spans="2:6" ht="12.75">
      <c r="B71" s="98" t="s">
        <v>55</v>
      </c>
      <c r="C71" s="98"/>
      <c r="D71" s="98"/>
      <c r="E71" s="21" t="s">
        <v>31</v>
      </c>
      <c r="F71" s="56">
        <v>45</v>
      </c>
    </row>
    <row r="72" spans="2:6" ht="12.75">
      <c r="B72" s="98" t="s">
        <v>43</v>
      </c>
      <c r="C72" s="98"/>
      <c r="D72" s="98"/>
      <c r="E72" s="21" t="s">
        <v>31</v>
      </c>
      <c r="F72" s="56">
        <v>45</v>
      </c>
    </row>
    <row r="73" spans="2:6" ht="12.75">
      <c r="B73" s="98" t="s">
        <v>44</v>
      </c>
      <c r="C73" s="98"/>
      <c r="D73" s="98"/>
      <c r="E73" s="21" t="s">
        <v>31</v>
      </c>
      <c r="F73" s="56">
        <v>45</v>
      </c>
    </row>
    <row r="74" spans="2:6" ht="12.75">
      <c r="B74" s="98" t="s">
        <v>45</v>
      </c>
      <c r="C74" s="98"/>
      <c r="D74" s="98"/>
      <c r="E74" s="21" t="s">
        <v>31</v>
      </c>
      <c r="F74" s="56">
        <v>45</v>
      </c>
    </row>
    <row r="75" spans="2:6" ht="12.75">
      <c r="B75" s="98" t="s">
        <v>46</v>
      </c>
      <c r="C75" s="98"/>
      <c r="D75" s="98"/>
      <c r="E75" s="21" t="s">
        <v>31</v>
      </c>
      <c r="F75" s="56">
        <v>80</v>
      </c>
    </row>
    <row r="76" spans="2:6" ht="12.75">
      <c r="B76" s="98" t="s">
        <v>47</v>
      </c>
      <c r="C76" s="98"/>
      <c r="D76" s="98"/>
      <c r="E76" s="21" t="s">
        <v>31</v>
      </c>
      <c r="F76" s="56">
        <v>45</v>
      </c>
    </row>
    <row r="77" spans="2:6" ht="12.75">
      <c r="B77" s="98" t="s">
        <v>48</v>
      </c>
      <c r="C77" s="98"/>
      <c r="D77" s="98"/>
      <c r="E77" s="21" t="s">
        <v>31</v>
      </c>
      <c r="F77" s="56">
        <v>45</v>
      </c>
    </row>
    <row r="78" spans="2:6" ht="12.75">
      <c r="B78" s="98" t="s">
        <v>53</v>
      </c>
      <c r="C78" s="98"/>
      <c r="D78" s="98"/>
      <c r="E78" s="21" t="s">
        <v>31</v>
      </c>
      <c r="F78" s="56">
        <v>80</v>
      </c>
    </row>
    <row r="79" spans="2:6" ht="12.75">
      <c r="B79" s="98" t="s">
        <v>49</v>
      </c>
      <c r="C79" s="98"/>
      <c r="D79" s="98"/>
      <c r="E79" s="21" t="s">
        <v>31</v>
      </c>
      <c r="F79" s="56">
        <v>80</v>
      </c>
    </row>
    <row r="80" spans="2:6" ht="12.75">
      <c r="B80" s="98" t="s">
        <v>50</v>
      </c>
      <c r="C80" s="98"/>
      <c r="D80" s="98"/>
      <c r="E80" s="21" t="s">
        <v>31</v>
      </c>
      <c r="F80" s="56">
        <v>80</v>
      </c>
    </row>
    <row r="81" spans="2:6" ht="12.75">
      <c r="B81" s="98" t="s">
        <v>59</v>
      </c>
      <c r="C81" s="98"/>
      <c r="D81" s="98"/>
      <c r="E81" s="21" t="s">
        <v>31</v>
      </c>
      <c r="F81" s="56">
        <v>45</v>
      </c>
    </row>
    <row r="82" spans="2:6" ht="12.75">
      <c r="B82" s="98" t="s">
        <v>60</v>
      </c>
      <c r="C82" s="98"/>
      <c r="D82" s="98"/>
      <c r="E82" s="21" t="s">
        <v>31</v>
      </c>
      <c r="F82" s="56">
        <v>45</v>
      </c>
    </row>
    <row r="83" spans="2:6" ht="12.75">
      <c r="B83" s="98" t="s">
        <v>61</v>
      </c>
      <c r="C83" s="98"/>
      <c r="D83" s="98"/>
      <c r="E83" s="21" t="s">
        <v>31</v>
      </c>
      <c r="F83" s="56">
        <v>45</v>
      </c>
    </row>
    <row r="84" spans="2:6" ht="12.75">
      <c r="B84" s="98" t="s">
        <v>62</v>
      </c>
      <c r="C84" s="98"/>
      <c r="D84" s="98"/>
      <c r="E84" s="21" t="s">
        <v>31</v>
      </c>
      <c r="F84" s="56">
        <v>45</v>
      </c>
    </row>
    <row r="85" spans="2:6" ht="12.75">
      <c r="B85" s="98" t="s">
        <v>63</v>
      </c>
      <c r="C85" s="98"/>
      <c r="D85" s="98"/>
      <c r="E85" s="21" t="s">
        <v>31</v>
      </c>
      <c r="F85" s="56">
        <v>45</v>
      </c>
    </row>
    <row r="86" spans="2:6" ht="12.75">
      <c r="B86" s="111" t="s">
        <v>64</v>
      </c>
      <c r="C86" s="111"/>
      <c r="D86" s="111"/>
      <c r="E86" s="28" t="s">
        <v>7</v>
      </c>
      <c r="F86" s="56">
        <v>24</v>
      </c>
    </row>
    <row r="87" spans="2:6" s="47" customFormat="1" ht="12.75">
      <c r="B87" s="7"/>
      <c r="C87" s="8"/>
      <c r="D87" s="8"/>
      <c r="E87" s="33"/>
      <c r="F87" s="33"/>
    </row>
    <row r="88" spans="2:6" s="47" customFormat="1" ht="12.75">
      <c r="B88" s="7"/>
      <c r="C88" s="8"/>
      <c r="D88" s="8"/>
      <c r="E88" s="33"/>
      <c r="F88" s="33"/>
    </row>
    <row r="89" spans="2:6" ht="12.75">
      <c r="B89" s="44"/>
      <c r="C89" s="44"/>
      <c r="D89" s="44"/>
      <c r="E89" s="44"/>
      <c r="F89" s="44"/>
    </row>
    <row r="90" spans="2:6" ht="12.75">
      <c r="B90" s="44"/>
      <c r="C90" s="44"/>
      <c r="D90" s="44"/>
      <c r="E90" s="44"/>
      <c r="F90" s="44"/>
    </row>
    <row r="91" spans="2:6" ht="12.75">
      <c r="B91" s="44"/>
      <c r="C91" s="44"/>
      <c r="D91" s="44"/>
      <c r="E91" s="44"/>
      <c r="F91" s="44"/>
    </row>
    <row r="92" spans="2:6" ht="12.75">
      <c r="B92" s="44"/>
      <c r="C92" s="44"/>
      <c r="D92" s="44"/>
      <c r="E92" s="44"/>
      <c r="F92" s="44"/>
    </row>
    <row r="93" spans="2:6" ht="12.75">
      <c r="B93" s="44"/>
      <c r="C93" s="44"/>
      <c r="D93" s="44"/>
      <c r="E93" s="44"/>
      <c r="F93" s="44"/>
    </row>
    <row r="94" spans="2:6" ht="12.75">
      <c r="B94" s="44"/>
      <c r="C94" s="44"/>
      <c r="D94" s="44"/>
      <c r="E94" s="44"/>
      <c r="F94" s="44"/>
    </row>
    <row r="95" spans="2:6" ht="12.75">
      <c r="B95" s="44"/>
      <c r="C95" s="44"/>
      <c r="D95" s="44"/>
      <c r="E95" s="44"/>
      <c r="F95" s="44"/>
    </row>
    <row r="96" spans="5:6" ht="12.75">
      <c r="E96" s="44"/>
      <c r="F96" s="44"/>
    </row>
    <row r="97" spans="5:6" ht="12.75">
      <c r="E97" s="44"/>
      <c r="F97" s="44"/>
    </row>
  </sheetData>
  <sheetProtection sheet="1" objects="1" scenarios="1"/>
  <mergeCells count="85">
    <mergeCell ref="B58:D58"/>
    <mergeCell ref="B15:D15"/>
    <mergeCell ref="B25:D25"/>
    <mergeCell ref="K23:L23"/>
    <mergeCell ref="O23:P23"/>
    <mergeCell ref="F48:F51"/>
    <mergeCell ref="E65:E68"/>
    <mergeCell ref="F65:F68"/>
    <mergeCell ref="B43:D43"/>
    <mergeCell ref="B44:D44"/>
    <mergeCell ref="B45:D45"/>
    <mergeCell ref="E48:E51"/>
    <mergeCell ref="B65:D67"/>
    <mergeCell ref="B68:D68"/>
    <mergeCell ref="B54:D54"/>
    <mergeCell ref="B39:D39"/>
    <mergeCell ref="B40:D40"/>
    <mergeCell ref="B41:D41"/>
    <mergeCell ref="B42:D42"/>
    <mergeCell ref="B59:D59"/>
    <mergeCell ref="B60:D60"/>
    <mergeCell ref="B61:D61"/>
    <mergeCell ref="B62:D62"/>
    <mergeCell ref="B35:D35"/>
    <mergeCell ref="B36:D36"/>
    <mergeCell ref="B37:D37"/>
    <mergeCell ref="B38:D38"/>
    <mergeCell ref="B31:D31"/>
    <mergeCell ref="B32:D32"/>
    <mergeCell ref="B33:D33"/>
    <mergeCell ref="B34:D34"/>
    <mergeCell ref="B27:D27"/>
    <mergeCell ref="B28:D28"/>
    <mergeCell ref="B29:D29"/>
    <mergeCell ref="B30:D30"/>
    <mergeCell ref="B22:D24"/>
    <mergeCell ref="B20:D20"/>
    <mergeCell ref="B26:D26"/>
    <mergeCell ref="B16:D16"/>
    <mergeCell ref="B17:D17"/>
    <mergeCell ref="B18:D18"/>
    <mergeCell ref="B19:D19"/>
    <mergeCell ref="B11:D11"/>
    <mergeCell ref="B12:D12"/>
    <mergeCell ref="B13:D13"/>
    <mergeCell ref="B14:D14"/>
    <mergeCell ref="B5:D7"/>
    <mergeCell ref="B8:D8"/>
    <mergeCell ref="B9:D9"/>
    <mergeCell ref="B10:D10"/>
    <mergeCell ref="B83:D83"/>
    <mergeCell ref="B84:D84"/>
    <mergeCell ref="B75:D75"/>
    <mergeCell ref="B76:D76"/>
    <mergeCell ref="B77:D77"/>
    <mergeCell ref="B78:D78"/>
    <mergeCell ref="B85:D85"/>
    <mergeCell ref="B86:D86"/>
    <mergeCell ref="B79:D79"/>
    <mergeCell ref="B80:D80"/>
    <mergeCell ref="B81:D81"/>
    <mergeCell ref="B82:D82"/>
    <mergeCell ref="B71:D71"/>
    <mergeCell ref="B72:D72"/>
    <mergeCell ref="B73:D73"/>
    <mergeCell ref="B74:D74"/>
    <mergeCell ref="B69:D69"/>
    <mergeCell ref="B70:D70"/>
    <mergeCell ref="B55:D55"/>
    <mergeCell ref="B56:D56"/>
    <mergeCell ref="B57:D57"/>
    <mergeCell ref="B48:D50"/>
    <mergeCell ref="B51:D51"/>
    <mergeCell ref="B52:D52"/>
    <mergeCell ref="B53:D53"/>
    <mergeCell ref="M23:N23"/>
    <mergeCell ref="G5:P5"/>
    <mergeCell ref="M6:N6"/>
    <mergeCell ref="G22:P22"/>
    <mergeCell ref="G6:H6"/>
    <mergeCell ref="I6:J6"/>
    <mergeCell ref="K6:L6"/>
    <mergeCell ref="O6:P6"/>
    <mergeCell ref="G23:H23"/>
    <mergeCell ref="I23:J2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B1:P87"/>
  <sheetViews>
    <sheetView zoomScalePageLayoutView="0" workbookViewId="0" topLeftCell="A1">
      <selection activeCell="M2" sqref="M2"/>
    </sheetView>
  </sheetViews>
  <sheetFormatPr defaultColWidth="9.140625" defaultRowHeight="12.75"/>
  <cols>
    <col min="2" max="3" width="9.28125" style="0" customWidth="1"/>
    <col min="4" max="4" width="15.7109375" style="0" customWidth="1"/>
  </cols>
  <sheetData>
    <row r="1" spans="2:14" s="2" customFormat="1" ht="15">
      <c r="B1" s="38" t="s">
        <v>11</v>
      </c>
      <c r="C1" s="3"/>
      <c r="K1" s="3" t="s">
        <v>12</v>
      </c>
      <c r="M1" s="2">
        <v>220</v>
      </c>
      <c r="N1" s="2" t="s">
        <v>70</v>
      </c>
    </row>
    <row r="2" spans="2:11" s="2" customFormat="1" ht="12.75">
      <c r="B2" s="3" t="s">
        <v>14</v>
      </c>
      <c r="C2" s="2" t="s">
        <v>15</v>
      </c>
      <c r="K2" s="3" t="s">
        <v>13</v>
      </c>
    </row>
    <row r="3" s="2" customFormat="1" ht="12.75">
      <c r="B3" s="3" t="s">
        <v>109</v>
      </c>
    </row>
    <row r="4" spans="2:16" s="2" customFormat="1" ht="12.75">
      <c r="B4" s="39" t="s">
        <v>102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s="1" customFormat="1" ht="12.75">
      <c r="B5" s="99" t="s">
        <v>67</v>
      </c>
      <c r="C5" s="100"/>
      <c r="D5" s="101"/>
      <c r="E5" s="37"/>
      <c r="F5" s="4" t="s">
        <v>18</v>
      </c>
      <c r="G5" s="93" t="s">
        <v>27</v>
      </c>
      <c r="H5" s="95"/>
      <c r="I5" s="95"/>
      <c r="J5" s="95"/>
      <c r="K5" s="95"/>
      <c r="L5" s="95"/>
      <c r="M5" s="95"/>
      <c r="N5" s="95"/>
      <c r="O5" s="95"/>
      <c r="P5" s="96"/>
    </row>
    <row r="6" spans="2:16" s="1" customFormat="1" ht="12.75">
      <c r="B6" s="102"/>
      <c r="C6" s="103"/>
      <c r="D6" s="104"/>
      <c r="E6" s="13" t="s">
        <v>17</v>
      </c>
      <c r="F6" s="4" t="s">
        <v>19</v>
      </c>
      <c r="G6" s="93" t="s">
        <v>81</v>
      </c>
      <c r="H6" s="94"/>
      <c r="I6" s="93" t="s">
        <v>82</v>
      </c>
      <c r="J6" s="94"/>
      <c r="K6" s="93" t="s">
        <v>83</v>
      </c>
      <c r="L6" s="94"/>
      <c r="M6" s="93" t="s">
        <v>106</v>
      </c>
      <c r="N6" s="94"/>
      <c r="O6" s="93" t="s">
        <v>107</v>
      </c>
      <c r="P6" s="94"/>
    </row>
    <row r="7" spans="2:16" s="1" customFormat="1" ht="12.75">
      <c r="B7" s="105"/>
      <c r="C7" s="106"/>
      <c r="D7" s="107"/>
      <c r="E7" s="14"/>
      <c r="F7" s="10"/>
      <c r="G7" s="18" t="s">
        <v>0</v>
      </c>
      <c r="H7" s="18" t="s">
        <v>26</v>
      </c>
      <c r="I7" s="18" t="s">
        <v>0</v>
      </c>
      <c r="J7" s="18" t="s">
        <v>26</v>
      </c>
      <c r="K7" s="18" t="s">
        <v>0</v>
      </c>
      <c r="L7" s="18" t="s">
        <v>26</v>
      </c>
      <c r="M7" s="18" t="s">
        <v>0</v>
      </c>
      <c r="N7" s="18" t="s">
        <v>26</v>
      </c>
      <c r="O7" s="18" t="s">
        <v>0</v>
      </c>
      <c r="P7" s="18" t="s">
        <v>26</v>
      </c>
    </row>
    <row r="8" spans="2:16" s="1" customFormat="1" ht="12.75">
      <c r="B8" s="115" t="s">
        <v>33</v>
      </c>
      <c r="C8" s="115"/>
      <c r="D8" s="115"/>
      <c r="E8" s="19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2:16" s="1" customFormat="1" ht="12.75">
      <c r="B9" s="98" t="s">
        <v>101</v>
      </c>
      <c r="C9" s="98"/>
      <c r="D9" s="98"/>
      <c r="E9" s="48" t="s">
        <v>30</v>
      </c>
      <c r="F9" s="60">
        <f>F45*$F$40</f>
        <v>0.148298815</v>
      </c>
      <c r="G9" s="73">
        <v>1280</v>
      </c>
      <c r="H9" s="60">
        <f>G9*F9</f>
        <v>189.8224832</v>
      </c>
      <c r="I9" s="66"/>
      <c r="J9" s="66"/>
      <c r="K9" s="66"/>
      <c r="L9" s="66"/>
      <c r="M9" s="66"/>
      <c r="N9" s="66"/>
      <c r="O9" s="66"/>
      <c r="P9" s="66"/>
    </row>
    <row r="10" spans="2:16" s="1" customFormat="1" ht="12.75">
      <c r="B10" s="98" t="s">
        <v>40</v>
      </c>
      <c r="C10" s="98"/>
      <c r="D10" s="98"/>
      <c r="E10" s="48" t="s">
        <v>28</v>
      </c>
      <c r="F10" s="60">
        <f>F46*$F$40</f>
        <v>66.31075585</v>
      </c>
      <c r="G10" s="73">
        <v>0.11</v>
      </c>
      <c r="H10" s="60">
        <f>G10*F10</f>
        <v>7.294183143500001</v>
      </c>
      <c r="I10" s="66"/>
      <c r="J10" s="66"/>
      <c r="K10" s="66"/>
      <c r="L10" s="66"/>
      <c r="M10" s="66"/>
      <c r="N10" s="66"/>
      <c r="O10" s="66"/>
      <c r="P10" s="66"/>
    </row>
    <row r="11" spans="2:16" s="1" customFormat="1" ht="12.75">
      <c r="B11" s="98" t="s">
        <v>36</v>
      </c>
      <c r="C11" s="98"/>
      <c r="D11" s="98"/>
      <c r="E11" s="21"/>
      <c r="F11" s="60"/>
      <c r="G11" s="66"/>
      <c r="H11" s="60"/>
      <c r="I11" s="66"/>
      <c r="J11" s="66"/>
      <c r="K11" s="66"/>
      <c r="L11" s="66"/>
      <c r="M11" s="66"/>
      <c r="N11" s="66"/>
      <c r="O11" s="66"/>
      <c r="P11" s="66"/>
    </row>
    <row r="12" spans="2:16" s="1" customFormat="1" ht="12.75">
      <c r="B12" s="98" t="s">
        <v>37</v>
      </c>
      <c r="C12" s="98"/>
      <c r="D12" s="98"/>
      <c r="E12" s="21" t="s">
        <v>2</v>
      </c>
      <c r="F12" s="60">
        <f>F48*$F$40</f>
        <v>1.817719761</v>
      </c>
      <c r="G12" s="66">
        <v>20</v>
      </c>
      <c r="H12" s="60">
        <f>G12*F12</f>
        <v>36.35439522</v>
      </c>
      <c r="I12" s="66"/>
      <c r="J12" s="66"/>
      <c r="K12" s="66"/>
      <c r="L12" s="66"/>
      <c r="M12" s="66"/>
      <c r="N12" s="66"/>
      <c r="O12" s="66"/>
      <c r="P12" s="66"/>
    </row>
    <row r="13" spans="2:16" s="1" customFormat="1" ht="12.75">
      <c r="B13" s="98" t="s">
        <v>38</v>
      </c>
      <c r="C13" s="98"/>
      <c r="D13" s="98"/>
      <c r="E13" s="21" t="s">
        <v>2</v>
      </c>
      <c r="F13" s="60">
        <f>F49*$F$40</f>
        <v>0.9957206150000001</v>
      </c>
      <c r="G13" s="66">
        <v>30</v>
      </c>
      <c r="H13" s="60">
        <f>G13*F13</f>
        <v>29.871618450000003</v>
      </c>
      <c r="I13" s="66"/>
      <c r="J13" s="66"/>
      <c r="K13" s="66"/>
      <c r="L13" s="66"/>
      <c r="M13" s="66"/>
      <c r="N13" s="66"/>
      <c r="O13" s="66"/>
      <c r="P13" s="66"/>
    </row>
    <row r="14" spans="2:16" s="1" customFormat="1" ht="12.75">
      <c r="B14" s="98" t="s">
        <v>39</v>
      </c>
      <c r="C14" s="98"/>
      <c r="D14" s="98"/>
      <c r="E14" s="21" t="s">
        <v>2</v>
      </c>
      <c r="F14" s="60">
        <f>F50*$F$40</f>
        <v>0.9914835059999999</v>
      </c>
      <c r="G14" s="66">
        <v>20</v>
      </c>
      <c r="H14" s="60">
        <f>G14*F14</f>
        <v>19.82967012</v>
      </c>
      <c r="I14" s="66"/>
      <c r="J14" s="66"/>
      <c r="K14" s="66"/>
      <c r="L14" s="66"/>
      <c r="M14" s="66"/>
      <c r="N14" s="66"/>
      <c r="O14" s="66"/>
      <c r="P14" s="66"/>
    </row>
    <row r="15" spans="2:16" s="1" customFormat="1" ht="12.75">
      <c r="B15" s="98" t="s">
        <v>53</v>
      </c>
      <c r="C15" s="98"/>
      <c r="D15" s="98"/>
      <c r="E15" s="21" t="s">
        <v>2</v>
      </c>
      <c r="F15" s="60">
        <f>F51*$F$40</f>
        <v>3.876954735</v>
      </c>
      <c r="G15" s="66">
        <v>5</v>
      </c>
      <c r="H15" s="60">
        <f>G15*F15</f>
        <v>19.384773674999998</v>
      </c>
      <c r="I15" s="66"/>
      <c r="J15" s="66"/>
      <c r="K15" s="66"/>
      <c r="L15" s="66"/>
      <c r="M15" s="66"/>
      <c r="N15" s="66"/>
      <c r="O15" s="66"/>
      <c r="P15" s="66"/>
    </row>
    <row r="16" spans="2:16" s="1" customFormat="1" ht="12.75">
      <c r="B16" s="98" t="s">
        <v>54</v>
      </c>
      <c r="C16" s="98"/>
      <c r="D16" s="98"/>
      <c r="E16" s="21" t="s">
        <v>2</v>
      </c>
      <c r="F16" s="60">
        <f>F52*$F$40</f>
        <v>61.594853533000006</v>
      </c>
      <c r="G16" s="66">
        <v>0.2</v>
      </c>
      <c r="H16" s="60">
        <f>G16*F16</f>
        <v>12.318970706600002</v>
      </c>
      <c r="I16" s="66"/>
      <c r="J16" s="66"/>
      <c r="K16" s="66"/>
      <c r="L16" s="66"/>
      <c r="M16" s="66"/>
      <c r="N16" s="66"/>
      <c r="O16" s="66"/>
      <c r="P16" s="66"/>
    </row>
    <row r="17" spans="2:16" s="1" customFormat="1" ht="12.75">
      <c r="B17" s="112" t="s">
        <v>4</v>
      </c>
      <c r="C17" s="113"/>
      <c r="D17" s="114"/>
      <c r="E17" s="32" t="s">
        <v>69</v>
      </c>
      <c r="F17" s="61"/>
      <c r="G17" s="62"/>
      <c r="H17" s="63">
        <f>SUM(H9:H16)</f>
        <v>314.8760945151</v>
      </c>
      <c r="I17" s="64"/>
      <c r="J17" s="63">
        <f>SUM(J9:J16)</f>
        <v>0</v>
      </c>
      <c r="K17" s="64"/>
      <c r="L17" s="63">
        <f>SUM(L9:L16)</f>
        <v>0</v>
      </c>
      <c r="M17" s="64"/>
      <c r="N17" s="63">
        <f>SUM(N9:N16)</f>
        <v>0</v>
      </c>
      <c r="O17" s="64"/>
      <c r="P17" s="63">
        <f>SUM(P9:P16)</f>
        <v>0</v>
      </c>
    </row>
    <row r="18" spans="2:16" s="1" customFormat="1" ht="12.75">
      <c r="B18" s="46"/>
      <c r="C18" s="45"/>
      <c r="D18" s="51"/>
      <c r="E18" s="4"/>
      <c r="F18" s="2"/>
      <c r="G18" s="5"/>
      <c r="H18" s="6"/>
      <c r="I18" s="2"/>
      <c r="J18" s="2"/>
      <c r="K18" s="2"/>
      <c r="L18" s="2"/>
      <c r="M18" s="2"/>
      <c r="N18" s="2"/>
      <c r="O18" s="2"/>
      <c r="P18" s="2"/>
    </row>
    <row r="19" spans="2:16" s="1" customFormat="1" ht="12.75">
      <c r="B19" s="99" t="s">
        <v>67</v>
      </c>
      <c r="C19" s="100"/>
      <c r="D19" s="101"/>
      <c r="E19" s="12"/>
      <c r="F19" s="4" t="s">
        <v>18</v>
      </c>
      <c r="G19" s="93" t="s">
        <v>27</v>
      </c>
      <c r="H19" s="95"/>
      <c r="I19" s="95"/>
      <c r="J19" s="95"/>
      <c r="K19" s="95"/>
      <c r="L19" s="95"/>
      <c r="M19" s="95"/>
      <c r="N19" s="95"/>
      <c r="O19" s="95"/>
      <c r="P19" s="96"/>
    </row>
    <row r="20" spans="2:16" s="1" customFormat="1" ht="12.75">
      <c r="B20" s="102"/>
      <c r="C20" s="103"/>
      <c r="D20" s="104"/>
      <c r="E20" s="13" t="s">
        <v>17</v>
      </c>
      <c r="F20" s="4" t="s">
        <v>19</v>
      </c>
      <c r="G20" s="93" t="s">
        <v>81</v>
      </c>
      <c r="H20" s="94"/>
      <c r="I20" s="93" t="s">
        <v>82</v>
      </c>
      <c r="J20" s="94"/>
      <c r="K20" s="93" t="s">
        <v>83</v>
      </c>
      <c r="L20" s="94"/>
      <c r="M20" s="93" t="s">
        <v>106</v>
      </c>
      <c r="N20" s="94"/>
      <c r="O20" s="93" t="s">
        <v>107</v>
      </c>
      <c r="P20" s="94"/>
    </row>
    <row r="21" spans="2:16" s="1" customFormat="1" ht="12.75">
      <c r="B21" s="105"/>
      <c r="C21" s="106"/>
      <c r="D21" s="107"/>
      <c r="E21" s="14"/>
      <c r="F21" s="10"/>
      <c r="G21" s="18" t="s">
        <v>0</v>
      </c>
      <c r="H21" s="18" t="s">
        <v>26</v>
      </c>
      <c r="I21" s="18" t="s">
        <v>0</v>
      </c>
      <c r="J21" s="18" t="s">
        <v>26</v>
      </c>
      <c r="K21" s="18" t="s">
        <v>0</v>
      </c>
      <c r="L21" s="18" t="s">
        <v>26</v>
      </c>
      <c r="M21" s="18" t="s">
        <v>0</v>
      </c>
      <c r="N21" s="18" t="s">
        <v>26</v>
      </c>
      <c r="O21" s="18" t="s">
        <v>0</v>
      </c>
      <c r="P21" s="18" t="s">
        <v>26</v>
      </c>
    </row>
    <row r="22" spans="2:16" s="1" customFormat="1" ht="12.75">
      <c r="B22" s="108" t="s">
        <v>34</v>
      </c>
      <c r="C22" s="109"/>
      <c r="D22" s="110"/>
      <c r="E22" s="19"/>
      <c r="F22" s="66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2:16" s="1" customFormat="1" ht="12.75">
      <c r="B23" s="124" t="s">
        <v>42</v>
      </c>
      <c r="C23" s="125"/>
      <c r="D23" s="126"/>
      <c r="E23" s="48" t="s">
        <v>31</v>
      </c>
      <c r="F23" s="60">
        <f aca="true" t="shared" si="0" ref="F23:F36">F59*$F$40</f>
        <v>19.0669905</v>
      </c>
      <c r="G23" s="73">
        <v>8</v>
      </c>
      <c r="H23" s="60">
        <f>G23*F23</f>
        <v>152.535924</v>
      </c>
      <c r="I23" s="66"/>
      <c r="J23" s="66"/>
      <c r="K23" s="66"/>
      <c r="L23" s="66"/>
      <c r="M23" s="66"/>
      <c r="N23" s="66"/>
      <c r="O23" s="66"/>
      <c r="P23" s="66"/>
    </row>
    <row r="24" spans="2:16" s="1" customFormat="1" ht="12.75">
      <c r="B24" s="124" t="s">
        <v>55</v>
      </c>
      <c r="C24" s="125"/>
      <c r="D24" s="126"/>
      <c r="E24" s="48" t="s">
        <v>31</v>
      </c>
      <c r="F24" s="60">
        <f t="shared" si="0"/>
        <v>19.0669905</v>
      </c>
      <c r="G24" s="73">
        <v>2.5</v>
      </c>
      <c r="H24" s="60">
        <f aca="true" t="shared" si="1" ref="H24:H32">G24*F24</f>
        <v>47.66747625</v>
      </c>
      <c r="I24" s="66"/>
      <c r="J24" s="66"/>
      <c r="K24" s="66"/>
      <c r="L24" s="66"/>
      <c r="M24" s="66"/>
      <c r="N24" s="66"/>
      <c r="O24" s="66"/>
      <c r="P24" s="66"/>
    </row>
    <row r="25" spans="2:16" s="1" customFormat="1" ht="12.75">
      <c r="B25" s="124" t="s">
        <v>43</v>
      </c>
      <c r="C25" s="125"/>
      <c r="D25" s="126"/>
      <c r="E25" s="48" t="s">
        <v>31</v>
      </c>
      <c r="F25" s="60">
        <f t="shared" si="0"/>
        <v>19.0669905</v>
      </c>
      <c r="G25" s="73">
        <v>9</v>
      </c>
      <c r="H25" s="60">
        <f>G25*F25</f>
        <v>171.6029145</v>
      </c>
      <c r="I25" s="66"/>
      <c r="J25" s="66"/>
      <c r="K25" s="66"/>
      <c r="L25" s="66"/>
      <c r="M25" s="66"/>
      <c r="N25" s="66"/>
      <c r="O25" s="66"/>
      <c r="P25" s="66"/>
    </row>
    <row r="26" spans="2:16" s="1" customFormat="1" ht="12.75">
      <c r="B26" s="124" t="s">
        <v>44</v>
      </c>
      <c r="C26" s="125"/>
      <c r="D26" s="126"/>
      <c r="E26" s="48" t="s">
        <v>31</v>
      </c>
      <c r="F26" s="60">
        <f t="shared" si="0"/>
        <v>19.0669905</v>
      </c>
      <c r="G26" s="73">
        <v>1</v>
      </c>
      <c r="H26" s="60">
        <f t="shared" si="1"/>
        <v>19.0669905</v>
      </c>
      <c r="I26" s="66"/>
      <c r="J26" s="66"/>
      <c r="K26" s="66"/>
      <c r="L26" s="66"/>
      <c r="M26" s="66"/>
      <c r="N26" s="66"/>
      <c r="O26" s="66"/>
      <c r="P26" s="66"/>
    </row>
    <row r="27" spans="2:16" s="1" customFormat="1" ht="12.75">
      <c r="B27" s="124" t="s">
        <v>45</v>
      </c>
      <c r="C27" s="125"/>
      <c r="D27" s="126"/>
      <c r="E27" s="48" t="s">
        <v>31</v>
      </c>
      <c r="F27" s="60">
        <f t="shared" si="0"/>
        <v>19.0669905</v>
      </c>
      <c r="G27" s="73">
        <v>2</v>
      </c>
      <c r="H27" s="60">
        <f t="shared" si="1"/>
        <v>38.133981</v>
      </c>
      <c r="I27" s="66"/>
      <c r="J27" s="66"/>
      <c r="K27" s="66"/>
      <c r="L27" s="66"/>
      <c r="M27" s="66"/>
      <c r="N27" s="66"/>
      <c r="O27" s="66"/>
      <c r="P27" s="66"/>
    </row>
    <row r="28" spans="2:16" s="1" customFormat="1" ht="12.75">
      <c r="B28" s="124" t="s">
        <v>47</v>
      </c>
      <c r="C28" s="125"/>
      <c r="D28" s="126"/>
      <c r="E28" s="48" t="s">
        <v>31</v>
      </c>
      <c r="F28" s="60">
        <f t="shared" si="0"/>
        <v>19.0669905</v>
      </c>
      <c r="G28" s="73">
        <v>7</v>
      </c>
      <c r="H28" s="60">
        <f t="shared" si="1"/>
        <v>133.4689335</v>
      </c>
      <c r="I28" s="66"/>
      <c r="J28" s="66"/>
      <c r="K28" s="66"/>
      <c r="L28" s="66"/>
      <c r="M28" s="66"/>
      <c r="N28" s="66"/>
      <c r="O28" s="66"/>
      <c r="P28" s="66"/>
    </row>
    <row r="29" spans="2:16" s="1" customFormat="1" ht="12.75">
      <c r="B29" s="124" t="s">
        <v>53</v>
      </c>
      <c r="C29" s="125"/>
      <c r="D29" s="126"/>
      <c r="E29" s="48" t="s">
        <v>31</v>
      </c>
      <c r="F29" s="60">
        <f t="shared" si="0"/>
        <v>33.896872</v>
      </c>
      <c r="G29" s="73">
        <v>2</v>
      </c>
      <c r="H29" s="60">
        <f>G29*F29</f>
        <v>67.793744</v>
      </c>
      <c r="I29" s="66">
        <v>1</v>
      </c>
      <c r="J29" s="60">
        <f>I29*F29</f>
        <v>33.896872</v>
      </c>
      <c r="K29" s="66">
        <v>1</v>
      </c>
      <c r="L29" s="60">
        <f>K29*F29</f>
        <v>33.896872</v>
      </c>
      <c r="M29" s="66">
        <v>3</v>
      </c>
      <c r="N29" s="60">
        <f>M29*F29</f>
        <v>101.690616</v>
      </c>
      <c r="O29" s="66">
        <v>1</v>
      </c>
      <c r="P29" s="60">
        <f>O29*F29</f>
        <v>33.896872</v>
      </c>
    </row>
    <row r="30" spans="2:16" s="1" customFormat="1" ht="12.75">
      <c r="B30" s="98" t="s">
        <v>59</v>
      </c>
      <c r="C30" s="98"/>
      <c r="D30" s="98"/>
      <c r="E30" s="48" t="s">
        <v>31</v>
      </c>
      <c r="F30" s="60">
        <f t="shared" si="0"/>
        <v>19.0669905</v>
      </c>
      <c r="G30" s="73">
        <v>8</v>
      </c>
      <c r="H30" s="60">
        <f t="shared" si="1"/>
        <v>152.535924</v>
      </c>
      <c r="I30" s="66">
        <v>2</v>
      </c>
      <c r="J30" s="60">
        <f>I30*F30</f>
        <v>38.133981</v>
      </c>
      <c r="K30" s="66"/>
      <c r="L30" s="60"/>
      <c r="M30" s="66"/>
      <c r="N30" s="60"/>
      <c r="O30" s="66"/>
      <c r="P30" s="66"/>
    </row>
    <row r="31" spans="2:16" s="1" customFormat="1" ht="12.75">
      <c r="B31" s="124" t="s">
        <v>110</v>
      </c>
      <c r="C31" s="125"/>
      <c r="D31" s="126"/>
      <c r="E31" s="48" t="s">
        <v>31</v>
      </c>
      <c r="F31" s="60">
        <f t="shared" si="0"/>
        <v>19.0669905</v>
      </c>
      <c r="G31" s="73">
        <v>5</v>
      </c>
      <c r="H31" s="60">
        <f t="shared" si="1"/>
        <v>95.3349525</v>
      </c>
      <c r="I31" s="66">
        <v>5</v>
      </c>
      <c r="J31" s="60">
        <f>I31*F31</f>
        <v>95.3349525</v>
      </c>
      <c r="K31" s="66"/>
      <c r="L31" s="60"/>
      <c r="M31" s="66"/>
      <c r="N31" s="60"/>
      <c r="O31" s="66"/>
      <c r="P31" s="66"/>
    </row>
    <row r="32" spans="2:16" s="1" customFormat="1" ht="12.75">
      <c r="B32" s="124" t="s">
        <v>60</v>
      </c>
      <c r="C32" s="125"/>
      <c r="D32" s="126"/>
      <c r="E32" s="48" t="s">
        <v>31</v>
      </c>
      <c r="F32" s="60">
        <f t="shared" si="0"/>
        <v>19.0669905</v>
      </c>
      <c r="G32" s="73">
        <v>5</v>
      </c>
      <c r="H32" s="60">
        <f t="shared" si="1"/>
        <v>95.3349525</v>
      </c>
      <c r="I32" s="66">
        <v>3</v>
      </c>
      <c r="J32" s="60">
        <f>I32*F32</f>
        <v>57.200971499999994</v>
      </c>
      <c r="K32" s="66">
        <v>3</v>
      </c>
      <c r="L32" s="60">
        <f>K32*F32</f>
        <v>57.200971499999994</v>
      </c>
      <c r="M32" s="66">
        <v>9</v>
      </c>
      <c r="N32" s="60">
        <f>M32*F32</f>
        <v>171.6029145</v>
      </c>
      <c r="O32" s="66"/>
      <c r="P32" s="66"/>
    </row>
    <row r="33" spans="2:16" s="1" customFormat="1" ht="12.75">
      <c r="B33" s="124" t="s">
        <v>108</v>
      </c>
      <c r="C33" s="125"/>
      <c r="D33" s="126"/>
      <c r="E33" s="48" t="s">
        <v>31</v>
      </c>
      <c r="F33" s="60">
        <f t="shared" si="0"/>
        <v>19.0669905</v>
      </c>
      <c r="G33" s="73"/>
      <c r="H33" s="66"/>
      <c r="I33" s="66"/>
      <c r="J33" s="66"/>
      <c r="K33" s="66"/>
      <c r="L33" s="66"/>
      <c r="M33" s="66"/>
      <c r="N33" s="66"/>
      <c r="O33" s="66">
        <v>15</v>
      </c>
      <c r="P33" s="60">
        <f>O33*F33</f>
        <v>286.0048575</v>
      </c>
    </row>
    <row r="34" spans="2:16" s="1" customFormat="1" ht="12.75">
      <c r="B34" s="124" t="s">
        <v>62</v>
      </c>
      <c r="C34" s="125"/>
      <c r="D34" s="126"/>
      <c r="E34" s="48" t="s">
        <v>31</v>
      </c>
      <c r="F34" s="60">
        <f t="shared" si="0"/>
        <v>19.0669905</v>
      </c>
      <c r="G34" s="73"/>
      <c r="H34" s="66"/>
      <c r="I34" s="66"/>
      <c r="J34" s="66"/>
      <c r="K34" s="66"/>
      <c r="L34" s="66"/>
      <c r="M34" s="66"/>
      <c r="N34" s="66"/>
      <c r="O34" s="66">
        <v>19</v>
      </c>
      <c r="P34" s="60">
        <f>O34*F34</f>
        <v>362.27281949999997</v>
      </c>
    </row>
    <row r="35" spans="2:16" s="1" customFormat="1" ht="12.75">
      <c r="B35" s="124" t="s">
        <v>63</v>
      </c>
      <c r="C35" s="125"/>
      <c r="D35" s="126"/>
      <c r="E35" s="48" t="s">
        <v>31</v>
      </c>
      <c r="F35" s="60">
        <f t="shared" si="0"/>
        <v>19.0669905</v>
      </c>
      <c r="G35" s="73"/>
      <c r="H35" s="66"/>
      <c r="I35" s="66"/>
      <c r="J35" s="66"/>
      <c r="K35" s="66"/>
      <c r="L35" s="66"/>
      <c r="M35" s="66"/>
      <c r="N35" s="66"/>
      <c r="O35" s="66">
        <v>22</v>
      </c>
      <c r="P35" s="60">
        <f>O35*F35</f>
        <v>419.473791</v>
      </c>
    </row>
    <row r="36" spans="2:16" s="1" customFormat="1" ht="12.75">
      <c r="B36" s="127" t="s">
        <v>64</v>
      </c>
      <c r="C36" s="128"/>
      <c r="D36" s="129"/>
      <c r="E36" s="28" t="s">
        <v>7</v>
      </c>
      <c r="F36" s="60">
        <f t="shared" si="0"/>
        <v>10.1690616</v>
      </c>
      <c r="G36" s="71"/>
      <c r="H36" s="61"/>
      <c r="I36" s="62"/>
      <c r="J36" s="62"/>
      <c r="K36" s="62"/>
      <c r="L36" s="62"/>
      <c r="M36" s="62"/>
      <c r="N36" s="62"/>
      <c r="O36" s="62">
        <f>M1</f>
        <v>220</v>
      </c>
      <c r="P36" s="61">
        <f>O36*F36</f>
        <v>2237.1935519999997</v>
      </c>
    </row>
    <row r="37" spans="2:16" s="1" customFormat="1" ht="12.75">
      <c r="B37" s="122" t="s">
        <v>32</v>
      </c>
      <c r="C37" s="122"/>
      <c r="D37" s="122"/>
      <c r="E37" s="32" t="s">
        <v>69</v>
      </c>
      <c r="F37" s="64"/>
      <c r="G37" s="64"/>
      <c r="H37" s="63">
        <f>SUM(H23:H36)</f>
        <v>973.47579275</v>
      </c>
      <c r="I37" s="64"/>
      <c r="J37" s="63">
        <f>SUM(J23:J36)</f>
        <v>224.566777</v>
      </c>
      <c r="K37" s="64"/>
      <c r="L37" s="63">
        <f>SUM(L23:L36)</f>
        <v>91.0978435</v>
      </c>
      <c r="M37" s="64"/>
      <c r="N37" s="63">
        <f>SUM(N23:N36)</f>
        <v>273.2935305</v>
      </c>
      <c r="O37" s="64"/>
      <c r="P37" s="63">
        <f>SUM(P23:P36)</f>
        <v>3338.8418919999995</v>
      </c>
    </row>
    <row r="38" spans="2:16" s="1" customFormat="1" ht="12.75">
      <c r="B38" s="123" t="s">
        <v>5</v>
      </c>
      <c r="C38" s="123"/>
      <c r="D38" s="123"/>
      <c r="E38" s="58" t="s">
        <v>69</v>
      </c>
      <c r="F38" s="68"/>
      <c r="G38" s="68"/>
      <c r="H38" s="69">
        <f>H17+H37</f>
        <v>1288.3518872651</v>
      </c>
      <c r="I38" s="68"/>
      <c r="J38" s="69">
        <f>J17+J37</f>
        <v>224.566777</v>
      </c>
      <c r="K38" s="68"/>
      <c r="L38" s="69">
        <f>L37+L17</f>
        <v>91.0978435</v>
      </c>
      <c r="M38" s="68"/>
      <c r="N38" s="69">
        <f>N37+N17</f>
        <v>273.2935305</v>
      </c>
      <c r="O38" s="68"/>
      <c r="P38" s="69">
        <f>P37+P17</f>
        <v>3338.8418919999995</v>
      </c>
    </row>
    <row r="39" spans="2:16" s="1" customFormat="1" ht="12.75">
      <c r="B39" s="1" t="s">
        <v>52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2:16" s="1" customFormat="1" ht="12.75">
      <c r="B40" s="42"/>
      <c r="C40" s="43"/>
      <c r="D40" s="30"/>
      <c r="E40" s="54" t="s">
        <v>65</v>
      </c>
      <c r="F40" s="57">
        <v>0.4237109</v>
      </c>
      <c r="G40" s="55" t="s">
        <v>66</v>
      </c>
      <c r="H40" s="1" t="s">
        <v>103</v>
      </c>
      <c r="I40" s="2"/>
      <c r="J40" s="2"/>
      <c r="K40" s="2"/>
      <c r="L40" s="2"/>
      <c r="M40" s="2"/>
      <c r="N40" s="2"/>
      <c r="O40" s="2"/>
      <c r="P40" s="2"/>
    </row>
    <row r="41" spans="2:6" ht="12.75">
      <c r="B41" s="130" t="s">
        <v>16</v>
      </c>
      <c r="C41" s="131"/>
      <c r="D41" s="132"/>
      <c r="E41" s="119" t="s">
        <v>17</v>
      </c>
      <c r="F41" s="116" t="s">
        <v>68</v>
      </c>
    </row>
    <row r="42" spans="2:6" ht="12.75">
      <c r="B42" s="133"/>
      <c r="C42" s="134"/>
      <c r="D42" s="135"/>
      <c r="E42" s="120"/>
      <c r="F42" s="117"/>
    </row>
    <row r="43" spans="2:6" ht="12.75">
      <c r="B43" s="133"/>
      <c r="C43" s="134"/>
      <c r="D43" s="135"/>
      <c r="E43" s="120"/>
      <c r="F43" s="117"/>
    </row>
    <row r="44" spans="2:6" ht="12.75">
      <c r="B44" s="136" t="s">
        <v>33</v>
      </c>
      <c r="C44" s="137"/>
      <c r="D44" s="138"/>
      <c r="E44" s="121"/>
      <c r="F44" s="118"/>
    </row>
    <row r="45" spans="2:6" ht="12.75">
      <c r="B45" s="98" t="s">
        <v>101</v>
      </c>
      <c r="C45" s="98"/>
      <c r="D45" s="98"/>
      <c r="E45" s="21" t="s">
        <v>8</v>
      </c>
      <c r="F45" s="56">
        <v>0.35</v>
      </c>
    </row>
    <row r="46" spans="2:6" ht="12.75">
      <c r="B46" s="98" t="s">
        <v>40</v>
      </c>
      <c r="C46" s="98"/>
      <c r="D46" s="98"/>
      <c r="E46" s="21" t="s">
        <v>9</v>
      </c>
      <c r="F46" s="56">
        <v>156.5</v>
      </c>
    </row>
    <row r="47" spans="2:6" ht="12.75">
      <c r="B47" s="98" t="s">
        <v>36</v>
      </c>
      <c r="C47" s="98"/>
      <c r="D47" s="98"/>
      <c r="E47" s="21"/>
      <c r="F47" s="56"/>
    </row>
    <row r="48" spans="2:6" ht="12.75">
      <c r="B48" s="98" t="s">
        <v>37</v>
      </c>
      <c r="C48" s="98"/>
      <c r="D48" s="98"/>
      <c r="E48" s="21" t="s">
        <v>2</v>
      </c>
      <c r="F48" s="56">
        <v>4.29</v>
      </c>
    </row>
    <row r="49" spans="2:6" ht="12.75">
      <c r="B49" s="98" t="s">
        <v>38</v>
      </c>
      <c r="C49" s="98"/>
      <c r="D49" s="98"/>
      <c r="E49" s="21" t="s">
        <v>2</v>
      </c>
      <c r="F49" s="56">
        <v>2.35</v>
      </c>
    </row>
    <row r="50" spans="2:6" ht="12.75">
      <c r="B50" s="98" t="s">
        <v>39</v>
      </c>
      <c r="C50" s="98"/>
      <c r="D50" s="98"/>
      <c r="E50" s="21" t="s">
        <v>2</v>
      </c>
      <c r="F50" s="56">
        <v>2.34</v>
      </c>
    </row>
    <row r="51" spans="2:6" ht="12.75">
      <c r="B51" s="98" t="s">
        <v>53</v>
      </c>
      <c r="C51" s="98"/>
      <c r="D51" s="98"/>
      <c r="E51" s="21" t="s">
        <v>2</v>
      </c>
      <c r="F51" s="56">
        <v>9.15</v>
      </c>
    </row>
    <row r="52" spans="2:6" ht="12.75">
      <c r="B52" s="98" t="s">
        <v>54</v>
      </c>
      <c r="C52" s="98"/>
      <c r="D52" s="98"/>
      <c r="E52" s="21" t="s">
        <v>2</v>
      </c>
      <c r="F52" s="56">
        <v>145.37</v>
      </c>
    </row>
    <row r="53" spans="2:6" s="47" customFormat="1" ht="12.75">
      <c r="B53" s="52"/>
      <c r="C53" s="52"/>
      <c r="D53" s="52"/>
      <c r="E53" s="33"/>
      <c r="F53" s="41"/>
    </row>
    <row r="54" spans="2:6" ht="12.75">
      <c r="B54" s="46"/>
      <c r="C54" s="45"/>
      <c r="D54" s="45"/>
      <c r="E54" s="4"/>
      <c r="F54" s="2"/>
    </row>
    <row r="55" spans="2:6" ht="12.75">
      <c r="B55" s="130" t="s">
        <v>16</v>
      </c>
      <c r="C55" s="131"/>
      <c r="D55" s="132"/>
      <c r="E55" s="119" t="s">
        <v>17</v>
      </c>
      <c r="F55" s="116" t="s">
        <v>68</v>
      </c>
    </row>
    <row r="56" spans="2:6" ht="12.75">
      <c r="B56" s="133"/>
      <c r="C56" s="134"/>
      <c r="D56" s="135"/>
      <c r="E56" s="120"/>
      <c r="F56" s="117"/>
    </row>
    <row r="57" spans="2:6" ht="12.75">
      <c r="B57" s="133"/>
      <c r="C57" s="134"/>
      <c r="D57" s="135"/>
      <c r="E57" s="120"/>
      <c r="F57" s="117"/>
    </row>
    <row r="58" spans="2:6" ht="12.75">
      <c r="B58" s="136" t="s">
        <v>34</v>
      </c>
      <c r="C58" s="137"/>
      <c r="D58" s="138"/>
      <c r="E58" s="121"/>
      <c r="F58" s="118"/>
    </row>
    <row r="59" spans="2:6" ht="12.75">
      <c r="B59" s="98" t="s">
        <v>42</v>
      </c>
      <c r="C59" s="98"/>
      <c r="D59" s="98"/>
      <c r="E59" s="21" t="s">
        <v>3</v>
      </c>
      <c r="F59" s="56">
        <v>45</v>
      </c>
    </row>
    <row r="60" spans="2:6" ht="12.75">
      <c r="B60" s="98" t="s">
        <v>55</v>
      </c>
      <c r="C60" s="98"/>
      <c r="D60" s="98"/>
      <c r="E60" s="21" t="s">
        <v>3</v>
      </c>
      <c r="F60" s="56">
        <v>45</v>
      </c>
    </row>
    <row r="61" spans="2:6" ht="12.75">
      <c r="B61" s="98" t="s">
        <v>43</v>
      </c>
      <c r="C61" s="98"/>
      <c r="D61" s="98"/>
      <c r="E61" s="21" t="s">
        <v>3</v>
      </c>
      <c r="F61" s="56">
        <v>45</v>
      </c>
    </row>
    <row r="62" spans="2:6" ht="12.75">
      <c r="B62" s="98" t="s">
        <v>44</v>
      </c>
      <c r="C62" s="98"/>
      <c r="D62" s="98"/>
      <c r="E62" s="21" t="s">
        <v>3</v>
      </c>
      <c r="F62" s="56">
        <v>45</v>
      </c>
    </row>
    <row r="63" spans="2:6" ht="12.75">
      <c r="B63" s="98" t="s">
        <v>45</v>
      </c>
      <c r="C63" s="98"/>
      <c r="D63" s="98"/>
      <c r="E63" s="21" t="s">
        <v>3</v>
      </c>
      <c r="F63" s="56">
        <v>45</v>
      </c>
    </row>
    <row r="64" spans="2:6" ht="12.75">
      <c r="B64" s="98" t="s">
        <v>47</v>
      </c>
      <c r="C64" s="98"/>
      <c r="D64" s="98"/>
      <c r="E64" s="21" t="s">
        <v>3</v>
      </c>
      <c r="F64" s="56">
        <v>45</v>
      </c>
    </row>
    <row r="65" spans="2:6" ht="12.75">
      <c r="B65" s="98" t="s">
        <v>53</v>
      </c>
      <c r="C65" s="98"/>
      <c r="D65" s="98"/>
      <c r="E65" s="21" t="s">
        <v>3</v>
      </c>
      <c r="F65" s="56">
        <v>80</v>
      </c>
    </row>
    <row r="66" spans="2:6" ht="12.75">
      <c r="B66" s="98" t="s">
        <v>10</v>
      </c>
      <c r="C66" s="98"/>
      <c r="D66" s="98"/>
      <c r="E66" s="21" t="s">
        <v>3</v>
      </c>
      <c r="F66" s="56">
        <v>45</v>
      </c>
    </row>
    <row r="67" spans="2:6" ht="12.75">
      <c r="B67" s="98" t="s">
        <v>51</v>
      </c>
      <c r="C67" s="98"/>
      <c r="D67" s="98"/>
      <c r="E67" s="21" t="s">
        <v>3</v>
      </c>
      <c r="F67" s="56">
        <v>45</v>
      </c>
    </row>
    <row r="68" spans="2:6" ht="12.75">
      <c r="B68" s="98" t="s">
        <v>60</v>
      </c>
      <c r="C68" s="98"/>
      <c r="D68" s="98"/>
      <c r="E68" s="21" t="s">
        <v>3</v>
      </c>
      <c r="F68" s="56">
        <v>45</v>
      </c>
    </row>
    <row r="69" spans="2:6" ht="12.75">
      <c r="B69" s="98" t="s">
        <v>61</v>
      </c>
      <c r="C69" s="98"/>
      <c r="D69" s="98"/>
      <c r="E69" s="21" t="s">
        <v>3</v>
      </c>
      <c r="F69" s="56">
        <v>45</v>
      </c>
    </row>
    <row r="70" spans="2:6" ht="12.75">
      <c r="B70" s="98" t="s">
        <v>62</v>
      </c>
      <c r="C70" s="98"/>
      <c r="D70" s="98"/>
      <c r="E70" s="21" t="s">
        <v>3</v>
      </c>
      <c r="F70" s="56">
        <v>45</v>
      </c>
    </row>
    <row r="71" spans="2:6" ht="12.75">
      <c r="B71" s="98" t="s">
        <v>63</v>
      </c>
      <c r="C71" s="98"/>
      <c r="D71" s="98"/>
      <c r="E71" s="21" t="s">
        <v>3</v>
      </c>
      <c r="F71" s="56">
        <v>45</v>
      </c>
    </row>
    <row r="72" spans="2:6" ht="12.75">
      <c r="B72" s="111" t="s">
        <v>64</v>
      </c>
      <c r="C72" s="111"/>
      <c r="D72" s="111"/>
      <c r="E72" s="28" t="s">
        <v>7</v>
      </c>
      <c r="F72" s="56">
        <v>24</v>
      </c>
    </row>
    <row r="73" spans="2:6" s="47" customFormat="1" ht="12.75">
      <c r="B73" s="52"/>
      <c r="C73" s="52"/>
      <c r="D73" s="52"/>
      <c r="E73" s="33"/>
      <c r="F73" s="40"/>
    </row>
    <row r="74" spans="2:6" s="47" customFormat="1" ht="12.75">
      <c r="B74" s="53"/>
      <c r="C74" s="53"/>
      <c r="D74" s="53"/>
      <c r="E74" s="33"/>
      <c r="F74" s="40"/>
    </row>
    <row r="75" spans="5:6" ht="12.75">
      <c r="E75" s="44"/>
      <c r="F75" s="44"/>
    </row>
    <row r="76" spans="5:6" ht="12.75">
      <c r="E76" s="44"/>
      <c r="F76" s="44"/>
    </row>
    <row r="77" spans="5:6" ht="12.75">
      <c r="E77" s="44"/>
      <c r="F77" s="44"/>
    </row>
    <row r="78" spans="5:6" ht="12.75">
      <c r="E78" s="44"/>
      <c r="F78" s="44"/>
    </row>
    <row r="79" spans="5:6" ht="12.75">
      <c r="E79" s="44"/>
      <c r="F79" s="44"/>
    </row>
    <row r="80" spans="5:6" ht="12.75">
      <c r="E80" s="44"/>
      <c r="F80" s="44"/>
    </row>
    <row r="81" spans="5:6" ht="12.75">
      <c r="E81" s="44"/>
      <c r="F81" s="44"/>
    </row>
    <row r="82" spans="5:6" ht="12.75">
      <c r="E82" s="44"/>
      <c r="F82" s="44"/>
    </row>
    <row r="83" spans="5:6" ht="12.75">
      <c r="E83" s="44"/>
      <c r="F83" s="44"/>
    </row>
    <row r="84" spans="5:6" ht="12.75">
      <c r="E84" s="44"/>
      <c r="F84" s="44"/>
    </row>
    <row r="85" spans="5:6" ht="12.75">
      <c r="E85" s="44"/>
      <c r="F85" s="44"/>
    </row>
    <row r="86" spans="5:6" ht="12.75">
      <c r="E86" s="44"/>
      <c r="F86" s="44"/>
    </row>
    <row r="87" spans="5:6" ht="12.75">
      <c r="E87" s="44"/>
      <c r="F87" s="44"/>
    </row>
  </sheetData>
  <sheetProtection sheet="1" objects="1" scenarios="1"/>
  <mergeCells count="71">
    <mergeCell ref="G20:H20"/>
    <mergeCell ref="I20:J20"/>
    <mergeCell ref="K20:L20"/>
    <mergeCell ref="O20:P20"/>
    <mergeCell ref="E41:E44"/>
    <mergeCell ref="F41:F44"/>
    <mergeCell ref="E55:E58"/>
    <mergeCell ref="F55:F58"/>
    <mergeCell ref="B69:D69"/>
    <mergeCell ref="B70:D70"/>
    <mergeCell ref="B61:D61"/>
    <mergeCell ref="B62:D62"/>
    <mergeCell ref="B63:D63"/>
    <mergeCell ref="B64:D64"/>
    <mergeCell ref="B71:D71"/>
    <mergeCell ref="B72:D72"/>
    <mergeCell ref="B65:D65"/>
    <mergeCell ref="B66:D66"/>
    <mergeCell ref="B67:D67"/>
    <mergeCell ref="B68:D68"/>
    <mergeCell ref="B55:D57"/>
    <mergeCell ref="B58:D58"/>
    <mergeCell ref="B59:D59"/>
    <mergeCell ref="B60:D60"/>
    <mergeCell ref="B50:D50"/>
    <mergeCell ref="B51:D51"/>
    <mergeCell ref="B52:D52"/>
    <mergeCell ref="B46:D46"/>
    <mergeCell ref="B47:D47"/>
    <mergeCell ref="B48:D48"/>
    <mergeCell ref="B49:D49"/>
    <mergeCell ref="B38:D38"/>
    <mergeCell ref="B41:D43"/>
    <mergeCell ref="B44:D44"/>
    <mergeCell ref="B45:D45"/>
    <mergeCell ref="B35:D35"/>
    <mergeCell ref="B36:D36"/>
    <mergeCell ref="B37:D37"/>
    <mergeCell ref="B30:D30"/>
    <mergeCell ref="B31:D31"/>
    <mergeCell ref="B32:D32"/>
    <mergeCell ref="B33:D33"/>
    <mergeCell ref="B29:D29"/>
    <mergeCell ref="B22:D22"/>
    <mergeCell ref="B23:D23"/>
    <mergeCell ref="B24:D24"/>
    <mergeCell ref="B25:D25"/>
    <mergeCell ref="B34:D34"/>
    <mergeCell ref="B12:D12"/>
    <mergeCell ref="B13:D13"/>
    <mergeCell ref="B14:D14"/>
    <mergeCell ref="B26:D26"/>
    <mergeCell ref="B27:D27"/>
    <mergeCell ref="B28:D28"/>
    <mergeCell ref="M20:N20"/>
    <mergeCell ref="G5:P5"/>
    <mergeCell ref="G19:P19"/>
    <mergeCell ref="G6:H6"/>
    <mergeCell ref="I6:J6"/>
    <mergeCell ref="B15:D15"/>
    <mergeCell ref="B16:D16"/>
    <mergeCell ref="B17:D17"/>
    <mergeCell ref="B19:D21"/>
    <mergeCell ref="B11:D11"/>
    <mergeCell ref="K6:L6"/>
    <mergeCell ref="O6:P6"/>
    <mergeCell ref="B5:D7"/>
    <mergeCell ref="B8:D8"/>
    <mergeCell ref="B9:D9"/>
    <mergeCell ref="B10:D10"/>
    <mergeCell ref="M6:N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B1:P9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9.28125" style="0" customWidth="1"/>
    <col min="4" max="4" width="15.7109375" style="0" customWidth="1"/>
  </cols>
  <sheetData>
    <row r="1" spans="2:14" s="2" customFormat="1" ht="15">
      <c r="B1" s="38" t="s">
        <v>11</v>
      </c>
      <c r="C1" s="3"/>
      <c r="K1" s="3" t="s">
        <v>12</v>
      </c>
      <c r="M1" s="2">
        <v>280</v>
      </c>
      <c r="N1" s="2" t="s">
        <v>70</v>
      </c>
    </row>
    <row r="2" spans="2:11" s="2" customFormat="1" ht="12.75">
      <c r="B2" s="3" t="s">
        <v>14</v>
      </c>
      <c r="C2" s="2" t="s">
        <v>15</v>
      </c>
      <c r="K2" s="3" t="s">
        <v>13</v>
      </c>
    </row>
    <row r="3" s="2" customFormat="1" ht="12.75">
      <c r="B3" s="3" t="s">
        <v>113</v>
      </c>
    </row>
    <row r="4" spans="2:16" s="2" customFormat="1" ht="12.75">
      <c r="B4" s="49" t="s">
        <v>102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s="1" customFormat="1" ht="12.75">
      <c r="B5" s="139" t="s">
        <v>67</v>
      </c>
      <c r="C5" s="139"/>
      <c r="D5" s="139"/>
      <c r="E5" s="25"/>
      <c r="F5" s="4" t="s">
        <v>18</v>
      </c>
      <c r="G5" s="93" t="s">
        <v>27</v>
      </c>
      <c r="H5" s="95"/>
      <c r="I5" s="95"/>
      <c r="J5" s="95"/>
      <c r="K5" s="95"/>
      <c r="L5" s="95"/>
      <c r="M5" s="95"/>
      <c r="N5" s="95"/>
      <c r="O5" s="95"/>
      <c r="P5" s="96"/>
    </row>
    <row r="6" spans="2:16" s="1" customFormat="1" ht="12.75">
      <c r="B6" s="139"/>
      <c r="C6" s="139"/>
      <c r="D6" s="139"/>
      <c r="E6" s="29" t="s">
        <v>17</v>
      </c>
      <c r="F6" s="4" t="s">
        <v>19</v>
      </c>
      <c r="G6" s="93" t="s">
        <v>81</v>
      </c>
      <c r="H6" s="94"/>
      <c r="I6" s="93" t="s">
        <v>82</v>
      </c>
      <c r="J6" s="94"/>
      <c r="K6" s="93" t="s">
        <v>83</v>
      </c>
      <c r="L6" s="94"/>
      <c r="M6" s="93" t="s">
        <v>106</v>
      </c>
      <c r="N6" s="94"/>
      <c r="O6" s="93" t="s">
        <v>107</v>
      </c>
      <c r="P6" s="94"/>
    </row>
    <row r="7" spans="2:16" s="1" customFormat="1" ht="12.75">
      <c r="B7" s="139"/>
      <c r="C7" s="139"/>
      <c r="D7" s="139"/>
      <c r="E7" s="11"/>
      <c r="F7" s="10"/>
      <c r="G7" s="18" t="s">
        <v>0</v>
      </c>
      <c r="H7" s="18" t="s">
        <v>26</v>
      </c>
      <c r="I7" s="18" t="s">
        <v>0</v>
      </c>
      <c r="J7" s="18" t="s">
        <v>26</v>
      </c>
      <c r="K7" s="18" t="s">
        <v>0</v>
      </c>
      <c r="L7" s="18" t="s">
        <v>26</v>
      </c>
      <c r="M7" s="18" t="s">
        <v>0</v>
      </c>
      <c r="N7" s="18" t="s">
        <v>26</v>
      </c>
      <c r="O7" s="18" t="s">
        <v>0</v>
      </c>
      <c r="P7" s="18" t="s">
        <v>26</v>
      </c>
    </row>
    <row r="8" spans="2:16" s="1" customFormat="1" ht="12.75">
      <c r="B8" s="115" t="s">
        <v>33</v>
      </c>
      <c r="C8" s="115"/>
      <c r="D8" s="115"/>
      <c r="E8" s="9"/>
      <c r="F8" s="19"/>
      <c r="G8" s="26"/>
      <c r="H8" s="26"/>
      <c r="I8" s="19"/>
      <c r="J8" s="19"/>
      <c r="K8" s="19"/>
      <c r="L8" s="19"/>
      <c r="M8" s="19"/>
      <c r="N8" s="19"/>
      <c r="O8" s="19"/>
      <c r="P8" s="19"/>
    </row>
    <row r="9" spans="2:16" s="1" customFormat="1" ht="12.75">
      <c r="B9" s="157" t="s">
        <v>101</v>
      </c>
      <c r="C9" s="158"/>
      <c r="D9" s="159"/>
      <c r="E9" s="48" t="s">
        <v>30</v>
      </c>
      <c r="F9" s="60">
        <f>F51*F46</f>
        <v>0.148298815</v>
      </c>
      <c r="G9" s="71">
        <v>1280</v>
      </c>
      <c r="H9" s="61">
        <f>G9*F9</f>
        <v>189.8224832</v>
      </c>
      <c r="I9" s="62"/>
      <c r="J9" s="62"/>
      <c r="K9" s="62"/>
      <c r="L9" s="62"/>
      <c r="M9" s="62"/>
      <c r="N9" s="62"/>
      <c r="O9" s="62"/>
      <c r="P9" s="62"/>
    </row>
    <row r="10" spans="2:16" s="1" customFormat="1" ht="12.75">
      <c r="B10" s="157" t="s">
        <v>40</v>
      </c>
      <c r="C10" s="158"/>
      <c r="D10" s="159"/>
      <c r="E10" s="48" t="s">
        <v>9</v>
      </c>
      <c r="F10" s="60">
        <f>F52*$F$46</f>
        <v>66.31075585</v>
      </c>
      <c r="G10" s="71">
        <v>1.17</v>
      </c>
      <c r="H10" s="61">
        <f aca="true" t="shared" si="0" ref="H10:H18">G10*F10</f>
        <v>77.5835843445</v>
      </c>
      <c r="I10" s="62"/>
      <c r="J10" s="62"/>
      <c r="K10" s="62"/>
      <c r="L10" s="62"/>
      <c r="M10" s="62"/>
      <c r="N10" s="62"/>
      <c r="O10" s="62"/>
      <c r="P10" s="62"/>
    </row>
    <row r="11" spans="2:16" s="1" customFormat="1" ht="12.75">
      <c r="B11" s="157" t="s">
        <v>36</v>
      </c>
      <c r="C11" s="158"/>
      <c r="D11" s="159"/>
      <c r="E11" s="48"/>
      <c r="F11" s="20"/>
      <c r="G11" s="71"/>
      <c r="H11" s="61"/>
      <c r="I11" s="62"/>
      <c r="J11" s="62"/>
      <c r="K11" s="62"/>
      <c r="L11" s="62"/>
      <c r="M11" s="62"/>
      <c r="N11" s="62"/>
      <c r="O11" s="62"/>
      <c r="P11" s="62"/>
    </row>
    <row r="12" spans="2:16" s="1" customFormat="1" ht="12.75">
      <c r="B12" s="157" t="s">
        <v>37</v>
      </c>
      <c r="C12" s="158"/>
      <c r="D12" s="159"/>
      <c r="E12" s="48" t="s">
        <v>2</v>
      </c>
      <c r="F12" s="60">
        <f aca="true" t="shared" si="1" ref="F12:F18">F54*$F$46</f>
        <v>1.817719761</v>
      </c>
      <c r="G12" s="71">
        <v>60</v>
      </c>
      <c r="H12" s="61">
        <f t="shared" si="0"/>
        <v>109.06318566</v>
      </c>
      <c r="I12" s="62"/>
      <c r="J12" s="62"/>
      <c r="K12" s="62"/>
      <c r="L12" s="62"/>
      <c r="M12" s="62"/>
      <c r="N12" s="62"/>
      <c r="O12" s="62"/>
      <c r="P12" s="62"/>
    </row>
    <row r="13" spans="2:16" s="1" customFormat="1" ht="12.75">
      <c r="B13" s="157" t="s">
        <v>38</v>
      </c>
      <c r="C13" s="158"/>
      <c r="D13" s="159"/>
      <c r="E13" s="48" t="s">
        <v>2</v>
      </c>
      <c r="F13" s="60">
        <f t="shared" si="1"/>
        <v>0.9957206150000001</v>
      </c>
      <c r="G13" s="71">
        <v>80</v>
      </c>
      <c r="H13" s="61">
        <f t="shared" si="0"/>
        <v>79.65764920000001</v>
      </c>
      <c r="I13" s="62"/>
      <c r="J13" s="62"/>
      <c r="K13" s="62"/>
      <c r="L13" s="62"/>
      <c r="M13" s="62"/>
      <c r="N13" s="62"/>
      <c r="O13" s="62"/>
      <c r="P13" s="62"/>
    </row>
    <row r="14" spans="2:16" s="1" customFormat="1" ht="12.75">
      <c r="B14" s="157" t="s">
        <v>39</v>
      </c>
      <c r="C14" s="158"/>
      <c r="D14" s="159"/>
      <c r="E14" s="48" t="s">
        <v>2</v>
      </c>
      <c r="F14" s="60">
        <f t="shared" si="1"/>
        <v>0.9914835059999999</v>
      </c>
      <c r="G14" s="71">
        <v>60</v>
      </c>
      <c r="H14" s="61">
        <f t="shared" si="0"/>
        <v>59.489010359999995</v>
      </c>
      <c r="I14" s="62"/>
      <c r="J14" s="62"/>
      <c r="K14" s="62"/>
      <c r="L14" s="62"/>
      <c r="M14" s="62"/>
      <c r="N14" s="62"/>
      <c r="O14" s="62"/>
      <c r="P14" s="62"/>
    </row>
    <row r="15" spans="2:16" s="1" customFormat="1" ht="12.75">
      <c r="B15" s="160" t="s">
        <v>105</v>
      </c>
      <c r="C15" s="161"/>
      <c r="D15" s="162"/>
      <c r="E15" s="48" t="s">
        <v>2</v>
      </c>
      <c r="F15" s="60">
        <f t="shared" si="1"/>
        <v>10.5927725</v>
      </c>
      <c r="G15" s="71">
        <v>6.4</v>
      </c>
      <c r="H15" s="61">
        <f t="shared" si="0"/>
        <v>67.793744</v>
      </c>
      <c r="I15" s="62">
        <v>2</v>
      </c>
      <c r="J15" s="61">
        <f>F15*I15</f>
        <v>21.185545</v>
      </c>
      <c r="K15" s="62">
        <v>1</v>
      </c>
      <c r="L15" s="61">
        <f>K15*F15</f>
        <v>10.5927725</v>
      </c>
      <c r="M15" s="62">
        <v>2</v>
      </c>
      <c r="N15" s="61">
        <f>M15*F15</f>
        <v>21.185545</v>
      </c>
      <c r="O15" s="62">
        <v>1</v>
      </c>
      <c r="P15" s="61">
        <f>O15*F15</f>
        <v>10.5927725</v>
      </c>
    </row>
    <row r="16" spans="2:16" s="1" customFormat="1" ht="12.75">
      <c r="B16" s="98" t="s">
        <v>86</v>
      </c>
      <c r="C16" s="98"/>
      <c r="D16" s="98"/>
      <c r="E16" s="48" t="s">
        <v>2</v>
      </c>
      <c r="F16" s="60">
        <f t="shared" si="1"/>
        <v>3.876954735</v>
      </c>
      <c r="G16" s="71">
        <v>5</v>
      </c>
      <c r="H16" s="61">
        <f t="shared" si="0"/>
        <v>19.384773674999998</v>
      </c>
      <c r="I16" s="62"/>
      <c r="J16" s="61"/>
      <c r="K16" s="62"/>
      <c r="L16" s="62"/>
      <c r="M16" s="62"/>
      <c r="N16" s="62"/>
      <c r="O16" s="62"/>
      <c r="P16" s="62"/>
    </row>
    <row r="17" spans="2:16" s="1" customFormat="1" ht="12.75">
      <c r="B17" s="98" t="s">
        <v>87</v>
      </c>
      <c r="C17" s="98"/>
      <c r="D17" s="98"/>
      <c r="E17" s="48" t="s">
        <v>2</v>
      </c>
      <c r="F17" s="60">
        <f t="shared" si="1"/>
        <v>61.594853533000006</v>
      </c>
      <c r="G17" s="71">
        <v>0.2</v>
      </c>
      <c r="H17" s="61">
        <f t="shared" si="0"/>
        <v>12.318970706600002</v>
      </c>
      <c r="I17" s="62"/>
      <c r="J17" s="61"/>
      <c r="K17" s="62"/>
      <c r="L17" s="62"/>
      <c r="M17" s="62"/>
      <c r="N17" s="62"/>
      <c r="O17" s="62"/>
      <c r="P17" s="62"/>
    </row>
    <row r="18" spans="2:16" s="1" customFormat="1" ht="12.75">
      <c r="B18" s="98" t="s">
        <v>41</v>
      </c>
      <c r="C18" s="98"/>
      <c r="D18" s="98"/>
      <c r="E18" s="48" t="s">
        <v>6</v>
      </c>
      <c r="F18" s="60">
        <f t="shared" si="1"/>
        <v>8.228465678000001</v>
      </c>
      <c r="G18" s="71">
        <v>8</v>
      </c>
      <c r="H18" s="61">
        <f t="shared" si="0"/>
        <v>65.82772542400001</v>
      </c>
      <c r="I18" s="62"/>
      <c r="J18" s="62"/>
      <c r="K18" s="62"/>
      <c r="L18" s="62"/>
      <c r="M18" s="62"/>
      <c r="N18" s="62"/>
      <c r="O18" s="62"/>
      <c r="P18" s="62"/>
    </row>
    <row r="19" spans="2:16" s="1" customFormat="1" ht="12.75">
      <c r="B19" s="112" t="s">
        <v>4</v>
      </c>
      <c r="C19" s="113"/>
      <c r="D19" s="114"/>
      <c r="E19" s="32" t="s">
        <v>69</v>
      </c>
      <c r="F19" s="27"/>
      <c r="G19" s="62"/>
      <c r="H19" s="63">
        <f>SUM(H9:H18)</f>
        <v>680.9411265701</v>
      </c>
      <c r="I19" s="64"/>
      <c r="J19" s="63">
        <f>SUM(J9:J18)</f>
        <v>21.185545</v>
      </c>
      <c r="K19" s="64"/>
      <c r="L19" s="63">
        <f>SUM(L9:L18)</f>
        <v>10.5927725</v>
      </c>
      <c r="M19" s="64"/>
      <c r="N19" s="63">
        <f>SUM(N9:N18)</f>
        <v>21.185545</v>
      </c>
      <c r="O19" s="64"/>
      <c r="P19" s="63">
        <f>SUM(P9:P18)</f>
        <v>10.5927725</v>
      </c>
    </row>
    <row r="20" spans="2:16" s="1" customFormat="1" ht="12.75">
      <c r="B20" s="3"/>
      <c r="C20" s="2"/>
      <c r="D20" s="2"/>
      <c r="E20" s="4"/>
      <c r="F20" s="2"/>
      <c r="G20" s="5"/>
      <c r="H20" s="6"/>
      <c r="I20" s="2"/>
      <c r="J20" s="2"/>
      <c r="K20" s="2"/>
      <c r="L20" s="2"/>
      <c r="M20" s="2"/>
      <c r="N20" s="2"/>
      <c r="O20" s="2"/>
      <c r="P20" s="2"/>
    </row>
    <row r="21" spans="2:16" s="1" customFormat="1" ht="12.75">
      <c r="B21" s="139" t="s">
        <v>67</v>
      </c>
      <c r="C21" s="139"/>
      <c r="D21" s="139"/>
      <c r="E21" s="24"/>
      <c r="F21" s="4" t="s">
        <v>18</v>
      </c>
      <c r="G21" s="93" t="s">
        <v>27</v>
      </c>
      <c r="H21" s="95"/>
      <c r="I21" s="95"/>
      <c r="J21" s="95"/>
      <c r="K21" s="95"/>
      <c r="L21" s="95"/>
      <c r="M21" s="95"/>
      <c r="N21" s="95"/>
      <c r="O21" s="95"/>
      <c r="P21" s="96"/>
    </row>
    <row r="22" spans="2:16" s="1" customFormat="1" ht="12.75">
      <c r="B22" s="139"/>
      <c r="C22" s="139"/>
      <c r="D22" s="139"/>
      <c r="E22" s="29" t="s">
        <v>17</v>
      </c>
      <c r="F22" s="4" t="s">
        <v>19</v>
      </c>
      <c r="G22" s="93" t="s">
        <v>81</v>
      </c>
      <c r="H22" s="94"/>
      <c r="I22" s="93" t="s">
        <v>82</v>
      </c>
      <c r="J22" s="94"/>
      <c r="K22" s="93" t="s">
        <v>83</v>
      </c>
      <c r="L22" s="94"/>
      <c r="M22" s="93" t="s">
        <v>106</v>
      </c>
      <c r="N22" s="94"/>
      <c r="O22" s="93" t="s">
        <v>107</v>
      </c>
      <c r="P22" s="94"/>
    </row>
    <row r="23" spans="2:16" s="1" customFormat="1" ht="12.75">
      <c r="B23" s="139"/>
      <c r="C23" s="139"/>
      <c r="D23" s="139"/>
      <c r="E23" s="11"/>
      <c r="F23" s="10"/>
      <c r="G23" s="18" t="s">
        <v>0</v>
      </c>
      <c r="H23" s="18" t="s">
        <v>26</v>
      </c>
      <c r="I23" s="18" t="s">
        <v>0</v>
      </c>
      <c r="J23" s="18" t="s">
        <v>26</v>
      </c>
      <c r="K23" s="18" t="s">
        <v>0</v>
      </c>
      <c r="L23" s="18" t="s">
        <v>26</v>
      </c>
      <c r="M23" s="18" t="s">
        <v>0</v>
      </c>
      <c r="N23" s="18" t="s">
        <v>26</v>
      </c>
      <c r="O23" s="18" t="s">
        <v>0</v>
      </c>
      <c r="P23" s="18" t="s">
        <v>26</v>
      </c>
    </row>
    <row r="24" spans="2:16" s="1" customFormat="1" ht="12.75">
      <c r="B24" s="115" t="s">
        <v>34</v>
      </c>
      <c r="C24" s="115"/>
      <c r="D24" s="115"/>
      <c r="E24" s="9"/>
      <c r="F24" s="19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2:16" s="1" customFormat="1" ht="12.75">
      <c r="B25" s="98" t="s">
        <v>42</v>
      </c>
      <c r="C25" s="98"/>
      <c r="D25" s="98"/>
      <c r="E25" s="48" t="s">
        <v>31</v>
      </c>
      <c r="F25" s="60">
        <f>F66*$F$46</f>
        <v>19.0669905</v>
      </c>
      <c r="G25" s="71">
        <v>10</v>
      </c>
      <c r="H25" s="61">
        <f>G25*F25</f>
        <v>190.669905</v>
      </c>
      <c r="I25" s="62"/>
      <c r="J25" s="62"/>
      <c r="K25" s="62"/>
      <c r="L25" s="62"/>
      <c r="M25" s="62"/>
      <c r="N25" s="62"/>
      <c r="O25" s="62"/>
      <c r="P25" s="62"/>
    </row>
    <row r="26" spans="2:16" s="1" customFormat="1" ht="12.75">
      <c r="B26" s="98" t="s">
        <v>56</v>
      </c>
      <c r="C26" s="98"/>
      <c r="D26" s="98"/>
      <c r="E26" s="48" t="s">
        <v>31</v>
      </c>
      <c r="F26" s="60">
        <f aca="true" t="shared" si="2" ref="F26:F42">F67*$F$46</f>
        <v>19.0669905</v>
      </c>
      <c r="G26" s="71">
        <v>2</v>
      </c>
      <c r="H26" s="61">
        <f aca="true" t="shared" si="3" ref="H26:H38">G26*F26</f>
        <v>38.133981</v>
      </c>
      <c r="I26" s="62"/>
      <c r="J26" s="62"/>
      <c r="K26" s="62"/>
      <c r="L26" s="62"/>
      <c r="M26" s="62"/>
      <c r="N26" s="62"/>
      <c r="O26" s="62"/>
      <c r="P26" s="62"/>
    </row>
    <row r="27" spans="2:16" s="1" customFormat="1" ht="12.75">
      <c r="B27" s="98" t="s">
        <v>55</v>
      </c>
      <c r="C27" s="98"/>
      <c r="D27" s="98"/>
      <c r="E27" s="48" t="s">
        <v>31</v>
      </c>
      <c r="F27" s="60">
        <f t="shared" si="2"/>
        <v>19.0669905</v>
      </c>
      <c r="G27" s="71">
        <v>1</v>
      </c>
      <c r="H27" s="61">
        <f t="shared" si="3"/>
        <v>19.0669905</v>
      </c>
      <c r="I27" s="62"/>
      <c r="J27" s="62"/>
      <c r="K27" s="62"/>
      <c r="L27" s="62"/>
      <c r="M27" s="62"/>
      <c r="N27" s="62"/>
      <c r="O27" s="62"/>
      <c r="P27" s="62"/>
    </row>
    <row r="28" spans="2:16" s="1" customFormat="1" ht="12.75">
      <c r="B28" s="98" t="s">
        <v>43</v>
      </c>
      <c r="C28" s="98"/>
      <c r="D28" s="98"/>
      <c r="E28" s="48" t="s">
        <v>31</v>
      </c>
      <c r="F28" s="60">
        <f t="shared" si="2"/>
        <v>19.0669905</v>
      </c>
      <c r="G28" s="71">
        <v>11</v>
      </c>
      <c r="H28" s="61">
        <f t="shared" si="3"/>
        <v>209.7368955</v>
      </c>
      <c r="I28" s="62"/>
      <c r="J28" s="62"/>
      <c r="K28" s="62"/>
      <c r="L28" s="62"/>
      <c r="M28" s="62"/>
      <c r="N28" s="62"/>
      <c r="O28" s="62"/>
      <c r="P28" s="62"/>
    </row>
    <row r="29" spans="2:16" s="1" customFormat="1" ht="12.75">
      <c r="B29" s="98" t="s">
        <v>44</v>
      </c>
      <c r="C29" s="98"/>
      <c r="D29" s="98"/>
      <c r="E29" s="48" t="s">
        <v>31</v>
      </c>
      <c r="F29" s="60">
        <f t="shared" si="2"/>
        <v>19.0669905</v>
      </c>
      <c r="G29" s="71">
        <v>2</v>
      </c>
      <c r="H29" s="61">
        <f t="shared" si="3"/>
        <v>38.133981</v>
      </c>
      <c r="I29" s="62"/>
      <c r="J29" s="62"/>
      <c r="K29" s="62"/>
      <c r="L29" s="62"/>
      <c r="M29" s="62"/>
      <c r="N29" s="62"/>
      <c r="O29" s="62"/>
      <c r="P29" s="62"/>
    </row>
    <row r="30" spans="2:16" s="1" customFormat="1" ht="12.75">
      <c r="B30" s="98" t="s">
        <v>45</v>
      </c>
      <c r="C30" s="98"/>
      <c r="D30" s="98"/>
      <c r="E30" s="48" t="s">
        <v>31</v>
      </c>
      <c r="F30" s="60">
        <f t="shared" si="2"/>
        <v>19.0669905</v>
      </c>
      <c r="G30" s="71">
        <v>4</v>
      </c>
      <c r="H30" s="61">
        <f t="shared" si="3"/>
        <v>76.267962</v>
      </c>
      <c r="I30" s="62"/>
      <c r="J30" s="62"/>
      <c r="K30" s="62"/>
      <c r="L30" s="62"/>
      <c r="M30" s="62"/>
      <c r="N30" s="62"/>
      <c r="O30" s="62"/>
      <c r="P30" s="62"/>
    </row>
    <row r="31" spans="2:16" s="1" customFormat="1" ht="12.75">
      <c r="B31" s="98" t="s">
        <v>46</v>
      </c>
      <c r="C31" s="98"/>
      <c r="D31" s="98"/>
      <c r="E31" s="48" t="s">
        <v>31</v>
      </c>
      <c r="F31" s="60">
        <f t="shared" si="2"/>
        <v>33.896872</v>
      </c>
      <c r="G31" s="71">
        <v>1</v>
      </c>
      <c r="H31" s="61">
        <f t="shared" si="3"/>
        <v>33.896872</v>
      </c>
      <c r="I31" s="62"/>
      <c r="J31" s="62"/>
      <c r="K31" s="62"/>
      <c r="L31" s="62"/>
      <c r="M31" s="62"/>
      <c r="N31" s="62"/>
      <c r="O31" s="62"/>
      <c r="P31" s="62"/>
    </row>
    <row r="32" spans="2:16" s="1" customFormat="1" ht="12.75">
      <c r="B32" s="98" t="s">
        <v>47</v>
      </c>
      <c r="C32" s="98"/>
      <c r="D32" s="98"/>
      <c r="E32" s="48" t="s">
        <v>31</v>
      </c>
      <c r="F32" s="60">
        <f t="shared" si="2"/>
        <v>19.0669905</v>
      </c>
      <c r="G32" s="71">
        <v>10</v>
      </c>
      <c r="H32" s="61">
        <f t="shared" si="3"/>
        <v>190.669905</v>
      </c>
      <c r="I32" s="62"/>
      <c r="J32" s="62"/>
      <c r="K32" s="62"/>
      <c r="L32" s="62"/>
      <c r="M32" s="62"/>
      <c r="N32" s="62"/>
      <c r="O32" s="62"/>
      <c r="P32" s="62"/>
    </row>
    <row r="33" spans="2:16" s="1" customFormat="1" ht="12.75">
      <c r="B33" s="98" t="s">
        <v>48</v>
      </c>
      <c r="C33" s="98"/>
      <c r="D33" s="98"/>
      <c r="E33" s="48" t="s">
        <v>31</v>
      </c>
      <c r="F33" s="60">
        <f t="shared" si="2"/>
        <v>19.0669905</v>
      </c>
      <c r="G33" s="71">
        <v>1</v>
      </c>
      <c r="H33" s="61">
        <f t="shared" si="3"/>
        <v>19.0669905</v>
      </c>
      <c r="I33" s="62"/>
      <c r="J33" s="62"/>
      <c r="K33" s="62"/>
      <c r="L33" s="62"/>
      <c r="M33" s="62"/>
      <c r="N33" s="62"/>
      <c r="O33" s="62"/>
      <c r="P33" s="62"/>
    </row>
    <row r="34" spans="2:16" s="1" customFormat="1" ht="12.75">
      <c r="B34" s="98" t="s">
        <v>53</v>
      </c>
      <c r="C34" s="98"/>
      <c r="D34" s="98"/>
      <c r="E34" s="48" t="s">
        <v>31</v>
      </c>
      <c r="F34" s="60">
        <f t="shared" si="2"/>
        <v>33.896872</v>
      </c>
      <c r="G34" s="71">
        <v>2.5</v>
      </c>
      <c r="H34" s="61">
        <f t="shared" si="3"/>
        <v>84.74218</v>
      </c>
      <c r="I34" s="62">
        <v>1.5</v>
      </c>
      <c r="J34" s="61">
        <f>I34*F34</f>
        <v>50.845308</v>
      </c>
      <c r="K34" s="62">
        <v>1.5</v>
      </c>
      <c r="L34" s="61">
        <f>K34*F34</f>
        <v>50.845308</v>
      </c>
      <c r="M34" s="62">
        <v>4</v>
      </c>
      <c r="N34" s="61">
        <f>M34*F34</f>
        <v>135.587488</v>
      </c>
      <c r="O34" s="62">
        <v>1.5</v>
      </c>
      <c r="P34" s="61">
        <f>O34*F34</f>
        <v>50.845308</v>
      </c>
    </row>
    <row r="35" spans="2:16" s="1" customFormat="1" ht="12.75">
      <c r="B35" s="98" t="s">
        <v>49</v>
      </c>
      <c r="C35" s="98"/>
      <c r="D35" s="98"/>
      <c r="E35" s="48" t="s">
        <v>31</v>
      </c>
      <c r="F35" s="60">
        <f t="shared" si="2"/>
        <v>33.896872</v>
      </c>
      <c r="G35" s="71">
        <v>1.5</v>
      </c>
      <c r="H35" s="61">
        <f t="shared" si="3"/>
        <v>50.845308</v>
      </c>
      <c r="I35" s="62"/>
      <c r="J35" s="61"/>
      <c r="K35" s="62"/>
      <c r="L35" s="61"/>
      <c r="M35" s="62"/>
      <c r="N35" s="61"/>
      <c r="O35" s="62"/>
      <c r="P35" s="61"/>
    </row>
    <row r="36" spans="2:16" s="1" customFormat="1" ht="12.75">
      <c r="B36" s="98" t="s">
        <v>50</v>
      </c>
      <c r="C36" s="98"/>
      <c r="D36" s="98"/>
      <c r="E36" s="48" t="s">
        <v>31</v>
      </c>
      <c r="F36" s="60">
        <f t="shared" si="2"/>
        <v>33.896872</v>
      </c>
      <c r="G36" s="71">
        <v>1</v>
      </c>
      <c r="H36" s="61">
        <f t="shared" si="3"/>
        <v>33.896872</v>
      </c>
      <c r="I36" s="62"/>
      <c r="J36" s="61"/>
      <c r="K36" s="62"/>
      <c r="L36" s="61"/>
      <c r="M36" s="62"/>
      <c r="N36" s="61"/>
      <c r="O36" s="62"/>
      <c r="P36" s="61"/>
    </row>
    <row r="37" spans="2:16" s="1" customFormat="1" ht="12.75">
      <c r="B37" s="98" t="s">
        <v>59</v>
      </c>
      <c r="C37" s="98"/>
      <c r="D37" s="98"/>
      <c r="E37" s="48" t="s">
        <v>31</v>
      </c>
      <c r="F37" s="60">
        <f t="shared" si="2"/>
        <v>19.0669905</v>
      </c>
      <c r="G37" s="71">
        <v>4</v>
      </c>
      <c r="H37" s="61">
        <f t="shared" si="3"/>
        <v>76.267962</v>
      </c>
      <c r="I37" s="62"/>
      <c r="J37" s="61"/>
      <c r="K37" s="62"/>
      <c r="L37" s="61"/>
      <c r="M37" s="62"/>
      <c r="N37" s="61"/>
      <c r="O37" s="62"/>
      <c r="P37" s="61"/>
    </row>
    <row r="38" spans="2:16" s="1" customFormat="1" ht="12.75">
      <c r="B38" s="98" t="s">
        <v>60</v>
      </c>
      <c r="C38" s="98"/>
      <c r="D38" s="98"/>
      <c r="E38" s="48" t="s">
        <v>31</v>
      </c>
      <c r="F38" s="60">
        <f t="shared" si="2"/>
        <v>19.0669905</v>
      </c>
      <c r="G38" s="71">
        <v>6</v>
      </c>
      <c r="H38" s="61">
        <f t="shared" si="3"/>
        <v>114.40194299999999</v>
      </c>
      <c r="I38" s="62">
        <v>4</v>
      </c>
      <c r="J38" s="61">
        <f>I38*F38</f>
        <v>76.267962</v>
      </c>
      <c r="K38" s="62">
        <v>4</v>
      </c>
      <c r="L38" s="61">
        <f>K38*F38</f>
        <v>76.267962</v>
      </c>
      <c r="M38" s="62">
        <v>11</v>
      </c>
      <c r="N38" s="61">
        <f>M38*F38</f>
        <v>209.7368955</v>
      </c>
      <c r="O38" s="62"/>
      <c r="P38" s="61"/>
    </row>
    <row r="39" spans="2:16" s="1" customFormat="1" ht="12.75">
      <c r="B39" s="98" t="s">
        <v>108</v>
      </c>
      <c r="C39" s="98"/>
      <c r="D39" s="98"/>
      <c r="E39" s="48" t="s">
        <v>31</v>
      </c>
      <c r="F39" s="60">
        <f t="shared" si="2"/>
        <v>19.0669905</v>
      </c>
      <c r="G39" s="71"/>
      <c r="H39" s="61"/>
      <c r="I39" s="62"/>
      <c r="J39" s="62"/>
      <c r="K39" s="62"/>
      <c r="L39" s="62"/>
      <c r="M39" s="62"/>
      <c r="N39" s="62"/>
      <c r="O39" s="62">
        <v>22</v>
      </c>
      <c r="P39" s="61">
        <f>O39*F39</f>
        <v>419.473791</v>
      </c>
    </row>
    <row r="40" spans="2:16" s="1" customFormat="1" ht="12.75">
      <c r="B40" s="98" t="s">
        <v>62</v>
      </c>
      <c r="C40" s="98"/>
      <c r="D40" s="98"/>
      <c r="E40" s="48" t="s">
        <v>31</v>
      </c>
      <c r="F40" s="60">
        <f t="shared" si="2"/>
        <v>19.0669905</v>
      </c>
      <c r="G40" s="71"/>
      <c r="H40" s="61"/>
      <c r="I40" s="62"/>
      <c r="J40" s="62"/>
      <c r="K40" s="62"/>
      <c r="L40" s="62"/>
      <c r="M40" s="62"/>
      <c r="N40" s="62"/>
      <c r="O40" s="62">
        <v>30</v>
      </c>
      <c r="P40" s="61">
        <f>O40*F40</f>
        <v>572.009715</v>
      </c>
    </row>
    <row r="41" spans="2:16" s="1" customFormat="1" ht="12.75">
      <c r="B41" s="98" t="s">
        <v>63</v>
      </c>
      <c r="C41" s="98"/>
      <c r="D41" s="98"/>
      <c r="E41" s="48" t="s">
        <v>31</v>
      </c>
      <c r="F41" s="60">
        <f t="shared" si="2"/>
        <v>19.0669905</v>
      </c>
      <c r="G41" s="71"/>
      <c r="H41" s="61"/>
      <c r="I41" s="62"/>
      <c r="J41" s="62"/>
      <c r="K41" s="62"/>
      <c r="L41" s="62"/>
      <c r="M41" s="62"/>
      <c r="N41" s="62"/>
      <c r="O41" s="62">
        <v>33</v>
      </c>
      <c r="P41" s="61">
        <f>O41*F41</f>
        <v>629.2106865</v>
      </c>
    </row>
    <row r="42" spans="2:16" s="1" customFormat="1" ht="12.75">
      <c r="B42" s="111" t="s">
        <v>64</v>
      </c>
      <c r="C42" s="111"/>
      <c r="D42" s="111"/>
      <c r="E42" s="50" t="s">
        <v>7</v>
      </c>
      <c r="F42" s="60">
        <f t="shared" si="2"/>
        <v>10.1690616</v>
      </c>
      <c r="G42" s="74"/>
      <c r="H42" s="61"/>
      <c r="I42" s="62"/>
      <c r="J42" s="62"/>
      <c r="K42" s="62"/>
      <c r="L42" s="62"/>
      <c r="M42" s="62"/>
      <c r="N42" s="62"/>
      <c r="O42" s="62">
        <f>M1</f>
        <v>280</v>
      </c>
      <c r="P42" s="61">
        <f>O42*F42</f>
        <v>2847.337248</v>
      </c>
    </row>
    <row r="43" spans="2:16" s="1" customFormat="1" ht="12.75">
      <c r="B43" s="122" t="s">
        <v>32</v>
      </c>
      <c r="C43" s="122"/>
      <c r="D43" s="122"/>
      <c r="E43" s="32" t="s">
        <v>69</v>
      </c>
      <c r="F43" s="34"/>
      <c r="G43" s="64"/>
      <c r="H43" s="63">
        <f>SUM(H25:H42)</f>
        <v>1175.7977475</v>
      </c>
      <c r="I43" s="64"/>
      <c r="J43" s="63">
        <f>SUM(J25:J42)</f>
        <v>127.11327</v>
      </c>
      <c r="K43" s="64"/>
      <c r="L43" s="63">
        <f>SUM(L25:L42)</f>
        <v>127.11327</v>
      </c>
      <c r="M43" s="64"/>
      <c r="N43" s="63">
        <f>SUM(N25:N42)</f>
        <v>345.3243835</v>
      </c>
      <c r="O43" s="64"/>
      <c r="P43" s="63">
        <f>SUM(P25:P42)</f>
        <v>4518.8767485</v>
      </c>
    </row>
    <row r="44" spans="2:16" s="1" customFormat="1" ht="12.75">
      <c r="B44" s="123" t="s">
        <v>5</v>
      </c>
      <c r="C44" s="123"/>
      <c r="D44" s="123"/>
      <c r="E44" s="58" t="s">
        <v>69</v>
      </c>
      <c r="F44" s="59"/>
      <c r="G44" s="68"/>
      <c r="H44" s="69">
        <f>H19+H43</f>
        <v>1856.7388740700999</v>
      </c>
      <c r="I44" s="68"/>
      <c r="J44" s="69">
        <f>J43+J19</f>
        <v>148.298815</v>
      </c>
      <c r="K44" s="68"/>
      <c r="L44" s="69">
        <f>L43+L19</f>
        <v>137.7060425</v>
      </c>
      <c r="M44" s="68"/>
      <c r="N44" s="69">
        <f>N43+N19</f>
        <v>366.5099285</v>
      </c>
      <c r="O44" s="68"/>
      <c r="P44" s="69">
        <f>P43+P19</f>
        <v>4529.469521</v>
      </c>
    </row>
    <row r="45" spans="2:16" s="1" customFormat="1" ht="12.75">
      <c r="B45" s="1" t="s">
        <v>52</v>
      </c>
      <c r="E45" s="2"/>
      <c r="F45" s="2"/>
      <c r="G45" s="5"/>
      <c r="H45" s="5"/>
      <c r="I45" s="2"/>
      <c r="J45" s="2"/>
      <c r="K45" s="2"/>
      <c r="L45" s="2"/>
      <c r="M45" s="2"/>
      <c r="N45" s="2"/>
      <c r="O45" s="2"/>
      <c r="P45" s="2"/>
    </row>
    <row r="46" spans="2:8" ht="12.75">
      <c r="B46" s="42"/>
      <c r="C46" s="43"/>
      <c r="D46" s="30"/>
      <c r="E46" s="54" t="s">
        <v>65</v>
      </c>
      <c r="F46" s="57">
        <v>0.4237109</v>
      </c>
      <c r="G46" s="55" t="s">
        <v>66</v>
      </c>
      <c r="H46" s="1" t="s">
        <v>103</v>
      </c>
    </row>
    <row r="47" spans="2:6" ht="12.75">
      <c r="B47" s="139" t="s">
        <v>67</v>
      </c>
      <c r="C47" s="139"/>
      <c r="D47" s="139"/>
      <c r="E47" s="119" t="s">
        <v>17</v>
      </c>
      <c r="F47" s="116" t="s">
        <v>68</v>
      </c>
    </row>
    <row r="48" spans="2:6" ht="12.75">
      <c r="B48" s="139"/>
      <c r="C48" s="139"/>
      <c r="D48" s="139"/>
      <c r="E48" s="120"/>
      <c r="F48" s="117"/>
    </row>
    <row r="49" spans="2:6" ht="12.75">
      <c r="B49" s="139"/>
      <c r="C49" s="139"/>
      <c r="D49" s="139"/>
      <c r="E49" s="120"/>
      <c r="F49" s="117"/>
    </row>
    <row r="50" spans="2:6" ht="12.75">
      <c r="B50" s="115" t="s">
        <v>33</v>
      </c>
      <c r="C50" s="115"/>
      <c r="D50" s="115"/>
      <c r="E50" s="121"/>
      <c r="F50" s="118"/>
    </row>
    <row r="51" spans="2:6" ht="12.75">
      <c r="B51" s="157" t="s">
        <v>101</v>
      </c>
      <c r="C51" s="158"/>
      <c r="D51" s="159"/>
      <c r="E51" s="48" t="s">
        <v>30</v>
      </c>
      <c r="F51" s="56">
        <v>0.35</v>
      </c>
    </row>
    <row r="52" spans="2:6" ht="12.75">
      <c r="B52" s="157" t="s">
        <v>40</v>
      </c>
      <c r="C52" s="158"/>
      <c r="D52" s="159"/>
      <c r="E52" s="48" t="s">
        <v>9</v>
      </c>
      <c r="F52" s="56">
        <v>156.5</v>
      </c>
    </row>
    <row r="53" spans="2:6" ht="12.75">
      <c r="B53" s="157" t="s">
        <v>36</v>
      </c>
      <c r="C53" s="158"/>
      <c r="D53" s="159"/>
      <c r="E53" s="48"/>
      <c r="F53" s="56"/>
    </row>
    <row r="54" spans="2:6" ht="12.75">
      <c r="B54" s="157" t="s">
        <v>37</v>
      </c>
      <c r="C54" s="158"/>
      <c r="D54" s="159"/>
      <c r="E54" s="48" t="s">
        <v>2</v>
      </c>
      <c r="F54" s="56">
        <v>4.29</v>
      </c>
    </row>
    <row r="55" spans="2:6" ht="12.75">
      <c r="B55" s="157" t="s">
        <v>38</v>
      </c>
      <c r="C55" s="158"/>
      <c r="D55" s="159"/>
      <c r="E55" s="48" t="s">
        <v>2</v>
      </c>
      <c r="F55" s="56">
        <v>2.35</v>
      </c>
    </row>
    <row r="56" spans="2:6" ht="12.75">
      <c r="B56" s="157" t="s">
        <v>39</v>
      </c>
      <c r="C56" s="158"/>
      <c r="D56" s="159"/>
      <c r="E56" s="48" t="s">
        <v>2</v>
      </c>
      <c r="F56" s="56">
        <v>2.34</v>
      </c>
    </row>
    <row r="57" spans="2:6" ht="12.75">
      <c r="B57" s="160" t="s">
        <v>105</v>
      </c>
      <c r="C57" s="161"/>
      <c r="D57" s="162"/>
      <c r="E57" s="48" t="s">
        <v>2</v>
      </c>
      <c r="F57" s="56">
        <v>25</v>
      </c>
    </row>
    <row r="58" spans="2:6" ht="12.75">
      <c r="B58" s="98" t="s">
        <v>86</v>
      </c>
      <c r="C58" s="98"/>
      <c r="D58" s="98"/>
      <c r="E58" s="48" t="s">
        <v>2</v>
      </c>
      <c r="F58" s="56">
        <v>9.15</v>
      </c>
    </row>
    <row r="59" spans="2:6" ht="12.75">
      <c r="B59" s="98" t="s">
        <v>87</v>
      </c>
      <c r="C59" s="98"/>
      <c r="D59" s="98"/>
      <c r="E59" s="48" t="s">
        <v>2</v>
      </c>
      <c r="F59" s="56">
        <v>145.37</v>
      </c>
    </row>
    <row r="60" spans="2:6" s="47" customFormat="1" ht="12.75">
      <c r="B60" s="98" t="s">
        <v>41</v>
      </c>
      <c r="C60" s="98"/>
      <c r="D60" s="98"/>
      <c r="E60" s="48" t="s">
        <v>6</v>
      </c>
      <c r="F60" s="56">
        <v>19.42</v>
      </c>
    </row>
    <row r="61" spans="2:6" ht="12.75">
      <c r="B61" s="3"/>
      <c r="C61" s="2"/>
      <c r="D61" s="2"/>
      <c r="E61" s="4"/>
      <c r="F61" s="2"/>
    </row>
    <row r="62" spans="2:6" ht="12.75">
      <c r="B62" s="139" t="s">
        <v>67</v>
      </c>
      <c r="C62" s="139"/>
      <c r="D62" s="139"/>
      <c r="E62" s="119" t="s">
        <v>17</v>
      </c>
      <c r="F62" s="116" t="s">
        <v>68</v>
      </c>
    </row>
    <row r="63" spans="2:6" ht="12.75">
      <c r="B63" s="139"/>
      <c r="C63" s="139"/>
      <c r="D63" s="139"/>
      <c r="E63" s="120"/>
      <c r="F63" s="117"/>
    </row>
    <row r="64" spans="2:6" ht="12.75">
      <c r="B64" s="139"/>
      <c r="C64" s="139"/>
      <c r="D64" s="139"/>
      <c r="E64" s="120"/>
      <c r="F64" s="117"/>
    </row>
    <row r="65" spans="2:6" ht="12.75">
      <c r="B65" s="115" t="s">
        <v>34</v>
      </c>
      <c r="C65" s="115"/>
      <c r="D65" s="115"/>
      <c r="E65" s="121"/>
      <c r="F65" s="118"/>
    </row>
    <row r="66" spans="2:6" ht="12.75">
      <c r="B66" s="98" t="s">
        <v>42</v>
      </c>
      <c r="C66" s="98"/>
      <c r="D66" s="98"/>
      <c r="E66" s="21" t="s">
        <v>3</v>
      </c>
      <c r="F66" s="56">
        <v>45</v>
      </c>
    </row>
    <row r="67" spans="2:6" ht="12.75">
      <c r="B67" s="98" t="s">
        <v>56</v>
      </c>
      <c r="C67" s="98"/>
      <c r="D67" s="98"/>
      <c r="E67" s="21" t="s">
        <v>3</v>
      </c>
      <c r="F67" s="56">
        <v>45</v>
      </c>
    </row>
    <row r="68" spans="2:6" ht="12.75">
      <c r="B68" s="98" t="s">
        <v>55</v>
      </c>
      <c r="C68" s="98"/>
      <c r="D68" s="98"/>
      <c r="E68" s="21" t="s">
        <v>3</v>
      </c>
      <c r="F68" s="56">
        <v>45</v>
      </c>
    </row>
    <row r="69" spans="2:6" ht="12.75">
      <c r="B69" s="98" t="s">
        <v>43</v>
      </c>
      <c r="C69" s="98"/>
      <c r="D69" s="98"/>
      <c r="E69" s="21" t="s">
        <v>3</v>
      </c>
      <c r="F69" s="56">
        <v>45</v>
      </c>
    </row>
    <row r="70" spans="2:6" ht="12.75">
      <c r="B70" s="98" t="s">
        <v>44</v>
      </c>
      <c r="C70" s="98"/>
      <c r="D70" s="98"/>
      <c r="E70" s="21" t="s">
        <v>3</v>
      </c>
      <c r="F70" s="56">
        <v>45</v>
      </c>
    </row>
    <row r="71" spans="2:6" ht="12.75">
      <c r="B71" s="98" t="s">
        <v>45</v>
      </c>
      <c r="C71" s="98"/>
      <c r="D71" s="98"/>
      <c r="E71" s="21" t="s">
        <v>3</v>
      </c>
      <c r="F71" s="56">
        <v>45</v>
      </c>
    </row>
    <row r="72" spans="2:6" ht="12.75">
      <c r="B72" s="98" t="s">
        <v>46</v>
      </c>
      <c r="C72" s="98"/>
      <c r="D72" s="98"/>
      <c r="E72" s="21" t="s">
        <v>3</v>
      </c>
      <c r="F72" s="56">
        <v>80</v>
      </c>
    </row>
    <row r="73" spans="2:6" ht="12.75">
      <c r="B73" s="98" t="s">
        <v>47</v>
      </c>
      <c r="C73" s="98"/>
      <c r="D73" s="98"/>
      <c r="E73" s="21" t="s">
        <v>3</v>
      </c>
      <c r="F73" s="56">
        <v>45</v>
      </c>
    </row>
    <row r="74" spans="2:6" ht="12.75">
      <c r="B74" s="98" t="s">
        <v>48</v>
      </c>
      <c r="C74" s="98"/>
      <c r="D74" s="98"/>
      <c r="E74" s="21" t="s">
        <v>3</v>
      </c>
      <c r="F74" s="56">
        <v>45</v>
      </c>
    </row>
    <row r="75" spans="2:6" ht="12.75">
      <c r="B75" s="98" t="s">
        <v>53</v>
      </c>
      <c r="C75" s="98"/>
      <c r="D75" s="98"/>
      <c r="E75" s="21" t="s">
        <v>3</v>
      </c>
      <c r="F75" s="56">
        <v>80</v>
      </c>
    </row>
    <row r="76" spans="2:6" ht="12.75">
      <c r="B76" s="98" t="s">
        <v>49</v>
      </c>
      <c r="C76" s="98"/>
      <c r="D76" s="98"/>
      <c r="E76" s="21" t="s">
        <v>3</v>
      </c>
      <c r="F76" s="56">
        <v>80</v>
      </c>
    </row>
    <row r="77" spans="2:6" ht="12.75">
      <c r="B77" s="98" t="s">
        <v>50</v>
      </c>
      <c r="C77" s="98"/>
      <c r="D77" s="98"/>
      <c r="E77" s="21" t="s">
        <v>3</v>
      </c>
      <c r="F77" s="56">
        <v>80</v>
      </c>
    </row>
    <row r="78" spans="2:6" ht="12.75">
      <c r="B78" s="98" t="s">
        <v>59</v>
      </c>
      <c r="C78" s="98"/>
      <c r="D78" s="98"/>
      <c r="E78" s="21" t="s">
        <v>3</v>
      </c>
      <c r="F78" s="56">
        <v>45</v>
      </c>
    </row>
    <row r="79" spans="2:6" ht="12.75">
      <c r="B79" s="98" t="s">
        <v>60</v>
      </c>
      <c r="C79" s="98"/>
      <c r="D79" s="98"/>
      <c r="E79" s="21" t="s">
        <v>3</v>
      </c>
      <c r="F79" s="56">
        <v>45</v>
      </c>
    </row>
    <row r="80" spans="2:6" ht="12.75">
      <c r="B80" s="98" t="s">
        <v>61</v>
      </c>
      <c r="C80" s="98"/>
      <c r="D80" s="98"/>
      <c r="E80" s="21" t="s">
        <v>3</v>
      </c>
      <c r="F80" s="56">
        <v>45</v>
      </c>
    </row>
    <row r="81" spans="2:6" ht="12.75">
      <c r="B81" s="98" t="s">
        <v>62</v>
      </c>
      <c r="C81" s="98"/>
      <c r="D81" s="98"/>
      <c r="E81" s="21" t="s">
        <v>3</v>
      </c>
      <c r="F81" s="56">
        <v>45</v>
      </c>
    </row>
    <row r="82" spans="2:6" ht="12.75">
      <c r="B82" s="98" t="s">
        <v>63</v>
      </c>
      <c r="C82" s="98"/>
      <c r="D82" s="98"/>
      <c r="E82" s="21" t="s">
        <v>3</v>
      </c>
      <c r="F82" s="56">
        <v>45</v>
      </c>
    </row>
    <row r="83" spans="2:6" ht="12.75">
      <c r="B83" s="111" t="s">
        <v>64</v>
      </c>
      <c r="C83" s="111"/>
      <c r="D83" s="111"/>
      <c r="E83" s="28" t="s">
        <v>7</v>
      </c>
      <c r="F83" s="56">
        <v>24</v>
      </c>
    </row>
    <row r="84" spans="5:6" s="47" customFormat="1" ht="12.75">
      <c r="E84" s="33"/>
      <c r="F84" s="33"/>
    </row>
    <row r="85" spans="2:6" s="47" customFormat="1" ht="12.75">
      <c r="B85" s="53"/>
      <c r="C85" s="53"/>
      <c r="D85" s="53"/>
      <c r="E85" s="33"/>
      <c r="F85" s="33"/>
    </row>
    <row r="86" spans="5:6" ht="12.75">
      <c r="E86" s="44"/>
      <c r="F86" s="44"/>
    </row>
    <row r="87" spans="5:6" ht="12.75">
      <c r="E87" s="44"/>
      <c r="F87" s="44"/>
    </row>
    <row r="88" spans="5:6" ht="12.75">
      <c r="E88" s="44"/>
      <c r="F88" s="44"/>
    </row>
    <row r="89" spans="5:6" ht="12.75">
      <c r="E89" s="44"/>
      <c r="F89" s="44"/>
    </row>
    <row r="90" spans="5:6" ht="12.75">
      <c r="E90" s="44"/>
      <c r="F90" s="44"/>
    </row>
    <row r="91" spans="5:6" ht="12.75">
      <c r="E91" s="44"/>
      <c r="F91" s="44"/>
    </row>
    <row r="92" spans="5:6" ht="12.75">
      <c r="E92" s="44"/>
      <c r="F92" s="44"/>
    </row>
    <row r="93" spans="5:6" ht="12.75">
      <c r="E93" s="44"/>
      <c r="F93" s="44"/>
    </row>
    <row r="94" spans="5:6" ht="12.75">
      <c r="E94" s="44"/>
      <c r="F94" s="44"/>
    </row>
  </sheetData>
  <sheetProtection sheet="1" objects="1" scenarios="1"/>
  <mergeCells count="83">
    <mergeCell ref="B17:D17"/>
    <mergeCell ref="B60:D60"/>
    <mergeCell ref="G22:H22"/>
    <mergeCell ref="I22:J22"/>
    <mergeCell ref="K22:L22"/>
    <mergeCell ref="O22:P22"/>
    <mergeCell ref="E47:E50"/>
    <mergeCell ref="F47:F50"/>
    <mergeCell ref="E62:E65"/>
    <mergeCell ref="F62:F65"/>
    <mergeCell ref="B80:D80"/>
    <mergeCell ref="B81:D81"/>
    <mergeCell ref="B72:D72"/>
    <mergeCell ref="B73:D73"/>
    <mergeCell ref="B74:D74"/>
    <mergeCell ref="B75:D75"/>
    <mergeCell ref="B82:D82"/>
    <mergeCell ref="B83:D83"/>
    <mergeCell ref="B76:D76"/>
    <mergeCell ref="B77:D77"/>
    <mergeCell ref="B78:D78"/>
    <mergeCell ref="B79:D79"/>
    <mergeCell ref="B68:D68"/>
    <mergeCell ref="B69:D69"/>
    <mergeCell ref="B70:D70"/>
    <mergeCell ref="B71:D71"/>
    <mergeCell ref="B62:D64"/>
    <mergeCell ref="B65:D65"/>
    <mergeCell ref="B66:D66"/>
    <mergeCell ref="B67:D67"/>
    <mergeCell ref="B57:D57"/>
    <mergeCell ref="B58:D58"/>
    <mergeCell ref="B59:D59"/>
    <mergeCell ref="B53:D53"/>
    <mergeCell ref="B54:D54"/>
    <mergeCell ref="B55:D55"/>
    <mergeCell ref="B56:D56"/>
    <mergeCell ref="B47:D49"/>
    <mergeCell ref="B50:D50"/>
    <mergeCell ref="B51:D51"/>
    <mergeCell ref="B52:D52"/>
    <mergeCell ref="B41:D41"/>
    <mergeCell ref="B42:D42"/>
    <mergeCell ref="B43:D43"/>
    <mergeCell ref="B44:D44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16:D16"/>
    <mergeCell ref="B18:D18"/>
    <mergeCell ref="B19:D19"/>
    <mergeCell ref="B24:D24"/>
    <mergeCell ref="B5:D7"/>
    <mergeCell ref="B21:D23"/>
    <mergeCell ref="B8:D8"/>
    <mergeCell ref="B9:D9"/>
    <mergeCell ref="B10:D10"/>
    <mergeCell ref="B11:D11"/>
    <mergeCell ref="M22:N22"/>
    <mergeCell ref="G5:P5"/>
    <mergeCell ref="M6:N6"/>
    <mergeCell ref="G21:P21"/>
    <mergeCell ref="G6:H6"/>
    <mergeCell ref="I6:J6"/>
    <mergeCell ref="K6:L6"/>
    <mergeCell ref="O6:P6"/>
    <mergeCell ref="B12:D12"/>
    <mergeCell ref="B13:D13"/>
    <mergeCell ref="B14:D14"/>
    <mergeCell ref="B15:D1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B1:P1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3" width="9.28125" style="0" customWidth="1"/>
    <col min="4" max="4" width="15.7109375" style="0" customWidth="1"/>
  </cols>
  <sheetData>
    <row r="1" spans="2:14" s="2" customFormat="1" ht="15">
      <c r="B1" s="38" t="s">
        <v>11</v>
      </c>
      <c r="C1" s="3"/>
      <c r="K1" s="3" t="s">
        <v>12</v>
      </c>
      <c r="M1" s="2">
        <v>220</v>
      </c>
      <c r="N1" s="2" t="s">
        <v>70</v>
      </c>
    </row>
    <row r="2" spans="2:11" s="2" customFormat="1" ht="12.75">
      <c r="B2" s="3" t="s">
        <v>14</v>
      </c>
      <c r="C2" s="2" t="s">
        <v>15</v>
      </c>
      <c r="K2" s="3" t="s">
        <v>13</v>
      </c>
    </row>
    <row r="3" s="8" customFormat="1" ht="12.75">
      <c r="B3" s="7" t="s">
        <v>111</v>
      </c>
    </row>
    <row r="4" spans="2:16" s="8" customFormat="1" ht="12.75">
      <c r="B4" s="49" t="s">
        <v>102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2:16" s="30" customFormat="1" ht="12.75">
      <c r="B5" s="140" t="s">
        <v>67</v>
      </c>
      <c r="C5" s="140"/>
      <c r="D5" s="140"/>
      <c r="E5" s="25"/>
      <c r="F5" s="4" t="s">
        <v>18</v>
      </c>
      <c r="G5" s="93" t="s">
        <v>27</v>
      </c>
      <c r="H5" s="95"/>
      <c r="I5" s="95"/>
      <c r="J5" s="95"/>
      <c r="K5" s="95"/>
      <c r="L5" s="95"/>
      <c r="M5" s="95"/>
      <c r="N5" s="95"/>
      <c r="O5" s="95"/>
      <c r="P5" s="96"/>
    </row>
    <row r="6" spans="2:16" s="30" customFormat="1" ht="12.75">
      <c r="B6" s="140"/>
      <c r="C6" s="140"/>
      <c r="D6" s="140"/>
      <c r="E6" s="29" t="s">
        <v>17</v>
      </c>
      <c r="F6" s="4" t="s">
        <v>19</v>
      </c>
      <c r="G6" s="93" t="s">
        <v>81</v>
      </c>
      <c r="H6" s="94"/>
      <c r="I6" s="93" t="s">
        <v>82</v>
      </c>
      <c r="J6" s="94"/>
      <c r="K6" s="93" t="s">
        <v>83</v>
      </c>
      <c r="L6" s="94"/>
      <c r="M6" s="93" t="s">
        <v>84</v>
      </c>
      <c r="N6" s="94"/>
      <c r="O6" s="93" t="s">
        <v>85</v>
      </c>
      <c r="P6" s="94"/>
    </row>
    <row r="7" spans="2:16" s="30" customFormat="1" ht="12.75">
      <c r="B7" s="140"/>
      <c r="C7" s="140"/>
      <c r="D7" s="140"/>
      <c r="E7" s="11"/>
      <c r="F7" s="10"/>
      <c r="G7" s="18" t="s">
        <v>0</v>
      </c>
      <c r="H7" s="18" t="s">
        <v>26</v>
      </c>
      <c r="I7" s="18" t="s">
        <v>0</v>
      </c>
      <c r="J7" s="18" t="s">
        <v>26</v>
      </c>
      <c r="K7" s="18" t="s">
        <v>0</v>
      </c>
      <c r="L7" s="18" t="s">
        <v>26</v>
      </c>
      <c r="M7" s="18" t="s">
        <v>0</v>
      </c>
      <c r="N7" s="18" t="s">
        <v>26</v>
      </c>
      <c r="O7" s="18" t="s">
        <v>0</v>
      </c>
      <c r="P7" s="18" t="s">
        <v>26</v>
      </c>
    </row>
    <row r="8" spans="2:16" s="30" customFormat="1" ht="12.75">
      <c r="B8" s="141" t="s">
        <v>33</v>
      </c>
      <c r="C8" s="141"/>
      <c r="D8" s="141"/>
      <c r="E8" s="50"/>
      <c r="F8" s="28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2:16" s="30" customFormat="1" ht="12.75">
      <c r="B9" s="98" t="s">
        <v>101</v>
      </c>
      <c r="C9" s="98"/>
      <c r="D9" s="98"/>
      <c r="E9" s="50" t="s">
        <v>30</v>
      </c>
      <c r="F9" s="61">
        <f>F46*$F$41</f>
        <v>0.12711327</v>
      </c>
      <c r="G9" s="71">
        <v>1280</v>
      </c>
      <c r="H9" s="61">
        <f>F9*G9</f>
        <v>162.7049856</v>
      </c>
      <c r="I9" s="62"/>
      <c r="J9" s="62"/>
      <c r="K9" s="62"/>
      <c r="L9" s="62"/>
      <c r="M9" s="62"/>
      <c r="N9" s="62"/>
      <c r="O9" s="62"/>
      <c r="P9" s="62"/>
    </row>
    <row r="10" spans="2:16" s="30" customFormat="1" ht="12.75">
      <c r="B10" s="142" t="s">
        <v>40</v>
      </c>
      <c r="C10" s="142"/>
      <c r="D10" s="142"/>
      <c r="E10" s="50" t="s">
        <v>9</v>
      </c>
      <c r="F10" s="61">
        <f>F47*$F$41</f>
        <v>66.31075585</v>
      </c>
      <c r="G10" s="71">
        <v>0.11</v>
      </c>
      <c r="H10" s="61">
        <f>F10*G10</f>
        <v>7.294183143500001</v>
      </c>
      <c r="I10" s="62"/>
      <c r="J10" s="62"/>
      <c r="K10" s="62"/>
      <c r="L10" s="62"/>
      <c r="M10" s="62"/>
      <c r="N10" s="62"/>
      <c r="O10" s="62"/>
      <c r="P10" s="62"/>
    </row>
    <row r="11" spans="2:16" s="30" customFormat="1" ht="12.75">
      <c r="B11" s="142" t="s">
        <v>36</v>
      </c>
      <c r="C11" s="142"/>
      <c r="D11" s="142"/>
      <c r="E11" s="50"/>
      <c r="F11" s="27"/>
      <c r="G11" s="71"/>
      <c r="H11" s="61"/>
      <c r="I11" s="62"/>
      <c r="J11" s="62"/>
      <c r="K11" s="62"/>
      <c r="L11" s="62"/>
      <c r="M11" s="62"/>
      <c r="N11" s="62"/>
      <c r="O11" s="62"/>
      <c r="P11" s="62"/>
    </row>
    <row r="12" spans="2:16" s="30" customFormat="1" ht="12.75">
      <c r="B12" s="142" t="s">
        <v>37</v>
      </c>
      <c r="C12" s="142"/>
      <c r="D12" s="142"/>
      <c r="E12" s="50" t="s">
        <v>2</v>
      </c>
      <c r="F12" s="61">
        <f>F49*$F$41</f>
        <v>1.817719761</v>
      </c>
      <c r="G12" s="71">
        <v>20</v>
      </c>
      <c r="H12" s="61">
        <f>F12*G12</f>
        <v>36.35439522</v>
      </c>
      <c r="I12" s="62"/>
      <c r="J12" s="62"/>
      <c r="K12" s="62"/>
      <c r="L12" s="62"/>
      <c r="M12" s="62"/>
      <c r="N12" s="62"/>
      <c r="O12" s="62"/>
      <c r="P12" s="62"/>
    </row>
    <row r="13" spans="2:16" s="30" customFormat="1" ht="12.75">
      <c r="B13" s="142" t="s">
        <v>38</v>
      </c>
      <c r="C13" s="142"/>
      <c r="D13" s="142"/>
      <c r="E13" s="50" t="s">
        <v>2</v>
      </c>
      <c r="F13" s="61">
        <f>F50*$F$41</f>
        <v>0.9957206150000001</v>
      </c>
      <c r="G13" s="71">
        <v>30</v>
      </c>
      <c r="H13" s="61">
        <f>F13*G13</f>
        <v>29.871618450000003</v>
      </c>
      <c r="I13" s="62"/>
      <c r="J13" s="62"/>
      <c r="K13" s="62"/>
      <c r="L13" s="62"/>
      <c r="M13" s="62"/>
      <c r="N13" s="62"/>
      <c r="O13" s="62"/>
      <c r="P13" s="62"/>
    </row>
    <row r="14" spans="2:16" s="30" customFormat="1" ht="12.75">
      <c r="B14" s="142" t="s">
        <v>39</v>
      </c>
      <c r="C14" s="142"/>
      <c r="D14" s="142"/>
      <c r="E14" s="50" t="s">
        <v>2</v>
      </c>
      <c r="F14" s="61">
        <f>F51*$F$41</f>
        <v>0.9914835059999999</v>
      </c>
      <c r="G14" s="71">
        <v>20</v>
      </c>
      <c r="H14" s="61">
        <f>F14*G14</f>
        <v>19.82967012</v>
      </c>
      <c r="I14" s="62"/>
      <c r="J14" s="62"/>
      <c r="K14" s="62"/>
      <c r="L14" s="62"/>
      <c r="M14" s="62"/>
      <c r="N14" s="62"/>
      <c r="O14" s="62"/>
      <c r="P14" s="62"/>
    </row>
    <row r="15" spans="2:16" s="30" customFormat="1" ht="12.75">
      <c r="B15" s="98" t="s">
        <v>86</v>
      </c>
      <c r="C15" s="98"/>
      <c r="D15" s="98"/>
      <c r="E15" s="50" t="s">
        <v>2</v>
      </c>
      <c r="F15" s="61">
        <f>F52*$F$41</f>
        <v>3.876954735</v>
      </c>
      <c r="G15" s="71">
        <v>5</v>
      </c>
      <c r="H15" s="61">
        <f>F15*G15</f>
        <v>19.384773674999998</v>
      </c>
      <c r="I15" s="62">
        <v>2</v>
      </c>
      <c r="J15" s="61">
        <f>F15*I15</f>
        <v>7.75390947</v>
      </c>
      <c r="K15" s="62">
        <v>1</v>
      </c>
      <c r="L15" s="61">
        <f>K15*F15</f>
        <v>3.876954735</v>
      </c>
      <c r="M15" s="62">
        <v>3</v>
      </c>
      <c r="N15" s="61">
        <f>F15*M15</f>
        <v>11.630864205</v>
      </c>
      <c r="O15" s="62">
        <v>1</v>
      </c>
      <c r="P15" s="61">
        <f>O15*F15</f>
        <v>3.876954735</v>
      </c>
    </row>
    <row r="16" spans="2:16" s="30" customFormat="1" ht="12.75">
      <c r="B16" s="142" t="s">
        <v>54</v>
      </c>
      <c r="C16" s="142"/>
      <c r="D16" s="142"/>
      <c r="E16" s="50" t="s">
        <v>2</v>
      </c>
      <c r="F16" s="61">
        <f>F53*$F$41</f>
        <v>61.594853533000006</v>
      </c>
      <c r="G16" s="71">
        <v>0.2</v>
      </c>
      <c r="H16" s="61">
        <f>F16*G16</f>
        <v>12.318970706600002</v>
      </c>
      <c r="I16" s="62"/>
      <c r="J16" s="62"/>
      <c r="K16" s="62"/>
      <c r="L16" s="62"/>
      <c r="M16" s="62"/>
      <c r="N16" s="62"/>
      <c r="O16" s="62"/>
      <c r="P16" s="62"/>
    </row>
    <row r="17" spans="2:16" s="1" customFormat="1" ht="12.75">
      <c r="B17" s="112" t="s">
        <v>4</v>
      </c>
      <c r="C17" s="113"/>
      <c r="D17" s="114"/>
      <c r="E17" s="32" t="s">
        <v>69</v>
      </c>
      <c r="F17" s="27"/>
      <c r="G17" s="62"/>
      <c r="H17" s="63">
        <f>SUM(H9:H16)</f>
        <v>287.7585969151</v>
      </c>
      <c r="I17" s="64"/>
      <c r="J17" s="63">
        <f>SUM(J9:J16)</f>
        <v>7.75390947</v>
      </c>
      <c r="K17" s="64"/>
      <c r="L17" s="63">
        <f>SUM(L9:L16)</f>
        <v>3.876954735</v>
      </c>
      <c r="M17" s="64"/>
      <c r="N17" s="63">
        <f>SUM(N9:N16)</f>
        <v>11.630864205</v>
      </c>
      <c r="O17" s="64"/>
      <c r="P17" s="63">
        <f>SUM(P9:P16)</f>
        <v>3.876954735</v>
      </c>
    </row>
    <row r="18" spans="2:16" s="30" customFormat="1" ht="12.75">
      <c r="B18" s="53"/>
      <c r="C18" s="35"/>
      <c r="D18" s="35"/>
      <c r="E18" s="33"/>
      <c r="F18" s="8"/>
      <c r="G18" s="35"/>
      <c r="H18" s="36"/>
      <c r="I18" s="8"/>
      <c r="J18" s="8"/>
      <c r="K18" s="8"/>
      <c r="L18" s="8"/>
      <c r="M18" s="8"/>
      <c r="N18" s="8"/>
      <c r="O18" s="8"/>
      <c r="P18" s="8"/>
    </row>
    <row r="19" spans="2:16" s="30" customFormat="1" ht="12.75">
      <c r="B19" s="140" t="s">
        <v>67</v>
      </c>
      <c r="C19" s="140"/>
      <c r="D19" s="140"/>
      <c r="E19" s="24"/>
      <c r="F19" s="15" t="s">
        <v>18</v>
      </c>
      <c r="G19" s="93" t="s">
        <v>1</v>
      </c>
      <c r="H19" s="97"/>
      <c r="I19" s="97"/>
      <c r="J19" s="97"/>
      <c r="K19" s="97"/>
      <c r="L19" s="97"/>
      <c r="M19" s="97"/>
      <c r="N19" s="97"/>
      <c r="O19" s="97"/>
      <c r="P19" s="94"/>
    </row>
    <row r="20" spans="2:16" s="30" customFormat="1" ht="12.75">
      <c r="B20" s="140"/>
      <c r="C20" s="140"/>
      <c r="D20" s="140"/>
      <c r="E20" s="29" t="s">
        <v>17</v>
      </c>
      <c r="F20" s="4" t="s">
        <v>17</v>
      </c>
      <c r="G20" s="16" t="s">
        <v>22</v>
      </c>
      <c r="H20" s="17" t="s">
        <v>20</v>
      </c>
      <c r="I20" s="16" t="s">
        <v>23</v>
      </c>
      <c r="J20" s="23" t="s">
        <v>20</v>
      </c>
      <c r="K20" s="22" t="s">
        <v>24</v>
      </c>
      <c r="L20" s="17" t="s">
        <v>20</v>
      </c>
      <c r="M20" s="93" t="s">
        <v>21</v>
      </c>
      <c r="N20" s="94"/>
      <c r="O20" s="22" t="s">
        <v>25</v>
      </c>
      <c r="P20" s="17" t="s">
        <v>20</v>
      </c>
    </row>
    <row r="21" spans="2:16" s="30" customFormat="1" ht="12.75">
      <c r="B21" s="140"/>
      <c r="C21" s="140"/>
      <c r="D21" s="140"/>
      <c r="E21" s="11"/>
      <c r="F21" s="10"/>
      <c r="G21" s="18" t="s">
        <v>0</v>
      </c>
      <c r="H21" s="18" t="s">
        <v>26</v>
      </c>
      <c r="I21" s="18" t="s">
        <v>0</v>
      </c>
      <c r="J21" s="18" t="s">
        <v>26</v>
      </c>
      <c r="K21" s="18" t="s">
        <v>0</v>
      </c>
      <c r="L21" s="18" t="s">
        <v>26</v>
      </c>
      <c r="M21" s="18" t="s">
        <v>0</v>
      </c>
      <c r="N21" s="18" t="s">
        <v>26</v>
      </c>
      <c r="O21" s="18" t="s">
        <v>0</v>
      </c>
      <c r="P21" s="18" t="s">
        <v>26</v>
      </c>
    </row>
    <row r="22" spans="2:16" s="30" customFormat="1" ht="12.75">
      <c r="B22" s="141" t="s">
        <v>34</v>
      </c>
      <c r="C22" s="141"/>
      <c r="D22" s="141"/>
      <c r="E22" s="9"/>
      <c r="F22" s="19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2:16" s="30" customFormat="1" ht="12.75">
      <c r="B23" s="142" t="s">
        <v>42</v>
      </c>
      <c r="C23" s="142"/>
      <c r="D23" s="142"/>
      <c r="E23" s="50" t="s">
        <v>3</v>
      </c>
      <c r="F23" s="61">
        <f aca="true" t="shared" si="0" ref="F23:F37">F60*$F$41</f>
        <v>19.0669905</v>
      </c>
      <c r="G23" s="71">
        <v>10</v>
      </c>
      <c r="H23" s="61">
        <f>F23*G23</f>
        <v>190.669905</v>
      </c>
      <c r="I23" s="62"/>
      <c r="J23" s="62"/>
      <c r="K23" s="62"/>
      <c r="L23" s="62"/>
      <c r="M23" s="62"/>
      <c r="N23" s="62"/>
      <c r="O23" s="62"/>
      <c r="P23" s="62"/>
    </row>
    <row r="24" spans="2:16" s="30" customFormat="1" ht="12.75">
      <c r="B24" s="142" t="s">
        <v>56</v>
      </c>
      <c r="C24" s="142"/>
      <c r="D24" s="142"/>
      <c r="E24" s="50" t="s">
        <v>3</v>
      </c>
      <c r="F24" s="61">
        <f t="shared" si="0"/>
        <v>19.0669905</v>
      </c>
      <c r="G24" s="71">
        <v>2</v>
      </c>
      <c r="H24" s="61">
        <f>F24*G24</f>
        <v>38.133981</v>
      </c>
      <c r="I24" s="62"/>
      <c r="J24" s="62"/>
      <c r="K24" s="62"/>
      <c r="L24" s="62"/>
      <c r="M24" s="62"/>
      <c r="N24" s="62"/>
      <c r="O24" s="62"/>
      <c r="P24" s="62"/>
    </row>
    <row r="25" spans="2:16" s="30" customFormat="1" ht="12.75">
      <c r="B25" s="142" t="s">
        <v>55</v>
      </c>
      <c r="C25" s="142"/>
      <c r="D25" s="142"/>
      <c r="E25" s="50" t="s">
        <v>3</v>
      </c>
      <c r="F25" s="61">
        <f t="shared" si="0"/>
        <v>19.0669905</v>
      </c>
      <c r="G25" s="71">
        <v>1</v>
      </c>
      <c r="H25" s="61">
        <f>F25*G25</f>
        <v>19.0669905</v>
      </c>
      <c r="I25" s="62"/>
      <c r="J25" s="62"/>
      <c r="K25" s="62"/>
      <c r="L25" s="62"/>
      <c r="M25" s="62"/>
      <c r="N25" s="62"/>
      <c r="O25" s="62"/>
      <c r="P25" s="62"/>
    </row>
    <row r="26" spans="2:16" s="30" customFormat="1" ht="12.75">
      <c r="B26" s="142" t="s">
        <v>43</v>
      </c>
      <c r="C26" s="142"/>
      <c r="D26" s="142"/>
      <c r="E26" s="50" t="s">
        <v>3</v>
      </c>
      <c r="F26" s="61">
        <f t="shared" si="0"/>
        <v>19.0669905</v>
      </c>
      <c r="G26" s="71">
        <v>11</v>
      </c>
      <c r="H26" s="61">
        <f>F26*G26</f>
        <v>209.7368955</v>
      </c>
      <c r="I26" s="62"/>
      <c r="J26" s="62"/>
      <c r="K26" s="62"/>
      <c r="L26" s="62"/>
      <c r="M26" s="62"/>
      <c r="N26" s="62"/>
      <c r="O26" s="62"/>
      <c r="P26" s="62"/>
    </row>
    <row r="27" spans="2:16" s="30" customFormat="1" ht="12.75">
      <c r="B27" s="142" t="s">
        <v>44</v>
      </c>
      <c r="C27" s="142"/>
      <c r="D27" s="142"/>
      <c r="E27" s="50" t="s">
        <v>3</v>
      </c>
      <c r="F27" s="61">
        <f t="shared" si="0"/>
        <v>19.0669905</v>
      </c>
      <c r="G27" s="71">
        <v>1</v>
      </c>
      <c r="H27" s="61">
        <f aca="true" t="shared" si="1" ref="H27:H33">F27*G27</f>
        <v>19.0669905</v>
      </c>
      <c r="I27" s="62"/>
      <c r="J27" s="62"/>
      <c r="K27" s="62"/>
      <c r="L27" s="62"/>
      <c r="M27" s="62"/>
      <c r="N27" s="62"/>
      <c r="O27" s="62"/>
      <c r="P27" s="62"/>
    </row>
    <row r="28" spans="2:16" s="30" customFormat="1" ht="12.75">
      <c r="B28" s="142" t="s">
        <v>45</v>
      </c>
      <c r="C28" s="142"/>
      <c r="D28" s="142"/>
      <c r="E28" s="50" t="s">
        <v>3</v>
      </c>
      <c r="F28" s="61">
        <f t="shared" si="0"/>
        <v>19.0669905</v>
      </c>
      <c r="G28" s="71">
        <v>3</v>
      </c>
      <c r="H28" s="61">
        <f t="shared" si="1"/>
        <v>57.200971499999994</v>
      </c>
      <c r="I28" s="62"/>
      <c r="J28" s="62"/>
      <c r="K28" s="62"/>
      <c r="L28" s="62"/>
      <c r="M28" s="62"/>
      <c r="N28" s="62"/>
      <c r="O28" s="62"/>
      <c r="P28" s="62"/>
    </row>
    <row r="29" spans="2:16" s="30" customFormat="1" ht="12.75">
      <c r="B29" s="142" t="s">
        <v>47</v>
      </c>
      <c r="C29" s="142"/>
      <c r="D29" s="142"/>
      <c r="E29" s="50" t="s">
        <v>3</v>
      </c>
      <c r="F29" s="61">
        <f t="shared" si="0"/>
        <v>19.0669905</v>
      </c>
      <c r="G29" s="71">
        <v>8</v>
      </c>
      <c r="H29" s="61">
        <f t="shared" si="1"/>
        <v>152.535924</v>
      </c>
      <c r="I29" s="62"/>
      <c r="J29" s="62"/>
      <c r="K29" s="62"/>
      <c r="L29" s="62"/>
      <c r="M29" s="62"/>
      <c r="N29" s="62"/>
      <c r="O29" s="62"/>
      <c r="P29" s="62"/>
    </row>
    <row r="30" spans="2:16" s="30" customFormat="1" ht="12.75">
      <c r="B30" s="142" t="s">
        <v>53</v>
      </c>
      <c r="C30" s="142"/>
      <c r="D30" s="142"/>
      <c r="E30" s="50" t="s">
        <v>3</v>
      </c>
      <c r="F30" s="61">
        <f t="shared" si="0"/>
        <v>33.896872</v>
      </c>
      <c r="G30" s="71">
        <v>2.5</v>
      </c>
      <c r="H30" s="61">
        <f t="shared" si="1"/>
        <v>84.74218</v>
      </c>
      <c r="I30" s="62">
        <v>1.5</v>
      </c>
      <c r="J30" s="61">
        <f>I30*F30</f>
        <v>50.845308</v>
      </c>
      <c r="K30" s="62">
        <v>1.5</v>
      </c>
      <c r="L30" s="61">
        <f>K30*F30</f>
        <v>50.845308</v>
      </c>
      <c r="M30" s="62">
        <v>4</v>
      </c>
      <c r="N30" s="61">
        <f>M30*F30</f>
        <v>135.587488</v>
      </c>
      <c r="O30" s="62">
        <v>1.5</v>
      </c>
      <c r="P30" s="61">
        <f>O30*F30</f>
        <v>50.845308</v>
      </c>
    </row>
    <row r="31" spans="2:16" s="30" customFormat="1" ht="12.75">
      <c r="B31" s="98" t="s">
        <v>59</v>
      </c>
      <c r="C31" s="98"/>
      <c r="D31" s="98"/>
      <c r="E31" s="50" t="s">
        <v>3</v>
      </c>
      <c r="F31" s="61">
        <f t="shared" si="0"/>
        <v>19.0669905</v>
      </c>
      <c r="G31" s="71">
        <v>9</v>
      </c>
      <c r="H31" s="61">
        <f t="shared" si="1"/>
        <v>171.6029145</v>
      </c>
      <c r="I31" s="62">
        <v>2</v>
      </c>
      <c r="J31" s="61">
        <f>I31*F31</f>
        <v>38.133981</v>
      </c>
      <c r="K31" s="62"/>
      <c r="L31" s="61"/>
      <c r="M31" s="62"/>
      <c r="N31" s="61"/>
      <c r="O31" s="62"/>
      <c r="P31" s="61"/>
    </row>
    <row r="32" spans="2:16" s="30" customFormat="1" ht="12.75">
      <c r="B32" s="124" t="s">
        <v>110</v>
      </c>
      <c r="C32" s="125"/>
      <c r="D32" s="126"/>
      <c r="E32" s="50" t="s">
        <v>3</v>
      </c>
      <c r="F32" s="61">
        <f t="shared" si="0"/>
        <v>19.0669905</v>
      </c>
      <c r="G32" s="71">
        <v>6</v>
      </c>
      <c r="H32" s="61">
        <f t="shared" si="1"/>
        <v>114.40194299999999</v>
      </c>
      <c r="I32" s="62">
        <v>6</v>
      </c>
      <c r="J32" s="61">
        <f>I32*F32</f>
        <v>114.40194299999999</v>
      </c>
      <c r="K32" s="62"/>
      <c r="L32" s="61"/>
      <c r="M32" s="62"/>
      <c r="N32" s="61"/>
      <c r="O32" s="62"/>
      <c r="P32" s="61"/>
    </row>
    <row r="33" spans="2:16" s="30" customFormat="1" ht="12.75">
      <c r="B33" s="142" t="s">
        <v>60</v>
      </c>
      <c r="C33" s="142"/>
      <c r="D33" s="142"/>
      <c r="E33" s="50" t="s">
        <v>3</v>
      </c>
      <c r="F33" s="61">
        <f t="shared" si="0"/>
        <v>19.0669905</v>
      </c>
      <c r="G33" s="71">
        <v>6</v>
      </c>
      <c r="H33" s="61">
        <f t="shared" si="1"/>
        <v>114.40194299999999</v>
      </c>
      <c r="I33" s="62">
        <v>4</v>
      </c>
      <c r="J33" s="61">
        <f>I33*F33</f>
        <v>76.267962</v>
      </c>
      <c r="K33" s="62">
        <v>4</v>
      </c>
      <c r="L33" s="61">
        <f>K33*F33</f>
        <v>76.267962</v>
      </c>
      <c r="M33" s="62">
        <v>11</v>
      </c>
      <c r="N33" s="61">
        <f>M33*F33</f>
        <v>209.7368955</v>
      </c>
      <c r="O33" s="62"/>
      <c r="P33" s="61"/>
    </row>
    <row r="34" spans="2:16" s="30" customFormat="1" ht="12.75">
      <c r="B34" s="142" t="s">
        <v>61</v>
      </c>
      <c r="C34" s="142"/>
      <c r="D34" s="142"/>
      <c r="E34" s="50" t="s">
        <v>3</v>
      </c>
      <c r="F34" s="61">
        <f t="shared" si="0"/>
        <v>19.0669905</v>
      </c>
      <c r="G34" s="71"/>
      <c r="H34" s="61"/>
      <c r="I34" s="62"/>
      <c r="J34" s="62"/>
      <c r="K34" s="62"/>
      <c r="L34" s="62"/>
      <c r="M34" s="62"/>
      <c r="N34" s="62"/>
      <c r="O34" s="62">
        <v>18</v>
      </c>
      <c r="P34" s="61">
        <f>O34*F34</f>
        <v>343.205829</v>
      </c>
    </row>
    <row r="35" spans="2:16" s="30" customFormat="1" ht="12.75">
      <c r="B35" s="142" t="s">
        <v>62</v>
      </c>
      <c r="C35" s="142"/>
      <c r="D35" s="142"/>
      <c r="E35" s="50" t="s">
        <v>3</v>
      </c>
      <c r="F35" s="61">
        <f t="shared" si="0"/>
        <v>19.0669905</v>
      </c>
      <c r="G35" s="71"/>
      <c r="H35" s="61"/>
      <c r="I35" s="62"/>
      <c r="J35" s="62"/>
      <c r="K35" s="62"/>
      <c r="L35" s="62"/>
      <c r="M35" s="62"/>
      <c r="N35" s="62"/>
      <c r="O35" s="62">
        <v>23</v>
      </c>
      <c r="P35" s="61">
        <f>O35*F35</f>
        <v>438.5407815</v>
      </c>
    </row>
    <row r="36" spans="2:16" s="30" customFormat="1" ht="12.75">
      <c r="B36" s="142" t="s">
        <v>63</v>
      </c>
      <c r="C36" s="142"/>
      <c r="D36" s="142"/>
      <c r="E36" s="50" t="s">
        <v>3</v>
      </c>
      <c r="F36" s="61">
        <f t="shared" si="0"/>
        <v>19.0669905</v>
      </c>
      <c r="G36" s="71"/>
      <c r="H36" s="61"/>
      <c r="I36" s="62"/>
      <c r="J36" s="62"/>
      <c r="K36" s="62"/>
      <c r="L36" s="67"/>
      <c r="M36" s="62"/>
      <c r="N36" s="62"/>
      <c r="O36" s="62">
        <v>26</v>
      </c>
      <c r="P36" s="61">
        <f>O36*F36</f>
        <v>495.74175299999996</v>
      </c>
    </row>
    <row r="37" spans="2:16" s="30" customFormat="1" ht="12.75">
      <c r="B37" s="143" t="s">
        <v>64</v>
      </c>
      <c r="C37" s="143"/>
      <c r="D37" s="143"/>
      <c r="E37" s="50" t="s">
        <v>7</v>
      </c>
      <c r="F37" s="61">
        <f t="shared" si="0"/>
        <v>10.1690616</v>
      </c>
      <c r="G37" s="71"/>
      <c r="H37" s="61"/>
      <c r="I37" s="62"/>
      <c r="J37" s="62"/>
      <c r="K37" s="62"/>
      <c r="L37" s="67"/>
      <c r="M37" s="62"/>
      <c r="N37" s="62"/>
      <c r="O37" s="62">
        <v>180</v>
      </c>
      <c r="P37" s="61">
        <f>O37*F37</f>
        <v>1830.4310879999998</v>
      </c>
    </row>
    <row r="38" spans="2:16" s="1" customFormat="1" ht="12.75">
      <c r="B38" s="122" t="s">
        <v>32</v>
      </c>
      <c r="C38" s="122"/>
      <c r="D38" s="122"/>
      <c r="E38" s="32" t="s">
        <v>69</v>
      </c>
      <c r="F38" s="34"/>
      <c r="G38" s="64"/>
      <c r="H38" s="63">
        <f>SUM(H23:H37)</f>
        <v>1171.5606385</v>
      </c>
      <c r="I38" s="64"/>
      <c r="J38" s="63">
        <f>SUM(J23:J37)</f>
        <v>279.64919399999997</v>
      </c>
      <c r="K38" s="64"/>
      <c r="L38" s="63">
        <f>SUM(L23:L37)</f>
        <v>127.11327</v>
      </c>
      <c r="M38" s="64"/>
      <c r="N38" s="63">
        <f>SUM(N23:N37)</f>
        <v>345.3243835</v>
      </c>
      <c r="O38" s="64"/>
      <c r="P38" s="63">
        <f>SUM(P23:P37)</f>
        <v>3158.7647595</v>
      </c>
    </row>
    <row r="39" spans="2:16" s="1" customFormat="1" ht="12.75">
      <c r="B39" s="123" t="s">
        <v>5</v>
      </c>
      <c r="C39" s="123"/>
      <c r="D39" s="123"/>
      <c r="E39" s="58" t="s">
        <v>69</v>
      </c>
      <c r="F39" s="59"/>
      <c r="G39" s="68"/>
      <c r="H39" s="69">
        <f>H17+H38</f>
        <v>1459.3192354151001</v>
      </c>
      <c r="I39" s="68"/>
      <c r="J39" s="69">
        <f>J17+J38</f>
        <v>287.40310346999996</v>
      </c>
      <c r="K39" s="68"/>
      <c r="L39" s="69">
        <f>L17+L38</f>
        <v>130.990224735</v>
      </c>
      <c r="M39" s="68"/>
      <c r="N39" s="69">
        <f>N38+N17</f>
        <v>356.95524770500003</v>
      </c>
      <c r="O39" s="68"/>
      <c r="P39" s="69">
        <f>P38+P17</f>
        <v>3162.6417142349997</v>
      </c>
    </row>
    <row r="40" spans="2:16" s="30" customFormat="1" ht="12.75">
      <c r="B40" s="1" t="s">
        <v>52</v>
      </c>
      <c r="E40" s="8"/>
      <c r="F40" s="8"/>
      <c r="G40" s="35"/>
      <c r="H40" s="35"/>
      <c r="I40" s="8"/>
      <c r="J40" s="8"/>
      <c r="K40" s="8"/>
      <c r="L40" s="8"/>
      <c r="M40" s="8"/>
      <c r="N40" s="8"/>
      <c r="O40" s="8"/>
      <c r="P40" s="8"/>
    </row>
    <row r="41" spans="5:16" s="30" customFormat="1" ht="12.75">
      <c r="E41" s="54" t="s">
        <v>65</v>
      </c>
      <c r="F41" s="57">
        <v>0.4237109</v>
      </c>
      <c r="G41" s="55" t="s">
        <v>66</v>
      </c>
      <c r="H41" s="1" t="s">
        <v>103</v>
      </c>
      <c r="I41" s="8"/>
      <c r="J41" s="8"/>
      <c r="K41" s="8"/>
      <c r="L41" s="8"/>
      <c r="M41" s="8"/>
      <c r="N41" s="8"/>
      <c r="O41" s="8"/>
      <c r="P41" s="8"/>
    </row>
    <row r="42" spans="2:6" ht="12.75">
      <c r="B42" s="140" t="s">
        <v>67</v>
      </c>
      <c r="C42" s="140"/>
      <c r="D42" s="140"/>
      <c r="E42" s="119" t="s">
        <v>17</v>
      </c>
      <c r="F42" s="116" t="s">
        <v>68</v>
      </c>
    </row>
    <row r="43" spans="2:6" ht="12.75">
      <c r="B43" s="140"/>
      <c r="C43" s="140"/>
      <c r="D43" s="140"/>
      <c r="E43" s="120"/>
      <c r="F43" s="117"/>
    </row>
    <row r="44" spans="2:6" ht="12.75">
      <c r="B44" s="140"/>
      <c r="C44" s="140"/>
      <c r="D44" s="140"/>
      <c r="E44" s="120"/>
      <c r="F44" s="117"/>
    </row>
    <row r="45" spans="2:6" ht="12.75">
      <c r="B45" s="141" t="s">
        <v>33</v>
      </c>
      <c r="C45" s="141"/>
      <c r="D45" s="141"/>
      <c r="E45" s="121"/>
      <c r="F45" s="118"/>
    </row>
    <row r="46" spans="2:6" ht="12.75">
      <c r="B46" s="98" t="s">
        <v>101</v>
      </c>
      <c r="C46" s="98"/>
      <c r="D46" s="98"/>
      <c r="E46" s="28" t="s">
        <v>8</v>
      </c>
      <c r="F46" s="56">
        <v>0.3</v>
      </c>
    </row>
    <row r="47" spans="2:6" ht="12.75">
      <c r="B47" s="142" t="s">
        <v>40</v>
      </c>
      <c r="C47" s="142"/>
      <c r="D47" s="142"/>
      <c r="E47" s="28" t="s">
        <v>9</v>
      </c>
      <c r="F47" s="56">
        <v>156.5</v>
      </c>
    </row>
    <row r="48" spans="2:6" ht="12.75">
      <c r="B48" s="142" t="s">
        <v>36</v>
      </c>
      <c r="C48" s="142"/>
      <c r="D48" s="142"/>
      <c r="E48" s="28"/>
      <c r="F48" s="56"/>
    </row>
    <row r="49" spans="2:6" ht="12.75">
      <c r="B49" s="142" t="s">
        <v>37</v>
      </c>
      <c r="C49" s="142"/>
      <c r="D49" s="142"/>
      <c r="E49" s="28" t="s">
        <v>2</v>
      </c>
      <c r="F49" s="56">
        <v>4.29</v>
      </c>
    </row>
    <row r="50" spans="2:6" ht="12.75">
      <c r="B50" s="142" t="s">
        <v>38</v>
      </c>
      <c r="C50" s="142"/>
      <c r="D50" s="142"/>
      <c r="E50" s="28" t="s">
        <v>2</v>
      </c>
      <c r="F50" s="56">
        <v>2.35</v>
      </c>
    </row>
    <row r="51" spans="2:6" ht="12.75">
      <c r="B51" s="142" t="s">
        <v>39</v>
      </c>
      <c r="C51" s="142"/>
      <c r="D51" s="142"/>
      <c r="E51" s="28" t="s">
        <v>2</v>
      </c>
      <c r="F51" s="56">
        <v>2.34</v>
      </c>
    </row>
    <row r="52" spans="2:6" ht="12.75">
      <c r="B52" s="98" t="s">
        <v>86</v>
      </c>
      <c r="C52" s="98"/>
      <c r="D52" s="98"/>
      <c r="E52" s="28" t="s">
        <v>2</v>
      </c>
      <c r="F52" s="56">
        <v>9.15</v>
      </c>
    </row>
    <row r="53" spans="2:6" ht="12.75">
      <c r="B53" s="142" t="s">
        <v>54</v>
      </c>
      <c r="C53" s="142"/>
      <c r="D53" s="142"/>
      <c r="E53" s="28" t="s">
        <v>2</v>
      </c>
      <c r="F53" s="56">
        <v>145.37</v>
      </c>
    </row>
    <row r="54" spans="2:6" s="47" customFormat="1" ht="12.75">
      <c r="B54" s="53"/>
      <c r="C54" s="53"/>
      <c r="D54" s="53"/>
      <c r="E54" s="33"/>
      <c r="F54" s="40"/>
    </row>
    <row r="55" spans="2:6" ht="12.75">
      <c r="B55" s="53"/>
      <c r="C55" s="35"/>
      <c r="D55" s="35"/>
      <c r="E55" s="33"/>
      <c r="F55" s="8"/>
    </row>
    <row r="56" spans="2:6" ht="12.75">
      <c r="B56" s="140" t="s">
        <v>67</v>
      </c>
      <c r="C56" s="140"/>
      <c r="D56" s="140"/>
      <c r="E56" s="119" t="s">
        <v>17</v>
      </c>
      <c r="F56" s="116" t="s">
        <v>68</v>
      </c>
    </row>
    <row r="57" spans="2:6" ht="12.75">
      <c r="B57" s="140"/>
      <c r="C57" s="140"/>
      <c r="D57" s="140"/>
      <c r="E57" s="120"/>
      <c r="F57" s="117"/>
    </row>
    <row r="58" spans="2:6" ht="12.75">
      <c r="B58" s="140"/>
      <c r="C58" s="140"/>
      <c r="D58" s="140"/>
      <c r="E58" s="120"/>
      <c r="F58" s="117"/>
    </row>
    <row r="59" spans="2:6" ht="12.75">
      <c r="B59" s="141" t="s">
        <v>34</v>
      </c>
      <c r="C59" s="141"/>
      <c r="D59" s="141"/>
      <c r="E59" s="121"/>
      <c r="F59" s="118"/>
    </row>
    <row r="60" spans="2:6" ht="12.75">
      <c r="B60" s="142" t="s">
        <v>42</v>
      </c>
      <c r="C60" s="142"/>
      <c r="D60" s="142"/>
      <c r="E60" s="28" t="s">
        <v>3</v>
      </c>
      <c r="F60" s="56">
        <v>45</v>
      </c>
    </row>
    <row r="61" spans="2:6" ht="12.75">
      <c r="B61" s="142" t="s">
        <v>56</v>
      </c>
      <c r="C61" s="142"/>
      <c r="D61" s="142"/>
      <c r="E61" s="28" t="s">
        <v>3</v>
      </c>
      <c r="F61" s="56">
        <v>45</v>
      </c>
    </row>
    <row r="62" spans="2:6" ht="12.75">
      <c r="B62" s="142" t="s">
        <v>55</v>
      </c>
      <c r="C62" s="142"/>
      <c r="D62" s="142"/>
      <c r="E62" s="28" t="s">
        <v>3</v>
      </c>
      <c r="F62" s="56">
        <v>45</v>
      </c>
    </row>
    <row r="63" spans="2:6" ht="12.75">
      <c r="B63" s="142" t="s">
        <v>43</v>
      </c>
      <c r="C63" s="142"/>
      <c r="D63" s="142"/>
      <c r="E63" s="28" t="s">
        <v>3</v>
      </c>
      <c r="F63" s="56">
        <v>45</v>
      </c>
    </row>
    <row r="64" spans="2:6" ht="12.75">
      <c r="B64" s="142" t="s">
        <v>44</v>
      </c>
      <c r="C64" s="142"/>
      <c r="D64" s="142"/>
      <c r="E64" s="28" t="s">
        <v>3</v>
      </c>
      <c r="F64" s="56">
        <v>45</v>
      </c>
    </row>
    <row r="65" spans="2:6" ht="12.75">
      <c r="B65" s="142" t="s">
        <v>45</v>
      </c>
      <c r="C65" s="142"/>
      <c r="D65" s="142"/>
      <c r="E65" s="28" t="s">
        <v>3</v>
      </c>
      <c r="F65" s="56">
        <v>45</v>
      </c>
    </row>
    <row r="66" spans="2:6" ht="12.75">
      <c r="B66" s="142" t="s">
        <v>47</v>
      </c>
      <c r="C66" s="142"/>
      <c r="D66" s="142"/>
      <c r="E66" s="28" t="s">
        <v>3</v>
      </c>
      <c r="F66" s="56">
        <v>45</v>
      </c>
    </row>
    <row r="67" spans="2:6" ht="12.75">
      <c r="B67" s="142" t="s">
        <v>53</v>
      </c>
      <c r="C67" s="142"/>
      <c r="D67" s="142"/>
      <c r="E67" s="28" t="s">
        <v>3</v>
      </c>
      <c r="F67" s="56">
        <v>80</v>
      </c>
    </row>
    <row r="68" spans="2:6" ht="12.75">
      <c r="B68" s="143" t="s">
        <v>57</v>
      </c>
      <c r="C68" s="143"/>
      <c r="D68" s="143"/>
      <c r="E68" s="28" t="s">
        <v>3</v>
      </c>
      <c r="F68" s="56">
        <v>45</v>
      </c>
    </row>
    <row r="69" spans="2:6" ht="12.75">
      <c r="B69" s="143" t="s">
        <v>58</v>
      </c>
      <c r="C69" s="143"/>
      <c r="D69" s="143"/>
      <c r="E69" s="28" t="s">
        <v>3</v>
      </c>
      <c r="F69" s="56">
        <v>45</v>
      </c>
    </row>
    <row r="70" spans="2:6" ht="12.75">
      <c r="B70" s="142" t="s">
        <v>60</v>
      </c>
      <c r="C70" s="142"/>
      <c r="D70" s="142"/>
      <c r="E70" s="28" t="s">
        <v>3</v>
      </c>
      <c r="F70" s="56">
        <v>45</v>
      </c>
    </row>
    <row r="71" spans="2:6" ht="12.75">
      <c r="B71" s="142" t="s">
        <v>108</v>
      </c>
      <c r="C71" s="142"/>
      <c r="D71" s="142"/>
      <c r="E71" s="28" t="s">
        <v>3</v>
      </c>
      <c r="F71" s="56">
        <v>45</v>
      </c>
    </row>
    <row r="72" spans="2:6" ht="12.75">
      <c r="B72" s="142" t="s">
        <v>62</v>
      </c>
      <c r="C72" s="142"/>
      <c r="D72" s="142"/>
      <c r="E72" s="28" t="s">
        <v>3</v>
      </c>
      <c r="F72" s="56">
        <v>45</v>
      </c>
    </row>
    <row r="73" spans="2:6" ht="12.75">
      <c r="B73" s="142" t="s">
        <v>63</v>
      </c>
      <c r="C73" s="142"/>
      <c r="D73" s="142"/>
      <c r="E73" s="28" t="s">
        <v>3</v>
      </c>
      <c r="F73" s="56">
        <v>45</v>
      </c>
    </row>
    <row r="74" spans="2:6" ht="12.75">
      <c r="B74" s="143" t="s">
        <v>64</v>
      </c>
      <c r="C74" s="143"/>
      <c r="D74" s="143"/>
      <c r="E74" s="28" t="s">
        <v>7</v>
      </c>
      <c r="F74" s="56">
        <v>24</v>
      </c>
    </row>
    <row r="75" spans="2:6" s="47" customFormat="1" ht="12.75">
      <c r="B75" s="53"/>
      <c r="C75" s="53"/>
      <c r="D75" s="53"/>
      <c r="E75" s="33"/>
      <c r="F75" s="33"/>
    </row>
    <row r="76" spans="2:4" s="47" customFormat="1" ht="12.75">
      <c r="B76" s="53"/>
      <c r="C76" s="53"/>
      <c r="D76" s="53"/>
    </row>
    <row r="134" spans="5:6" ht="12.75">
      <c r="E134" s="33"/>
      <c r="F134" s="33"/>
    </row>
  </sheetData>
  <sheetProtection sheet="1" objects="1" scenarios="1"/>
  <mergeCells count="69">
    <mergeCell ref="E42:E45"/>
    <mergeCell ref="F42:F45"/>
    <mergeCell ref="E56:E59"/>
    <mergeCell ref="F56:F59"/>
    <mergeCell ref="B73:D73"/>
    <mergeCell ref="B74:D74"/>
    <mergeCell ref="B69:D69"/>
    <mergeCell ref="B70:D70"/>
    <mergeCell ref="B71:D71"/>
    <mergeCell ref="B72:D72"/>
    <mergeCell ref="B65:D65"/>
    <mergeCell ref="B66:D66"/>
    <mergeCell ref="B67:D67"/>
    <mergeCell ref="B68:D68"/>
    <mergeCell ref="B61:D61"/>
    <mergeCell ref="B62:D62"/>
    <mergeCell ref="B63:D63"/>
    <mergeCell ref="B64:D64"/>
    <mergeCell ref="B56:D58"/>
    <mergeCell ref="B59:D59"/>
    <mergeCell ref="B60:D60"/>
    <mergeCell ref="B50:D50"/>
    <mergeCell ref="B51:D51"/>
    <mergeCell ref="B52:D52"/>
    <mergeCell ref="B53:D53"/>
    <mergeCell ref="B46:D46"/>
    <mergeCell ref="B47:D47"/>
    <mergeCell ref="B48:D48"/>
    <mergeCell ref="B49:D49"/>
    <mergeCell ref="B16:D16"/>
    <mergeCell ref="B17:D17"/>
    <mergeCell ref="B42:D44"/>
    <mergeCell ref="B45:D45"/>
    <mergeCell ref="B36:D36"/>
    <mergeCell ref="B37:D37"/>
    <mergeCell ref="B32:D32"/>
    <mergeCell ref="B33:D33"/>
    <mergeCell ref="B34:D34"/>
    <mergeCell ref="B35:D35"/>
    <mergeCell ref="B8:D8"/>
    <mergeCell ref="B9:D9"/>
    <mergeCell ref="B10:D10"/>
    <mergeCell ref="B11:D11"/>
    <mergeCell ref="B12:D12"/>
    <mergeCell ref="B13:D13"/>
    <mergeCell ref="B14:D14"/>
    <mergeCell ref="B15:D15"/>
    <mergeCell ref="B28:D28"/>
    <mergeCell ref="B29:D29"/>
    <mergeCell ref="B30:D30"/>
    <mergeCell ref="B31:D31"/>
    <mergeCell ref="B5:D7"/>
    <mergeCell ref="B19:D21"/>
    <mergeCell ref="B39:D39"/>
    <mergeCell ref="B38:D38"/>
    <mergeCell ref="B22:D22"/>
    <mergeCell ref="B23:D23"/>
    <mergeCell ref="B24:D24"/>
    <mergeCell ref="B25:D25"/>
    <mergeCell ref="B26:D26"/>
    <mergeCell ref="B27:D27"/>
    <mergeCell ref="M6:N6"/>
    <mergeCell ref="M20:N20"/>
    <mergeCell ref="G5:P5"/>
    <mergeCell ref="G19:P19"/>
    <mergeCell ref="G6:H6"/>
    <mergeCell ref="I6:J6"/>
    <mergeCell ref="K6:L6"/>
    <mergeCell ref="O6:P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"/>
  <dimension ref="A1:M20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8" width="10.7109375" style="0" customWidth="1"/>
    <col min="10" max="14" width="11.00390625" style="0" customWidth="1"/>
  </cols>
  <sheetData>
    <row r="1" spans="2:13" ht="18">
      <c r="B1" s="149" t="s">
        <v>89</v>
      </c>
      <c r="C1" s="149"/>
      <c r="D1" s="149"/>
      <c r="E1" s="149"/>
      <c r="F1" s="149"/>
      <c r="G1" s="149"/>
      <c r="H1" s="149"/>
      <c r="J1" s="75"/>
      <c r="K1" s="75"/>
      <c r="L1" s="75"/>
      <c r="M1" s="80" t="s">
        <v>96</v>
      </c>
    </row>
    <row r="2" spans="1:13" ht="12.75">
      <c r="A2" s="44"/>
      <c r="B2" s="150" t="s">
        <v>88</v>
      </c>
      <c r="C2" s="150"/>
      <c r="D2" s="150"/>
      <c r="E2" s="150"/>
      <c r="F2" s="150"/>
      <c r="G2" s="150"/>
      <c r="H2" s="91">
        <v>45</v>
      </c>
      <c r="J2" s="150" t="s">
        <v>91</v>
      </c>
      <c r="K2" s="150"/>
      <c r="L2" s="85">
        <v>3000</v>
      </c>
      <c r="M2" s="92">
        <f>L2*H3</f>
        <v>300</v>
      </c>
    </row>
    <row r="3" spans="1:12" ht="12.75">
      <c r="A3" s="44"/>
      <c r="B3" s="80" t="s">
        <v>72</v>
      </c>
      <c r="C3" s="81">
        <f>MAX(B8:B208)</f>
        <v>0</v>
      </c>
      <c r="D3" s="80"/>
      <c r="E3" s="151" t="s">
        <v>71</v>
      </c>
      <c r="F3" s="151"/>
      <c r="G3" s="151"/>
      <c r="H3" s="82">
        <v>0.1</v>
      </c>
      <c r="J3" s="76"/>
      <c r="K3" s="76"/>
      <c r="L3" s="76"/>
    </row>
    <row r="4" spans="2:13" ht="12.75">
      <c r="B4" s="75"/>
      <c r="C4" s="75"/>
      <c r="D4" s="75"/>
      <c r="E4" s="75"/>
      <c r="F4" s="75"/>
      <c r="G4" s="75"/>
      <c r="H4" s="75"/>
      <c r="J4" s="146" t="s">
        <v>78</v>
      </c>
      <c r="K4" s="146"/>
      <c r="L4" s="86">
        <f>IF(C3=0,"",G7-D7)</f>
      </c>
      <c r="M4" s="8"/>
    </row>
    <row r="5" spans="2:13" ht="12.75">
      <c r="B5" s="145" t="s">
        <v>77</v>
      </c>
      <c r="C5" s="152" t="s">
        <v>75</v>
      </c>
      <c r="D5" s="153"/>
      <c r="E5" s="154"/>
      <c r="F5" s="152" t="s">
        <v>76</v>
      </c>
      <c r="G5" s="153"/>
      <c r="H5" s="154"/>
      <c r="J5" s="146" t="s">
        <v>79</v>
      </c>
      <c r="K5" s="146"/>
      <c r="L5" s="86">
        <f>IF(C3=0,"",H7-E7)</f>
      </c>
      <c r="M5" s="8"/>
    </row>
    <row r="6" spans="2:13" ht="12.75">
      <c r="B6" s="145"/>
      <c r="C6" s="155" t="s">
        <v>26</v>
      </c>
      <c r="D6" s="78" t="s">
        <v>73</v>
      </c>
      <c r="E6" s="78" t="s">
        <v>74</v>
      </c>
      <c r="F6" s="155" t="s">
        <v>26</v>
      </c>
      <c r="G6" s="78" t="s">
        <v>73</v>
      </c>
      <c r="H6" s="78" t="s">
        <v>74</v>
      </c>
      <c r="J6" s="146" t="s">
        <v>80</v>
      </c>
      <c r="K6" s="146"/>
      <c r="L6" s="86">
        <f>IF(C3=0,"",L4*(H3*(1+H3)^C3)/((1+H3)^C3-1))</f>
      </c>
      <c r="M6" s="8"/>
    </row>
    <row r="7" spans="2:13" ht="12.75">
      <c r="B7" s="145"/>
      <c r="C7" s="156"/>
      <c r="D7" s="79">
        <f>SUM(D8:D208)</f>
        <v>0</v>
      </c>
      <c r="E7" s="79">
        <f>SUM(E8:E208)</f>
        <v>0</v>
      </c>
      <c r="F7" s="156"/>
      <c r="G7" s="79">
        <f>SUM(G8:G208)</f>
        <v>0</v>
      </c>
      <c r="H7" s="79">
        <f>SUM(H8:H208)</f>
        <v>0</v>
      </c>
      <c r="J7" s="147" t="s">
        <v>92</v>
      </c>
      <c r="K7" s="147"/>
      <c r="L7" s="87">
        <f>IF(C3=0,"",L5/((1+H3)^C3-1)-L2)</f>
      </c>
      <c r="M7" s="8"/>
    </row>
    <row r="8" spans="2:10" ht="12.75">
      <c r="B8" s="83"/>
      <c r="C8" s="84"/>
      <c r="D8" s="77">
        <f aca="true" t="shared" si="0" ref="D8:D71">IF(C8="","",C8/(1+$H$3)^B8)</f>
      </c>
      <c r="E8" s="77">
        <f aca="true" t="shared" si="1" ref="E8:E71">IF(C8="","",C8*(1+$H$3)^($C$3-B8))</f>
      </c>
      <c r="F8" s="84"/>
      <c r="G8" s="77">
        <f aca="true" t="shared" si="2" ref="G8:G71">IF(F8="","",F8/(1+$H$3)^B8)</f>
      </c>
      <c r="H8" s="77">
        <f aca="true" t="shared" si="3" ref="H8:H71">IF(F8="","",F8*(1+$H$3)^($C$3-B8))</f>
      </c>
      <c r="J8" s="88" t="s">
        <v>93</v>
      </c>
    </row>
    <row r="9" spans="2:11" ht="12.75">
      <c r="B9" s="83"/>
      <c r="C9" s="84"/>
      <c r="D9" s="77">
        <f t="shared" si="0"/>
      </c>
      <c r="E9" s="77">
        <f t="shared" si="1"/>
      </c>
      <c r="F9" s="84"/>
      <c r="G9" s="77">
        <f t="shared" si="2"/>
      </c>
      <c r="H9" s="77">
        <f t="shared" si="3"/>
      </c>
      <c r="J9" s="89" t="s">
        <v>94</v>
      </c>
      <c r="K9" s="42"/>
    </row>
    <row r="10" spans="2:10" ht="12.75">
      <c r="B10" s="83"/>
      <c r="C10" s="84"/>
      <c r="D10" s="77">
        <f t="shared" si="0"/>
      </c>
      <c r="E10" s="77">
        <f t="shared" si="1"/>
      </c>
      <c r="F10" s="84"/>
      <c r="G10" s="77">
        <f t="shared" si="2"/>
      </c>
      <c r="H10" s="77">
        <f t="shared" si="3"/>
      </c>
      <c r="J10" s="90" t="s">
        <v>95</v>
      </c>
    </row>
    <row r="11" spans="2:8" ht="12.75">
      <c r="B11" s="83"/>
      <c r="C11" s="84"/>
      <c r="D11" s="77">
        <f t="shared" si="0"/>
      </c>
      <c r="E11" s="77">
        <f t="shared" si="1"/>
      </c>
      <c r="F11" s="84"/>
      <c r="G11" s="77">
        <f t="shared" si="2"/>
      </c>
      <c r="H11" s="77">
        <f t="shared" si="3"/>
      </c>
    </row>
    <row r="12" spans="2:13" ht="12.75">
      <c r="B12" s="83"/>
      <c r="C12" s="84"/>
      <c r="D12" s="77">
        <f t="shared" si="0"/>
      </c>
      <c r="E12" s="77">
        <f t="shared" si="1"/>
      </c>
      <c r="F12" s="84"/>
      <c r="G12" s="77">
        <f t="shared" si="2"/>
      </c>
      <c r="H12" s="77">
        <f t="shared" si="3"/>
      </c>
      <c r="J12" s="144" t="s">
        <v>97</v>
      </c>
      <c r="K12" s="144"/>
      <c r="L12" s="144"/>
      <c r="M12" s="144"/>
    </row>
    <row r="13" spans="2:13" ht="12.75">
      <c r="B13" s="83"/>
      <c r="C13" s="84"/>
      <c r="D13" s="77">
        <f t="shared" si="0"/>
      </c>
      <c r="E13" s="77">
        <f t="shared" si="1"/>
      </c>
      <c r="F13" s="84"/>
      <c r="G13" s="77">
        <f t="shared" si="2"/>
      </c>
      <c r="H13" s="77">
        <f t="shared" si="3"/>
      </c>
      <c r="J13" s="148" t="s">
        <v>100</v>
      </c>
      <c r="K13" s="148"/>
      <c r="L13" s="148"/>
      <c r="M13" s="148"/>
    </row>
    <row r="14" spans="2:8" ht="12.75">
      <c r="B14" s="83"/>
      <c r="C14" s="84"/>
      <c r="D14" s="77">
        <f t="shared" si="0"/>
      </c>
      <c r="E14" s="77">
        <f t="shared" si="1"/>
      </c>
      <c r="F14" s="84"/>
      <c r="G14" s="77">
        <f t="shared" si="2"/>
      </c>
      <c r="H14" s="77">
        <f t="shared" si="3"/>
      </c>
    </row>
    <row r="15" spans="2:8" ht="12.75">
      <c r="B15" s="83"/>
      <c r="C15" s="84"/>
      <c r="D15" s="77">
        <f t="shared" si="0"/>
      </c>
      <c r="E15" s="77">
        <f t="shared" si="1"/>
      </c>
      <c r="F15" s="84"/>
      <c r="G15" s="77">
        <f t="shared" si="2"/>
      </c>
      <c r="H15" s="77">
        <f t="shared" si="3"/>
      </c>
    </row>
    <row r="16" spans="2:8" ht="12.75">
      <c r="B16" s="83"/>
      <c r="C16" s="84"/>
      <c r="D16" s="77">
        <f t="shared" si="0"/>
      </c>
      <c r="E16" s="77">
        <f t="shared" si="1"/>
      </c>
      <c r="F16" s="84"/>
      <c r="G16" s="77">
        <f t="shared" si="2"/>
      </c>
      <c r="H16" s="77">
        <f t="shared" si="3"/>
      </c>
    </row>
    <row r="17" spans="2:8" ht="12.75">
      <c r="B17" s="83"/>
      <c r="C17" s="84"/>
      <c r="D17" s="77">
        <f t="shared" si="0"/>
      </c>
      <c r="E17" s="77">
        <f t="shared" si="1"/>
      </c>
      <c r="F17" s="84"/>
      <c r="G17" s="77">
        <f t="shared" si="2"/>
      </c>
      <c r="H17" s="77">
        <f t="shared" si="3"/>
      </c>
    </row>
    <row r="18" spans="2:8" ht="12.75">
      <c r="B18" s="83"/>
      <c r="C18" s="84"/>
      <c r="D18" s="77">
        <f t="shared" si="0"/>
      </c>
      <c r="E18" s="77">
        <f t="shared" si="1"/>
      </c>
      <c r="F18" s="84"/>
      <c r="G18" s="77">
        <f t="shared" si="2"/>
      </c>
      <c r="H18" s="77">
        <f t="shared" si="3"/>
      </c>
    </row>
    <row r="19" spans="2:8" ht="12.75">
      <c r="B19" s="83"/>
      <c r="C19" s="84"/>
      <c r="D19" s="77">
        <f t="shared" si="0"/>
      </c>
      <c r="E19" s="77">
        <f t="shared" si="1"/>
      </c>
      <c r="F19" s="84"/>
      <c r="G19" s="77">
        <f t="shared" si="2"/>
      </c>
      <c r="H19" s="77">
        <f t="shared" si="3"/>
      </c>
    </row>
    <row r="20" spans="2:8" ht="12.75">
      <c r="B20" s="83"/>
      <c r="C20" s="84"/>
      <c r="D20" s="77">
        <f t="shared" si="0"/>
      </c>
      <c r="E20" s="77">
        <f t="shared" si="1"/>
      </c>
      <c r="F20" s="84"/>
      <c r="G20" s="77">
        <f t="shared" si="2"/>
      </c>
      <c r="H20" s="77">
        <f t="shared" si="3"/>
      </c>
    </row>
    <row r="21" spans="2:8" ht="12.75">
      <c r="B21" s="83"/>
      <c r="C21" s="84"/>
      <c r="D21" s="77">
        <f t="shared" si="0"/>
      </c>
      <c r="E21" s="77">
        <f t="shared" si="1"/>
      </c>
      <c r="F21" s="84"/>
      <c r="G21" s="77">
        <f t="shared" si="2"/>
      </c>
      <c r="H21" s="77">
        <f t="shared" si="3"/>
      </c>
    </row>
    <row r="22" spans="2:8" ht="12.75">
      <c r="B22" s="83"/>
      <c r="C22" s="84"/>
      <c r="D22" s="77">
        <f t="shared" si="0"/>
      </c>
      <c r="E22" s="77">
        <f t="shared" si="1"/>
      </c>
      <c r="F22" s="84"/>
      <c r="G22" s="77">
        <f t="shared" si="2"/>
      </c>
      <c r="H22" s="77">
        <f t="shared" si="3"/>
      </c>
    </row>
    <row r="23" spans="2:8" ht="12.75">
      <c r="B23" s="83"/>
      <c r="C23" s="84"/>
      <c r="D23" s="77">
        <f t="shared" si="0"/>
      </c>
      <c r="E23" s="77">
        <f t="shared" si="1"/>
      </c>
      <c r="F23" s="84"/>
      <c r="G23" s="77">
        <f t="shared" si="2"/>
      </c>
      <c r="H23" s="77">
        <f t="shared" si="3"/>
      </c>
    </row>
    <row r="24" spans="2:8" ht="12.75">
      <c r="B24" s="83"/>
      <c r="C24" s="84"/>
      <c r="D24" s="77">
        <f t="shared" si="0"/>
      </c>
      <c r="E24" s="77">
        <f t="shared" si="1"/>
      </c>
      <c r="F24" s="84"/>
      <c r="G24" s="77">
        <f t="shared" si="2"/>
      </c>
      <c r="H24" s="77">
        <f t="shared" si="3"/>
      </c>
    </row>
    <row r="25" spans="2:8" ht="12.75">
      <c r="B25" s="83"/>
      <c r="C25" s="84"/>
      <c r="D25" s="77">
        <f t="shared" si="0"/>
      </c>
      <c r="E25" s="77">
        <f t="shared" si="1"/>
      </c>
      <c r="F25" s="84"/>
      <c r="G25" s="77">
        <f t="shared" si="2"/>
      </c>
      <c r="H25" s="77">
        <f t="shared" si="3"/>
      </c>
    </row>
    <row r="26" spans="2:13" ht="12.75">
      <c r="B26" s="83"/>
      <c r="C26" s="84"/>
      <c r="D26" s="77">
        <f t="shared" si="0"/>
      </c>
      <c r="E26" s="77">
        <f t="shared" si="1"/>
      </c>
      <c r="F26" s="84"/>
      <c r="G26" s="77">
        <f t="shared" si="2"/>
      </c>
      <c r="H26" s="77">
        <f t="shared" si="3"/>
      </c>
      <c r="J26" s="148" t="s">
        <v>98</v>
      </c>
      <c r="K26" s="148"/>
      <c r="L26" s="148"/>
      <c r="M26" s="148"/>
    </row>
    <row r="27" spans="2:13" ht="12.75">
      <c r="B27" s="83"/>
      <c r="C27" s="84"/>
      <c r="D27" s="77">
        <f t="shared" si="0"/>
      </c>
      <c r="E27" s="77">
        <f t="shared" si="1"/>
      </c>
      <c r="F27" s="84"/>
      <c r="G27" s="77">
        <f t="shared" si="2"/>
      </c>
      <c r="H27" s="77">
        <f t="shared" si="3"/>
      </c>
      <c r="J27" s="148" t="s">
        <v>99</v>
      </c>
      <c r="K27" s="148"/>
      <c r="L27" s="148"/>
      <c r="M27" s="148"/>
    </row>
    <row r="28" spans="2:8" ht="12.75">
      <c r="B28" s="83"/>
      <c r="C28" s="84"/>
      <c r="D28" s="77">
        <f t="shared" si="0"/>
      </c>
      <c r="E28" s="77">
        <f t="shared" si="1"/>
      </c>
      <c r="F28" s="84"/>
      <c r="G28" s="77">
        <f t="shared" si="2"/>
      </c>
      <c r="H28" s="77">
        <f t="shared" si="3"/>
      </c>
    </row>
    <row r="29" spans="2:8" ht="12.75">
      <c r="B29" s="83"/>
      <c r="C29" s="84"/>
      <c r="D29" s="77">
        <f t="shared" si="0"/>
      </c>
      <c r="E29" s="77">
        <f t="shared" si="1"/>
      </c>
      <c r="F29" s="84"/>
      <c r="G29" s="77">
        <f t="shared" si="2"/>
      </c>
      <c r="H29" s="77">
        <f t="shared" si="3"/>
      </c>
    </row>
    <row r="30" spans="2:8" ht="12.75">
      <c r="B30" s="83"/>
      <c r="C30" s="84"/>
      <c r="D30" s="77">
        <f t="shared" si="0"/>
      </c>
      <c r="E30" s="77">
        <f t="shared" si="1"/>
      </c>
      <c r="F30" s="84"/>
      <c r="G30" s="77">
        <f t="shared" si="2"/>
      </c>
      <c r="H30" s="77">
        <f t="shared" si="3"/>
      </c>
    </row>
    <row r="31" spans="2:8" ht="12.75">
      <c r="B31" s="83"/>
      <c r="C31" s="84"/>
      <c r="D31" s="77">
        <f t="shared" si="0"/>
      </c>
      <c r="E31" s="77">
        <f t="shared" si="1"/>
      </c>
      <c r="F31" s="84"/>
      <c r="G31" s="77">
        <f t="shared" si="2"/>
      </c>
      <c r="H31" s="77">
        <f t="shared" si="3"/>
      </c>
    </row>
    <row r="32" spans="2:8" ht="12.75">
      <c r="B32" s="83"/>
      <c r="C32" s="84"/>
      <c r="D32" s="77">
        <f t="shared" si="0"/>
      </c>
      <c r="E32" s="77">
        <f t="shared" si="1"/>
      </c>
      <c r="F32" s="84"/>
      <c r="G32" s="77">
        <f t="shared" si="2"/>
      </c>
      <c r="H32" s="77">
        <f t="shared" si="3"/>
      </c>
    </row>
    <row r="33" spans="2:8" ht="12.75">
      <c r="B33" s="83"/>
      <c r="C33" s="84"/>
      <c r="D33" s="77">
        <f t="shared" si="0"/>
      </c>
      <c r="E33" s="77">
        <f t="shared" si="1"/>
      </c>
      <c r="F33" s="84"/>
      <c r="G33" s="77">
        <f t="shared" si="2"/>
      </c>
      <c r="H33" s="77">
        <f t="shared" si="3"/>
      </c>
    </row>
    <row r="34" spans="2:8" ht="12.75">
      <c r="B34" s="83"/>
      <c r="C34" s="84"/>
      <c r="D34" s="77">
        <f t="shared" si="0"/>
      </c>
      <c r="E34" s="77">
        <f t="shared" si="1"/>
      </c>
      <c r="F34" s="84"/>
      <c r="G34" s="77">
        <f t="shared" si="2"/>
      </c>
      <c r="H34" s="77">
        <f t="shared" si="3"/>
      </c>
    </row>
    <row r="35" spans="2:8" ht="12.75">
      <c r="B35" s="83"/>
      <c r="C35" s="84"/>
      <c r="D35" s="77">
        <f t="shared" si="0"/>
      </c>
      <c r="E35" s="77">
        <f t="shared" si="1"/>
      </c>
      <c r="F35" s="84"/>
      <c r="G35" s="77">
        <f t="shared" si="2"/>
      </c>
      <c r="H35" s="77">
        <f t="shared" si="3"/>
      </c>
    </row>
    <row r="36" spans="2:8" ht="12.75">
      <c r="B36" s="83"/>
      <c r="C36" s="84"/>
      <c r="D36" s="77">
        <f t="shared" si="0"/>
      </c>
      <c r="E36" s="77">
        <f t="shared" si="1"/>
      </c>
      <c r="F36" s="84"/>
      <c r="G36" s="77">
        <f t="shared" si="2"/>
      </c>
      <c r="H36" s="77">
        <f t="shared" si="3"/>
      </c>
    </row>
    <row r="37" spans="2:8" ht="12.75">
      <c r="B37" s="83"/>
      <c r="C37" s="84"/>
      <c r="D37" s="77">
        <f t="shared" si="0"/>
      </c>
      <c r="E37" s="77">
        <f t="shared" si="1"/>
      </c>
      <c r="F37" s="84"/>
      <c r="G37" s="77">
        <f t="shared" si="2"/>
      </c>
      <c r="H37" s="77">
        <f t="shared" si="3"/>
      </c>
    </row>
    <row r="38" spans="2:8" ht="12.75">
      <c r="B38" s="83"/>
      <c r="C38" s="84"/>
      <c r="D38" s="77">
        <f t="shared" si="0"/>
      </c>
      <c r="E38" s="77">
        <f t="shared" si="1"/>
      </c>
      <c r="F38" s="84"/>
      <c r="G38" s="77">
        <f t="shared" si="2"/>
      </c>
      <c r="H38" s="77">
        <f t="shared" si="3"/>
      </c>
    </row>
    <row r="39" spans="2:8" ht="12.75">
      <c r="B39" s="83"/>
      <c r="C39" s="84"/>
      <c r="D39" s="77">
        <f t="shared" si="0"/>
      </c>
      <c r="E39" s="77">
        <f t="shared" si="1"/>
      </c>
      <c r="F39" s="84"/>
      <c r="G39" s="77">
        <f t="shared" si="2"/>
      </c>
      <c r="H39" s="77">
        <f t="shared" si="3"/>
      </c>
    </row>
    <row r="40" spans="2:8" ht="12.75">
      <c r="B40" s="83"/>
      <c r="C40" s="84"/>
      <c r="D40" s="77">
        <f t="shared" si="0"/>
      </c>
      <c r="E40" s="77">
        <f t="shared" si="1"/>
      </c>
      <c r="F40" s="84"/>
      <c r="G40" s="77">
        <f t="shared" si="2"/>
      </c>
      <c r="H40" s="77">
        <f t="shared" si="3"/>
      </c>
    </row>
    <row r="41" spans="2:8" ht="12.75">
      <c r="B41" s="83"/>
      <c r="C41" s="84"/>
      <c r="D41" s="77">
        <f t="shared" si="0"/>
      </c>
      <c r="E41" s="77">
        <f t="shared" si="1"/>
      </c>
      <c r="F41" s="84"/>
      <c r="G41" s="77">
        <f t="shared" si="2"/>
      </c>
      <c r="H41" s="77">
        <f t="shared" si="3"/>
      </c>
    </row>
    <row r="42" spans="2:8" ht="12.75">
      <c r="B42" s="83"/>
      <c r="C42" s="84"/>
      <c r="D42" s="77">
        <f t="shared" si="0"/>
      </c>
      <c r="E42" s="77">
        <f t="shared" si="1"/>
      </c>
      <c r="F42" s="84"/>
      <c r="G42" s="77">
        <f t="shared" si="2"/>
      </c>
      <c r="H42" s="77">
        <f t="shared" si="3"/>
      </c>
    </row>
    <row r="43" spans="2:8" ht="12.75">
      <c r="B43" s="83"/>
      <c r="C43" s="84"/>
      <c r="D43" s="77">
        <f t="shared" si="0"/>
      </c>
      <c r="E43" s="77">
        <f t="shared" si="1"/>
      </c>
      <c r="F43" s="84"/>
      <c r="G43" s="77">
        <f t="shared" si="2"/>
      </c>
      <c r="H43" s="77">
        <f t="shared" si="3"/>
      </c>
    </row>
    <row r="44" spans="2:8" ht="12.75">
      <c r="B44" s="83"/>
      <c r="C44" s="84"/>
      <c r="D44" s="77">
        <f t="shared" si="0"/>
      </c>
      <c r="E44" s="77">
        <f t="shared" si="1"/>
      </c>
      <c r="F44" s="84"/>
      <c r="G44" s="77">
        <f t="shared" si="2"/>
      </c>
      <c r="H44" s="77">
        <f t="shared" si="3"/>
      </c>
    </row>
    <row r="45" spans="2:8" ht="12.75">
      <c r="B45" s="83"/>
      <c r="C45" s="84"/>
      <c r="D45" s="77">
        <f t="shared" si="0"/>
      </c>
      <c r="E45" s="77">
        <f t="shared" si="1"/>
      </c>
      <c r="F45" s="84"/>
      <c r="G45" s="77">
        <f t="shared" si="2"/>
      </c>
      <c r="H45" s="77">
        <f t="shared" si="3"/>
      </c>
    </row>
    <row r="46" spans="2:8" ht="12.75">
      <c r="B46" s="83"/>
      <c r="C46" s="84"/>
      <c r="D46" s="77">
        <f t="shared" si="0"/>
      </c>
      <c r="E46" s="77">
        <f t="shared" si="1"/>
      </c>
      <c r="F46" s="84"/>
      <c r="G46" s="77">
        <f t="shared" si="2"/>
      </c>
      <c r="H46" s="77">
        <f t="shared" si="3"/>
      </c>
    </row>
    <row r="47" spans="2:8" ht="12.75">
      <c r="B47" s="83"/>
      <c r="C47" s="84"/>
      <c r="D47" s="77">
        <f t="shared" si="0"/>
      </c>
      <c r="E47" s="77">
        <f t="shared" si="1"/>
      </c>
      <c r="F47" s="84"/>
      <c r="G47" s="77">
        <f t="shared" si="2"/>
      </c>
      <c r="H47" s="77">
        <f t="shared" si="3"/>
      </c>
    </row>
    <row r="48" spans="2:8" ht="12.75">
      <c r="B48" s="83"/>
      <c r="C48" s="84"/>
      <c r="D48" s="77">
        <f t="shared" si="0"/>
      </c>
      <c r="E48" s="77">
        <f t="shared" si="1"/>
      </c>
      <c r="F48" s="84"/>
      <c r="G48" s="77">
        <f t="shared" si="2"/>
      </c>
      <c r="H48" s="77">
        <f t="shared" si="3"/>
      </c>
    </row>
    <row r="49" spans="2:8" ht="12.75">
      <c r="B49" s="83"/>
      <c r="C49" s="84"/>
      <c r="D49" s="77">
        <f t="shared" si="0"/>
      </c>
      <c r="E49" s="77">
        <f t="shared" si="1"/>
      </c>
      <c r="F49" s="84"/>
      <c r="G49" s="77">
        <f t="shared" si="2"/>
      </c>
      <c r="H49" s="77">
        <f t="shared" si="3"/>
      </c>
    </row>
    <row r="50" spans="2:8" ht="12.75">
      <c r="B50" s="83"/>
      <c r="C50" s="84"/>
      <c r="D50" s="77">
        <f t="shared" si="0"/>
      </c>
      <c r="E50" s="77">
        <f t="shared" si="1"/>
      </c>
      <c r="F50" s="84"/>
      <c r="G50" s="77">
        <f t="shared" si="2"/>
      </c>
      <c r="H50" s="77">
        <f t="shared" si="3"/>
      </c>
    </row>
    <row r="51" spans="2:8" ht="12.75">
      <c r="B51" s="83"/>
      <c r="C51" s="84"/>
      <c r="D51" s="77">
        <f t="shared" si="0"/>
      </c>
      <c r="E51" s="77">
        <f t="shared" si="1"/>
      </c>
      <c r="F51" s="84"/>
      <c r="G51" s="77">
        <f t="shared" si="2"/>
      </c>
      <c r="H51" s="77">
        <f t="shared" si="3"/>
      </c>
    </row>
    <row r="52" spans="2:8" ht="12.75">
      <c r="B52" s="83"/>
      <c r="C52" s="84"/>
      <c r="D52" s="77">
        <f t="shared" si="0"/>
      </c>
      <c r="E52" s="77">
        <f t="shared" si="1"/>
      </c>
      <c r="F52" s="84"/>
      <c r="G52" s="77">
        <f t="shared" si="2"/>
      </c>
      <c r="H52" s="77">
        <f t="shared" si="3"/>
      </c>
    </row>
    <row r="53" spans="2:8" ht="12.75">
      <c r="B53" s="83"/>
      <c r="C53" s="84"/>
      <c r="D53" s="77">
        <f t="shared" si="0"/>
      </c>
      <c r="E53" s="77">
        <f t="shared" si="1"/>
      </c>
      <c r="F53" s="84"/>
      <c r="G53" s="77">
        <f t="shared" si="2"/>
      </c>
      <c r="H53" s="77">
        <f t="shared" si="3"/>
      </c>
    </row>
    <row r="54" spans="2:8" ht="12.75">
      <c r="B54" s="83"/>
      <c r="C54" s="84"/>
      <c r="D54" s="77">
        <f t="shared" si="0"/>
      </c>
      <c r="E54" s="77">
        <f t="shared" si="1"/>
      </c>
      <c r="F54" s="84"/>
      <c r="G54" s="77">
        <f t="shared" si="2"/>
      </c>
      <c r="H54" s="77">
        <f t="shared" si="3"/>
      </c>
    </row>
    <row r="55" spans="2:8" ht="12.75">
      <c r="B55" s="83"/>
      <c r="C55" s="84"/>
      <c r="D55" s="77">
        <f t="shared" si="0"/>
      </c>
      <c r="E55" s="77">
        <f t="shared" si="1"/>
      </c>
      <c r="F55" s="84"/>
      <c r="G55" s="77">
        <f t="shared" si="2"/>
      </c>
      <c r="H55" s="77">
        <f t="shared" si="3"/>
      </c>
    </row>
    <row r="56" spans="2:8" ht="12.75">
      <c r="B56" s="83"/>
      <c r="C56" s="84"/>
      <c r="D56" s="77">
        <f t="shared" si="0"/>
      </c>
      <c r="E56" s="77">
        <f t="shared" si="1"/>
      </c>
      <c r="F56" s="84"/>
      <c r="G56" s="77">
        <f t="shared" si="2"/>
      </c>
      <c r="H56" s="77">
        <f t="shared" si="3"/>
      </c>
    </row>
    <row r="57" spans="2:8" ht="12.75">
      <c r="B57" s="83"/>
      <c r="C57" s="84"/>
      <c r="D57" s="77">
        <f t="shared" si="0"/>
      </c>
      <c r="E57" s="77">
        <f t="shared" si="1"/>
      </c>
      <c r="F57" s="84"/>
      <c r="G57" s="77">
        <f t="shared" si="2"/>
      </c>
      <c r="H57" s="77">
        <f t="shared" si="3"/>
      </c>
    </row>
    <row r="58" spans="2:8" ht="12.75">
      <c r="B58" s="83"/>
      <c r="C58" s="84"/>
      <c r="D58" s="77">
        <f t="shared" si="0"/>
      </c>
      <c r="E58" s="77">
        <f t="shared" si="1"/>
      </c>
      <c r="F58" s="84"/>
      <c r="G58" s="77">
        <f t="shared" si="2"/>
      </c>
      <c r="H58" s="77">
        <f t="shared" si="3"/>
      </c>
    </row>
    <row r="59" spans="2:8" ht="12.75">
      <c r="B59" s="83"/>
      <c r="C59" s="84"/>
      <c r="D59" s="77">
        <f t="shared" si="0"/>
      </c>
      <c r="E59" s="77">
        <f t="shared" si="1"/>
      </c>
      <c r="F59" s="84"/>
      <c r="G59" s="77">
        <f t="shared" si="2"/>
      </c>
      <c r="H59" s="77">
        <f t="shared" si="3"/>
      </c>
    </row>
    <row r="60" spans="2:8" ht="12.75">
      <c r="B60" s="83"/>
      <c r="C60" s="84"/>
      <c r="D60" s="77">
        <f t="shared" si="0"/>
      </c>
      <c r="E60" s="77">
        <f t="shared" si="1"/>
      </c>
      <c r="F60" s="84"/>
      <c r="G60" s="77">
        <f t="shared" si="2"/>
      </c>
      <c r="H60" s="77">
        <f t="shared" si="3"/>
      </c>
    </row>
    <row r="61" spans="2:8" ht="12.75">
      <c r="B61" s="83"/>
      <c r="C61" s="84"/>
      <c r="D61" s="77">
        <f t="shared" si="0"/>
      </c>
      <c r="E61" s="77">
        <f t="shared" si="1"/>
      </c>
      <c r="F61" s="84"/>
      <c r="G61" s="77">
        <f t="shared" si="2"/>
      </c>
      <c r="H61" s="77">
        <f t="shared" si="3"/>
      </c>
    </row>
    <row r="62" spans="2:8" ht="12.75">
      <c r="B62" s="83"/>
      <c r="C62" s="84"/>
      <c r="D62" s="77">
        <f t="shared" si="0"/>
      </c>
      <c r="E62" s="77">
        <f t="shared" si="1"/>
      </c>
      <c r="F62" s="84"/>
      <c r="G62" s="77">
        <f t="shared" si="2"/>
      </c>
      <c r="H62" s="77">
        <f t="shared" si="3"/>
      </c>
    </row>
    <row r="63" spans="2:8" ht="12.75">
      <c r="B63" s="83"/>
      <c r="C63" s="84"/>
      <c r="D63" s="77">
        <f t="shared" si="0"/>
      </c>
      <c r="E63" s="77">
        <f t="shared" si="1"/>
      </c>
      <c r="F63" s="84"/>
      <c r="G63" s="77">
        <f t="shared" si="2"/>
      </c>
      <c r="H63" s="77">
        <f t="shared" si="3"/>
      </c>
    </row>
    <row r="64" spans="2:8" ht="12.75">
      <c r="B64" s="83"/>
      <c r="C64" s="84"/>
      <c r="D64" s="77">
        <f t="shared" si="0"/>
      </c>
      <c r="E64" s="77">
        <f t="shared" si="1"/>
      </c>
      <c r="F64" s="84"/>
      <c r="G64" s="77">
        <f t="shared" si="2"/>
      </c>
      <c r="H64" s="77">
        <f t="shared" si="3"/>
      </c>
    </row>
    <row r="65" spans="2:8" ht="12.75">
      <c r="B65" s="83"/>
      <c r="C65" s="84"/>
      <c r="D65" s="77">
        <f t="shared" si="0"/>
      </c>
      <c r="E65" s="77">
        <f t="shared" si="1"/>
      </c>
      <c r="F65" s="84"/>
      <c r="G65" s="77">
        <f t="shared" si="2"/>
      </c>
      <c r="H65" s="77">
        <f t="shared" si="3"/>
      </c>
    </row>
    <row r="66" spans="2:8" ht="12.75">
      <c r="B66" s="83"/>
      <c r="C66" s="84"/>
      <c r="D66" s="77">
        <f t="shared" si="0"/>
      </c>
      <c r="E66" s="77">
        <f t="shared" si="1"/>
      </c>
      <c r="F66" s="84"/>
      <c r="G66" s="77">
        <f t="shared" si="2"/>
      </c>
      <c r="H66" s="77">
        <f t="shared" si="3"/>
      </c>
    </row>
    <row r="67" spans="2:8" ht="12.75">
      <c r="B67" s="83"/>
      <c r="C67" s="84"/>
      <c r="D67" s="77">
        <f t="shared" si="0"/>
      </c>
      <c r="E67" s="77">
        <f t="shared" si="1"/>
      </c>
      <c r="F67" s="84"/>
      <c r="G67" s="77">
        <f t="shared" si="2"/>
      </c>
      <c r="H67" s="77">
        <f t="shared" si="3"/>
      </c>
    </row>
    <row r="68" spans="2:8" ht="12.75">
      <c r="B68" s="83"/>
      <c r="C68" s="84"/>
      <c r="D68" s="77">
        <f t="shared" si="0"/>
      </c>
      <c r="E68" s="77">
        <f t="shared" si="1"/>
      </c>
      <c r="F68" s="84"/>
      <c r="G68" s="77">
        <f t="shared" si="2"/>
      </c>
      <c r="H68" s="77">
        <f t="shared" si="3"/>
      </c>
    </row>
    <row r="69" spans="2:8" ht="12.75">
      <c r="B69" s="83"/>
      <c r="C69" s="84"/>
      <c r="D69" s="77">
        <f t="shared" si="0"/>
      </c>
      <c r="E69" s="77">
        <f t="shared" si="1"/>
      </c>
      <c r="F69" s="84"/>
      <c r="G69" s="77">
        <f t="shared" si="2"/>
      </c>
      <c r="H69" s="77">
        <f t="shared" si="3"/>
      </c>
    </row>
    <row r="70" spans="2:8" ht="12.75">
      <c r="B70" s="83"/>
      <c r="C70" s="84"/>
      <c r="D70" s="77">
        <f t="shared" si="0"/>
      </c>
      <c r="E70" s="77">
        <f t="shared" si="1"/>
      </c>
      <c r="F70" s="84"/>
      <c r="G70" s="77">
        <f t="shared" si="2"/>
      </c>
      <c r="H70" s="77">
        <f t="shared" si="3"/>
      </c>
    </row>
    <row r="71" spans="2:8" ht="12.75">
      <c r="B71" s="83"/>
      <c r="C71" s="84"/>
      <c r="D71" s="77">
        <f t="shared" si="0"/>
      </c>
      <c r="E71" s="77">
        <f t="shared" si="1"/>
      </c>
      <c r="F71" s="84"/>
      <c r="G71" s="77">
        <f t="shared" si="2"/>
      </c>
      <c r="H71" s="77">
        <f t="shared" si="3"/>
      </c>
    </row>
    <row r="72" spans="2:8" ht="12.75">
      <c r="B72" s="83"/>
      <c r="C72" s="84"/>
      <c r="D72" s="77">
        <f aca="true" t="shared" si="4" ref="D72:D135">IF(C72="","",C72/(1+$H$3)^B72)</f>
      </c>
      <c r="E72" s="77">
        <f aca="true" t="shared" si="5" ref="E72:E135">IF(C72="","",C72*(1+$H$3)^($C$3-B72))</f>
      </c>
      <c r="F72" s="84"/>
      <c r="G72" s="77">
        <f aca="true" t="shared" si="6" ref="G72:G135">IF(F72="","",F72/(1+$H$3)^B72)</f>
      </c>
      <c r="H72" s="77">
        <f aca="true" t="shared" si="7" ref="H72:H135">IF(F72="","",F72*(1+$H$3)^($C$3-B72))</f>
      </c>
    </row>
    <row r="73" spans="2:8" ht="12.75">
      <c r="B73" s="83"/>
      <c r="C73" s="84"/>
      <c r="D73" s="77">
        <f t="shared" si="4"/>
      </c>
      <c r="E73" s="77">
        <f t="shared" si="5"/>
      </c>
      <c r="F73" s="84"/>
      <c r="G73" s="77">
        <f t="shared" si="6"/>
      </c>
      <c r="H73" s="77">
        <f t="shared" si="7"/>
      </c>
    </row>
    <row r="74" spans="2:8" ht="12.75">
      <c r="B74" s="83"/>
      <c r="C74" s="84"/>
      <c r="D74" s="77">
        <f t="shared" si="4"/>
      </c>
      <c r="E74" s="77">
        <f t="shared" si="5"/>
      </c>
      <c r="F74" s="84"/>
      <c r="G74" s="77">
        <f t="shared" si="6"/>
      </c>
      <c r="H74" s="77">
        <f t="shared" si="7"/>
      </c>
    </row>
    <row r="75" spans="2:8" ht="12.75">
      <c r="B75" s="83"/>
      <c r="C75" s="84"/>
      <c r="D75" s="77">
        <f t="shared" si="4"/>
      </c>
      <c r="E75" s="77">
        <f t="shared" si="5"/>
      </c>
      <c r="F75" s="84"/>
      <c r="G75" s="77">
        <f t="shared" si="6"/>
      </c>
      <c r="H75" s="77">
        <f t="shared" si="7"/>
      </c>
    </row>
    <row r="76" spans="2:8" ht="12.75">
      <c r="B76" s="83"/>
      <c r="C76" s="84"/>
      <c r="D76" s="77">
        <f t="shared" si="4"/>
      </c>
      <c r="E76" s="77">
        <f t="shared" si="5"/>
      </c>
      <c r="F76" s="84"/>
      <c r="G76" s="77">
        <f t="shared" si="6"/>
      </c>
      <c r="H76" s="77">
        <f t="shared" si="7"/>
      </c>
    </row>
    <row r="77" spans="2:8" ht="12.75">
      <c r="B77" s="83"/>
      <c r="C77" s="84"/>
      <c r="D77" s="77">
        <f t="shared" si="4"/>
      </c>
      <c r="E77" s="77">
        <f t="shared" si="5"/>
      </c>
      <c r="F77" s="84"/>
      <c r="G77" s="77">
        <f t="shared" si="6"/>
      </c>
      <c r="H77" s="77">
        <f t="shared" si="7"/>
      </c>
    </row>
    <row r="78" spans="2:8" ht="12.75">
      <c r="B78" s="83"/>
      <c r="C78" s="84"/>
      <c r="D78" s="77">
        <f t="shared" si="4"/>
      </c>
      <c r="E78" s="77">
        <f t="shared" si="5"/>
      </c>
      <c r="F78" s="84"/>
      <c r="G78" s="77">
        <f t="shared" si="6"/>
      </c>
      <c r="H78" s="77">
        <f t="shared" si="7"/>
      </c>
    </row>
    <row r="79" spans="2:8" ht="12.75">
      <c r="B79" s="83"/>
      <c r="C79" s="84"/>
      <c r="D79" s="77">
        <f t="shared" si="4"/>
      </c>
      <c r="E79" s="77">
        <f t="shared" si="5"/>
      </c>
      <c r="F79" s="84"/>
      <c r="G79" s="77">
        <f t="shared" si="6"/>
      </c>
      <c r="H79" s="77">
        <f t="shared" si="7"/>
      </c>
    </row>
    <row r="80" spans="2:8" ht="12.75">
      <c r="B80" s="83"/>
      <c r="C80" s="84"/>
      <c r="D80" s="77">
        <f t="shared" si="4"/>
      </c>
      <c r="E80" s="77">
        <f t="shared" si="5"/>
      </c>
      <c r="F80" s="84"/>
      <c r="G80" s="77">
        <f t="shared" si="6"/>
      </c>
      <c r="H80" s="77">
        <f t="shared" si="7"/>
      </c>
    </row>
    <row r="81" spans="2:8" ht="12.75">
      <c r="B81" s="83"/>
      <c r="C81" s="84"/>
      <c r="D81" s="77">
        <f t="shared" si="4"/>
      </c>
      <c r="E81" s="77">
        <f t="shared" si="5"/>
      </c>
      <c r="F81" s="84"/>
      <c r="G81" s="77">
        <f t="shared" si="6"/>
      </c>
      <c r="H81" s="77">
        <f t="shared" si="7"/>
      </c>
    </row>
    <row r="82" spans="2:8" ht="12.75">
      <c r="B82" s="83"/>
      <c r="C82" s="84"/>
      <c r="D82" s="77">
        <f t="shared" si="4"/>
      </c>
      <c r="E82" s="77">
        <f t="shared" si="5"/>
      </c>
      <c r="F82" s="84"/>
      <c r="G82" s="77">
        <f t="shared" si="6"/>
      </c>
      <c r="H82" s="77">
        <f t="shared" si="7"/>
      </c>
    </row>
    <row r="83" spans="2:8" ht="12.75">
      <c r="B83" s="83"/>
      <c r="C83" s="84"/>
      <c r="D83" s="77">
        <f t="shared" si="4"/>
      </c>
      <c r="E83" s="77">
        <f t="shared" si="5"/>
      </c>
      <c r="F83" s="84"/>
      <c r="G83" s="77">
        <f t="shared" si="6"/>
      </c>
      <c r="H83" s="77">
        <f t="shared" si="7"/>
      </c>
    </row>
    <row r="84" spans="2:8" ht="12.75">
      <c r="B84" s="83"/>
      <c r="C84" s="84"/>
      <c r="D84" s="77">
        <f t="shared" si="4"/>
      </c>
      <c r="E84" s="77">
        <f t="shared" si="5"/>
      </c>
      <c r="F84" s="84"/>
      <c r="G84" s="77">
        <f t="shared" si="6"/>
      </c>
      <c r="H84" s="77">
        <f t="shared" si="7"/>
      </c>
    </row>
    <row r="85" spans="2:8" ht="12.75">
      <c r="B85" s="83"/>
      <c r="C85" s="84"/>
      <c r="D85" s="77">
        <f t="shared" si="4"/>
      </c>
      <c r="E85" s="77">
        <f t="shared" si="5"/>
      </c>
      <c r="F85" s="84"/>
      <c r="G85" s="77">
        <f t="shared" si="6"/>
      </c>
      <c r="H85" s="77">
        <f t="shared" si="7"/>
      </c>
    </row>
    <row r="86" spans="2:8" ht="12.75">
      <c r="B86" s="83"/>
      <c r="C86" s="84"/>
      <c r="D86" s="77">
        <f t="shared" si="4"/>
      </c>
      <c r="E86" s="77">
        <f t="shared" si="5"/>
      </c>
      <c r="F86" s="84"/>
      <c r="G86" s="77">
        <f t="shared" si="6"/>
      </c>
      <c r="H86" s="77">
        <f t="shared" si="7"/>
      </c>
    </row>
    <row r="87" spans="2:8" ht="12.75">
      <c r="B87" s="83"/>
      <c r="C87" s="84"/>
      <c r="D87" s="77">
        <f t="shared" si="4"/>
      </c>
      <c r="E87" s="77">
        <f t="shared" si="5"/>
      </c>
      <c r="F87" s="84"/>
      <c r="G87" s="77">
        <f t="shared" si="6"/>
      </c>
      <c r="H87" s="77">
        <f t="shared" si="7"/>
      </c>
    </row>
    <row r="88" spans="2:8" ht="12.75">
      <c r="B88" s="83"/>
      <c r="C88" s="84"/>
      <c r="D88" s="77">
        <f t="shared" si="4"/>
      </c>
      <c r="E88" s="77">
        <f t="shared" si="5"/>
      </c>
      <c r="F88" s="84"/>
      <c r="G88" s="77">
        <f t="shared" si="6"/>
      </c>
      <c r="H88" s="77">
        <f t="shared" si="7"/>
      </c>
    </row>
    <row r="89" spans="2:8" ht="12.75">
      <c r="B89" s="83"/>
      <c r="C89" s="84"/>
      <c r="D89" s="77">
        <f t="shared" si="4"/>
      </c>
      <c r="E89" s="77">
        <f t="shared" si="5"/>
      </c>
      <c r="F89" s="84"/>
      <c r="G89" s="77">
        <f t="shared" si="6"/>
      </c>
      <c r="H89" s="77">
        <f t="shared" si="7"/>
      </c>
    </row>
    <row r="90" spans="2:8" ht="12.75">
      <c r="B90" s="83"/>
      <c r="C90" s="84"/>
      <c r="D90" s="77">
        <f t="shared" si="4"/>
      </c>
      <c r="E90" s="77">
        <f t="shared" si="5"/>
      </c>
      <c r="F90" s="84"/>
      <c r="G90" s="77">
        <f t="shared" si="6"/>
      </c>
      <c r="H90" s="77">
        <f t="shared" si="7"/>
      </c>
    </row>
    <row r="91" spans="2:8" ht="12.75">
      <c r="B91" s="83"/>
      <c r="C91" s="84"/>
      <c r="D91" s="77">
        <f t="shared" si="4"/>
      </c>
      <c r="E91" s="77">
        <f t="shared" si="5"/>
      </c>
      <c r="F91" s="84"/>
      <c r="G91" s="77">
        <f t="shared" si="6"/>
      </c>
      <c r="H91" s="77">
        <f t="shared" si="7"/>
      </c>
    </row>
    <row r="92" spans="2:8" ht="12.75">
      <c r="B92" s="83"/>
      <c r="C92" s="84"/>
      <c r="D92" s="77">
        <f t="shared" si="4"/>
      </c>
      <c r="E92" s="77">
        <f t="shared" si="5"/>
      </c>
      <c r="F92" s="84"/>
      <c r="G92" s="77">
        <f t="shared" si="6"/>
      </c>
      <c r="H92" s="77">
        <f t="shared" si="7"/>
      </c>
    </row>
    <row r="93" spans="2:8" ht="12.75">
      <c r="B93" s="83"/>
      <c r="C93" s="84"/>
      <c r="D93" s="77">
        <f t="shared" si="4"/>
      </c>
      <c r="E93" s="77">
        <f t="shared" si="5"/>
      </c>
      <c r="F93" s="84"/>
      <c r="G93" s="77">
        <f t="shared" si="6"/>
      </c>
      <c r="H93" s="77">
        <f t="shared" si="7"/>
      </c>
    </row>
    <row r="94" spans="2:8" ht="12.75">
      <c r="B94" s="83"/>
      <c r="C94" s="84"/>
      <c r="D94" s="77">
        <f t="shared" si="4"/>
      </c>
      <c r="E94" s="77">
        <f t="shared" si="5"/>
      </c>
      <c r="F94" s="84"/>
      <c r="G94" s="77">
        <f t="shared" si="6"/>
      </c>
      <c r="H94" s="77">
        <f t="shared" si="7"/>
      </c>
    </row>
    <row r="95" spans="2:8" ht="12.75">
      <c r="B95" s="83"/>
      <c r="C95" s="84"/>
      <c r="D95" s="77">
        <f t="shared" si="4"/>
      </c>
      <c r="E95" s="77">
        <f t="shared" si="5"/>
      </c>
      <c r="F95" s="84"/>
      <c r="G95" s="77">
        <f t="shared" si="6"/>
      </c>
      <c r="H95" s="77">
        <f t="shared" si="7"/>
      </c>
    </row>
    <row r="96" spans="2:8" ht="12.75">
      <c r="B96" s="83"/>
      <c r="C96" s="84"/>
      <c r="D96" s="77">
        <f t="shared" si="4"/>
      </c>
      <c r="E96" s="77">
        <f t="shared" si="5"/>
      </c>
      <c r="F96" s="84"/>
      <c r="G96" s="77">
        <f t="shared" si="6"/>
      </c>
      <c r="H96" s="77">
        <f t="shared" si="7"/>
      </c>
    </row>
    <row r="97" spans="2:8" ht="12.75">
      <c r="B97" s="83"/>
      <c r="C97" s="84"/>
      <c r="D97" s="77">
        <f t="shared" si="4"/>
      </c>
      <c r="E97" s="77">
        <f t="shared" si="5"/>
      </c>
      <c r="F97" s="84"/>
      <c r="G97" s="77">
        <f t="shared" si="6"/>
      </c>
      <c r="H97" s="77">
        <f t="shared" si="7"/>
      </c>
    </row>
    <row r="98" spans="2:8" ht="12.75">
      <c r="B98" s="83"/>
      <c r="C98" s="84"/>
      <c r="D98" s="77">
        <f t="shared" si="4"/>
      </c>
      <c r="E98" s="77">
        <f t="shared" si="5"/>
      </c>
      <c r="F98" s="84"/>
      <c r="G98" s="77">
        <f t="shared" si="6"/>
      </c>
      <c r="H98" s="77">
        <f t="shared" si="7"/>
      </c>
    </row>
    <row r="99" spans="2:8" ht="12.75">
      <c r="B99" s="83"/>
      <c r="C99" s="84"/>
      <c r="D99" s="77">
        <f t="shared" si="4"/>
      </c>
      <c r="E99" s="77">
        <f t="shared" si="5"/>
      </c>
      <c r="F99" s="84"/>
      <c r="G99" s="77">
        <f t="shared" si="6"/>
      </c>
      <c r="H99" s="77">
        <f t="shared" si="7"/>
      </c>
    </row>
    <row r="100" spans="2:8" ht="12.75">
      <c r="B100" s="83"/>
      <c r="C100" s="84"/>
      <c r="D100" s="77">
        <f t="shared" si="4"/>
      </c>
      <c r="E100" s="77">
        <f t="shared" si="5"/>
      </c>
      <c r="F100" s="84"/>
      <c r="G100" s="77">
        <f t="shared" si="6"/>
      </c>
      <c r="H100" s="77">
        <f t="shared" si="7"/>
      </c>
    </row>
    <row r="101" spans="2:8" ht="12.75">
      <c r="B101" s="83"/>
      <c r="C101" s="84"/>
      <c r="D101" s="77">
        <f t="shared" si="4"/>
      </c>
      <c r="E101" s="77">
        <f t="shared" si="5"/>
      </c>
      <c r="F101" s="84"/>
      <c r="G101" s="77">
        <f t="shared" si="6"/>
      </c>
      <c r="H101" s="77">
        <f t="shared" si="7"/>
      </c>
    </row>
    <row r="102" spans="2:8" ht="12.75">
      <c r="B102" s="83"/>
      <c r="C102" s="84"/>
      <c r="D102" s="77">
        <f t="shared" si="4"/>
      </c>
      <c r="E102" s="77">
        <f t="shared" si="5"/>
      </c>
      <c r="F102" s="84"/>
      <c r="G102" s="77">
        <f t="shared" si="6"/>
      </c>
      <c r="H102" s="77">
        <f t="shared" si="7"/>
      </c>
    </row>
    <row r="103" spans="2:8" ht="12.75">
      <c r="B103" s="83"/>
      <c r="C103" s="84"/>
      <c r="D103" s="77">
        <f t="shared" si="4"/>
      </c>
      <c r="E103" s="77">
        <f t="shared" si="5"/>
      </c>
      <c r="F103" s="84"/>
      <c r="G103" s="77">
        <f t="shared" si="6"/>
      </c>
      <c r="H103" s="77">
        <f t="shared" si="7"/>
      </c>
    </row>
    <row r="104" spans="2:8" ht="12.75">
      <c r="B104" s="83"/>
      <c r="C104" s="84"/>
      <c r="D104" s="77">
        <f t="shared" si="4"/>
      </c>
      <c r="E104" s="77">
        <f t="shared" si="5"/>
      </c>
      <c r="F104" s="84"/>
      <c r="G104" s="77">
        <f t="shared" si="6"/>
      </c>
      <c r="H104" s="77">
        <f t="shared" si="7"/>
      </c>
    </row>
    <row r="105" spans="2:8" ht="12.75">
      <c r="B105" s="83"/>
      <c r="C105" s="84"/>
      <c r="D105" s="77">
        <f t="shared" si="4"/>
      </c>
      <c r="E105" s="77">
        <f t="shared" si="5"/>
      </c>
      <c r="F105" s="84"/>
      <c r="G105" s="77">
        <f t="shared" si="6"/>
      </c>
      <c r="H105" s="77">
        <f t="shared" si="7"/>
      </c>
    </row>
    <row r="106" spans="2:8" ht="12.75">
      <c r="B106" s="83"/>
      <c r="C106" s="84"/>
      <c r="D106" s="77">
        <f t="shared" si="4"/>
      </c>
      <c r="E106" s="77">
        <f t="shared" si="5"/>
      </c>
      <c r="F106" s="84"/>
      <c r="G106" s="77">
        <f t="shared" si="6"/>
      </c>
      <c r="H106" s="77">
        <f t="shared" si="7"/>
      </c>
    </row>
    <row r="107" spans="2:8" ht="12.75">
      <c r="B107" s="83"/>
      <c r="C107" s="84"/>
      <c r="D107" s="77">
        <f t="shared" si="4"/>
      </c>
      <c r="E107" s="77">
        <f t="shared" si="5"/>
      </c>
      <c r="F107" s="84"/>
      <c r="G107" s="77">
        <f t="shared" si="6"/>
      </c>
      <c r="H107" s="77">
        <f t="shared" si="7"/>
      </c>
    </row>
    <row r="108" spans="2:8" ht="12.75">
      <c r="B108" s="83"/>
      <c r="C108" s="84"/>
      <c r="D108" s="77">
        <f t="shared" si="4"/>
      </c>
      <c r="E108" s="77">
        <f t="shared" si="5"/>
      </c>
      <c r="F108" s="84"/>
      <c r="G108" s="77">
        <f t="shared" si="6"/>
      </c>
      <c r="H108" s="77">
        <f t="shared" si="7"/>
      </c>
    </row>
    <row r="109" spans="2:8" ht="12.75">
      <c r="B109" s="83"/>
      <c r="C109" s="84"/>
      <c r="D109" s="77">
        <f t="shared" si="4"/>
      </c>
      <c r="E109" s="77">
        <f t="shared" si="5"/>
      </c>
      <c r="F109" s="84"/>
      <c r="G109" s="77">
        <f t="shared" si="6"/>
      </c>
      <c r="H109" s="77">
        <f t="shared" si="7"/>
      </c>
    </row>
    <row r="110" spans="2:8" ht="12.75">
      <c r="B110" s="83"/>
      <c r="C110" s="84"/>
      <c r="D110" s="77">
        <f t="shared" si="4"/>
      </c>
      <c r="E110" s="77">
        <f t="shared" si="5"/>
      </c>
      <c r="F110" s="84"/>
      <c r="G110" s="77">
        <f t="shared" si="6"/>
      </c>
      <c r="H110" s="77">
        <f t="shared" si="7"/>
      </c>
    </row>
    <row r="111" spans="2:8" ht="12.75">
      <c r="B111" s="83"/>
      <c r="C111" s="84"/>
      <c r="D111" s="77">
        <f t="shared" si="4"/>
      </c>
      <c r="E111" s="77">
        <f t="shared" si="5"/>
      </c>
      <c r="F111" s="84"/>
      <c r="G111" s="77">
        <f t="shared" si="6"/>
      </c>
      <c r="H111" s="77">
        <f t="shared" si="7"/>
      </c>
    </row>
    <row r="112" spans="2:8" ht="12.75">
      <c r="B112" s="83"/>
      <c r="C112" s="84"/>
      <c r="D112" s="77">
        <f t="shared" si="4"/>
      </c>
      <c r="E112" s="77">
        <f t="shared" si="5"/>
      </c>
      <c r="F112" s="84"/>
      <c r="G112" s="77">
        <f t="shared" si="6"/>
      </c>
      <c r="H112" s="77">
        <f t="shared" si="7"/>
      </c>
    </row>
    <row r="113" spans="2:8" ht="12.75">
      <c r="B113" s="83"/>
      <c r="C113" s="84"/>
      <c r="D113" s="77">
        <f t="shared" si="4"/>
      </c>
      <c r="E113" s="77">
        <f t="shared" si="5"/>
      </c>
      <c r="F113" s="84"/>
      <c r="G113" s="77">
        <f t="shared" si="6"/>
      </c>
      <c r="H113" s="77">
        <f t="shared" si="7"/>
      </c>
    </row>
    <row r="114" spans="2:8" ht="12.75">
      <c r="B114" s="83"/>
      <c r="C114" s="84"/>
      <c r="D114" s="77">
        <f t="shared" si="4"/>
      </c>
      <c r="E114" s="77">
        <f t="shared" si="5"/>
      </c>
      <c r="F114" s="84"/>
      <c r="G114" s="77">
        <f t="shared" si="6"/>
      </c>
      <c r="H114" s="77">
        <f t="shared" si="7"/>
      </c>
    </row>
    <row r="115" spans="2:8" ht="12.75">
      <c r="B115" s="83"/>
      <c r="C115" s="84"/>
      <c r="D115" s="77">
        <f t="shared" si="4"/>
      </c>
      <c r="E115" s="77">
        <f t="shared" si="5"/>
      </c>
      <c r="F115" s="84"/>
      <c r="G115" s="77">
        <f t="shared" si="6"/>
      </c>
      <c r="H115" s="77">
        <f t="shared" si="7"/>
      </c>
    </row>
    <row r="116" spans="2:8" ht="12.75">
      <c r="B116" s="83"/>
      <c r="C116" s="84"/>
      <c r="D116" s="77">
        <f t="shared" si="4"/>
      </c>
      <c r="E116" s="77">
        <f t="shared" si="5"/>
      </c>
      <c r="F116" s="84"/>
      <c r="G116" s="77">
        <f t="shared" si="6"/>
      </c>
      <c r="H116" s="77">
        <f t="shared" si="7"/>
      </c>
    </row>
    <row r="117" spans="2:8" ht="12.75">
      <c r="B117" s="83"/>
      <c r="C117" s="84"/>
      <c r="D117" s="77">
        <f t="shared" si="4"/>
      </c>
      <c r="E117" s="77">
        <f t="shared" si="5"/>
      </c>
      <c r="F117" s="84"/>
      <c r="G117" s="77">
        <f t="shared" si="6"/>
      </c>
      <c r="H117" s="77">
        <f t="shared" si="7"/>
      </c>
    </row>
    <row r="118" spans="2:8" ht="12.75">
      <c r="B118" s="83"/>
      <c r="C118" s="84"/>
      <c r="D118" s="77">
        <f t="shared" si="4"/>
      </c>
      <c r="E118" s="77">
        <f t="shared" si="5"/>
      </c>
      <c r="F118" s="84"/>
      <c r="G118" s="77">
        <f t="shared" si="6"/>
      </c>
      <c r="H118" s="77">
        <f t="shared" si="7"/>
      </c>
    </row>
    <row r="119" spans="2:8" ht="12.75">
      <c r="B119" s="83"/>
      <c r="C119" s="84"/>
      <c r="D119" s="77">
        <f t="shared" si="4"/>
      </c>
      <c r="E119" s="77">
        <f t="shared" si="5"/>
      </c>
      <c r="F119" s="84"/>
      <c r="G119" s="77">
        <f t="shared" si="6"/>
      </c>
      <c r="H119" s="77">
        <f t="shared" si="7"/>
      </c>
    </row>
    <row r="120" spans="2:8" ht="12.75">
      <c r="B120" s="83"/>
      <c r="C120" s="84"/>
      <c r="D120" s="77">
        <f t="shared" si="4"/>
      </c>
      <c r="E120" s="77">
        <f t="shared" si="5"/>
      </c>
      <c r="F120" s="84"/>
      <c r="G120" s="77">
        <f t="shared" si="6"/>
      </c>
      <c r="H120" s="77">
        <f t="shared" si="7"/>
      </c>
    </row>
    <row r="121" spans="2:8" ht="12.75">
      <c r="B121" s="83"/>
      <c r="C121" s="84"/>
      <c r="D121" s="77">
        <f t="shared" si="4"/>
      </c>
      <c r="E121" s="77">
        <f t="shared" si="5"/>
      </c>
      <c r="F121" s="84"/>
      <c r="G121" s="77">
        <f t="shared" si="6"/>
      </c>
      <c r="H121" s="77">
        <f t="shared" si="7"/>
      </c>
    </row>
    <row r="122" spans="2:8" ht="12.75">
      <c r="B122" s="83"/>
      <c r="C122" s="84"/>
      <c r="D122" s="77">
        <f t="shared" si="4"/>
      </c>
      <c r="E122" s="77">
        <f t="shared" si="5"/>
      </c>
      <c r="F122" s="84"/>
      <c r="G122" s="77">
        <f t="shared" si="6"/>
      </c>
      <c r="H122" s="77">
        <f t="shared" si="7"/>
      </c>
    </row>
    <row r="123" spans="2:8" ht="12.75">
      <c r="B123" s="83"/>
      <c r="C123" s="84"/>
      <c r="D123" s="77">
        <f t="shared" si="4"/>
      </c>
      <c r="E123" s="77">
        <f t="shared" si="5"/>
      </c>
      <c r="F123" s="84"/>
      <c r="G123" s="77">
        <f t="shared" si="6"/>
      </c>
      <c r="H123" s="77">
        <f t="shared" si="7"/>
      </c>
    </row>
    <row r="124" spans="2:8" ht="12.75">
      <c r="B124" s="83"/>
      <c r="C124" s="84"/>
      <c r="D124" s="77">
        <f t="shared" si="4"/>
      </c>
      <c r="E124" s="77">
        <f t="shared" si="5"/>
      </c>
      <c r="F124" s="84"/>
      <c r="G124" s="77">
        <f t="shared" si="6"/>
      </c>
      <c r="H124" s="77">
        <f t="shared" si="7"/>
      </c>
    </row>
    <row r="125" spans="2:8" ht="12.75">
      <c r="B125" s="83"/>
      <c r="C125" s="84"/>
      <c r="D125" s="77">
        <f t="shared" si="4"/>
      </c>
      <c r="E125" s="77">
        <f t="shared" si="5"/>
      </c>
      <c r="F125" s="84"/>
      <c r="G125" s="77">
        <f t="shared" si="6"/>
      </c>
      <c r="H125" s="77">
        <f t="shared" si="7"/>
      </c>
    </row>
    <row r="126" spans="2:8" ht="12.75">
      <c r="B126" s="83"/>
      <c r="C126" s="84"/>
      <c r="D126" s="77">
        <f t="shared" si="4"/>
      </c>
      <c r="E126" s="77">
        <f t="shared" si="5"/>
      </c>
      <c r="F126" s="84"/>
      <c r="G126" s="77">
        <f t="shared" si="6"/>
      </c>
      <c r="H126" s="77">
        <f t="shared" si="7"/>
      </c>
    </row>
    <row r="127" spans="2:8" ht="12.75">
      <c r="B127" s="83"/>
      <c r="C127" s="84"/>
      <c r="D127" s="77">
        <f t="shared" si="4"/>
      </c>
      <c r="E127" s="77">
        <f t="shared" si="5"/>
      </c>
      <c r="F127" s="84"/>
      <c r="G127" s="77">
        <f t="shared" si="6"/>
      </c>
      <c r="H127" s="77">
        <f t="shared" si="7"/>
      </c>
    </row>
    <row r="128" spans="2:8" ht="12.75">
      <c r="B128" s="83"/>
      <c r="C128" s="84"/>
      <c r="D128" s="77">
        <f t="shared" si="4"/>
      </c>
      <c r="E128" s="77">
        <f t="shared" si="5"/>
      </c>
      <c r="F128" s="84"/>
      <c r="G128" s="77">
        <f t="shared" si="6"/>
      </c>
      <c r="H128" s="77">
        <f t="shared" si="7"/>
      </c>
    </row>
    <row r="129" spans="2:8" ht="12.75">
      <c r="B129" s="83"/>
      <c r="C129" s="84"/>
      <c r="D129" s="77">
        <f t="shared" si="4"/>
      </c>
      <c r="E129" s="77">
        <f t="shared" si="5"/>
      </c>
      <c r="F129" s="84"/>
      <c r="G129" s="77">
        <f t="shared" si="6"/>
      </c>
      <c r="H129" s="77">
        <f t="shared" si="7"/>
      </c>
    </row>
    <row r="130" spans="2:8" ht="12.75">
      <c r="B130" s="83"/>
      <c r="C130" s="84"/>
      <c r="D130" s="77">
        <f t="shared" si="4"/>
      </c>
      <c r="E130" s="77">
        <f t="shared" si="5"/>
      </c>
      <c r="F130" s="84"/>
      <c r="G130" s="77">
        <f t="shared" si="6"/>
      </c>
      <c r="H130" s="77">
        <f t="shared" si="7"/>
      </c>
    </row>
    <row r="131" spans="2:8" ht="12.75">
      <c r="B131" s="83"/>
      <c r="C131" s="84"/>
      <c r="D131" s="77">
        <f t="shared" si="4"/>
      </c>
      <c r="E131" s="77">
        <f t="shared" si="5"/>
      </c>
      <c r="F131" s="84"/>
      <c r="G131" s="77">
        <f t="shared" si="6"/>
      </c>
      <c r="H131" s="77">
        <f t="shared" si="7"/>
      </c>
    </row>
    <row r="132" spans="2:8" ht="12.75">
      <c r="B132" s="83"/>
      <c r="C132" s="84"/>
      <c r="D132" s="77">
        <f t="shared" si="4"/>
      </c>
      <c r="E132" s="77">
        <f t="shared" si="5"/>
      </c>
      <c r="F132" s="84"/>
      <c r="G132" s="77">
        <f t="shared" si="6"/>
      </c>
      <c r="H132" s="77">
        <f t="shared" si="7"/>
      </c>
    </row>
    <row r="133" spans="2:8" ht="12.75">
      <c r="B133" s="83"/>
      <c r="C133" s="84"/>
      <c r="D133" s="77">
        <f t="shared" si="4"/>
      </c>
      <c r="E133" s="77">
        <f t="shared" si="5"/>
      </c>
      <c r="F133" s="84"/>
      <c r="G133" s="77">
        <f t="shared" si="6"/>
      </c>
      <c r="H133" s="77">
        <f t="shared" si="7"/>
      </c>
    </row>
    <row r="134" spans="2:8" ht="12.75">
      <c r="B134" s="83"/>
      <c r="C134" s="84"/>
      <c r="D134" s="77">
        <f t="shared" si="4"/>
      </c>
      <c r="E134" s="77">
        <f t="shared" si="5"/>
      </c>
      <c r="F134" s="84"/>
      <c r="G134" s="77">
        <f t="shared" si="6"/>
      </c>
      <c r="H134" s="77">
        <f t="shared" si="7"/>
      </c>
    </row>
    <row r="135" spans="2:8" ht="12.75">
      <c r="B135" s="83"/>
      <c r="C135" s="84"/>
      <c r="D135" s="77">
        <f t="shared" si="4"/>
      </c>
      <c r="E135" s="77">
        <f t="shared" si="5"/>
      </c>
      <c r="F135" s="84"/>
      <c r="G135" s="77">
        <f t="shared" si="6"/>
      </c>
      <c r="H135" s="77">
        <f t="shared" si="7"/>
      </c>
    </row>
    <row r="136" spans="2:8" ht="12.75">
      <c r="B136" s="83"/>
      <c r="C136" s="84"/>
      <c r="D136" s="77">
        <f aca="true" t="shared" si="8" ref="D136:D199">IF(C136="","",C136/(1+$H$3)^B136)</f>
      </c>
      <c r="E136" s="77">
        <f aca="true" t="shared" si="9" ref="E136:E199">IF(C136="","",C136*(1+$H$3)^($C$3-B136))</f>
      </c>
      <c r="F136" s="84"/>
      <c r="G136" s="77">
        <f aca="true" t="shared" si="10" ref="G136:G199">IF(F136="","",F136/(1+$H$3)^B136)</f>
      </c>
      <c r="H136" s="77">
        <f aca="true" t="shared" si="11" ref="H136:H199">IF(F136="","",F136*(1+$H$3)^($C$3-B136))</f>
      </c>
    </row>
    <row r="137" spans="2:8" ht="12.75">
      <c r="B137" s="83"/>
      <c r="C137" s="84"/>
      <c r="D137" s="77">
        <f t="shared" si="8"/>
      </c>
      <c r="E137" s="77">
        <f t="shared" si="9"/>
      </c>
      <c r="F137" s="84"/>
      <c r="G137" s="77">
        <f t="shared" si="10"/>
      </c>
      <c r="H137" s="77">
        <f t="shared" si="11"/>
      </c>
    </row>
    <row r="138" spans="2:8" ht="12.75">
      <c r="B138" s="83"/>
      <c r="C138" s="84"/>
      <c r="D138" s="77">
        <f t="shared" si="8"/>
      </c>
      <c r="E138" s="77">
        <f t="shared" si="9"/>
      </c>
      <c r="F138" s="84"/>
      <c r="G138" s="77">
        <f t="shared" si="10"/>
      </c>
      <c r="H138" s="77">
        <f t="shared" si="11"/>
      </c>
    </row>
    <row r="139" spans="2:8" ht="12.75">
      <c r="B139" s="83"/>
      <c r="C139" s="84"/>
      <c r="D139" s="77">
        <f t="shared" si="8"/>
      </c>
      <c r="E139" s="77">
        <f t="shared" si="9"/>
      </c>
      <c r="F139" s="84"/>
      <c r="G139" s="77">
        <f t="shared" si="10"/>
      </c>
      <c r="H139" s="77">
        <f t="shared" si="11"/>
      </c>
    </row>
    <row r="140" spans="2:8" ht="12.75">
      <c r="B140" s="83"/>
      <c r="C140" s="84"/>
      <c r="D140" s="77">
        <f t="shared" si="8"/>
      </c>
      <c r="E140" s="77">
        <f t="shared" si="9"/>
      </c>
      <c r="F140" s="84"/>
      <c r="G140" s="77">
        <f t="shared" si="10"/>
      </c>
      <c r="H140" s="77">
        <f t="shared" si="11"/>
      </c>
    </row>
    <row r="141" spans="2:8" ht="12.75">
      <c r="B141" s="83"/>
      <c r="C141" s="84"/>
      <c r="D141" s="77">
        <f t="shared" si="8"/>
      </c>
      <c r="E141" s="77">
        <f t="shared" si="9"/>
      </c>
      <c r="F141" s="84"/>
      <c r="G141" s="77">
        <f t="shared" si="10"/>
      </c>
      <c r="H141" s="77">
        <f t="shared" si="11"/>
      </c>
    </row>
    <row r="142" spans="2:8" ht="12.75">
      <c r="B142" s="83"/>
      <c r="C142" s="84"/>
      <c r="D142" s="77">
        <f t="shared" si="8"/>
      </c>
      <c r="E142" s="77">
        <f t="shared" si="9"/>
      </c>
      <c r="F142" s="84"/>
      <c r="G142" s="77">
        <f t="shared" si="10"/>
      </c>
      <c r="H142" s="77">
        <f t="shared" si="11"/>
      </c>
    </row>
    <row r="143" spans="2:8" ht="12.75">
      <c r="B143" s="83"/>
      <c r="C143" s="84"/>
      <c r="D143" s="77">
        <f t="shared" si="8"/>
      </c>
      <c r="E143" s="77">
        <f t="shared" si="9"/>
      </c>
      <c r="F143" s="84"/>
      <c r="G143" s="77">
        <f t="shared" si="10"/>
      </c>
      <c r="H143" s="77">
        <f t="shared" si="11"/>
      </c>
    </row>
    <row r="144" spans="2:8" ht="12.75">
      <c r="B144" s="83"/>
      <c r="C144" s="84"/>
      <c r="D144" s="77">
        <f t="shared" si="8"/>
      </c>
      <c r="E144" s="77">
        <f t="shared" si="9"/>
      </c>
      <c r="F144" s="84"/>
      <c r="G144" s="77">
        <f t="shared" si="10"/>
      </c>
      <c r="H144" s="77">
        <f t="shared" si="11"/>
      </c>
    </row>
    <row r="145" spans="2:8" ht="12.75">
      <c r="B145" s="83"/>
      <c r="C145" s="84"/>
      <c r="D145" s="77">
        <f t="shared" si="8"/>
      </c>
      <c r="E145" s="77">
        <f t="shared" si="9"/>
      </c>
      <c r="F145" s="84"/>
      <c r="G145" s="77">
        <f t="shared" si="10"/>
      </c>
      <c r="H145" s="77">
        <f t="shared" si="11"/>
      </c>
    </row>
    <row r="146" spans="2:8" ht="12.75">
      <c r="B146" s="83"/>
      <c r="C146" s="84"/>
      <c r="D146" s="77">
        <f t="shared" si="8"/>
      </c>
      <c r="E146" s="77">
        <f t="shared" si="9"/>
      </c>
      <c r="F146" s="84"/>
      <c r="G146" s="77">
        <f t="shared" si="10"/>
      </c>
      <c r="H146" s="77">
        <f t="shared" si="11"/>
      </c>
    </row>
    <row r="147" spans="2:8" ht="12.75">
      <c r="B147" s="83"/>
      <c r="C147" s="84"/>
      <c r="D147" s="77">
        <f t="shared" si="8"/>
      </c>
      <c r="E147" s="77">
        <f t="shared" si="9"/>
      </c>
      <c r="F147" s="84"/>
      <c r="G147" s="77">
        <f t="shared" si="10"/>
      </c>
      <c r="H147" s="77">
        <f t="shared" si="11"/>
      </c>
    </row>
    <row r="148" spans="2:8" ht="12.75">
      <c r="B148" s="83"/>
      <c r="C148" s="84"/>
      <c r="D148" s="77">
        <f t="shared" si="8"/>
      </c>
      <c r="E148" s="77">
        <f t="shared" si="9"/>
      </c>
      <c r="F148" s="84"/>
      <c r="G148" s="77">
        <f t="shared" si="10"/>
      </c>
      <c r="H148" s="77">
        <f t="shared" si="11"/>
      </c>
    </row>
    <row r="149" spans="2:8" ht="12.75">
      <c r="B149" s="83"/>
      <c r="C149" s="84"/>
      <c r="D149" s="77">
        <f t="shared" si="8"/>
      </c>
      <c r="E149" s="77">
        <f t="shared" si="9"/>
      </c>
      <c r="F149" s="84"/>
      <c r="G149" s="77">
        <f t="shared" si="10"/>
      </c>
      <c r="H149" s="77">
        <f t="shared" si="11"/>
      </c>
    </row>
    <row r="150" spans="2:8" ht="12.75">
      <c r="B150" s="83"/>
      <c r="C150" s="84"/>
      <c r="D150" s="77">
        <f t="shared" si="8"/>
      </c>
      <c r="E150" s="77">
        <f t="shared" si="9"/>
      </c>
      <c r="F150" s="84"/>
      <c r="G150" s="77">
        <f t="shared" si="10"/>
      </c>
      <c r="H150" s="77">
        <f t="shared" si="11"/>
      </c>
    </row>
    <row r="151" spans="2:8" ht="12.75">
      <c r="B151" s="83"/>
      <c r="C151" s="84"/>
      <c r="D151" s="77">
        <f t="shared" si="8"/>
      </c>
      <c r="E151" s="77">
        <f t="shared" si="9"/>
      </c>
      <c r="F151" s="84"/>
      <c r="G151" s="77">
        <f t="shared" si="10"/>
      </c>
      <c r="H151" s="77">
        <f t="shared" si="11"/>
      </c>
    </row>
    <row r="152" spans="2:8" ht="12.75">
      <c r="B152" s="83"/>
      <c r="C152" s="84"/>
      <c r="D152" s="77">
        <f t="shared" si="8"/>
      </c>
      <c r="E152" s="77">
        <f t="shared" si="9"/>
      </c>
      <c r="F152" s="84"/>
      <c r="G152" s="77">
        <f t="shared" si="10"/>
      </c>
      <c r="H152" s="77">
        <f t="shared" si="11"/>
      </c>
    </row>
    <row r="153" spans="2:8" ht="12.75">
      <c r="B153" s="83"/>
      <c r="C153" s="84"/>
      <c r="D153" s="77">
        <f t="shared" si="8"/>
      </c>
      <c r="E153" s="77">
        <f t="shared" si="9"/>
      </c>
      <c r="F153" s="84"/>
      <c r="G153" s="77">
        <f t="shared" si="10"/>
      </c>
      <c r="H153" s="77">
        <f t="shared" si="11"/>
      </c>
    </row>
    <row r="154" spans="2:8" ht="12.75">
      <c r="B154" s="83"/>
      <c r="C154" s="84"/>
      <c r="D154" s="77">
        <f t="shared" si="8"/>
      </c>
      <c r="E154" s="77">
        <f t="shared" si="9"/>
      </c>
      <c r="F154" s="84"/>
      <c r="G154" s="77">
        <f t="shared" si="10"/>
      </c>
      <c r="H154" s="77">
        <f t="shared" si="11"/>
      </c>
    </row>
    <row r="155" spans="2:8" ht="12.75">
      <c r="B155" s="83"/>
      <c r="C155" s="84"/>
      <c r="D155" s="77">
        <f t="shared" si="8"/>
      </c>
      <c r="E155" s="77">
        <f t="shared" si="9"/>
      </c>
      <c r="F155" s="84"/>
      <c r="G155" s="77">
        <f t="shared" si="10"/>
      </c>
      <c r="H155" s="77">
        <f t="shared" si="11"/>
      </c>
    </row>
    <row r="156" spans="2:8" ht="12.75">
      <c r="B156" s="83"/>
      <c r="C156" s="84"/>
      <c r="D156" s="77">
        <f t="shared" si="8"/>
      </c>
      <c r="E156" s="77">
        <f t="shared" si="9"/>
      </c>
      <c r="F156" s="84"/>
      <c r="G156" s="77">
        <f t="shared" si="10"/>
      </c>
      <c r="H156" s="77">
        <f t="shared" si="11"/>
      </c>
    </row>
    <row r="157" spans="2:8" ht="12.75">
      <c r="B157" s="83"/>
      <c r="C157" s="84"/>
      <c r="D157" s="77">
        <f t="shared" si="8"/>
      </c>
      <c r="E157" s="77">
        <f t="shared" si="9"/>
      </c>
      <c r="F157" s="84"/>
      <c r="G157" s="77">
        <f t="shared" si="10"/>
      </c>
      <c r="H157" s="77">
        <f t="shared" si="11"/>
      </c>
    </row>
    <row r="158" spans="2:8" ht="12.75">
      <c r="B158" s="83"/>
      <c r="C158" s="84"/>
      <c r="D158" s="77">
        <f t="shared" si="8"/>
      </c>
      <c r="E158" s="77">
        <f t="shared" si="9"/>
      </c>
      <c r="F158" s="84"/>
      <c r="G158" s="77">
        <f t="shared" si="10"/>
      </c>
      <c r="H158" s="77">
        <f t="shared" si="11"/>
      </c>
    </row>
    <row r="159" spans="2:8" ht="12.75">
      <c r="B159" s="83"/>
      <c r="C159" s="84"/>
      <c r="D159" s="77">
        <f t="shared" si="8"/>
      </c>
      <c r="E159" s="77">
        <f t="shared" si="9"/>
      </c>
      <c r="F159" s="84"/>
      <c r="G159" s="77">
        <f t="shared" si="10"/>
      </c>
      <c r="H159" s="77">
        <f t="shared" si="11"/>
      </c>
    </row>
    <row r="160" spans="2:8" ht="12.75">
      <c r="B160" s="83"/>
      <c r="C160" s="84"/>
      <c r="D160" s="77">
        <f t="shared" si="8"/>
      </c>
      <c r="E160" s="77">
        <f t="shared" si="9"/>
      </c>
      <c r="F160" s="84"/>
      <c r="G160" s="77">
        <f t="shared" si="10"/>
      </c>
      <c r="H160" s="77">
        <f t="shared" si="11"/>
      </c>
    </row>
    <row r="161" spans="2:8" ht="12.75">
      <c r="B161" s="83"/>
      <c r="C161" s="84"/>
      <c r="D161" s="77">
        <f t="shared" si="8"/>
      </c>
      <c r="E161" s="77">
        <f t="shared" si="9"/>
      </c>
      <c r="F161" s="84"/>
      <c r="G161" s="77">
        <f t="shared" si="10"/>
      </c>
      <c r="H161" s="77">
        <f t="shared" si="11"/>
      </c>
    </row>
    <row r="162" spans="2:8" ht="12.75">
      <c r="B162" s="83"/>
      <c r="C162" s="84"/>
      <c r="D162" s="77">
        <f t="shared" si="8"/>
      </c>
      <c r="E162" s="77">
        <f t="shared" si="9"/>
      </c>
      <c r="F162" s="84"/>
      <c r="G162" s="77">
        <f t="shared" si="10"/>
      </c>
      <c r="H162" s="77">
        <f t="shared" si="11"/>
      </c>
    </row>
    <row r="163" spans="2:8" ht="12.75">
      <c r="B163" s="83"/>
      <c r="C163" s="84"/>
      <c r="D163" s="77">
        <f t="shared" si="8"/>
      </c>
      <c r="E163" s="77">
        <f t="shared" si="9"/>
      </c>
      <c r="F163" s="84"/>
      <c r="G163" s="77">
        <f t="shared" si="10"/>
      </c>
      <c r="H163" s="77">
        <f t="shared" si="11"/>
      </c>
    </row>
    <row r="164" spans="2:8" ht="12.75">
      <c r="B164" s="83"/>
      <c r="C164" s="84"/>
      <c r="D164" s="77">
        <f t="shared" si="8"/>
      </c>
      <c r="E164" s="77">
        <f t="shared" si="9"/>
      </c>
      <c r="F164" s="84"/>
      <c r="G164" s="77">
        <f t="shared" si="10"/>
      </c>
      <c r="H164" s="77">
        <f t="shared" si="11"/>
      </c>
    </row>
    <row r="165" spans="2:8" ht="12.75">
      <c r="B165" s="83"/>
      <c r="C165" s="84"/>
      <c r="D165" s="77">
        <f t="shared" si="8"/>
      </c>
      <c r="E165" s="77">
        <f t="shared" si="9"/>
      </c>
      <c r="F165" s="84"/>
      <c r="G165" s="77">
        <f t="shared" si="10"/>
      </c>
      <c r="H165" s="77">
        <f t="shared" si="11"/>
      </c>
    </row>
    <row r="166" spans="2:8" ht="12.75">
      <c r="B166" s="83"/>
      <c r="C166" s="84"/>
      <c r="D166" s="77">
        <f t="shared" si="8"/>
      </c>
      <c r="E166" s="77">
        <f t="shared" si="9"/>
      </c>
      <c r="F166" s="84"/>
      <c r="G166" s="77">
        <f t="shared" si="10"/>
      </c>
      <c r="H166" s="77">
        <f t="shared" si="11"/>
      </c>
    </row>
    <row r="167" spans="2:8" ht="12.75">
      <c r="B167" s="83"/>
      <c r="C167" s="84"/>
      <c r="D167" s="77">
        <f t="shared" si="8"/>
      </c>
      <c r="E167" s="77">
        <f t="shared" si="9"/>
      </c>
      <c r="F167" s="84"/>
      <c r="G167" s="77">
        <f t="shared" si="10"/>
      </c>
      <c r="H167" s="77">
        <f t="shared" si="11"/>
      </c>
    </row>
    <row r="168" spans="2:8" ht="12.75">
      <c r="B168" s="83"/>
      <c r="C168" s="84"/>
      <c r="D168" s="77">
        <f t="shared" si="8"/>
      </c>
      <c r="E168" s="77">
        <f t="shared" si="9"/>
      </c>
      <c r="F168" s="84"/>
      <c r="G168" s="77">
        <f t="shared" si="10"/>
      </c>
      <c r="H168" s="77">
        <f t="shared" si="11"/>
      </c>
    </row>
    <row r="169" spans="2:8" ht="12.75">
      <c r="B169" s="83"/>
      <c r="C169" s="84"/>
      <c r="D169" s="77">
        <f t="shared" si="8"/>
      </c>
      <c r="E169" s="77">
        <f t="shared" si="9"/>
      </c>
      <c r="F169" s="84"/>
      <c r="G169" s="77">
        <f t="shared" si="10"/>
      </c>
      <c r="H169" s="77">
        <f t="shared" si="11"/>
      </c>
    </row>
    <row r="170" spans="2:8" ht="12.75">
      <c r="B170" s="83"/>
      <c r="C170" s="84"/>
      <c r="D170" s="77">
        <f t="shared" si="8"/>
      </c>
      <c r="E170" s="77">
        <f t="shared" si="9"/>
      </c>
      <c r="F170" s="84"/>
      <c r="G170" s="77">
        <f t="shared" si="10"/>
      </c>
      <c r="H170" s="77">
        <f t="shared" si="11"/>
      </c>
    </row>
    <row r="171" spans="2:8" ht="12.75">
      <c r="B171" s="83"/>
      <c r="C171" s="84"/>
      <c r="D171" s="77">
        <f t="shared" si="8"/>
      </c>
      <c r="E171" s="77">
        <f t="shared" si="9"/>
      </c>
      <c r="F171" s="84"/>
      <c r="G171" s="77">
        <f t="shared" si="10"/>
      </c>
      <c r="H171" s="77">
        <f t="shared" si="11"/>
      </c>
    </row>
    <row r="172" spans="2:8" ht="12.75">
      <c r="B172" s="83"/>
      <c r="C172" s="84"/>
      <c r="D172" s="77">
        <f t="shared" si="8"/>
      </c>
      <c r="E172" s="77">
        <f t="shared" si="9"/>
      </c>
      <c r="F172" s="84"/>
      <c r="G172" s="77">
        <f t="shared" si="10"/>
      </c>
      <c r="H172" s="77">
        <f t="shared" si="11"/>
      </c>
    </row>
    <row r="173" spans="2:8" ht="12.75">
      <c r="B173" s="83"/>
      <c r="C173" s="84"/>
      <c r="D173" s="77">
        <f t="shared" si="8"/>
      </c>
      <c r="E173" s="77">
        <f t="shared" si="9"/>
      </c>
      <c r="F173" s="84"/>
      <c r="G173" s="77">
        <f t="shared" si="10"/>
      </c>
      <c r="H173" s="77">
        <f t="shared" si="11"/>
      </c>
    </row>
    <row r="174" spans="2:8" ht="12.75">
      <c r="B174" s="83"/>
      <c r="C174" s="84"/>
      <c r="D174" s="77">
        <f t="shared" si="8"/>
      </c>
      <c r="E174" s="77">
        <f t="shared" si="9"/>
      </c>
      <c r="F174" s="84"/>
      <c r="G174" s="77">
        <f t="shared" si="10"/>
      </c>
      <c r="H174" s="77">
        <f t="shared" si="11"/>
      </c>
    </row>
    <row r="175" spans="2:8" ht="12.75">
      <c r="B175" s="83"/>
      <c r="C175" s="84"/>
      <c r="D175" s="77">
        <f t="shared" si="8"/>
      </c>
      <c r="E175" s="77">
        <f t="shared" si="9"/>
      </c>
      <c r="F175" s="84"/>
      <c r="G175" s="77">
        <f t="shared" si="10"/>
      </c>
      <c r="H175" s="77">
        <f t="shared" si="11"/>
      </c>
    </row>
    <row r="176" spans="2:8" ht="12.75">
      <c r="B176" s="83"/>
      <c r="C176" s="84"/>
      <c r="D176" s="77">
        <f t="shared" si="8"/>
      </c>
      <c r="E176" s="77">
        <f t="shared" si="9"/>
      </c>
      <c r="F176" s="84"/>
      <c r="G176" s="77">
        <f t="shared" si="10"/>
      </c>
      <c r="H176" s="77">
        <f t="shared" si="11"/>
      </c>
    </row>
    <row r="177" spans="2:8" ht="12.75">
      <c r="B177" s="83"/>
      <c r="C177" s="84"/>
      <c r="D177" s="77">
        <f t="shared" si="8"/>
      </c>
      <c r="E177" s="77">
        <f t="shared" si="9"/>
      </c>
      <c r="F177" s="84"/>
      <c r="G177" s="77">
        <f t="shared" si="10"/>
      </c>
      <c r="H177" s="77">
        <f t="shared" si="11"/>
      </c>
    </row>
    <row r="178" spans="2:8" ht="12.75">
      <c r="B178" s="83"/>
      <c r="C178" s="84"/>
      <c r="D178" s="77">
        <f t="shared" si="8"/>
      </c>
      <c r="E178" s="77">
        <f t="shared" si="9"/>
      </c>
      <c r="F178" s="84"/>
      <c r="G178" s="77">
        <f t="shared" si="10"/>
      </c>
      <c r="H178" s="77">
        <f t="shared" si="11"/>
      </c>
    </row>
    <row r="179" spans="2:8" ht="12.75">
      <c r="B179" s="83"/>
      <c r="C179" s="84"/>
      <c r="D179" s="77">
        <f t="shared" si="8"/>
      </c>
      <c r="E179" s="77">
        <f t="shared" si="9"/>
      </c>
      <c r="F179" s="84"/>
      <c r="G179" s="77">
        <f t="shared" si="10"/>
      </c>
      <c r="H179" s="77">
        <f t="shared" si="11"/>
      </c>
    </row>
    <row r="180" spans="2:8" ht="12.75">
      <c r="B180" s="83"/>
      <c r="C180" s="84"/>
      <c r="D180" s="77">
        <f t="shared" si="8"/>
      </c>
      <c r="E180" s="77">
        <f t="shared" si="9"/>
      </c>
      <c r="F180" s="84"/>
      <c r="G180" s="77">
        <f t="shared" si="10"/>
      </c>
      <c r="H180" s="77">
        <f t="shared" si="11"/>
      </c>
    </row>
    <row r="181" spans="2:8" ht="12.75">
      <c r="B181" s="83"/>
      <c r="C181" s="84"/>
      <c r="D181" s="77">
        <f t="shared" si="8"/>
      </c>
      <c r="E181" s="77">
        <f t="shared" si="9"/>
      </c>
      <c r="F181" s="84"/>
      <c r="G181" s="77">
        <f t="shared" si="10"/>
      </c>
      <c r="H181" s="77">
        <f t="shared" si="11"/>
      </c>
    </row>
    <row r="182" spans="2:8" ht="12.75">
      <c r="B182" s="83"/>
      <c r="C182" s="84"/>
      <c r="D182" s="77">
        <f t="shared" si="8"/>
      </c>
      <c r="E182" s="77">
        <f t="shared" si="9"/>
      </c>
      <c r="F182" s="84"/>
      <c r="G182" s="77">
        <f t="shared" si="10"/>
      </c>
      <c r="H182" s="77">
        <f t="shared" si="11"/>
      </c>
    </row>
    <row r="183" spans="2:8" ht="12.75">
      <c r="B183" s="83"/>
      <c r="C183" s="84"/>
      <c r="D183" s="77">
        <f t="shared" si="8"/>
      </c>
      <c r="E183" s="77">
        <f t="shared" si="9"/>
      </c>
      <c r="F183" s="84"/>
      <c r="G183" s="77">
        <f t="shared" si="10"/>
      </c>
      <c r="H183" s="77">
        <f t="shared" si="11"/>
      </c>
    </row>
    <row r="184" spans="2:8" ht="12.75">
      <c r="B184" s="83"/>
      <c r="C184" s="84"/>
      <c r="D184" s="77">
        <f t="shared" si="8"/>
      </c>
      <c r="E184" s="77">
        <f t="shared" si="9"/>
      </c>
      <c r="F184" s="84"/>
      <c r="G184" s="77">
        <f t="shared" si="10"/>
      </c>
      <c r="H184" s="77">
        <f t="shared" si="11"/>
      </c>
    </row>
    <row r="185" spans="2:8" ht="12.75">
      <c r="B185" s="83"/>
      <c r="C185" s="84"/>
      <c r="D185" s="77">
        <f t="shared" si="8"/>
      </c>
      <c r="E185" s="77">
        <f t="shared" si="9"/>
      </c>
      <c r="F185" s="84"/>
      <c r="G185" s="77">
        <f t="shared" si="10"/>
      </c>
      <c r="H185" s="77">
        <f t="shared" si="11"/>
      </c>
    </row>
    <row r="186" spans="2:8" ht="12.75">
      <c r="B186" s="83"/>
      <c r="C186" s="84"/>
      <c r="D186" s="77">
        <f t="shared" si="8"/>
      </c>
      <c r="E186" s="77">
        <f t="shared" si="9"/>
      </c>
      <c r="F186" s="84"/>
      <c r="G186" s="77">
        <f t="shared" si="10"/>
      </c>
      <c r="H186" s="77">
        <f t="shared" si="11"/>
      </c>
    </row>
    <row r="187" spans="2:8" ht="12.75">
      <c r="B187" s="83"/>
      <c r="C187" s="84"/>
      <c r="D187" s="77">
        <f t="shared" si="8"/>
      </c>
      <c r="E187" s="77">
        <f t="shared" si="9"/>
      </c>
      <c r="F187" s="84"/>
      <c r="G187" s="77">
        <f t="shared" si="10"/>
      </c>
      <c r="H187" s="77">
        <f t="shared" si="11"/>
      </c>
    </row>
    <row r="188" spans="2:8" ht="12.75">
      <c r="B188" s="83"/>
      <c r="C188" s="84"/>
      <c r="D188" s="77">
        <f t="shared" si="8"/>
      </c>
      <c r="E188" s="77">
        <f t="shared" si="9"/>
      </c>
      <c r="F188" s="84"/>
      <c r="G188" s="77">
        <f t="shared" si="10"/>
      </c>
      <c r="H188" s="77">
        <f t="shared" si="11"/>
      </c>
    </row>
    <row r="189" spans="2:8" ht="12.75">
      <c r="B189" s="83"/>
      <c r="C189" s="84"/>
      <c r="D189" s="77">
        <f t="shared" si="8"/>
      </c>
      <c r="E189" s="77">
        <f t="shared" si="9"/>
      </c>
      <c r="F189" s="84"/>
      <c r="G189" s="77">
        <f t="shared" si="10"/>
      </c>
      <c r="H189" s="77">
        <f t="shared" si="11"/>
      </c>
    </row>
    <row r="190" spans="2:8" ht="12.75">
      <c r="B190" s="83"/>
      <c r="C190" s="84"/>
      <c r="D190" s="77">
        <f t="shared" si="8"/>
      </c>
      <c r="E190" s="77">
        <f t="shared" si="9"/>
      </c>
      <c r="F190" s="84"/>
      <c r="G190" s="77">
        <f t="shared" si="10"/>
      </c>
      <c r="H190" s="77">
        <f t="shared" si="11"/>
      </c>
    </row>
    <row r="191" spans="2:8" ht="12.75">
      <c r="B191" s="83"/>
      <c r="C191" s="84"/>
      <c r="D191" s="77">
        <f t="shared" si="8"/>
      </c>
      <c r="E191" s="77">
        <f t="shared" si="9"/>
      </c>
      <c r="F191" s="84"/>
      <c r="G191" s="77">
        <f t="shared" si="10"/>
      </c>
      <c r="H191" s="77">
        <f t="shared" si="11"/>
      </c>
    </row>
    <row r="192" spans="2:8" ht="12.75">
      <c r="B192" s="83"/>
      <c r="C192" s="84"/>
      <c r="D192" s="77">
        <f t="shared" si="8"/>
      </c>
      <c r="E192" s="77">
        <f t="shared" si="9"/>
      </c>
      <c r="F192" s="84"/>
      <c r="G192" s="77">
        <f t="shared" si="10"/>
      </c>
      <c r="H192" s="77">
        <f t="shared" si="11"/>
      </c>
    </row>
    <row r="193" spans="2:8" ht="12.75">
      <c r="B193" s="83"/>
      <c r="C193" s="84"/>
      <c r="D193" s="77">
        <f t="shared" si="8"/>
      </c>
      <c r="E193" s="77">
        <f t="shared" si="9"/>
      </c>
      <c r="F193" s="84"/>
      <c r="G193" s="77">
        <f t="shared" si="10"/>
      </c>
      <c r="H193" s="77">
        <f t="shared" si="11"/>
      </c>
    </row>
    <row r="194" spans="2:8" ht="12.75">
      <c r="B194" s="83"/>
      <c r="C194" s="84"/>
      <c r="D194" s="77">
        <f t="shared" si="8"/>
      </c>
      <c r="E194" s="77">
        <f t="shared" si="9"/>
      </c>
      <c r="F194" s="84"/>
      <c r="G194" s="77">
        <f t="shared" si="10"/>
      </c>
      <c r="H194" s="77">
        <f t="shared" si="11"/>
      </c>
    </row>
    <row r="195" spans="2:8" ht="12.75">
      <c r="B195" s="83"/>
      <c r="C195" s="84"/>
      <c r="D195" s="77">
        <f t="shared" si="8"/>
      </c>
      <c r="E195" s="77">
        <f t="shared" si="9"/>
      </c>
      <c r="F195" s="84"/>
      <c r="G195" s="77">
        <f t="shared" si="10"/>
      </c>
      <c r="H195" s="77">
        <f t="shared" si="11"/>
      </c>
    </row>
    <row r="196" spans="2:8" ht="12.75">
      <c r="B196" s="83"/>
      <c r="C196" s="84"/>
      <c r="D196" s="77">
        <f t="shared" si="8"/>
      </c>
      <c r="E196" s="77">
        <f t="shared" si="9"/>
      </c>
      <c r="F196" s="84"/>
      <c r="G196" s="77">
        <f t="shared" si="10"/>
      </c>
      <c r="H196" s="77">
        <f t="shared" si="11"/>
      </c>
    </row>
    <row r="197" spans="2:8" ht="12.75">
      <c r="B197" s="83"/>
      <c r="C197" s="84"/>
      <c r="D197" s="77">
        <f t="shared" si="8"/>
      </c>
      <c r="E197" s="77">
        <f t="shared" si="9"/>
      </c>
      <c r="F197" s="84"/>
      <c r="G197" s="77">
        <f t="shared" si="10"/>
      </c>
      <c r="H197" s="77">
        <f t="shared" si="11"/>
      </c>
    </row>
    <row r="198" spans="2:8" ht="12.75">
      <c r="B198" s="83"/>
      <c r="C198" s="84"/>
      <c r="D198" s="77">
        <f t="shared" si="8"/>
      </c>
      <c r="E198" s="77">
        <f t="shared" si="9"/>
      </c>
      <c r="F198" s="84"/>
      <c r="G198" s="77">
        <f t="shared" si="10"/>
      </c>
      <c r="H198" s="77">
        <f t="shared" si="11"/>
      </c>
    </row>
    <row r="199" spans="2:8" ht="12.75">
      <c r="B199" s="83"/>
      <c r="C199" s="84"/>
      <c r="D199" s="77">
        <f t="shared" si="8"/>
      </c>
      <c r="E199" s="77">
        <f t="shared" si="9"/>
      </c>
      <c r="F199" s="84"/>
      <c r="G199" s="77">
        <f t="shared" si="10"/>
      </c>
      <c r="H199" s="77">
        <f t="shared" si="11"/>
      </c>
    </row>
    <row r="200" spans="2:8" ht="12.75">
      <c r="B200" s="83"/>
      <c r="C200" s="84"/>
      <c r="D200" s="77">
        <f aca="true" t="shared" si="12" ref="D200:D208">IF(C200="","",C200/(1+$H$3)^B200)</f>
      </c>
      <c r="E200" s="77">
        <f aca="true" t="shared" si="13" ref="E200:E208">IF(C200="","",C200*(1+$H$3)^($C$3-B200))</f>
      </c>
      <c r="F200" s="84"/>
      <c r="G200" s="77">
        <f aca="true" t="shared" si="14" ref="G200:G208">IF(F200="","",F200/(1+$H$3)^B200)</f>
      </c>
      <c r="H200" s="77">
        <f aca="true" t="shared" si="15" ref="H200:H208">IF(F200="","",F200*(1+$H$3)^($C$3-B200))</f>
      </c>
    </row>
    <row r="201" spans="2:8" ht="12.75">
      <c r="B201" s="83"/>
      <c r="C201" s="84"/>
      <c r="D201" s="77">
        <f t="shared" si="12"/>
      </c>
      <c r="E201" s="77">
        <f t="shared" si="13"/>
      </c>
      <c r="F201" s="84"/>
      <c r="G201" s="77">
        <f t="shared" si="14"/>
      </c>
      <c r="H201" s="77">
        <f t="shared" si="15"/>
      </c>
    </row>
    <row r="202" spans="2:8" ht="12.75">
      <c r="B202" s="83"/>
      <c r="C202" s="84"/>
      <c r="D202" s="77">
        <f t="shared" si="12"/>
      </c>
      <c r="E202" s="77">
        <f t="shared" si="13"/>
      </c>
      <c r="F202" s="84"/>
      <c r="G202" s="77">
        <f t="shared" si="14"/>
      </c>
      <c r="H202" s="77">
        <f t="shared" si="15"/>
      </c>
    </row>
    <row r="203" spans="2:8" ht="12.75">
      <c r="B203" s="83"/>
      <c r="C203" s="84"/>
      <c r="D203" s="77">
        <f t="shared" si="12"/>
      </c>
      <c r="E203" s="77">
        <f t="shared" si="13"/>
      </c>
      <c r="F203" s="84"/>
      <c r="G203" s="77">
        <f t="shared" si="14"/>
      </c>
      <c r="H203" s="77">
        <f t="shared" si="15"/>
      </c>
    </row>
    <row r="204" spans="2:8" ht="12.75">
      <c r="B204" s="83"/>
      <c r="C204" s="84"/>
      <c r="D204" s="77">
        <f t="shared" si="12"/>
      </c>
      <c r="E204" s="77">
        <f t="shared" si="13"/>
      </c>
      <c r="F204" s="84"/>
      <c r="G204" s="77">
        <f t="shared" si="14"/>
      </c>
      <c r="H204" s="77">
        <f t="shared" si="15"/>
      </c>
    </row>
    <row r="205" spans="2:8" ht="12.75">
      <c r="B205" s="83"/>
      <c r="C205" s="84"/>
      <c r="D205" s="77">
        <f t="shared" si="12"/>
      </c>
      <c r="E205" s="77">
        <f t="shared" si="13"/>
      </c>
      <c r="F205" s="84"/>
      <c r="G205" s="77">
        <f t="shared" si="14"/>
      </c>
      <c r="H205" s="77">
        <f t="shared" si="15"/>
      </c>
    </row>
    <row r="206" spans="2:8" ht="12.75">
      <c r="B206" s="83"/>
      <c r="C206" s="84"/>
      <c r="D206" s="77">
        <f t="shared" si="12"/>
      </c>
      <c r="E206" s="77">
        <f t="shared" si="13"/>
      </c>
      <c r="F206" s="84"/>
      <c r="G206" s="77">
        <f t="shared" si="14"/>
      </c>
      <c r="H206" s="77">
        <f t="shared" si="15"/>
      </c>
    </row>
    <row r="207" spans="2:8" ht="12.75">
      <c r="B207" s="83"/>
      <c r="C207" s="84"/>
      <c r="D207" s="77">
        <f t="shared" si="12"/>
      </c>
      <c r="E207" s="77">
        <f t="shared" si="13"/>
      </c>
      <c r="F207" s="84"/>
      <c r="G207" s="77">
        <f t="shared" si="14"/>
      </c>
      <c r="H207" s="77">
        <f t="shared" si="15"/>
      </c>
    </row>
    <row r="208" spans="2:8" ht="12.75">
      <c r="B208" s="83"/>
      <c r="C208" s="84"/>
      <c r="D208" s="77">
        <f t="shared" si="12"/>
      </c>
      <c r="E208" s="77">
        <f t="shared" si="13"/>
      </c>
      <c r="F208" s="84"/>
      <c r="G208" s="77">
        <f t="shared" si="14"/>
      </c>
      <c r="H208" s="77">
        <f t="shared" si="15"/>
      </c>
    </row>
  </sheetData>
  <sheetProtection sheet="1" objects="1" scenarios="1"/>
  <mergeCells count="17">
    <mergeCell ref="F6:F7"/>
    <mergeCell ref="J13:M13"/>
    <mergeCell ref="J26:M26"/>
    <mergeCell ref="J27:M27"/>
    <mergeCell ref="B1:H1"/>
    <mergeCell ref="B2:G2"/>
    <mergeCell ref="J4:K4"/>
    <mergeCell ref="J5:K5"/>
    <mergeCell ref="J2:K2"/>
    <mergeCell ref="E3:G3"/>
    <mergeCell ref="J12:M12"/>
    <mergeCell ref="B5:B7"/>
    <mergeCell ref="J6:K6"/>
    <mergeCell ref="J7:K7"/>
    <mergeCell ref="C5:E5"/>
    <mergeCell ref="C6:C7"/>
    <mergeCell ref="F5:H5"/>
  </mergeCells>
  <printOptions/>
  <pageMargins left="0.787401575" right="0.787401575" top="0.984251969" bottom="0.984251969" header="0.492125985" footer="0.49212598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Sedagro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Luiz Carlos Estraviz Rodriguez</cp:lastModifiedBy>
  <cp:lastPrinted>2007-08-12T08:06:58Z</cp:lastPrinted>
  <dcterms:created xsi:type="dcterms:W3CDTF">2006-10-31T14:35:22Z</dcterms:created>
  <dcterms:modified xsi:type="dcterms:W3CDTF">2014-01-19T02:53:39Z</dcterms:modified>
  <cp:category/>
  <cp:version/>
  <cp:contentType/>
  <cp:contentStatus/>
</cp:coreProperties>
</file>