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</sheets>
  <definedNames/>
  <calcPr/>
</workbook>
</file>

<file path=xl/sharedStrings.xml><?xml version="1.0" encoding="utf-8"?>
<sst xmlns="http://schemas.openxmlformats.org/spreadsheetml/2006/main" count="25" uniqueCount="24">
  <si>
    <t>comprimento</t>
  </si>
  <si>
    <t>Teste Kolmogorov</t>
  </si>
  <si>
    <t>media</t>
  </si>
  <si>
    <t>repeticoes</t>
  </si>
  <si>
    <t>Fo</t>
  </si>
  <si>
    <t>Fn</t>
  </si>
  <si>
    <t>Fn-Fo</t>
  </si>
  <si>
    <t>Fn-Fo (n-1)</t>
  </si>
  <si>
    <t>desvio padrao</t>
  </si>
  <si>
    <t>CV</t>
  </si>
  <si>
    <t>larg barra</t>
  </si>
  <si>
    <t>Histograma</t>
  </si>
  <si>
    <t>comprimento de</t>
  </si>
  <si>
    <t>ate</t>
  </si>
  <si>
    <t>fo</t>
  </si>
  <si>
    <t>fn</t>
  </si>
  <si>
    <t>maior</t>
  </si>
  <si>
    <t>como 0,176&lt;0,29 pode afirmr com 95% de confianca que segue uma dist normal</t>
  </si>
  <si>
    <t>Q1</t>
  </si>
  <si>
    <t>Q2</t>
  </si>
  <si>
    <t>q3</t>
  </si>
  <si>
    <t>Li</t>
  </si>
  <si>
    <t>Ls</t>
  </si>
  <si>
    <t>Int conf 95%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</si>
</sst>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Histograma de comprimento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'Página1'!$D$7</c:f>
            </c:strRef>
          </c:tx>
          <c:spPr>
            <a:solidFill>
              <a:srgbClr val="3366CC"/>
            </a:solidFill>
          </c:spPr>
          <c:cat>
            <c:strRef>
              <c:f>'Página1'!$B$8:$B$13</c:f>
            </c:strRef>
          </c:cat>
          <c:val>
            <c:numRef>
              <c:f>'Página1'!$D$8:$D$13</c:f>
            </c:numRef>
          </c:val>
        </c:ser>
        <c:ser>
          <c:idx val="1"/>
          <c:order val="1"/>
          <c:tx>
            <c:strRef>
              <c:f>'Página1'!$E$7</c:f>
            </c:strRef>
          </c:tx>
          <c:spPr>
            <a:solidFill>
              <a:srgbClr val="DC3912"/>
            </a:solidFill>
          </c:spPr>
          <c:cat>
            <c:strRef>
              <c:f>'Página1'!$B$8:$B$13</c:f>
            </c:strRef>
          </c:cat>
          <c:val>
            <c:numRef>
              <c:f>'Página1'!$E$8:$E$13</c:f>
            </c:numRef>
          </c:val>
        </c:ser>
        <c:axId val="255999408"/>
        <c:axId val="1658960546"/>
      </c:barChart>
      <c:catAx>
        <c:axId val="25599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comprimento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658960546"/>
      </c:catAx>
      <c:valAx>
        <c:axId val="16589605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55999408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3</xdr:col>
      <xdr:colOff>171450</xdr:colOff>
      <xdr:row>13</xdr:row>
      <xdr:rowOff>190500</xdr:rowOff>
    </xdr:from>
    <xdr:to>
      <xdr:col>6</xdr:col>
      <xdr:colOff>819150</xdr:colOff>
      <xdr:row>24</xdr:row>
      <xdr:rowOff>171450</xdr:rowOff>
    </xdr:to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F1" s="1" t="s">
        <v>1</v>
      </c>
    </row>
    <row r="2">
      <c r="A2" s="1">
        <v>20.0</v>
      </c>
      <c r="B2" s="1" t="s">
        <v>2</v>
      </c>
      <c r="C2">
        <f>MEDIAN(A2:A21)</f>
        <v>25</v>
      </c>
      <c r="F2" s="1" t="s">
        <v>0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</row>
    <row r="3">
      <c r="A3" s="1">
        <v>20.0</v>
      </c>
      <c r="B3" s="1" t="s">
        <v>8</v>
      </c>
      <c r="C3">
        <f>STDEVA(A2:A21)</f>
        <v>5.041929455</v>
      </c>
      <c r="F3" s="1">
        <v>20.0</v>
      </c>
      <c r="G3" s="1">
        <v>2.0</v>
      </c>
      <c r="H3">
        <f>G3/20</f>
        <v>0.1</v>
      </c>
      <c r="I3">
        <f t="shared" ref="I3:I11" si="1">NORMDIST(F3,$C$2,$C$3,TRUE)</f>
        <v>0.1606758865</v>
      </c>
      <c r="J3">
        <f t="shared" ref="J3:J11" si="2">abs(I3-H3)</f>
        <v>0.06067588648</v>
      </c>
      <c r="K3">
        <f>I3</f>
        <v>0.1606758865</v>
      </c>
    </row>
    <row r="4">
      <c r="A4" s="1">
        <v>22.0</v>
      </c>
      <c r="B4" s="1" t="s">
        <v>9</v>
      </c>
      <c r="C4">
        <f>100*C3/C2</f>
        <v>20.16771782</v>
      </c>
      <c r="F4" s="1">
        <v>22.0</v>
      </c>
      <c r="G4" s="1">
        <v>3.0</v>
      </c>
      <c r="H4">
        <f t="shared" ref="H4:H11" si="3">G4/20+H3</f>
        <v>0.25</v>
      </c>
      <c r="I4">
        <f t="shared" si="1"/>
        <v>0.2759182902</v>
      </c>
      <c r="J4">
        <f t="shared" si="2"/>
        <v>0.02591829022</v>
      </c>
      <c r="K4">
        <f t="shared" ref="K4:K11" si="4">abs(I4-H3)</f>
        <v>0.1759182902</v>
      </c>
    </row>
    <row r="5">
      <c r="A5" s="1">
        <v>22.0</v>
      </c>
      <c r="B5" s="1" t="s">
        <v>10</v>
      </c>
      <c r="C5">
        <f>(A21-A2)/6</f>
        <v>3.333333333</v>
      </c>
      <c r="F5" s="1">
        <v>24.0</v>
      </c>
      <c r="G5" s="1">
        <v>2.0</v>
      </c>
      <c r="H5">
        <f t="shared" si="3"/>
        <v>0.35</v>
      </c>
      <c r="I5">
        <f t="shared" si="1"/>
        <v>0.4213907926</v>
      </c>
      <c r="J5">
        <f t="shared" si="2"/>
        <v>0.0713907926</v>
      </c>
      <c r="K5">
        <f t="shared" si="4"/>
        <v>0.1713907926</v>
      </c>
    </row>
    <row r="6">
      <c r="A6" s="1">
        <v>22.0</v>
      </c>
      <c r="B6" s="1" t="s">
        <v>11</v>
      </c>
      <c r="F6" s="1">
        <v>25.0</v>
      </c>
      <c r="G6" s="1">
        <v>5.0</v>
      </c>
      <c r="H6">
        <f t="shared" si="3"/>
        <v>0.6</v>
      </c>
      <c r="I6">
        <f t="shared" si="1"/>
        <v>0.5</v>
      </c>
      <c r="J6">
        <f t="shared" si="2"/>
        <v>0.1</v>
      </c>
      <c r="K6">
        <f t="shared" si="4"/>
        <v>0.15</v>
      </c>
    </row>
    <row r="7">
      <c r="A7" s="1">
        <v>24.0</v>
      </c>
      <c r="B7" s="1" t="s">
        <v>12</v>
      </c>
      <c r="C7" s="1" t="s">
        <v>13</v>
      </c>
      <c r="D7" s="1" t="s">
        <v>14</v>
      </c>
      <c r="E7" s="1" t="s">
        <v>15</v>
      </c>
      <c r="F7" s="1">
        <v>28.0</v>
      </c>
      <c r="G7" s="1">
        <v>3.0</v>
      </c>
      <c r="H7">
        <f t="shared" si="3"/>
        <v>0.75</v>
      </c>
      <c r="I7">
        <f t="shared" si="1"/>
        <v>0.7240817098</v>
      </c>
      <c r="J7">
        <f t="shared" si="2"/>
        <v>0.02591829022</v>
      </c>
      <c r="K7">
        <f t="shared" si="4"/>
        <v>0.1240817098</v>
      </c>
    </row>
    <row r="8">
      <c r="A8" s="1">
        <v>24.0</v>
      </c>
      <c r="B8" s="2">
        <f>A2</f>
        <v>20</v>
      </c>
      <c r="C8" s="1">
        <v>23.2</v>
      </c>
      <c r="D8">
        <f>5/20</f>
        <v>0.25</v>
      </c>
      <c r="E8">
        <f t="shared" ref="E8:E13" si="5">NORMDIST(C8,$C$2,$C$3,TRUE)-NORMDIST(B8,$C$2,$C$3,TRUE)</f>
        <v>0.1998677013</v>
      </c>
      <c r="F8" s="1">
        <v>30.0</v>
      </c>
      <c r="G8" s="1">
        <v>1.0</v>
      </c>
      <c r="H8">
        <f t="shared" si="3"/>
        <v>0.8</v>
      </c>
      <c r="I8">
        <f t="shared" si="1"/>
        <v>0.8393241135</v>
      </c>
      <c r="J8">
        <f t="shared" si="2"/>
        <v>0.03932411352</v>
      </c>
      <c r="K8">
        <f t="shared" si="4"/>
        <v>0.08932411352</v>
      </c>
    </row>
    <row r="9">
      <c r="A9" s="1">
        <v>25.0</v>
      </c>
      <c r="B9" s="2">
        <f t="shared" ref="B9:B13" si="6">B8+$C$5</f>
        <v>23.33333333</v>
      </c>
      <c r="C9" s="3">
        <v>26.6</v>
      </c>
      <c r="D9">
        <f>7/20</f>
        <v>0.35</v>
      </c>
      <c r="E9">
        <f t="shared" si="5"/>
        <v>0.2540187943</v>
      </c>
      <c r="F9" s="1">
        <v>31.0</v>
      </c>
      <c r="G9" s="1">
        <v>2.0</v>
      </c>
      <c r="H9">
        <f t="shared" si="3"/>
        <v>0.9</v>
      </c>
      <c r="I9">
        <f t="shared" si="1"/>
        <v>0.8829808555</v>
      </c>
      <c r="J9">
        <f t="shared" si="2"/>
        <v>0.01701914446</v>
      </c>
      <c r="K9">
        <f t="shared" si="4"/>
        <v>0.08298085554</v>
      </c>
    </row>
    <row r="10">
      <c r="A10" s="1">
        <v>25.0</v>
      </c>
      <c r="B10" s="2">
        <f t="shared" si="6"/>
        <v>26.66666667</v>
      </c>
      <c r="C10" s="1">
        <v>29.9</v>
      </c>
      <c r="D10">
        <f t="shared" ref="D10:D11" si="7">3/20</f>
        <v>0.15</v>
      </c>
      <c r="E10">
        <f t="shared" si="5"/>
        <v>0.2049254016</v>
      </c>
      <c r="F10" s="1">
        <v>35.0</v>
      </c>
      <c r="G10" s="1">
        <v>1.0</v>
      </c>
      <c r="H10">
        <f t="shared" si="3"/>
        <v>0.95</v>
      </c>
      <c r="I10">
        <f t="shared" si="1"/>
        <v>0.9763368135</v>
      </c>
      <c r="J10">
        <f t="shared" si="2"/>
        <v>0.02633681354</v>
      </c>
      <c r="K10">
        <f t="shared" si="4"/>
        <v>0.07633681354</v>
      </c>
    </row>
    <row r="11">
      <c r="A11" s="1">
        <v>25.0</v>
      </c>
      <c r="B11" s="2">
        <f t="shared" si="6"/>
        <v>30</v>
      </c>
      <c r="C11" s="1">
        <v>33.2</v>
      </c>
      <c r="D11">
        <f t="shared" si="7"/>
        <v>0.15</v>
      </c>
      <c r="E11">
        <f t="shared" si="5"/>
        <v>0.1087394996</v>
      </c>
      <c r="F11" s="1">
        <v>40.0</v>
      </c>
      <c r="G11" s="1">
        <v>1.0</v>
      </c>
      <c r="H11">
        <f t="shared" si="3"/>
        <v>1</v>
      </c>
      <c r="I11">
        <f t="shared" si="1"/>
        <v>0.9985353034</v>
      </c>
      <c r="J11">
        <f t="shared" si="2"/>
        <v>0.001464696618</v>
      </c>
      <c r="K11">
        <f t="shared" si="4"/>
        <v>0.04853530338</v>
      </c>
    </row>
    <row r="12">
      <c r="A12" s="1">
        <v>25.0</v>
      </c>
      <c r="B12" s="2">
        <f t="shared" si="6"/>
        <v>33.33333333</v>
      </c>
      <c r="C12" s="1">
        <v>36.6</v>
      </c>
      <c r="D12">
        <f t="shared" ref="D12:D13" si="8">1/20</f>
        <v>0.05</v>
      </c>
      <c r="E12">
        <f t="shared" si="5"/>
        <v>0.03848102184</v>
      </c>
      <c r="J12" s="1" t="s">
        <v>16</v>
      </c>
      <c r="K12">
        <f>LARGE(J3:K11,1)</f>
        <v>0.1759182902</v>
      </c>
    </row>
    <row r="13">
      <c r="A13" s="1">
        <v>25.0</v>
      </c>
      <c r="B13" s="2">
        <f t="shared" si="6"/>
        <v>36.66666667</v>
      </c>
      <c r="C13" s="1">
        <v>40.0</v>
      </c>
      <c r="D13">
        <f t="shared" si="8"/>
        <v>0.05</v>
      </c>
      <c r="E13">
        <f t="shared" si="5"/>
        <v>0.008871112541</v>
      </c>
      <c r="J13" s="1" t="s">
        <v>17</v>
      </c>
    </row>
    <row r="14">
      <c r="A14" s="1">
        <v>28.0</v>
      </c>
      <c r="D14">
        <f>SUM(D8:D13)</f>
        <v>1</v>
      </c>
    </row>
    <row r="15">
      <c r="A15" s="1">
        <v>28.0</v>
      </c>
    </row>
    <row r="16">
      <c r="A16" s="1">
        <v>28.0</v>
      </c>
      <c r="B16" s="1" t="s">
        <v>18</v>
      </c>
      <c r="C16">
        <f>QUARTILE(A2:A21,1)</f>
        <v>23.5</v>
      </c>
    </row>
    <row r="17">
      <c r="A17" s="1">
        <v>30.0</v>
      </c>
      <c r="B17" s="1" t="s">
        <v>19</v>
      </c>
      <c r="C17">
        <f>QUARTILE(A2:A21,2)</f>
        <v>25</v>
      </c>
    </row>
    <row r="18">
      <c r="A18" s="1">
        <v>31.0</v>
      </c>
      <c r="B18" s="1" t="s">
        <v>20</v>
      </c>
      <c r="C18">
        <f>QUARTILE(A2:A21,3)</f>
        <v>28.5</v>
      </c>
    </row>
    <row r="19">
      <c r="A19" s="1">
        <v>31.0</v>
      </c>
      <c r="B19" s="1" t="s">
        <v>21</v>
      </c>
      <c r="C19">
        <f>C16-1.5*(C18-C16)</f>
        <v>16</v>
      </c>
    </row>
    <row r="20">
      <c r="A20" s="1">
        <v>35.0</v>
      </c>
      <c r="B20" s="1" t="s">
        <v>22</v>
      </c>
      <c r="C20">
        <f>C18+1.5*(C18-C16)</f>
        <v>36</v>
      </c>
    </row>
    <row r="21">
      <c r="A21" s="1">
        <v>40.0</v>
      </c>
      <c r="B21" s="1" t="s">
        <v>23</v>
      </c>
      <c r="C21">
        <f>C2-1.96*C3</f>
        <v>15.11781827</v>
      </c>
    </row>
    <row r="22">
      <c r="C22">
        <f>C2+1.96*C3</f>
        <v>34.88218173</v>
      </c>
    </row>
  </sheetData>
  <drawing r:id="rId1"/>
</worksheet>
</file>