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orter\Dropbox\Wedgewood\Student files for digital site\"/>
    </mc:Choice>
  </mc:AlternateContent>
  <bookViews>
    <workbookView xWindow="0" yWindow="30" windowWidth="22980" windowHeight="11640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C22" i="1" l="1"/>
  <c r="G4" i="1"/>
  <c r="G9" i="1" s="1"/>
  <c r="G33" i="1"/>
  <c r="G32" i="1"/>
  <c r="E29" i="1"/>
  <c r="E28" i="1"/>
  <c r="G22" i="1"/>
  <c r="I18" i="1"/>
  <c r="I17" i="1"/>
  <c r="K14" i="1"/>
  <c r="F10" i="1"/>
  <c r="G29" i="1" s="1"/>
  <c r="B10" i="1"/>
  <c r="E33" i="1" s="1"/>
  <c r="F9" i="1"/>
  <c r="G28" i="1" s="1"/>
  <c r="B9" i="1"/>
  <c r="E32" i="1" s="1"/>
  <c r="G8" i="1"/>
  <c r="C8" i="1"/>
  <c r="G7" i="1"/>
  <c r="C7" i="1"/>
  <c r="G6" i="1"/>
  <c r="G10" i="1" s="1"/>
  <c r="C6" i="1"/>
  <c r="D5" i="1"/>
  <c r="C4" i="1"/>
  <c r="C9" i="1" s="1"/>
  <c r="D3" i="1"/>
  <c r="H28" i="1" l="1"/>
  <c r="F28" i="1"/>
  <c r="F33" i="1"/>
  <c r="H33" i="1" s="1"/>
  <c r="G11" i="1"/>
  <c r="G14" i="1" s="1"/>
  <c r="C10" i="1"/>
  <c r="C11" i="1" s="1"/>
  <c r="F32" i="1"/>
  <c r="H32" i="1" s="1"/>
  <c r="I19" i="1"/>
  <c r="F29" i="1"/>
  <c r="H29" i="1" s="1"/>
  <c r="H30" i="1" s="1"/>
  <c r="E10" i="1" l="1"/>
  <c r="E24" i="1"/>
  <c r="E25" i="1"/>
  <c r="E9" i="1"/>
  <c r="E11" i="1" s="1"/>
  <c r="C19" i="1" s="1"/>
  <c r="I14" i="1"/>
  <c r="H34" i="1"/>
  <c r="J31" i="1" s="1"/>
  <c r="E13" i="1"/>
  <c r="I20" i="1"/>
  <c r="I21" i="1" s="1"/>
  <c r="E26" i="1"/>
  <c r="G16" i="1" l="1"/>
  <c r="E17" i="1"/>
</calcChain>
</file>

<file path=xl/sharedStrings.xml><?xml version="1.0" encoding="utf-8"?>
<sst xmlns="http://schemas.openxmlformats.org/spreadsheetml/2006/main" count="58" uniqueCount="55">
  <si>
    <t>Variances are favorable if positive</t>
  </si>
  <si>
    <t>Actual</t>
  </si>
  <si>
    <t>Flex -Constant Mix</t>
  </si>
  <si>
    <t>Static Bud</t>
  </si>
  <si>
    <t>Sales - A - Q</t>
  </si>
  <si>
    <t>Sales - A - $</t>
  </si>
  <si>
    <t>Sales B - Q</t>
  </si>
  <si>
    <t>Sales B - $</t>
  </si>
  <si>
    <t>Variable - A</t>
  </si>
  <si>
    <t>Variable - B</t>
  </si>
  <si>
    <t>CM - A</t>
  </si>
  <si>
    <t>CM - B</t>
  </si>
  <si>
    <t>Total CM</t>
  </si>
  <si>
    <t>CM Variance</t>
  </si>
  <si>
    <t>Budget Avg CM</t>
  </si>
  <si>
    <t>=</t>
  </si>
  <si>
    <t xml:space="preserve">divided by </t>
  </si>
  <si>
    <t>units</t>
  </si>
  <si>
    <t xml:space="preserve">CM Vol Var. </t>
  </si>
  <si>
    <t xml:space="preserve">Sum of </t>
  </si>
  <si>
    <t>sold:</t>
  </si>
  <si>
    <t>two separate variances</t>
  </si>
  <si>
    <t xml:space="preserve">planned: </t>
  </si>
  <si>
    <t>difference</t>
  </si>
  <si>
    <t>formulas for this is below</t>
  </si>
  <si>
    <t>times wtd avg cm</t>
  </si>
  <si>
    <t>Market Size</t>
  </si>
  <si>
    <t>budgeted</t>
  </si>
  <si>
    <t>actual</t>
  </si>
  <si>
    <t>Market Share Variance</t>
  </si>
  <si>
    <t>Market Size Variance</t>
  </si>
  <si>
    <t>This is the CM Vol Var split into two pieces</t>
  </si>
  <si>
    <t xml:space="preserve">sales mix variance: </t>
  </si>
  <si>
    <t>Product A</t>
  </si>
  <si>
    <t>Product B</t>
  </si>
  <si>
    <t>sales price variance:</t>
  </si>
  <si>
    <t>Actual CM</t>
  </si>
  <si>
    <t>Budget CM</t>
  </si>
  <si>
    <t>Actual Units</t>
  </si>
  <si>
    <t>overall which is because we sold more (fewer) units overall than planned</t>
  </si>
  <si>
    <t>Assignment:</t>
  </si>
  <si>
    <t>B. What is the budgeted average contribution margin?</t>
  </si>
  <si>
    <t>C. What is the contribution margin volume variance?</t>
  </si>
  <si>
    <t>D. What is the flex variance?</t>
  </si>
  <si>
    <t>E. What is our actual share of the market?</t>
  </si>
  <si>
    <t>F. What is the market share variance?</t>
  </si>
  <si>
    <t>G. What is the market size variance</t>
  </si>
  <si>
    <t>H. What is the sales mix variance?</t>
  </si>
  <si>
    <t>I. What is the sales price variance?</t>
  </si>
  <si>
    <t>Budgeted Units</t>
  </si>
  <si>
    <t>Budgeted CM</t>
  </si>
  <si>
    <t>SMV</t>
  </si>
  <si>
    <t>SPV</t>
  </si>
  <si>
    <t>A. What is the budget variance?</t>
  </si>
  <si>
    <t>Flex Budget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</si>
</sst>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38" fontId="0" fillId="0" borderId="0" xfId="1" applyNumberFormat="1" applyFont="1" applyFill="1"/>
    <xf numFmtId="38" fontId="0" fillId="0" borderId="0" xfId="1" applyNumberFormat="1" applyFont="1"/>
    <xf numFmtId="44" fontId="0" fillId="0" borderId="0" xfId="2" applyFont="1" applyFill="1"/>
    <xf numFmtId="10" fontId="0" fillId="0" borderId="0" xfId="3" applyNumberFormat="1" applyFont="1" applyFill="1"/>
    <xf numFmtId="6" fontId="0" fillId="0" borderId="0" xfId="2" applyNumberFormat="1" applyFont="1" applyFill="1"/>
    <xf numFmtId="6" fontId="0" fillId="0" borderId="0" xfId="1" applyNumberFormat="1" applyFont="1" applyFill="1"/>
    <xf numFmtId="38" fontId="0" fillId="0" borderId="0" xfId="1" applyNumberFormat="1" applyFont="1" applyFill="1" applyAlignment="1">
      <alignment horizontal="right" wrapText="1"/>
    </xf>
    <xf numFmtId="38" fontId="0" fillId="0" borderId="0" xfId="1" applyNumberFormat="1" applyFont="1" applyFill="1" applyAlignment="1">
      <alignment horizontal="right"/>
    </xf>
    <xf numFmtId="6" fontId="0" fillId="0" borderId="0" xfId="1" applyNumberFormat="1" applyFont="1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/>
  </sheetViews>
  <sheetFormatPr defaultRowHeight="15" x14ac:dyDescent="0.25"/>
  <cols>
    <col min="1" max="1" width="19.7109375" bestFit="1" customWidth="1"/>
    <col min="3" max="3" width="11.7109375" bestFit="1" customWidth="1"/>
    <col min="5" max="5" width="10" bestFit="1" customWidth="1"/>
    <col min="6" max="6" width="10.28515625" customWidth="1"/>
    <col min="7" max="7" width="10.7109375" bestFit="1" customWidth="1"/>
    <col min="9" max="9" width="9.28515625" bestFit="1" customWidth="1"/>
    <col min="13" max="13" width="45.4257812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 t="s">
        <v>0</v>
      </c>
      <c r="J1" s="1"/>
      <c r="K1" s="1"/>
      <c r="L1" s="1"/>
      <c r="M1" s="2" t="s">
        <v>40</v>
      </c>
    </row>
    <row r="2" spans="1:13" x14ac:dyDescent="0.25">
      <c r="A2" s="1"/>
      <c r="B2" s="1"/>
      <c r="C2" s="1" t="s">
        <v>1</v>
      </c>
      <c r="D2" s="1"/>
      <c r="E2" s="1" t="s">
        <v>2</v>
      </c>
      <c r="F2" s="1"/>
      <c r="G2" s="1" t="s">
        <v>3</v>
      </c>
      <c r="H2" s="1"/>
      <c r="I2" s="1"/>
      <c r="J2" s="1"/>
      <c r="K2" s="1"/>
      <c r="L2" s="1"/>
      <c r="M2" t="s">
        <v>53</v>
      </c>
    </row>
    <row r="3" spans="1:13" x14ac:dyDescent="0.25">
      <c r="A3" s="1" t="s">
        <v>4</v>
      </c>
      <c r="B3" s="1">
        <v>1250</v>
      </c>
      <c r="C3" s="1"/>
      <c r="D3" s="1">
        <f>+(B3+B5)*F3/(F3+F5)</f>
        <v>1406.25</v>
      </c>
      <c r="E3" s="1"/>
      <c r="F3" s="1">
        <v>1500</v>
      </c>
      <c r="G3" s="1"/>
      <c r="H3" s="1"/>
      <c r="I3" s="1"/>
      <c r="J3" s="1"/>
      <c r="K3" s="1"/>
      <c r="L3" s="1"/>
      <c r="M3" t="s">
        <v>41</v>
      </c>
    </row>
    <row r="4" spans="1:13" x14ac:dyDescent="0.25">
      <c r="A4" s="1" t="s">
        <v>5</v>
      </c>
      <c r="B4" s="5">
        <v>12</v>
      </c>
      <c r="C4" s="5">
        <f>+B4*B3</f>
        <v>15000</v>
      </c>
      <c r="D4" s="1"/>
      <c r="E4" s="1"/>
      <c r="F4" s="6">
        <v>10</v>
      </c>
      <c r="G4" s="6">
        <f>+F4*F3</f>
        <v>15000</v>
      </c>
      <c r="H4" s="1"/>
      <c r="I4" s="1"/>
      <c r="J4" s="1"/>
      <c r="K4" s="1"/>
      <c r="L4" s="1"/>
      <c r="M4" t="s">
        <v>42</v>
      </c>
    </row>
    <row r="5" spans="1:13" x14ac:dyDescent="0.25">
      <c r="A5" s="1" t="s">
        <v>6</v>
      </c>
      <c r="B5" s="1">
        <v>625</v>
      </c>
      <c r="C5" s="5"/>
      <c r="D5" s="1">
        <f>+(B3+B5)*F5/(F3+F5)</f>
        <v>468.75</v>
      </c>
      <c r="E5" s="1"/>
      <c r="F5" s="1">
        <v>500</v>
      </c>
      <c r="G5" s="6"/>
      <c r="H5" s="1"/>
      <c r="I5" s="1"/>
      <c r="J5" s="1"/>
      <c r="K5" s="1"/>
      <c r="L5" s="1"/>
      <c r="M5" t="s">
        <v>43</v>
      </c>
    </row>
    <row r="6" spans="1:13" x14ac:dyDescent="0.25">
      <c r="A6" s="1" t="s">
        <v>7</v>
      </c>
      <c r="B6" s="5">
        <v>48</v>
      </c>
      <c r="C6" s="5">
        <f>+B6*B5</f>
        <v>30000</v>
      </c>
      <c r="D6" s="1"/>
      <c r="E6" s="1"/>
      <c r="F6" s="6">
        <v>50</v>
      </c>
      <c r="G6" s="6">
        <f>+F6*F5</f>
        <v>25000</v>
      </c>
      <c r="H6" s="1"/>
      <c r="I6" s="1"/>
      <c r="J6" s="1"/>
      <c r="K6" s="1"/>
      <c r="L6" s="1"/>
      <c r="M6" t="s">
        <v>44</v>
      </c>
    </row>
    <row r="7" spans="1:13" x14ac:dyDescent="0.25">
      <c r="A7" s="1" t="s">
        <v>8</v>
      </c>
      <c r="B7" s="5">
        <v>6</v>
      </c>
      <c r="C7" s="5">
        <f>-B7*B3</f>
        <v>-7500</v>
      </c>
      <c r="D7" s="1"/>
      <c r="E7" s="1"/>
      <c r="F7" s="6">
        <v>6</v>
      </c>
      <c r="G7" s="6">
        <f>-F7*F3</f>
        <v>-9000</v>
      </c>
      <c r="H7" s="1"/>
      <c r="I7" s="1"/>
      <c r="J7" s="1"/>
      <c r="K7" s="1"/>
      <c r="L7" s="1"/>
      <c r="M7" t="s">
        <v>45</v>
      </c>
    </row>
    <row r="8" spans="1:13" x14ac:dyDescent="0.25">
      <c r="A8" s="1" t="s">
        <v>9</v>
      </c>
      <c r="B8" s="5">
        <v>35</v>
      </c>
      <c r="C8" s="5">
        <f>-B8*B5</f>
        <v>-21875</v>
      </c>
      <c r="D8" s="1"/>
      <c r="E8" s="6"/>
      <c r="F8" s="6">
        <v>35</v>
      </c>
      <c r="G8" s="6">
        <f>-F8*F5</f>
        <v>-17500</v>
      </c>
      <c r="H8" s="1"/>
      <c r="I8" s="1"/>
      <c r="J8" s="1"/>
      <c r="K8" s="1"/>
      <c r="L8" s="1"/>
      <c r="M8" t="s">
        <v>46</v>
      </c>
    </row>
    <row r="9" spans="1:13" x14ac:dyDescent="0.25">
      <c r="A9" s="1" t="s">
        <v>10</v>
      </c>
      <c r="B9" s="5">
        <f>+B4-B7</f>
        <v>6</v>
      </c>
      <c r="C9" s="5">
        <f>+C4+C7</f>
        <v>7500</v>
      </c>
      <c r="D9" s="1"/>
      <c r="E9" s="6">
        <f>+D3*G14</f>
        <v>9492.1875</v>
      </c>
      <c r="F9" s="6">
        <f>+F4-F7</f>
        <v>4</v>
      </c>
      <c r="G9" s="6">
        <f>+G4+G7</f>
        <v>6000</v>
      </c>
      <c r="H9" s="1"/>
      <c r="I9" s="1"/>
      <c r="J9" s="1"/>
      <c r="K9" s="1"/>
      <c r="L9" s="1"/>
      <c r="M9" t="s">
        <v>47</v>
      </c>
    </row>
    <row r="10" spans="1:13" x14ac:dyDescent="0.25">
      <c r="A10" s="1" t="s">
        <v>11</v>
      </c>
      <c r="B10" s="5">
        <f>+B6-B8</f>
        <v>13</v>
      </c>
      <c r="C10" s="5">
        <f>+C6+C8</f>
        <v>8125</v>
      </c>
      <c r="D10" s="1"/>
      <c r="E10" s="6">
        <f>+D5*G14</f>
        <v>3164.0625</v>
      </c>
      <c r="F10" s="6">
        <f>+F6-F8</f>
        <v>15</v>
      </c>
      <c r="G10" s="6">
        <f>+G6+G8</f>
        <v>7500</v>
      </c>
      <c r="H10" s="1"/>
      <c r="I10" s="1"/>
      <c r="J10" s="1"/>
      <c r="K10" s="1"/>
      <c r="L10" s="1"/>
      <c r="M10" t="s">
        <v>48</v>
      </c>
    </row>
    <row r="11" spans="1:13" x14ac:dyDescent="0.25">
      <c r="A11" s="1" t="s">
        <v>12</v>
      </c>
      <c r="B11" s="1"/>
      <c r="C11" s="5">
        <f>+C9+C10</f>
        <v>15625</v>
      </c>
      <c r="D11" s="1"/>
      <c r="E11" s="6">
        <f>+E9+E10</f>
        <v>12656.25</v>
      </c>
      <c r="F11" s="1"/>
      <c r="G11" s="6">
        <f>+G9+G10</f>
        <v>13500</v>
      </c>
      <c r="H11" s="1"/>
      <c r="I11" s="1"/>
      <c r="J11" s="1"/>
      <c r="K11" s="1"/>
      <c r="L11" s="1"/>
      <c r="M11" s="2"/>
    </row>
    <row r="12" spans="1:13" x14ac:dyDescent="0.25">
      <c r="A12" s="1"/>
      <c r="B12" s="1"/>
      <c r="C12" s="1"/>
      <c r="D12" s="1"/>
      <c r="E12" s="6"/>
      <c r="F12" s="1"/>
      <c r="G12" s="1"/>
      <c r="H12" s="1"/>
      <c r="I12" s="1"/>
      <c r="J12" s="1"/>
      <c r="K12" s="1"/>
      <c r="L12" s="1"/>
      <c r="M12" s="2"/>
    </row>
    <row r="13" spans="1:13" x14ac:dyDescent="0.25">
      <c r="A13" s="1" t="s">
        <v>13</v>
      </c>
      <c r="B13" s="1"/>
      <c r="C13" s="1"/>
      <c r="D13" s="1"/>
      <c r="E13" s="6">
        <f>+C11-G11</f>
        <v>2125</v>
      </c>
      <c r="F13" s="1"/>
      <c r="G13" s="1"/>
      <c r="H13" s="1"/>
      <c r="I13" s="1"/>
      <c r="J13" s="1"/>
      <c r="K13" s="1"/>
      <c r="L13" s="1"/>
      <c r="M13" s="2"/>
    </row>
    <row r="14" spans="1:13" x14ac:dyDescent="0.25">
      <c r="A14" s="1" t="s">
        <v>14</v>
      </c>
      <c r="B14" s="1"/>
      <c r="C14" s="1"/>
      <c r="D14" s="1"/>
      <c r="E14" s="6"/>
      <c r="F14" s="1"/>
      <c r="G14" s="3">
        <f>+G11/(F5+F3)</f>
        <v>6.75</v>
      </c>
      <c r="H14" s="1" t="s">
        <v>15</v>
      </c>
      <c r="I14" s="1">
        <f>+G11</f>
        <v>13500</v>
      </c>
      <c r="J14" s="1" t="s">
        <v>16</v>
      </c>
      <c r="K14" s="1">
        <f>+F3+F5</f>
        <v>2000</v>
      </c>
      <c r="L14" s="1" t="s">
        <v>17</v>
      </c>
      <c r="M14" s="2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</row>
    <row r="16" spans="1:13" x14ac:dyDescent="0.25">
      <c r="A16" s="1" t="s">
        <v>18</v>
      </c>
      <c r="B16" s="1"/>
      <c r="C16" s="1"/>
      <c r="D16" s="1"/>
      <c r="E16" s="1"/>
      <c r="F16" s="1"/>
      <c r="G16" s="1">
        <f>+E11-G11</f>
        <v>-843.75</v>
      </c>
      <c r="H16" s="1" t="s">
        <v>39</v>
      </c>
      <c r="I16" s="1"/>
      <c r="J16" s="1"/>
      <c r="K16" s="1"/>
      <c r="L16" s="1"/>
      <c r="M16" s="2"/>
    </row>
    <row r="17" spans="1:13" x14ac:dyDescent="0.25">
      <c r="A17" s="1"/>
      <c r="B17" s="1"/>
      <c r="C17" s="1"/>
      <c r="D17" s="1" t="s">
        <v>19</v>
      </c>
      <c r="E17" s="1">
        <f>+C19+G16</f>
        <v>2125</v>
      </c>
      <c r="F17" s="1"/>
      <c r="G17" s="1"/>
      <c r="H17" s="1" t="s">
        <v>20</v>
      </c>
      <c r="I17" s="1">
        <f>+B3+B5</f>
        <v>1875</v>
      </c>
      <c r="J17" s="1"/>
      <c r="K17" s="1"/>
      <c r="L17" s="1"/>
      <c r="M17" s="2"/>
    </row>
    <row r="18" spans="1:13" x14ac:dyDescent="0.25">
      <c r="A18" s="1"/>
      <c r="B18" s="1"/>
      <c r="C18" s="1"/>
      <c r="D18" s="1" t="s">
        <v>21</v>
      </c>
      <c r="E18" s="1"/>
      <c r="F18" s="1"/>
      <c r="G18" s="1"/>
      <c r="H18" s="1" t="s">
        <v>22</v>
      </c>
      <c r="I18" s="1">
        <f>+F3+F5</f>
        <v>2000</v>
      </c>
      <c r="J18" s="1"/>
      <c r="K18" s="1"/>
      <c r="L18" s="1"/>
      <c r="M18" s="2"/>
    </row>
    <row r="19" spans="1:13" x14ac:dyDescent="0.25">
      <c r="A19" s="1" t="s">
        <v>54</v>
      </c>
      <c r="B19" s="1"/>
      <c r="C19" s="6">
        <f>+C11-E11</f>
        <v>2968.75</v>
      </c>
      <c r="D19" s="1"/>
      <c r="E19" s="1"/>
      <c r="F19" s="1"/>
      <c r="G19" s="1"/>
      <c r="H19" s="1" t="s">
        <v>23</v>
      </c>
      <c r="I19" s="1">
        <f>+I17-I18</f>
        <v>-125</v>
      </c>
      <c r="J19" s="1"/>
      <c r="K19" s="1"/>
      <c r="L19" s="1"/>
      <c r="M19" s="2"/>
    </row>
    <row r="20" spans="1:13" x14ac:dyDescent="0.25">
      <c r="A20" s="1"/>
      <c r="B20" s="1"/>
      <c r="C20" s="1"/>
      <c r="D20" s="1" t="s">
        <v>24</v>
      </c>
      <c r="E20" s="1"/>
      <c r="F20" s="1"/>
      <c r="G20" s="1"/>
      <c r="H20" s="1" t="s">
        <v>25</v>
      </c>
      <c r="I20" s="3">
        <f>+G14</f>
        <v>6.75</v>
      </c>
      <c r="J20" s="1"/>
      <c r="K20" s="1"/>
      <c r="L20" s="1"/>
      <c r="M20" s="2"/>
    </row>
    <row r="21" spans="1:13" x14ac:dyDescent="0.25">
      <c r="A21" s="1" t="s">
        <v>26</v>
      </c>
      <c r="B21" s="1"/>
      <c r="C21" s="1">
        <v>50000</v>
      </c>
      <c r="D21" s="1"/>
      <c r="E21" s="1"/>
      <c r="F21" s="1"/>
      <c r="G21" s="1">
        <v>20000</v>
      </c>
      <c r="H21" s="1" t="s">
        <v>27</v>
      </c>
      <c r="I21" s="6">
        <f>+I19*I20</f>
        <v>-843.75</v>
      </c>
      <c r="J21" s="1"/>
      <c r="K21" s="1"/>
      <c r="L21" s="1"/>
      <c r="M21" s="2"/>
    </row>
    <row r="22" spans="1:13" x14ac:dyDescent="0.25">
      <c r="A22" s="1"/>
      <c r="B22" s="1"/>
      <c r="C22" s="4">
        <f>+(B3+B5)/C21</f>
        <v>3.7499999999999999E-2</v>
      </c>
      <c r="D22" s="1" t="s">
        <v>28</v>
      </c>
      <c r="E22" s="1"/>
      <c r="F22" s="1"/>
      <c r="G22" s="4">
        <f>+(F3+F5)/G21</f>
        <v>0.1</v>
      </c>
      <c r="H22" s="1"/>
      <c r="I22" s="1"/>
      <c r="J22" s="1"/>
      <c r="K22" s="1"/>
      <c r="L22" s="1"/>
      <c r="M22" s="2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25">
      <c r="A24" s="1" t="s">
        <v>29</v>
      </c>
      <c r="B24" s="1"/>
      <c r="C24" s="1"/>
      <c r="D24" s="1"/>
      <c r="E24" s="6">
        <f>(+C22-G22)*(C21)*G14</f>
        <v>-21093.75</v>
      </c>
      <c r="F24" s="1"/>
      <c r="G24" s="1"/>
      <c r="H24" s="1"/>
      <c r="I24" s="1"/>
      <c r="J24" s="1"/>
      <c r="K24" s="1"/>
      <c r="L24" s="1"/>
      <c r="M24" s="2"/>
    </row>
    <row r="25" spans="1:13" x14ac:dyDescent="0.25">
      <c r="A25" s="1" t="s">
        <v>30</v>
      </c>
      <c r="B25" s="1"/>
      <c r="C25" s="1"/>
      <c r="D25" s="1"/>
      <c r="E25" s="6">
        <f>(+C21-G21)*G22*G14</f>
        <v>20250</v>
      </c>
      <c r="F25" s="1"/>
      <c r="G25" s="1"/>
      <c r="H25" s="1"/>
      <c r="I25" s="1"/>
      <c r="J25" s="1"/>
      <c r="K25" s="1"/>
      <c r="L25" s="2"/>
      <c r="M25" s="2"/>
    </row>
    <row r="26" spans="1:13" x14ac:dyDescent="0.25">
      <c r="A26" s="1"/>
      <c r="B26" s="1"/>
      <c r="C26" s="1"/>
      <c r="D26" s="1"/>
      <c r="E26" s="6">
        <f>+E24+E25</f>
        <v>-843.75</v>
      </c>
      <c r="F26" s="1" t="s">
        <v>31</v>
      </c>
      <c r="G26" s="1"/>
      <c r="H26" s="1"/>
      <c r="I26" s="1"/>
      <c r="J26" s="1"/>
      <c r="K26" s="1"/>
      <c r="L26" s="2"/>
      <c r="M26" s="2"/>
    </row>
    <row r="27" spans="1:13" ht="30" x14ac:dyDescent="0.25">
      <c r="A27" s="1"/>
      <c r="B27" s="1"/>
      <c r="C27" s="1" t="s">
        <v>32</v>
      </c>
      <c r="D27" s="1"/>
      <c r="E27" s="7" t="s">
        <v>38</v>
      </c>
      <c r="F27" s="7" t="s">
        <v>49</v>
      </c>
      <c r="G27" s="7" t="s">
        <v>50</v>
      </c>
      <c r="H27" s="7" t="s">
        <v>51</v>
      </c>
      <c r="I27" s="1"/>
      <c r="J27" s="2"/>
      <c r="K27" s="2"/>
      <c r="L27" s="2"/>
      <c r="M27" s="2"/>
    </row>
    <row r="28" spans="1:13" x14ac:dyDescent="0.25">
      <c r="A28" s="2"/>
      <c r="B28" s="1"/>
      <c r="C28" s="1" t="s">
        <v>33</v>
      </c>
      <c r="D28" s="1"/>
      <c r="E28" s="8">
        <f>+B3</f>
        <v>1250</v>
      </c>
      <c r="F28" s="8">
        <f>+D3</f>
        <v>1406.25</v>
      </c>
      <c r="G28" s="9">
        <f>+F9</f>
        <v>4</v>
      </c>
      <c r="H28" s="9">
        <f>+(E28-F28)*G28</f>
        <v>-625</v>
      </c>
      <c r="I28" s="1"/>
      <c r="J28" s="2"/>
      <c r="K28" s="2"/>
      <c r="L28" s="2"/>
      <c r="M28" s="2"/>
    </row>
    <row r="29" spans="1:13" x14ac:dyDescent="0.25">
      <c r="A29" s="2"/>
      <c r="B29" s="1"/>
      <c r="C29" s="1" t="s">
        <v>34</v>
      </c>
      <c r="D29" s="1"/>
      <c r="E29" s="8">
        <f>+B5</f>
        <v>625</v>
      </c>
      <c r="F29" s="8">
        <f>+D5</f>
        <v>468.75</v>
      </c>
      <c r="G29" s="9">
        <f>+F10</f>
        <v>15</v>
      </c>
      <c r="H29" s="9">
        <f>+(E29-F29)*G29</f>
        <v>2343.75</v>
      </c>
      <c r="I29" s="1"/>
      <c r="J29" s="2"/>
      <c r="K29" s="2"/>
      <c r="L29" s="2"/>
      <c r="M29" s="2"/>
    </row>
    <row r="30" spans="1:13" x14ac:dyDescent="0.25">
      <c r="A30" s="2"/>
      <c r="B30" s="1"/>
      <c r="C30" s="1"/>
      <c r="D30" s="1"/>
      <c r="E30" s="8"/>
      <c r="F30" s="8"/>
      <c r="G30" s="9"/>
      <c r="H30" s="9">
        <f>+H28+H29</f>
        <v>1718.75</v>
      </c>
      <c r="I30" s="1"/>
      <c r="J30" s="2"/>
      <c r="K30" s="2"/>
      <c r="L30" s="2"/>
      <c r="M30" s="2"/>
    </row>
    <row r="31" spans="1:13" x14ac:dyDescent="0.25">
      <c r="A31" s="2"/>
      <c r="B31" s="1"/>
      <c r="C31" s="1" t="s">
        <v>35</v>
      </c>
      <c r="D31" s="1"/>
      <c r="E31" s="8" t="s">
        <v>36</v>
      </c>
      <c r="F31" s="8" t="s">
        <v>37</v>
      </c>
      <c r="G31" s="8" t="s">
        <v>38</v>
      </c>
      <c r="H31" s="8" t="s">
        <v>52</v>
      </c>
      <c r="I31" s="1"/>
      <c r="J31" s="6">
        <f>+H30+H34</f>
        <v>2968.75</v>
      </c>
      <c r="K31" s="2"/>
      <c r="L31" s="2"/>
      <c r="M31" s="2"/>
    </row>
    <row r="32" spans="1:13" x14ac:dyDescent="0.25">
      <c r="A32" s="2"/>
      <c r="B32" s="1"/>
      <c r="C32" s="1" t="s">
        <v>33</v>
      </c>
      <c r="D32" s="1"/>
      <c r="E32" s="8">
        <f>+B9</f>
        <v>6</v>
      </c>
      <c r="F32" s="8">
        <f>+F9</f>
        <v>4</v>
      </c>
      <c r="G32" s="9">
        <f>+B3</f>
        <v>1250</v>
      </c>
      <c r="H32" s="9">
        <f>+(E32-F32)*G32</f>
        <v>2500</v>
      </c>
      <c r="I32" s="1"/>
      <c r="J32" s="2"/>
      <c r="K32" s="2"/>
      <c r="L32" s="2"/>
      <c r="M32" s="2"/>
    </row>
    <row r="33" spans="1:13" x14ac:dyDescent="0.25">
      <c r="A33" s="2"/>
      <c r="B33" s="1"/>
      <c r="C33" s="1" t="s">
        <v>34</v>
      </c>
      <c r="D33" s="1"/>
      <c r="E33" s="8">
        <f>+B10</f>
        <v>13</v>
      </c>
      <c r="F33" s="8">
        <f>+F10</f>
        <v>15</v>
      </c>
      <c r="G33" s="9">
        <f>+B5</f>
        <v>625</v>
      </c>
      <c r="H33" s="9">
        <f>+(E33-F33)*G33</f>
        <v>-1250</v>
      </c>
      <c r="I33" s="1"/>
      <c r="J33" s="2"/>
      <c r="K33" s="2"/>
      <c r="L33" s="2"/>
      <c r="M33" s="2"/>
    </row>
    <row r="34" spans="1:13" x14ac:dyDescent="0.25">
      <c r="A34" s="2"/>
      <c r="B34" s="1"/>
      <c r="C34" s="1"/>
      <c r="D34" s="1"/>
      <c r="E34" s="8"/>
      <c r="F34" s="8"/>
      <c r="G34" s="9"/>
      <c r="H34" s="9">
        <f>+H32+H33</f>
        <v>1250</v>
      </c>
      <c r="I34" s="1"/>
      <c r="J34" s="2"/>
      <c r="K34" s="2"/>
      <c r="L34" s="2"/>
      <c r="M34" s="2"/>
    </row>
    <row r="35" spans="1:13" x14ac:dyDescent="0.25">
      <c r="A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Stephenson</dc:creator>
  <cp:lastModifiedBy>Porter, Jason</cp:lastModifiedBy>
  <dcterms:created xsi:type="dcterms:W3CDTF">2013-07-05T14:27:28Z</dcterms:created>
  <dcterms:modified xsi:type="dcterms:W3CDTF">2014-05-02T21:00:05Z</dcterms:modified>
</cp:coreProperties>
</file>