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tabRatio="500" activeTab="0"/>
  </bookViews>
  <sheets>
    <sheet name="Original ExpVal" sheetId="1" r:id="rId1"/>
    <sheet name="Formatted ExpVal" sheetId="2" r:id="rId2"/>
    <sheet name="Alternative Model Inputs" sheetId="3" r:id="rId3"/>
    <sheet name="Risk Utility Unscaled" sheetId="4" r:id="rId4"/>
    <sheet name="Risk Utility Scaled" sheetId="5" r:id="rId5"/>
  </sheets>
  <definedNames>
    <definedName name="A" localSheetId="4">'Risk Utility Scaled'!$V$9</definedName>
    <definedName name="A" localSheetId="3">1</definedName>
    <definedName name="B" localSheetId="4">'Risk Utility Scaled'!$V$10</definedName>
    <definedName name="B" localSheetId="3">1</definedName>
    <definedName name="High">'Risk Utility Scaled'!$V$7</definedName>
    <definedName name="Low">'Risk Utility Scaled'!$V$6</definedName>
    <definedName name="MinimizeCosts" localSheetId="2">FALSE</definedName>
    <definedName name="MinimizeCosts" localSheetId="1">FALSE</definedName>
    <definedName name="MinimizeCosts" localSheetId="0">FALSE</definedName>
    <definedName name="MinimizeCosts" localSheetId="4">FALSE</definedName>
    <definedName name="MinimizeCosts" localSheetId="3">FALSE</definedName>
    <definedName name="RT" localSheetId="4">'Risk Utility Scaled'!$V$4</definedName>
    <definedName name="RT" localSheetId="3">'Risk Utility Unscaled'!$V$4</definedName>
    <definedName name="ScaledA" localSheetId="4">EXP(-Low/'Risk Utility Scaled'!RT)/(EXP(-Low/'Risk Utility Scaled'!RT)-EXP(-High/'Risk Utility Scaled'!RT))</definedName>
    <definedName name="ScaledA" localSheetId="3">EXP(-Low/'Risk Utility Unscaled'!RT)/(EXP(-Low/'Risk Utility Unscaled'!RT)-EXP(-High/'Risk Utility Unscaled'!RT))</definedName>
    <definedName name="ScaledB" localSheetId="4">1/(EXP(-Low/'Risk Utility Scaled'!RT)-EXP(-High/'Risk Utility Scaled'!RT))</definedName>
    <definedName name="ScaledB" localSheetId="3">1/(EXP(-Low/'Risk Utility Unscaled'!RT)-EXP(-High/'Risk Utility Unscaled'!RT))</definedName>
    <definedName name="TreeData" localSheetId="2">'Alternative Model Inputs'!$GH$1001:$GV$1014</definedName>
    <definedName name="TreeData" localSheetId="1">'Formatted ExpVal'!$GH$1001:$GV$1012</definedName>
    <definedName name="TreeData" localSheetId="0">'Original ExpVal'!$GH$1001:$GV$1012</definedName>
    <definedName name="TreeData" localSheetId="4">'Risk Utility Scaled'!$GH$1001:$GV$1012</definedName>
    <definedName name="TreeData" localSheetId="3">'Risk Utility Unscaled'!$GH$1001:$GV$1012</definedName>
    <definedName name="TreeDiagBase" localSheetId="2">'Alternative Model Inputs'!$A$1</definedName>
    <definedName name="TreeDiagBase" localSheetId="1">'Formatted ExpVal'!$A$1</definedName>
    <definedName name="TreeDiagBase" localSheetId="0">'Original ExpVal'!$A$1</definedName>
    <definedName name="TreeDiagBase" localSheetId="4">'Risk Utility Scaled'!$A$1</definedName>
    <definedName name="TreeDiagBase" localSheetId="3">'Risk Utility Unscaled'!$A$1</definedName>
    <definedName name="TreeDiagram" localSheetId="2">'Alternative Model Inputs'!$A$1:$W$34</definedName>
    <definedName name="TreeDiagram" localSheetId="1">'Formatted ExpVal'!$A$1:$S$34</definedName>
    <definedName name="TreeDiagram" localSheetId="0">'Original ExpVal'!$A$1:$S$34</definedName>
    <definedName name="TreeDiagram" localSheetId="4">'Risk Utility Scaled'!$A$1:$S$35</definedName>
    <definedName name="TreeDiagram" localSheetId="3">'Risk Utility Unscaled'!$A$1:$S$35</definedName>
    <definedName name="UseExpUtility" localSheetId="2">FALSE</definedName>
    <definedName name="UseExpUtility" localSheetId="1">FALSE</definedName>
    <definedName name="UseExpUtility" localSheetId="0">FALSE</definedName>
    <definedName name="UseExpUtility" localSheetId="4">TRUE</definedName>
    <definedName name="UseExpUtility" localSheetId="3">TRUE</definedName>
  </definedNames>
  <calcPr fullCalcOnLoad="1"/>
</workbook>
</file>

<file path=xl/sharedStrings.xml><?xml version="1.0" encoding="utf-8"?>
<sst xmlns="http://schemas.openxmlformats.org/spreadsheetml/2006/main" count="213" uniqueCount="40">
  <si>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</si>
  <si>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</si>
  <si>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</si>
  <si>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</si>
  <si>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</si>
  <si>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</si>
  <si>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</si>
  <si>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</si>
  <si>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</si>
  <si>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</si>
  <si>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</si>
  <si>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</si>
  <si>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</si>
  <si>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</si>
  <si>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</si>
  <si>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</si>
  <si>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</si>
  <si>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</si>
  <si>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E</t>
  </si>
  <si>
    <t>Prepare proposal</t>
  </si>
  <si>
    <t>Awarded contract</t>
  </si>
  <si>
    <t>Not awarded contract</t>
  </si>
  <si>
    <t>Do not prepare proposal</t>
  </si>
  <si>
    <t>Use mechanical method</t>
  </si>
  <si>
    <t>Try electronic method</t>
  </si>
  <si>
    <t>Try magnetic method</t>
  </si>
  <si>
    <t>Electronic failure</t>
  </si>
  <si>
    <t>Magnetic success</t>
  </si>
  <si>
    <t>Magnetic failure</t>
  </si>
  <si>
    <t>Electronic success</t>
  </si>
  <si>
    <t>Label in cell on left is the</t>
  </si>
  <si>
    <t>defined name of cell on right.</t>
  </si>
  <si>
    <t>RT</t>
  </si>
  <si>
    <t>Low</t>
  </si>
  <si>
    <t>High</t>
  </si>
  <si>
    <t>A</t>
  </si>
  <si>
    <t>B</t>
  </si>
  <si>
    <t>U(High) = 1.0</t>
  </si>
  <si>
    <t>U(Low) = 0.0</t>
  </si>
  <si>
    <t>Risk Utility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</si>
</sst>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  <numFmt numFmtId="166" formatCode="&quot;$&quot;#,##0.00"/>
    <numFmt numFmtId="167" formatCode="&quot;$&quot;#,##0.0"/>
    <numFmt numFmtId="168" formatCode="&quot;$&quot;#,##0"/>
    <numFmt numFmtId="169" formatCode=";;;"/>
    <numFmt numFmtId="170" formatCode="0.0000000"/>
    <numFmt numFmtId="171" formatCode="0.000000"/>
    <numFmt numFmtId="172" formatCode="0.00000"/>
    <numFmt numFmtId="173" formatCode="0.0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DriveTek Risk Utility Function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05725"/>
          <c:w val="0.9155"/>
          <c:h val="0.88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'Risk Utility Scaled'!$Z$2:$Z$42</c:f>
              <c:numCache/>
            </c:numRef>
          </c:xVal>
          <c:yVal>
            <c:numRef>
              <c:f>'Risk Utility Scaled'!$AA$2:$AA$42</c:f>
              <c:numCache/>
            </c:numRef>
          </c:yVal>
          <c:smooth val="1"/>
        </c:ser>
        <c:axId val="43034325"/>
        <c:axId val="51764606"/>
      </c:scatterChart>
      <c:valAx>
        <c:axId val="43034325"/>
        <c:scaling>
          <c:orientation val="minMax"/>
          <c:max val="150000"/>
          <c:min val="-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Value or Certain Equivalent, x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64606"/>
        <c:crossesAt val="0"/>
        <c:crossBetween val="midCat"/>
        <c:dispUnits/>
        <c:majorUnit val="50000"/>
      </c:valAx>
      <c:valAx>
        <c:axId val="517646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Utility or Expected Utility, U(x)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34325"/>
        <c:crossesAt val="-5000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0</xdr:rowOff>
    </xdr:from>
    <xdr:ext cx="152400" cy="161925"/>
    <xdr:sp>
      <xdr:nvSpPr>
        <xdr:cNvPr id="1" name="Circle 27"/>
        <xdr:cNvSpPr>
          <a:spLocks/>
        </xdr:cNvSpPr>
      </xdr:nvSpPr>
      <xdr:spPr>
        <a:xfrm>
          <a:off x="2876550" y="3514725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0</xdr:colOff>
      <xdr:row>18</xdr:row>
      <xdr:rowOff>76200</xdr:rowOff>
    </xdr:from>
    <xdr:to>
      <xdr:col>5</xdr:col>
      <xdr:colOff>0</xdr:colOff>
      <xdr:row>18</xdr:row>
      <xdr:rowOff>76200</xdr:rowOff>
    </xdr:to>
    <xdr:sp>
      <xdr:nvSpPr>
        <xdr:cNvPr id="2" name="Line 56"/>
        <xdr:cNvSpPr>
          <a:spLocks/>
        </xdr:cNvSpPr>
      </xdr:nvSpPr>
      <xdr:spPr>
        <a:xfrm>
          <a:off x="1200150" y="35909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76200</xdr:rowOff>
    </xdr:from>
    <xdr:to>
      <xdr:col>3</xdr:col>
      <xdr:colOff>0</xdr:colOff>
      <xdr:row>25</xdr:row>
      <xdr:rowOff>76200</xdr:rowOff>
    </xdr:to>
    <xdr:sp>
      <xdr:nvSpPr>
        <xdr:cNvPr id="3" name="Line 57"/>
        <xdr:cNvSpPr>
          <a:spLocks/>
        </xdr:cNvSpPr>
      </xdr:nvSpPr>
      <xdr:spPr>
        <a:xfrm flipV="1">
          <a:off x="990600" y="3590925"/>
          <a:ext cx="20955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32</xdr:row>
      <xdr:rowOff>0</xdr:rowOff>
    </xdr:from>
    <xdr:ext cx="152400" cy="161925"/>
    <xdr:sp>
      <xdr:nvSpPr>
        <xdr:cNvPr id="4" name="Triangle 28"/>
        <xdr:cNvSpPr>
          <a:spLocks/>
        </xdr:cNvSpPr>
      </xdr:nvSpPr>
      <xdr:spPr>
        <a:xfrm rot="16200000">
          <a:off x="2876550" y="62484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9525</xdr:colOff>
      <xdr:row>32</xdr:row>
      <xdr:rowOff>76200</xdr:rowOff>
    </xdr:from>
    <xdr:to>
      <xdr:col>17</xdr:col>
      <xdr:colOff>0</xdr:colOff>
      <xdr:row>32</xdr:row>
      <xdr:rowOff>76200</xdr:rowOff>
    </xdr:to>
    <xdr:sp>
      <xdr:nvSpPr>
        <xdr:cNvPr id="5" name="Line 58"/>
        <xdr:cNvSpPr>
          <a:spLocks/>
        </xdr:cNvSpPr>
      </xdr:nvSpPr>
      <xdr:spPr>
        <a:xfrm>
          <a:off x="3028950" y="6324600"/>
          <a:ext cx="59626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6" name="Line 59"/>
        <xdr:cNvSpPr>
          <a:spLocks/>
        </xdr:cNvSpPr>
      </xdr:nvSpPr>
      <xdr:spPr>
        <a:xfrm>
          <a:off x="1200150" y="63246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76200</xdr:rowOff>
    </xdr:from>
    <xdr:to>
      <xdr:col>3</xdr:col>
      <xdr:colOff>0</xdr:colOff>
      <xdr:row>32</xdr:row>
      <xdr:rowOff>76200</xdr:rowOff>
    </xdr:to>
    <xdr:sp>
      <xdr:nvSpPr>
        <xdr:cNvPr id="7" name="Line 60"/>
        <xdr:cNvSpPr>
          <a:spLocks/>
        </xdr:cNvSpPr>
      </xdr:nvSpPr>
      <xdr:spPr>
        <a:xfrm>
          <a:off x="990600" y="4953000"/>
          <a:ext cx="209550" cy="1371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152400" cy="161925"/>
    <xdr:sp>
      <xdr:nvSpPr>
        <xdr:cNvPr id="8" name="Square 29"/>
        <xdr:cNvSpPr>
          <a:spLocks/>
        </xdr:cNvSpPr>
      </xdr:nvSpPr>
      <xdr:spPr>
        <a:xfrm>
          <a:off x="4914900" y="1952625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9" name="Line 61"/>
        <xdr:cNvSpPr>
          <a:spLocks/>
        </xdr:cNvSpPr>
      </xdr:nvSpPr>
      <xdr:spPr>
        <a:xfrm>
          <a:off x="3238500" y="20288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76200</xdr:rowOff>
    </xdr:from>
    <xdr:to>
      <xdr:col>7</xdr:col>
      <xdr:colOff>0</xdr:colOff>
      <xdr:row>18</xdr:row>
      <xdr:rowOff>76200</xdr:rowOff>
    </xdr:to>
    <xdr:sp>
      <xdr:nvSpPr>
        <xdr:cNvPr id="10" name="Line 62"/>
        <xdr:cNvSpPr>
          <a:spLocks/>
        </xdr:cNvSpPr>
      </xdr:nvSpPr>
      <xdr:spPr>
        <a:xfrm flipV="1">
          <a:off x="3028950" y="2028825"/>
          <a:ext cx="209550" cy="1562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52400" cy="161925"/>
    <xdr:sp>
      <xdr:nvSpPr>
        <xdr:cNvPr id="11" name="Triangle 30"/>
        <xdr:cNvSpPr>
          <a:spLocks/>
        </xdr:cNvSpPr>
      </xdr:nvSpPr>
      <xdr:spPr>
        <a:xfrm rot="16200000">
          <a:off x="4914900" y="52673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9525</xdr:colOff>
      <xdr:row>27</xdr:row>
      <xdr:rowOff>76200</xdr:rowOff>
    </xdr:from>
    <xdr:to>
      <xdr:col>17</xdr:col>
      <xdr:colOff>0</xdr:colOff>
      <xdr:row>27</xdr:row>
      <xdr:rowOff>76200</xdr:rowOff>
    </xdr:to>
    <xdr:sp>
      <xdr:nvSpPr>
        <xdr:cNvPr id="12" name="Line 63"/>
        <xdr:cNvSpPr>
          <a:spLocks/>
        </xdr:cNvSpPr>
      </xdr:nvSpPr>
      <xdr:spPr>
        <a:xfrm>
          <a:off x="5067300" y="5343525"/>
          <a:ext cx="39243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76200</xdr:rowOff>
    </xdr:from>
    <xdr:to>
      <xdr:col>9</xdr:col>
      <xdr:colOff>0</xdr:colOff>
      <xdr:row>27</xdr:row>
      <xdr:rowOff>76200</xdr:rowOff>
    </xdr:to>
    <xdr:sp>
      <xdr:nvSpPr>
        <xdr:cNvPr id="13" name="Line 64"/>
        <xdr:cNvSpPr>
          <a:spLocks/>
        </xdr:cNvSpPr>
      </xdr:nvSpPr>
      <xdr:spPr>
        <a:xfrm>
          <a:off x="3238500" y="53435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76200</xdr:rowOff>
    </xdr:from>
    <xdr:to>
      <xdr:col>7</xdr:col>
      <xdr:colOff>0</xdr:colOff>
      <xdr:row>27</xdr:row>
      <xdr:rowOff>76200</xdr:rowOff>
    </xdr:to>
    <xdr:sp>
      <xdr:nvSpPr>
        <xdr:cNvPr id="14" name="Line 65"/>
        <xdr:cNvSpPr>
          <a:spLocks/>
        </xdr:cNvSpPr>
      </xdr:nvSpPr>
      <xdr:spPr>
        <a:xfrm>
          <a:off x="3028950" y="3590925"/>
          <a:ext cx="209550" cy="1752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2</xdr:row>
      <xdr:rowOff>0</xdr:rowOff>
    </xdr:from>
    <xdr:ext cx="152400" cy="161925"/>
    <xdr:sp>
      <xdr:nvSpPr>
        <xdr:cNvPr id="15" name="Triangle 1023"/>
        <xdr:cNvSpPr>
          <a:spLocks/>
        </xdr:cNvSpPr>
      </xdr:nvSpPr>
      <xdr:spPr>
        <a:xfrm rot="16200000">
          <a:off x="6953250" y="3905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14</xdr:col>
      <xdr:colOff>9525</xdr:colOff>
      <xdr:row>2</xdr:row>
      <xdr:rowOff>76200</xdr:rowOff>
    </xdr:from>
    <xdr:to>
      <xdr:col>17</xdr:col>
      <xdr:colOff>0</xdr:colOff>
      <xdr:row>2</xdr:row>
      <xdr:rowOff>76200</xdr:rowOff>
    </xdr:to>
    <xdr:sp>
      <xdr:nvSpPr>
        <xdr:cNvPr id="16" name="Line 66"/>
        <xdr:cNvSpPr>
          <a:spLocks/>
        </xdr:cNvSpPr>
      </xdr:nvSpPr>
      <xdr:spPr>
        <a:xfrm>
          <a:off x="7105650" y="4667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>
      <xdr:nvSpPr>
        <xdr:cNvPr id="17" name="Line 67"/>
        <xdr:cNvSpPr>
          <a:spLocks/>
        </xdr:cNvSpPr>
      </xdr:nvSpPr>
      <xdr:spPr>
        <a:xfrm>
          <a:off x="5276850" y="4667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76200</xdr:rowOff>
    </xdr:from>
    <xdr:to>
      <xdr:col>11</xdr:col>
      <xdr:colOff>0</xdr:colOff>
      <xdr:row>10</xdr:row>
      <xdr:rowOff>76200</xdr:rowOff>
    </xdr:to>
    <xdr:sp>
      <xdr:nvSpPr>
        <xdr:cNvPr id="18" name="Line 68"/>
        <xdr:cNvSpPr>
          <a:spLocks/>
        </xdr:cNvSpPr>
      </xdr:nvSpPr>
      <xdr:spPr>
        <a:xfrm flipV="1">
          <a:off x="5067300" y="466725"/>
          <a:ext cx="209550" cy="1562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9</xdr:row>
      <xdr:rowOff>0</xdr:rowOff>
    </xdr:from>
    <xdr:ext cx="152400" cy="161925"/>
    <xdr:sp>
      <xdr:nvSpPr>
        <xdr:cNvPr id="19" name="Circle 1092"/>
        <xdr:cNvSpPr>
          <a:spLocks/>
        </xdr:cNvSpPr>
      </xdr:nvSpPr>
      <xdr:spPr>
        <a:xfrm>
          <a:off x="6953250" y="175260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20" name="Line 69"/>
        <xdr:cNvSpPr>
          <a:spLocks/>
        </xdr:cNvSpPr>
      </xdr:nvSpPr>
      <xdr:spPr>
        <a:xfrm>
          <a:off x="5276850" y="18288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76200</xdr:rowOff>
    </xdr:from>
    <xdr:to>
      <xdr:col>11</xdr:col>
      <xdr:colOff>0</xdr:colOff>
      <xdr:row>10</xdr:row>
      <xdr:rowOff>76200</xdr:rowOff>
    </xdr:to>
    <xdr:sp>
      <xdr:nvSpPr>
        <xdr:cNvPr id="21" name="Line 70"/>
        <xdr:cNvSpPr>
          <a:spLocks/>
        </xdr:cNvSpPr>
      </xdr:nvSpPr>
      <xdr:spPr>
        <a:xfrm flipV="1">
          <a:off x="5067300" y="1828800"/>
          <a:ext cx="2095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19</xdr:row>
      <xdr:rowOff>0</xdr:rowOff>
    </xdr:from>
    <xdr:ext cx="152400" cy="161925"/>
    <xdr:sp>
      <xdr:nvSpPr>
        <xdr:cNvPr id="22" name="Circle 1095"/>
        <xdr:cNvSpPr>
          <a:spLocks/>
        </xdr:cNvSpPr>
      </xdr:nvSpPr>
      <xdr:spPr>
        <a:xfrm>
          <a:off x="6953250" y="371475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19</xdr:row>
      <xdr:rowOff>76200</xdr:rowOff>
    </xdr:from>
    <xdr:to>
      <xdr:col>13</xdr:col>
      <xdr:colOff>0</xdr:colOff>
      <xdr:row>19</xdr:row>
      <xdr:rowOff>76200</xdr:rowOff>
    </xdr:to>
    <xdr:sp>
      <xdr:nvSpPr>
        <xdr:cNvPr id="23" name="Line 71"/>
        <xdr:cNvSpPr>
          <a:spLocks/>
        </xdr:cNvSpPr>
      </xdr:nvSpPr>
      <xdr:spPr>
        <a:xfrm>
          <a:off x="5276850" y="37909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76200</xdr:rowOff>
    </xdr:from>
    <xdr:to>
      <xdr:col>11</xdr:col>
      <xdr:colOff>0</xdr:colOff>
      <xdr:row>19</xdr:row>
      <xdr:rowOff>76200</xdr:rowOff>
    </xdr:to>
    <xdr:sp>
      <xdr:nvSpPr>
        <xdr:cNvPr id="24" name="Line 72"/>
        <xdr:cNvSpPr>
          <a:spLocks/>
        </xdr:cNvSpPr>
      </xdr:nvSpPr>
      <xdr:spPr>
        <a:xfrm>
          <a:off x="5067300" y="2028825"/>
          <a:ext cx="209550" cy="1762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7</xdr:row>
      <xdr:rowOff>0</xdr:rowOff>
    </xdr:from>
    <xdr:ext cx="152400" cy="161925"/>
    <xdr:sp>
      <xdr:nvSpPr>
        <xdr:cNvPr id="25" name="Triangle 1098"/>
        <xdr:cNvSpPr>
          <a:spLocks/>
        </xdr:cNvSpPr>
      </xdr:nvSpPr>
      <xdr:spPr>
        <a:xfrm rot="16200000">
          <a:off x="8991600" y="136207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>
      <xdr:nvSpPr>
        <xdr:cNvPr id="26" name="Line 73"/>
        <xdr:cNvSpPr>
          <a:spLocks/>
        </xdr:cNvSpPr>
      </xdr:nvSpPr>
      <xdr:spPr>
        <a:xfrm>
          <a:off x="7315200" y="14382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76200</xdr:rowOff>
    </xdr:from>
    <xdr:to>
      <xdr:col>15</xdr:col>
      <xdr:colOff>0</xdr:colOff>
      <xdr:row>9</xdr:row>
      <xdr:rowOff>76200</xdr:rowOff>
    </xdr:to>
    <xdr:sp>
      <xdr:nvSpPr>
        <xdr:cNvPr id="27" name="Line 74"/>
        <xdr:cNvSpPr>
          <a:spLocks/>
        </xdr:cNvSpPr>
      </xdr:nvSpPr>
      <xdr:spPr>
        <a:xfrm flipV="1">
          <a:off x="7105650" y="1438275"/>
          <a:ext cx="2095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12</xdr:row>
      <xdr:rowOff>0</xdr:rowOff>
    </xdr:from>
    <xdr:ext cx="152400" cy="161925"/>
    <xdr:sp>
      <xdr:nvSpPr>
        <xdr:cNvPr id="28" name="Triangle 1101"/>
        <xdr:cNvSpPr>
          <a:spLocks/>
        </xdr:cNvSpPr>
      </xdr:nvSpPr>
      <xdr:spPr>
        <a:xfrm rot="16200000">
          <a:off x="8991600" y="234315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>
      <xdr:nvSpPr>
        <xdr:cNvPr id="29" name="Line 75"/>
        <xdr:cNvSpPr>
          <a:spLocks/>
        </xdr:cNvSpPr>
      </xdr:nvSpPr>
      <xdr:spPr>
        <a:xfrm>
          <a:off x="7315200" y="24193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76200</xdr:rowOff>
    </xdr:from>
    <xdr:to>
      <xdr:col>15</xdr:col>
      <xdr:colOff>0</xdr:colOff>
      <xdr:row>12</xdr:row>
      <xdr:rowOff>76200</xdr:rowOff>
    </xdr:to>
    <xdr:sp>
      <xdr:nvSpPr>
        <xdr:cNvPr id="30" name="Line 76"/>
        <xdr:cNvSpPr>
          <a:spLocks/>
        </xdr:cNvSpPr>
      </xdr:nvSpPr>
      <xdr:spPr>
        <a:xfrm>
          <a:off x="7105650" y="1828800"/>
          <a:ext cx="209550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17</xdr:row>
      <xdr:rowOff>0</xdr:rowOff>
    </xdr:from>
    <xdr:ext cx="152400" cy="161925"/>
    <xdr:sp>
      <xdr:nvSpPr>
        <xdr:cNvPr id="31" name="Triangle 1104"/>
        <xdr:cNvSpPr>
          <a:spLocks/>
        </xdr:cNvSpPr>
      </xdr:nvSpPr>
      <xdr:spPr>
        <a:xfrm rot="16200000">
          <a:off x="8991600" y="33147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>
      <xdr:nvSpPr>
        <xdr:cNvPr id="32" name="Line 77"/>
        <xdr:cNvSpPr>
          <a:spLocks/>
        </xdr:cNvSpPr>
      </xdr:nvSpPr>
      <xdr:spPr>
        <a:xfrm>
          <a:off x="7315200" y="33909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76200</xdr:rowOff>
    </xdr:from>
    <xdr:to>
      <xdr:col>15</xdr:col>
      <xdr:colOff>0</xdr:colOff>
      <xdr:row>19</xdr:row>
      <xdr:rowOff>76200</xdr:rowOff>
    </xdr:to>
    <xdr:sp>
      <xdr:nvSpPr>
        <xdr:cNvPr id="33" name="Line 78"/>
        <xdr:cNvSpPr>
          <a:spLocks/>
        </xdr:cNvSpPr>
      </xdr:nvSpPr>
      <xdr:spPr>
        <a:xfrm flipV="1">
          <a:off x="7105650" y="3390900"/>
          <a:ext cx="20955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152400" cy="161925"/>
    <xdr:sp>
      <xdr:nvSpPr>
        <xdr:cNvPr id="34" name="Triangle 1107"/>
        <xdr:cNvSpPr>
          <a:spLocks/>
        </xdr:cNvSpPr>
      </xdr:nvSpPr>
      <xdr:spPr>
        <a:xfrm rot="16200000">
          <a:off x="8991600" y="429577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>
      <xdr:nvSpPr>
        <xdr:cNvPr id="35" name="Line 79"/>
        <xdr:cNvSpPr>
          <a:spLocks/>
        </xdr:cNvSpPr>
      </xdr:nvSpPr>
      <xdr:spPr>
        <a:xfrm>
          <a:off x="7315200" y="43719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76200</xdr:rowOff>
    </xdr:from>
    <xdr:to>
      <xdr:col>15</xdr:col>
      <xdr:colOff>0</xdr:colOff>
      <xdr:row>22</xdr:row>
      <xdr:rowOff>76200</xdr:rowOff>
    </xdr:to>
    <xdr:sp>
      <xdr:nvSpPr>
        <xdr:cNvPr id="36" name="Line 80"/>
        <xdr:cNvSpPr>
          <a:spLocks/>
        </xdr:cNvSpPr>
      </xdr:nvSpPr>
      <xdr:spPr>
        <a:xfrm>
          <a:off x="7105650" y="3790950"/>
          <a:ext cx="20955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52400" cy="161925"/>
    <xdr:sp>
      <xdr:nvSpPr>
        <xdr:cNvPr id="37" name="Square 1110"/>
        <xdr:cNvSpPr>
          <a:spLocks/>
        </xdr:cNvSpPr>
      </xdr:nvSpPr>
      <xdr:spPr>
        <a:xfrm>
          <a:off x="838200" y="4876800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76200</xdr:rowOff>
    </xdr:from>
    <xdr:to>
      <xdr:col>1</xdr:col>
      <xdr:colOff>0</xdr:colOff>
      <xdr:row>25</xdr:row>
      <xdr:rowOff>76200</xdr:rowOff>
    </xdr:to>
    <xdr:sp>
      <xdr:nvSpPr>
        <xdr:cNvPr id="38" name="Line 81"/>
        <xdr:cNvSpPr>
          <a:spLocks/>
        </xdr:cNvSpPr>
      </xdr:nvSpPr>
      <xdr:spPr>
        <a:xfrm>
          <a:off x="0" y="4953000"/>
          <a:ext cx="838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0</xdr:rowOff>
    </xdr:from>
    <xdr:ext cx="152400" cy="161925"/>
    <xdr:sp>
      <xdr:nvSpPr>
        <xdr:cNvPr id="1" name="Circle 27"/>
        <xdr:cNvSpPr>
          <a:spLocks/>
        </xdr:cNvSpPr>
      </xdr:nvSpPr>
      <xdr:spPr>
        <a:xfrm>
          <a:off x="2876550" y="3514725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0</xdr:colOff>
      <xdr:row>18</xdr:row>
      <xdr:rowOff>76200</xdr:rowOff>
    </xdr:from>
    <xdr:to>
      <xdr:col>5</xdr:col>
      <xdr:colOff>0</xdr:colOff>
      <xdr:row>18</xdr:row>
      <xdr:rowOff>76200</xdr:rowOff>
    </xdr:to>
    <xdr:sp>
      <xdr:nvSpPr>
        <xdr:cNvPr id="2" name="Line 56"/>
        <xdr:cNvSpPr>
          <a:spLocks/>
        </xdr:cNvSpPr>
      </xdr:nvSpPr>
      <xdr:spPr>
        <a:xfrm>
          <a:off x="1200150" y="35909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76200</xdr:rowOff>
    </xdr:from>
    <xdr:to>
      <xdr:col>3</xdr:col>
      <xdr:colOff>0</xdr:colOff>
      <xdr:row>25</xdr:row>
      <xdr:rowOff>76200</xdr:rowOff>
    </xdr:to>
    <xdr:sp>
      <xdr:nvSpPr>
        <xdr:cNvPr id="3" name="Line 57"/>
        <xdr:cNvSpPr>
          <a:spLocks/>
        </xdr:cNvSpPr>
      </xdr:nvSpPr>
      <xdr:spPr>
        <a:xfrm flipV="1">
          <a:off x="990600" y="3590925"/>
          <a:ext cx="20955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32</xdr:row>
      <xdr:rowOff>0</xdr:rowOff>
    </xdr:from>
    <xdr:ext cx="152400" cy="161925"/>
    <xdr:sp>
      <xdr:nvSpPr>
        <xdr:cNvPr id="4" name="Triangle 28"/>
        <xdr:cNvSpPr>
          <a:spLocks/>
        </xdr:cNvSpPr>
      </xdr:nvSpPr>
      <xdr:spPr>
        <a:xfrm rot="16200000">
          <a:off x="2876550" y="62484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9525</xdr:colOff>
      <xdr:row>32</xdr:row>
      <xdr:rowOff>76200</xdr:rowOff>
    </xdr:from>
    <xdr:to>
      <xdr:col>17</xdr:col>
      <xdr:colOff>0</xdr:colOff>
      <xdr:row>32</xdr:row>
      <xdr:rowOff>76200</xdr:rowOff>
    </xdr:to>
    <xdr:sp>
      <xdr:nvSpPr>
        <xdr:cNvPr id="5" name="Line 58"/>
        <xdr:cNvSpPr>
          <a:spLocks/>
        </xdr:cNvSpPr>
      </xdr:nvSpPr>
      <xdr:spPr>
        <a:xfrm>
          <a:off x="3028950" y="6324600"/>
          <a:ext cx="61722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6" name="Line 59"/>
        <xdr:cNvSpPr>
          <a:spLocks/>
        </xdr:cNvSpPr>
      </xdr:nvSpPr>
      <xdr:spPr>
        <a:xfrm>
          <a:off x="1200150" y="63246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76200</xdr:rowOff>
    </xdr:from>
    <xdr:to>
      <xdr:col>3</xdr:col>
      <xdr:colOff>0</xdr:colOff>
      <xdr:row>32</xdr:row>
      <xdr:rowOff>76200</xdr:rowOff>
    </xdr:to>
    <xdr:sp>
      <xdr:nvSpPr>
        <xdr:cNvPr id="7" name="Line 60"/>
        <xdr:cNvSpPr>
          <a:spLocks/>
        </xdr:cNvSpPr>
      </xdr:nvSpPr>
      <xdr:spPr>
        <a:xfrm>
          <a:off x="990600" y="4953000"/>
          <a:ext cx="209550" cy="1371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152400" cy="161925"/>
    <xdr:sp>
      <xdr:nvSpPr>
        <xdr:cNvPr id="8" name="Square 29"/>
        <xdr:cNvSpPr>
          <a:spLocks/>
        </xdr:cNvSpPr>
      </xdr:nvSpPr>
      <xdr:spPr>
        <a:xfrm>
          <a:off x="4943475" y="1952625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9" name="Line 61"/>
        <xdr:cNvSpPr>
          <a:spLocks/>
        </xdr:cNvSpPr>
      </xdr:nvSpPr>
      <xdr:spPr>
        <a:xfrm>
          <a:off x="3238500" y="2028825"/>
          <a:ext cx="1704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76200</xdr:rowOff>
    </xdr:from>
    <xdr:to>
      <xdr:col>7</xdr:col>
      <xdr:colOff>0</xdr:colOff>
      <xdr:row>18</xdr:row>
      <xdr:rowOff>76200</xdr:rowOff>
    </xdr:to>
    <xdr:sp>
      <xdr:nvSpPr>
        <xdr:cNvPr id="10" name="Line 62"/>
        <xdr:cNvSpPr>
          <a:spLocks/>
        </xdr:cNvSpPr>
      </xdr:nvSpPr>
      <xdr:spPr>
        <a:xfrm flipV="1">
          <a:off x="3028950" y="2028825"/>
          <a:ext cx="209550" cy="1562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52400" cy="161925"/>
    <xdr:sp>
      <xdr:nvSpPr>
        <xdr:cNvPr id="11" name="Triangle 30"/>
        <xdr:cNvSpPr>
          <a:spLocks/>
        </xdr:cNvSpPr>
      </xdr:nvSpPr>
      <xdr:spPr>
        <a:xfrm rot="16200000">
          <a:off x="4943475" y="52673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9525</xdr:colOff>
      <xdr:row>27</xdr:row>
      <xdr:rowOff>76200</xdr:rowOff>
    </xdr:from>
    <xdr:to>
      <xdr:col>17</xdr:col>
      <xdr:colOff>0</xdr:colOff>
      <xdr:row>27</xdr:row>
      <xdr:rowOff>76200</xdr:rowOff>
    </xdr:to>
    <xdr:sp>
      <xdr:nvSpPr>
        <xdr:cNvPr id="12" name="Line 63"/>
        <xdr:cNvSpPr>
          <a:spLocks/>
        </xdr:cNvSpPr>
      </xdr:nvSpPr>
      <xdr:spPr>
        <a:xfrm>
          <a:off x="5095875" y="5343525"/>
          <a:ext cx="41052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76200</xdr:rowOff>
    </xdr:from>
    <xdr:to>
      <xdr:col>9</xdr:col>
      <xdr:colOff>0</xdr:colOff>
      <xdr:row>27</xdr:row>
      <xdr:rowOff>76200</xdr:rowOff>
    </xdr:to>
    <xdr:sp>
      <xdr:nvSpPr>
        <xdr:cNvPr id="13" name="Line 64"/>
        <xdr:cNvSpPr>
          <a:spLocks/>
        </xdr:cNvSpPr>
      </xdr:nvSpPr>
      <xdr:spPr>
        <a:xfrm>
          <a:off x="3238500" y="5343525"/>
          <a:ext cx="1704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76200</xdr:rowOff>
    </xdr:from>
    <xdr:to>
      <xdr:col>7</xdr:col>
      <xdr:colOff>0</xdr:colOff>
      <xdr:row>27</xdr:row>
      <xdr:rowOff>76200</xdr:rowOff>
    </xdr:to>
    <xdr:sp>
      <xdr:nvSpPr>
        <xdr:cNvPr id="14" name="Line 65"/>
        <xdr:cNvSpPr>
          <a:spLocks/>
        </xdr:cNvSpPr>
      </xdr:nvSpPr>
      <xdr:spPr>
        <a:xfrm>
          <a:off x="3028950" y="3590925"/>
          <a:ext cx="209550" cy="1752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2</xdr:row>
      <xdr:rowOff>0</xdr:rowOff>
    </xdr:from>
    <xdr:ext cx="152400" cy="161925"/>
    <xdr:sp>
      <xdr:nvSpPr>
        <xdr:cNvPr id="15" name="Triangle 1023"/>
        <xdr:cNvSpPr>
          <a:spLocks/>
        </xdr:cNvSpPr>
      </xdr:nvSpPr>
      <xdr:spPr>
        <a:xfrm rot="16200000">
          <a:off x="7058025" y="3905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14</xdr:col>
      <xdr:colOff>9525</xdr:colOff>
      <xdr:row>2</xdr:row>
      <xdr:rowOff>76200</xdr:rowOff>
    </xdr:from>
    <xdr:to>
      <xdr:col>17</xdr:col>
      <xdr:colOff>0</xdr:colOff>
      <xdr:row>2</xdr:row>
      <xdr:rowOff>76200</xdr:rowOff>
    </xdr:to>
    <xdr:sp>
      <xdr:nvSpPr>
        <xdr:cNvPr id="16" name="Line 66"/>
        <xdr:cNvSpPr>
          <a:spLocks/>
        </xdr:cNvSpPr>
      </xdr:nvSpPr>
      <xdr:spPr>
        <a:xfrm>
          <a:off x="7210425" y="466725"/>
          <a:ext cx="19907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>
      <xdr:nvSpPr>
        <xdr:cNvPr id="17" name="Line 67"/>
        <xdr:cNvSpPr>
          <a:spLocks/>
        </xdr:cNvSpPr>
      </xdr:nvSpPr>
      <xdr:spPr>
        <a:xfrm>
          <a:off x="5305425" y="466725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76200</xdr:rowOff>
    </xdr:from>
    <xdr:to>
      <xdr:col>11</xdr:col>
      <xdr:colOff>0</xdr:colOff>
      <xdr:row>10</xdr:row>
      <xdr:rowOff>76200</xdr:rowOff>
    </xdr:to>
    <xdr:sp>
      <xdr:nvSpPr>
        <xdr:cNvPr id="18" name="Line 68"/>
        <xdr:cNvSpPr>
          <a:spLocks/>
        </xdr:cNvSpPr>
      </xdr:nvSpPr>
      <xdr:spPr>
        <a:xfrm flipV="1">
          <a:off x="5095875" y="466725"/>
          <a:ext cx="209550" cy="1562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9</xdr:row>
      <xdr:rowOff>0</xdr:rowOff>
    </xdr:from>
    <xdr:ext cx="152400" cy="161925"/>
    <xdr:sp>
      <xdr:nvSpPr>
        <xdr:cNvPr id="19" name="Circle 1092"/>
        <xdr:cNvSpPr>
          <a:spLocks/>
        </xdr:cNvSpPr>
      </xdr:nvSpPr>
      <xdr:spPr>
        <a:xfrm>
          <a:off x="7058025" y="175260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20" name="Line 69"/>
        <xdr:cNvSpPr>
          <a:spLocks/>
        </xdr:cNvSpPr>
      </xdr:nvSpPr>
      <xdr:spPr>
        <a:xfrm>
          <a:off x="5305425" y="182880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76200</xdr:rowOff>
    </xdr:from>
    <xdr:to>
      <xdr:col>11</xdr:col>
      <xdr:colOff>0</xdr:colOff>
      <xdr:row>10</xdr:row>
      <xdr:rowOff>76200</xdr:rowOff>
    </xdr:to>
    <xdr:sp>
      <xdr:nvSpPr>
        <xdr:cNvPr id="21" name="Line 70"/>
        <xdr:cNvSpPr>
          <a:spLocks/>
        </xdr:cNvSpPr>
      </xdr:nvSpPr>
      <xdr:spPr>
        <a:xfrm flipV="1">
          <a:off x="5095875" y="1828800"/>
          <a:ext cx="2095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19</xdr:row>
      <xdr:rowOff>0</xdr:rowOff>
    </xdr:from>
    <xdr:ext cx="152400" cy="161925"/>
    <xdr:sp>
      <xdr:nvSpPr>
        <xdr:cNvPr id="22" name="Circle 1095"/>
        <xdr:cNvSpPr>
          <a:spLocks/>
        </xdr:cNvSpPr>
      </xdr:nvSpPr>
      <xdr:spPr>
        <a:xfrm>
          <a:off x="7058025" y="371475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19</xdr:row>
      <xdr:rowOff>76200</xdr:rowOff>
    </xdr:from>
    <xdr:to>
      <xdr:col>13</xdr:col>
      <xdr:colOff>0</xdr:colOff>
      <xdr:row>19</xdr:row>
      <xdr:rowOff>76200</xdr:rowOff>
    </xdr:to>
    <xdr:sp>
      <xdr:nvSpPr>
        <xdr:cNvPr id="23" name="Line 71"/>
        <xdr:cNvSpPr>
          <a:spLocks/>
        </xdr:cNvSpPr>
      </xdr:nvSpPr>
      <xdr:spPr>
        <a:xfrm>
          <a:off x="5305425" y="379095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76200</xdr:rowOff>
    </xdr:from>
    <xdr:to>
      <xdr:col>11</xdr:col>
      <xdr:colOff>0</xdr:colOff>
      <xdr:row>19</xdr:row>
      <xdr:rowOff>76200</xdr:rowOff>
    </xdr:to>
    <xdr:sp>
      <xdr:nvSpPr>
        <xdr:cNvPr id="24" name="Line 72"/>
        <xdr:cNvSpPr>
          <a:spLocks/>
        </xdr:cNvSpPr>
      </xdr:nvSpPr>
      <xdr:spPr>
        <a:xfrm>
          <a:off x="5095875" y="2028825"/>
          <a:ext cx="209550" cy="1762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7</xdr:row>
      <xdr:rowOff>0</xdr:rowOff>
    </xdr:from>
    <xdr:ext cx="152400" cy="161925"/>
    <xdr:sp>
      <xdr:nvSpPr>
        <xdr:cNvPr id="25" name="Triangle 1098"/>
        <xdr:cNvSpPr>
          <a:spLocks/>
        </xdr:cNvSpPr>
      </xdr:nvSpPr>
      <xdr:spPr>
        <a:xfrm rot="16200000">
          <a:off x="9201150" y="136207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>
      <xdr:nvSpPr>
        <xdr:cNvPr id="26" name="Line 73"/>
        <xdr:cNvSpPr>
          <a:spLocks/>
        </xdr:cNvSpPr>
      </xdr:nvSpPr>
      <xdr:spPr>
        <a:xfrm>
          <a:off x="7419975" y="1438275"/>
          <a:ext cx="178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76200</xdr:rowOff>
    </xdr:from>
    <xdr:to>
      <xdr:col>15</xdr:col>
      <xdr:colOff>0</xdr:colOff>
      <xdr:row>9</xdr:row>
      <xdr:rowOff>76200</xdr:rowOff>
    </xdr:to>
    <xdr:sp>
      <xdr:nvSpPr>
        <xdr:cNvPr id="27" name="Line 74"/>
        <xdr:cNvSpPr>
          <a:spLocks/>
        </xdr:cNvSpPr>
      </xdr:nvSpPr>
      <xdr:spPr>
        <a:xfrm flipV="1">
          <a:off x="7210425" y="1438275"/>
          <a:ext cx="2095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12</xdr:row>
      <xdr:rowOff>0</xdr:rowOff>
    </xdr:from>
    <xdr:ext cx="152400" cy="161925"/>
    <xdr:sp>
      <xdr:nvSpPr>
        <xdr:cNvPr id="28" name="Triangle 1101"/>
        <xdr:cNvSpPr>
          <a:spLocks/>
        </xdr:cNvSpPr>
      </xdr:nvSpPr>
      <xdr:spPr>
        <a:xfrm rot="16200000">
          <a:off x="9201150" y="234315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>
      <xdr:nvSpPr>
        <xdr:cNvPr id="29" name="Line 75"/>
        <xdr:cNvSpPr>
          <a:spLocks/>
        </xdr:cNvSpPr>
      </xdr:nvSpPr>
      <xdr:spPr>
        <a:xfrm>
          <a:off x="7419975" y="2419350"/>
          <a:ext cx="178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76200</xdr:rowOff>
    </xdr:from>
    <xdr:to>
      <xdr:col>15</xdr:col>
      <xdr:colOff>0</xdr:colOff>
      <xdr:row>12</xdr:row>
      <xdr:rowOff>76200</xdr:rowOff>
    </xdr:to>
    <xdr:sp>
      <xdr:nvSpPr>
        <xdr:cNvPr id="30" name="Line 76"/>
        <xdr:cNvSpPr>
          <a:spLocks/>
        </xdr:cNvSpPr>
      </xdr:nvSpPr>
      <xdr:spPr>
        <a:xfrm>
          <a:off x="7210425" y="1828800"/>
          <a:ext cx="209550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17</xdr:row>
      <xdr:rowOff>0</xdr:rowOff>
    </xdr:from>
    <xdr:ext cx="152400" cy="161925"/>
    <xdr:sp>
      <xdr:nvSpPr>
        <xdr:cNvPr id="31" name="Triangle 1104"/>
        <xdr:cNvSpPr>
          <a:spLocks/>
        </xdr:cNvSpPr>
      </xdr:nvSpPr>
      <xdr:spPr>
        <a:xfrm rot="16200000">
          <a:off x="9201150" y="33147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>
      <xdr:nvSpPr>
        <xdr:cNvPr id="32" name="Line 77"/>
        <xdr:cNvSpPr>
          <a:spLocks/>
        </xdr:cNvSpPr>
      </xdr:nvSpPr>
      <xdr:spPr>
        <a:xfrm>
          <a:off x="7419975" y="3390900"/>
          <a:ext cx="178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76200</xdr:rowOff>
    </xdr:from>
    <xdr:to>
      <xdr:col>15</xdr:col>
      <xdr:colOff>0</xdr:colOff>
      <xdr:row>19</xdr:row>
      <xdr:rowOff>76200</xdr:rowOff>
    </xdr:to>
    <xdr:sp>
      <xdr:nvSpPr>
        <xdr:cNvPr id="33" name="Line 78"/>
        <xdr:cNvSpPr>
          <a:spLocks/>
        </xdr:cNvSpPr>
      </xdr:nvSpPr>
      <xdr:spPr>
        <a:xfrm flipV="1">
          <a:off x="7210425" y="3390900"/>
          <a:ext cx="20955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152400" cy="161925"/>
    <xdr:sp>
      <xdr:nvSpPr>
        <xdr:cNvPr id="34" name="Triangle 1107"/>
        <xdr:cNvSpPr>
          <a:spLocks/>
        </xdr:cNvSpPr>
      </xdr:nvSpPr>
      <xdr:spPr>
        <a:xfrm rot="16200000">
          <a:off x="9201150" y="429577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>
      <xdr:nvSpPr>
        <xdr:cNvPr id="35" name="Line 79"/>
        <xdr:cNvSpPr>
          <a:spLocks/>
        </xdr:cNvSpPr>
      </xdr:nvSpPr>
      <xdr:spPr>
        <a:xfrm>
          <a:off x="7419975" y="4371975"/>
          <a:ext cx="1781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76200</xdr:rowOff>
    </xdr:from>
    <xdr:to>
      <xdr:col>15</xdr:col>
      <xdr:colOff>0</xdr:colOff>
      <xdr:row>22</xdr:row>
      <xdr:rowOff>76200</xdr:rowOff>
    </xdr:to>
    <xdr:sp>
      <xdr:nvSpPr>
        <xdr:cNvPr id="36" name="Line 80"/>
        <xdr:cNvSpPr>
          <a:spLocks/>
        </xdr:cNvSpPr>
      </xdr:nvSpPr>
      <xdr:spPr>
        <a:xfrm>
          <a:off x="7210425" y="3790950"/>
          <a:ext cx="20955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52400" cy="161925"/>
    <xdr:sp>
      <xdr:nvSpPr>
        <xdr:cNvPr id="37" name="Square 1110"/>
        <xdr:cNvSpPr>
          <a:spLocks/>
        </xdr:cNvSpPr>
      </xdr:nvSpPr>
      <xdr:spPr>
        <a:xfrm>
          <a:off x="838200" y="4876800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76200</xdr:rowOff>
    </xdr:from>
    <xdr:to>
      <xdr:col>1</xdr:col>
      <xdr:colOff>0</xdr:colOff>
      <xdr:row>25</xdr:row>
      <xdr:rowOff>76200</xdr:rowOff>
    </xdr:to>
    <xdr:sp>
      <xdr:nvSpPr>
        <xdr:cNvPr id="38" name="Line 81"/>
        <xdr:cNvSpPr>
          <a:spLocks/>
        </xdr:cNvSpPr>
      </xdr:nvSpPr>
      <xdr:spPr>
        <a:xfrm>
          <a:off x="0" y="4953000"/>
          <a:ext cx="838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0</xdr:rowOff>
    </xdr:from>
    <xdr:ext cx="152400" cy="161925"/>
    <xdr:sp>
      <xdr:nvSpPr>
        <xdr:cNvPr id="1" name="Circle 3152"/>
        <xdr:cNvSpPr>
          <a:spLocks/>
        </xdr:cNvSpPr>
      </xdr:nvSpPr>
      <xdr:spPr>
        <a:xfrm>
          <a:off x="2876550" y="348615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0</xdr:colOff>
      <xdr:row>18</xdr:row>
      <xdr:rowOff>76200</xdr:rowOff>
    </xdr:from>
    <xdr:to>
      <xdr:col>5</xdr:col>
      <xdr:colOff>0</xdr:colOff>
      <xdr:row>18</xdr:row>
      <xdr:rowOff>76200</xdr:rowOff>
    </xdr:to>
    <xdr:sp>
      <xdr:nvSpPr>
        <xdr:cNvPr id="2" name="Line 144"/>
        <xdr:cNvSpPr>
          <a:spLocks/>
        </xdr:cNvSpPr>
      </xdr:nvSpPr>
      <xdr:spPr>
        <a:xfrm>
          <a:off x="1200150" y="35623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76200</xdr:rowOff>
    </xdr:from>
    <xdr:to>
      <xdr:col>3</xdr:col>
      <xdr:colOff>0</xdr:colOff>
      <xdr:row>25</xdr:row>
      <xdr:rowOff>76200</xdr:rowOff>
    </xdr:to>
    <xdr:sp>
      <xdr:nvSpPr>
        <xdr:cNvPr id="3" name="Line 145"/>
        <xdr:cNvSpPr>
          <a:spLocks/>
        </xdr:cNvSpPr>
      </xdr:nvSpPr>
      <xdr:spPr>
        <a:xfrm flipV="1">
          <a:off x="990600" y="3562350"/>
          <a:ext cx="20955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32</xdr:row>
      <xdr:rowOff>0</xdr:rowOff>
    </xdr:from>
    <xdr:ext cx="152400" cy="161925"/>
    <xdr:sp>
      <xdr:nvSpPr>
        <xdr:cNvPr id="4" name="Triangle 3153"/>
        <xdr:cNvSpPr>
          <a:spLocks/>
        </xdr:cNvSpPr>
      </xdr:nvSpPr>
      <xdr:spPr>
        <a:xfrm rot="16200000">
          <a:off x="2876550" y="620077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9525</xdr:colOff>
      <xdr:row>32</xdr:row>
      <xdr:rowOff>76200</xdr:rowOff>
    </xdr:from>
    <xdr:to>
      <xdr:col>21</xdr:col>
      <xdr:colOff>0</xdr:colOff>
      <xdr:row>32</xdr:row>
      <xdr:rowOff>76200</xdr:rowOff>
    </xdr:to>
    <xdr:sp>
      <xdr:nvSpPr>
        <xdr:cNvPr id="5" name="Line 146"/>
        <xdr:cNvSpPr>
          <a:spLocks/>
        </xdr:cNvSpPr>
      </xdr:nvSpPr>
      <xdr:spPr>
        <a:xfrm>
          <a:off x="3028950" y="6276975"/>
          <a:ext cx="8001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6" name="Line 147"/>
        <xdr:cNvSpPr>
          <a:spLocks/>
        </xdr:cNvSpPr>
      </xdr:nvSpPr>
      <xdr:spPr>
        <a:xfrm>
          <a:off x="1200150" y="62769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76200</xdr:rowOff>
    </xdr:from>
    <xdr:to>
      <xdr:col>3</xdr:col>
      <xdr:colOff>0</xdr:colOff>
      <xdr:row>32</xdr:row>
      <xdr:rowOff>76200</xdr:rowOff>
    </xdr:to>
    <xdr:sp>
      <xdr:nvSpPr>
        <xdr:cNvPr id="7" name="Line 148"/>
        <xdr:cNvSpPr>
          <a:spLocks/>
        </xdr:cNvSpPr>
      </xdr:nvSpPr>
      <xdr:spPr>
        <a:xfrm>
          <a:off x="990600" y="4924425"/>
          <a:ext cx="209550" cy="1352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152400" cy="161925"/>
    <xdr:sp>
      <xdr:nvSpPr>
        <xdr:cNvPr id="8" name="Square 3154"/>
        <xdr:cNvSpPr>
          <a:spLocks/>
        </xdr:cNvSpPr>
      </xdr:nvSpPr>
      <xdr:spPr>
        <a:xfrm>
          <a:off x="4914900" y="1933575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9" name="Line 149"/>
        <xdr:cNvSpPr>
          <a:spLocks/>
        </xdr:cNvSpPr>
      </xdr:nvSpPr>
      <xdr:spPr>
        <a:xfrm>
          <a:off x="3238500" y="20097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76200</xdr:rowOff>
    </xdr:from>
    <xdr:to>
      <xdr:col>7</xdr:col>
      <xdr:colOff>0</xdr:colOff>
      <xdr:row>18</xdr:row>
      <xdr:rowOff>76200</xdr:rowOff>
    </xdr:to>
    <xdr:sp>
      <xdr:nvSpPr>
        <xdr:cNvPr id="10" name="Line 150"/>
        <xdr:cNvSpPr>
          <a:spLocks/>
        </xdr:cNvSpPr>
      </xdr:nvSpPr>
      <xdr:spPr>
        <a:xfrm flipV="1">
          <a:off x="3028950" y="2009775"/>
          <a:ext cx="209550" cy="1552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52400" cy="161925"/>
    <xdr:sp>
      <xdr:nvSpPr>
        <xdr:cNvPr id="11" name="Triangle 3155"/>
        <xdr:cNvSpPr>
          <a:spLocks/>
        </xdr:cNvSpPr>
      </xdr:nvSpPr>
      <xdr:spPr>
        <a:xfrm rot="16200000">
          <a:off x="4914900" y="523875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9525</xdr:colOff>
      <xdr:row>27</xdr:row>
      <xdr:rowOff>76200</xdr:rowOff>
    </xdr:from>
    <xdr:to>
      <xdr:col>21</xdr:col>
      <xdr:colOff>0</xdr:colOff>
      <xdr:row>27</xdr:row>
      <xdr:rowOff>76200</xdr:rowOff>
    </xdr:to>
    <xdr:sp>
      <xdr:nvSpPr>
        <xdr:cNvPr id="12" name="Line 151"/>
        <xdr:cNvSpPr>
          <a:spLocks/>
        </xdr:cNvSpPr>
      </xdr:nvSpPr>
      <xdr:spPr>
        <a:xfrm>
          <a:off x="5067300" y="5314950"/>
          <a:ext cx="59626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76200</xdr:rowOff>
    </xdr:from>
    <xdr:to>
      <xdr:col>9</xdr:col>
      <xdr:colOff>0</xdr:colOff>
      <xdr:row>27</xdr:row>
      <xdr:rowOff>76200</xdr:rowOff>
    </xdr:to>
    <xdr:sp>
      <xdr:nvSpPr>
        <xdr:cNvPr id="13" name="Line 152"/>
        <xdr:cNvSpPr>
          <a:spLocks/>
        </xdr:cNvSpPr>
      </xdr:nvSpPr>
      <xdr:spPr>
        <a:xfrm>
          <a:off x="3238500" y="53149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76200</xdr:rowOff>
    </xdr:from>
    <xdr:to>
      <xdr:col>7</xdr:col>
      <xdr:colOff>0</xdr:colOff>
      <xdr:row>27</xdr:row>
      <xdr:rowOff>76200</xdr:rowOff>
    </xdr:to>
    <xdr:sp>
      <xdr:nvSpPr>
        <xdr:cNvPr id="14" name="Line 153"/>
        <xdr:cNvSpPr>
          <a:spLocks/>
        </xdr:cNvSpPr>
      </xdr:nvSpPr>
      <xdr:spPr>
        <a:xfrm>
          <a:off x="3028950" y="3562350"/>
          <a:ext cx="209550" cy="1752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2</xdr:row>
      <xdr:rowOff>0</xdr:rowOff>
    </xdr:from>
    <xdr:ext cx="152400" cy="161925"/>
    <xdr:sp>
      <xdr:nvSpPr>
        <xdr:cNvPr id="15" name="Triangle 3156"/>
        <xdr:cNvSpPr>
          <a:spLocks/>
        </xdr:cNvSpPr>
      </xdr:nvSpPr>
      <xdr:spPr>
        <a:xfrm rot="16200000">
          <a:off x="6953250" y="3810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14</xdr:col>
      <xdr:colOff>9525</xdr:colOff>
      <xdr:row>2</xdr:row>
      <xdr:rowOff>76200</xdr:rowOff>
    </xdr:from>
    <xdr:to>
      <xdr:col>21</xdr:col>
      <xdr:colOff>0</xdr:colOff>
      <xdr:row>2</xdr:row>
      <xdr:rowOff>76200</xdr:rowOff>
    </xdr:to>
    <xdr:sp>
      <xdr:nvSpPr>
        <xdr:cNvPr id="16" name="Line 154"/>
        <xdr:cNvSpPr>
          <a:spLocks/>
        </xdr:cNvSpPr>
      </xdr:nvSpPr>
      <xdr:spPr>
        <a:xfrm>
          <a:off x="7105650" y="457200"/>
          <a:ext cx="39243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>
      <xdr:nvSpPr>
        <xdr:cNvPr id="17" name="Line 155"/>
        <xdr:cNvSpPr>
          <a:spLocks/>
        </xdr:cNvSpPr>
      </xdr:nvSpPr>
      <xdr:spPr>
        <a:xfrm>
          <a:off x="5276850" y="4572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76200</xdr:rowOff>
    </xdr:from>
    <xdr:to>
      <xdr:col>11</xdr:col>
      <xdr:colOff>0</xdr:colOff>
      <xdr:row>10</xdr:row>
      <xdr:rowOff>76200</xdr:rowOff>
    </xdr:to>
    <xdr:sp>
      <xdr:nvSpPr>
        <xdr:cNvPr id="18" name="Line 156"/>
        <xdr:cNvSpPr>
          <a:spLocks/>
        </xdr:cNvSpPr>
      </xdr:nvSpPr>
      <xdr:spPr>
        <a:xfrm flipV="1">
          <a:off x="5067300" y="457200"/>
          <a:ext cx="209550" cy="1552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9</xdr:row>
      <xdr:rowOff>0</xdr:rowOff>
    </xdr:from>
    <xdr:ext cx="152400" cy="161925"/>
    <xdr:sp>
      <xdr:nvSpPr>
        <xdr:cNvPr id="19" name="Circle 3157"/>
        <xdr:cNvSpPr>
          <a:spLocks/>
        </xdr:cNvSpPr>
      </xdr:nvSpPr>
      <xdr:spPr>
        <a:xfrm>
          <a:off x="6953250" y="173355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20" name="Line 157"/>
        <xdr:cNvSpPr>
          <a:spLocks/>
        </xdr:cNvSpPr>
      </xdr:nvSpPr>
      <xdr:spPr>
        <a:xfrm>
          <a:off x="5276850" y="18097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76200</xdr:rowOff>
    </xdr:from>
    <xdr:to>
      <xdr:col>11</xdr:col>
      <xdr:colOff>0</xdr:colOff>
      <xdr:row>10</xdr:row>
      <xdr:rowOff>76200</xdr:rowOff>
    </xdr:to>
    <xdr:sp>
      <xdr:nvSpPr>
        <xdr:cNvPr id="21" name="Line 158"/>
        <xdr:cNvSpPr>
          <a:spLocks/>
        </xdr:cNvSpPr>
      </xdr:nvSpPr>
      <xdr:spPr>
        <a:xfrm flipV="1">
          <a:off x="5067300" y="1809750"/>
          <a:ext cx="2095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19</xdr:row>
      <xdr:rowOff>0</xdr:rowOff>
    </xdr:from>
    <xdr:ext cx="152400" cy="161925"/>
    <xdr:sp>
      <xdr:nvSpPr>
        <xdr:cNvPr id="22" name="Circle 3158"/>
        <xdr:cNvSpPr>
          <a:spLocks/>
        </xdr:cNvSpPr>
      </xdr:nvSpPr>
      <xdr:spPr>
        <a:xfrm>
          <a:off x="6953250" y="3686175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19</xdr:row>
      <xdr:rowOff>76200</xdr:rowOff>
    </xdr:from>
    <xdr:to>
      <xdr:col>13</xdr:col>
      <xdr:colOff>0</xdr:colOff>
      <xdr:row>19</xdr:row>
      <xdr:rowOff>76200</xdr:rowOff>
    </xdr:to>
    <xdr:sp>
      <xdr:nvSpPr>
        <xdr:cNvPr id="23" name="Line 159"/>
        <xdr:cNvSpPr>
          <a:spLocks/>
        </xdr:cNvSpPr>
      </xdr:nvSpPr>
      <xdr:spPr>
        <a:xfrm>
          <a:off x="5276850" y="37623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76200</xdr:rowOff>
    </xdr:from>
    <xdr:to>
      <xdr:col>11</xdr:col>
      <xdr:colOff>0</xdr:colOff>
      <xdr:row>19</xdr:row>
      <xdr:rowOff>76200</xdr:rowOff>
    </xdr:to>
    <xdr:sp>
      <xdr:nvSpPr>
        <xdr:cNvPr id="24" name="Line 160"/>
        <xdr:cNvSpPr>
          <a:spLocks/>
        </xdr:cNvSpPr>
      </xdr:nvSpPr>
      <xdr:spPr>
        <a:xfrm>
          <a:off x="5067300" y="2009775"/>
          <a:ext cx="209550" cy="1752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7</xdr:row>
      <xdr:rowOff>0</xdr:rowOff>
    </xdr:from>
    <xdr:ext cx="152400" cy="161925"/>
    <xdr:sp>
      <xdr:nvSpPr>
        <xdr:cNvPr id="25" name="Triangle 3159"/>
        <xdr:cNvSpPr>
          <a:spLocks/>
        </xdr:cNvSpPr>
      </xdr:nvSpPr>
      <xdr:spPr>
        <a:xfrm rot="16200000">
          <a:off x="8991600" y="13430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9525</xdr:colOff>
      <xdr:row>7</xdr:row>
      <xdr:rowOff>76200</xdr:rowOff>
    </xdr:from>
    <xdr:to>
      <xdr:col>21</xdr:col>
      <xdr:colOff>0</xdr:colOff>
      <xdr:row>7</xdr:row>
      <xdr:rowOff>76200</xdr:rowOff>
    </xdr:to>
    <xdr:sp>
      <xdr:nvSpPr>
        <xdr:cNvPr id="26" name="Line 161"/>
        <xdr:cNvSpPr>
          <a:spLocks/>
        </xdr:cNvSpPr>
      </xdr:nvSpPr>
      <xdr:spPr>
        <a:xfrm>
          <a:off x="9144000" y="14192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>
      <xdr:nvSpPr>
        <xdr:cNvPr id="27" name="Line 162"/>
        <xdr:cNvSpPr>
          <a:spLocks/>
        </xdr:cNvSpPr>
      </xdr:nvSpPr>
      <xdr:spPr>
        <a:xfrm>
          <a:off x="7315200" y="14192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76200</xdr:rowOff>
    </xdr:from>
    <xdr:to>
      <xdr:col>15</xdr:col>
      <xdr:colOff>0</xdr:colOff>
      <xdr:row>9</xdr:row>
      <xdr:rowOff>76200</xdr:rowOff>
    </xdr:to>
    <xdr:sp>
      <xdr:nvSpPr>
        <xdr:cNvPr id="28" name="Line 163"/>
        <xdr:cNvSpPr>
          <a:spLocks/>
        </xdr:cNvSpPr>
      </xdr:nvSpPr>
      <xdr:spPr>
        <a:xfrm flipV="1">
          <a:off x="7105650" y="1419225"/>
          <a:ext cx="2095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12</xdr:row>
      <xdr:rowOff>0</xdr:rowOff>
    </xdr:from>
    <xdr:ext cx="152400" cy="161925"/>
    <xdr:sp>
      <xdr:nvSpPr>
        <xdr:cNvPr id="29" name="Square 3160"/>
        <xdr:cNvSpPr>
          <a:spLocks/>
        </xdr:cNvSpPr>
      </xdr:nvSpPr>
      <xdr:spPr>
        <a:xfrm>
          <a:off x="8991600" y="2324100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>
      <xdr:nvSpPr>
        <xdr:cNvPr id="30" name="Line 164"/>
        <xdr:cNvSpPr>
          <a:spLocks/>
        </xdr:cNvSpPr>
      </xdr:nvSpPr>
      <xdr:spPr>
        <a:xfrm>
          <a:off x="7315200" y="24003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76200</xdr:rowOff>
    </xdr:from>
    <xdr:to>
      <xdr:col>15</xdr:col>
      <xdr:colOff>0</xdr:colOff>
      <xdr:row>12</xdr:row>
      <xdr:rowOff>76200</xdr:rowOff>
    </xdr:to>
    <xdr:sp>
      <xdr:nvSpPr>
        <xdr:cNvPr id="31" name="Line 165"/>
        <xdr:cNvSpPr>
          <a:spLocks/>
        </xdr:cNvSpPr>
      </xdr:nvSpPr>
      <xdr:spPr>
        <a:xfrm>
          <a:off x="7105650" y="1809750"/>
          <a:ext cx="209550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17</xdr:row>
      <xdr:rowOff>0</xdr:rowOff>
    </xdr:from>
    <xdr:ext cx="152400" cy="161925"/>
    <xdr:sp>
      <xdr:nvSpPr>
        <xdr:cNvPr id="32" name="Triangle 3161"/>
        <xdr:cNvSpPr>
          <a:spLocks/>
        </xdr:cNvSpPr>
      </xdr:nvSpPr>
      <xdr:spPr>
        <a:xfrm rot="16200000">
          <a:off x="8991600" y="32861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9525</xdr:colOff>
      <xdr:row>17</xdr:row>
      <xdr:rowOff>76200</xdr:rowOff>
    </xdr:from>
    <xdr:to>
      <xdr:col>21</xdr:col>
      <xdr:colOff>0</xdr:colOff>
      <xdr:row>17</xdr:row>
      <xdr:rowOff>76200</xdr:rowOff>
    </xdr:to>
    <xdr:sp>
      <xdr:nvSpPr>
        <xdr:cNvPr id="33" name="Line 166"/>
        <xdr:cNvSpPr>
          <a:spLocks/>
        </xdr:cNvSpPr>
      </xdr:nvSpPr>
      <xdr:spPr>
        <a:xfrm>
          <a:off x="9144000" y="3362325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>
      <xdr:nvSpPr>
        <xdr:cNvPr id="34" name="Line 167"/>
        <xdr:cNvSpPr>
          <a:spLocks/>
        </xdr:cNvSpPr>
      </xdr:nvSpPr>
      <xdr:spPr>
        <a:xfrm>
          <a:off x="7315200" y="33623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76200</xdr:rowOff>
    </xdr:from>
    <xdr:to>
      <xdr:col>15</xdr:col>
      <xdr:colOff>0</xdr:colOff>
      <xdr:row>19</xdr:row>
      <xdr:rowOff>76200</xdr:rowOff>
    </xdr:to>
    <xdr:sp>
      <xdr:nvSpPr>
        <xdr:cNvPr id="35" name="Line 168"/>
        <xdr:cNvSpPr>
          <a:spLocks/>
        </xdr:cNvSpPr>
      </xdr:nvSpPr>
      <xdr:spPr>
        <a:xfrm flipV="1">
          <a:off x="7105650" y="3362325"/>
          <a:ext cx="20955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152400" cy="161925"/>
    <xdr:sp>
      <xdr:nvSpPr>
        <xdr:cNvPr id="36" name="Square 3162"/>
        <xdr:cNvSpPr>
          <a:spLocks/>
        </xdr:cNvSpPr>
      </xdr:nvSpPr>
      <xdr:spPr>
        <a:xfrm>
          <a:off x="8991600" y="4267200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>
      <xdr:nvSpPr>
        <xdr:cNvPr id="37" name="Line 169"/>
        <xdr:cNvSpPr>
          <a:spLocks/>
        </xdr:cNvSpPr>
      </xdr:nvSpPr>
      <xdr:spPr>
        <a:xfrm>
          <a:off x="7315200" y="43434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76200</xdr:rowOff>
    </xdr:from>
    <xdr:to>
      <xdr:col>15</xdr:col>
      <xdr:colOff>0</xdr:colOff>
      <xdr:row>22</xdr:row>
      <xdr:rowOff>76200</xdr:rowOff>
    </xdr:to>
    <xdr:sp>
      <xdr:nvSpPr>
        <xdr:cNvPr id="38" name="Line 170"/>
        <xdr:cNvSpPr>
          <a:spLocks/>
        </xdr:cNvSpPr>
      </xdr:nvSpPr>
      <xdr:spPr>
        <a:xfrm>
          <a:off x="7105650" y="3762375"/>
          <a:ext cx="20955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0</xdr:colOff>
      <xdr:row>12</xdr:row>
      <xdr:rowOff>0</xdr:rowOff>
    </xdr:from>
    <xdr:ext cx="152400" cy="161925"/>
    <xdr:sp>
      <xdr:nvSpPr>
        <xdr:cNvPr id="39" name="Triangle 3163"/>
        <xdr:cNvSpPr>
          <a:spLocks/>
        </xdr:cNvSpPr>
      </xdr:nvSpPr>
      <xdr:spPr>
        <a:xfrm rot="16200000">
          <a:off x="11029950" y="23241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12</xdr:row>
      <xdr:rowOff>76200</xdr:rowOff>
    </xdr:from>
    <xdr:to>
      <xdr:col>21</xdr:col>
      <xdr:colOff>0</xdr:colOff>
      <xdr:row>12</xdr:row>
      <xdr:rowOff>76200</xdr:rowOff>
    </xdr:to>
    <xdr:sp>
      <xdr:nvSpPr>
        <xdr:cNvPr id="40" name="Line 171"/>
        <xdr:cNvSpPr>
          <a:spLocks/>
        </xdr:cNvSpPr>
      </xdr:nvSpPr>
      <xdr:spPr>
        <a:xfrm>
          <a:off x="9353550" y="24003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76200</xdr:rowOff>
    </xdr:from>
    <xdr:to>
      <xdr:col>19</xdr:col>
      <xdr:colOff>0</xdr:colOff>
      <xdr:row>12</xdr:row>
      <xdr:rowOff>76200</xdr:rowOff>
    </xdr:to>
    <xdr:sp>
      <xdr:nvSpPr>
        <xdr:cNvPr id="41" name="Line 172"/>
        <xdr:cNvSpPr>
          <a:spLocks/>
        </xdr:cNvSpPr>
      </xdr:nvSpPr>
      <xdr:spPr>
        <a:xfrm>
          <a:off x="9144000" y="2400300"/>
          <a:ext cx="20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0</xdr:colOff>
      <xdr:row>22</xdr:row>
      <xdr:rowOff>0</xdr:rowOff>
    </xdr:from>
    <xdr:ext cx="152400" cy="161925"/>
    <xdr:sp>
      <xdr:nvSpPr>
        <xdr:cNvPr id="42" name="Triangle 3164"/>
        <xdr:cNvSpPr>
          <a:spLocks/>
        </xdr:cNvSpPr>
      </xdr:nvSpPr>
      <xdr:spPr>
        <a:xfrm rot="16200000">
          <a:off x="11029950" y="42672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22</xdr:row>
      <xdr:rowOff>76200</xdr:rowOff>
    </xdr:from>
    <xdr:to>
      <xdr:col>21</xdr:col>
      <xdr:colOff>0</xdr:colOff>
      <xdr:row>22</xdr:row>
      <xdr:rowOff>76200</xdr:rowOff>
    </xdr:to>
    <xdr:sp>
      <xdr:nvSpPr>
        <xdr:cNvPr id="43" name="Line 173"/>
        <xdr:cNvSpPr>
          <a:spLocks/>
        </xdr:cNvSpPr>
      </xdr:nvSpPr>
      <xdr:spPr>
        <a:xfrm>
          <a:off x="9353550" y="43434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76200</xdr:rowOff>
    </xdr:from>
    <xdr:to>
      <xdr:col>19</xdr:col>
      <xdr:colOff>0</xdr:colOff>
      <xdr:row>22</xdr:row>
      <xdr:rowOff>76200</xdr:rowOff>
    </xdr:to>
    <xdr:sp>
      <xdr:nvSpPr>
        <xdr:cNvPr id="44" name="Line 174"/>
        <xdr:cNvSpPr>
          <a:spLocks/>
        </xdr:cNvSpPr>
      </xdr:nvSpPr>
      <xdr:spPr>
        <a:xfrm>
          <a:off x="9144000" y="4343400"/>
          <a:ext cx="20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52400" cy="161925"/>
    <xdr:sp>
      <xdr:nvSpPr>
        <xdr:cNvPr id="45" name="Square 3165"/>
        <xdr:cNvSpPr>
          <a:spLocks/>
        </xdr:cNvSpPr>
      </xdr:nvSpPr>
      <xdr:spPr>
        <a:xfrm>
          <a:off x="838200" y="4848225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76200</xdr:rowOff>
    </xdr:from>
    <xdr:to>
      <xdr:col>1</xdr:col>
      <xdr:colOff>0</xdr:colOff>
      <xdr:row>25</xdr:row>
      <xdr:rowOff>76200</xdr:rowOff>
    </xdr:to>
    <xdr:sp>
      <xdr:nvSpPr>
        <xdr:cNvPr id="46" name="Line 175"/>
        <xdr:cNvSpPr>
          <a:spLocks/>
        </xdr:cNvSpPr>
      </xdr:nvSpPr>
      <xdr:spPr>
        <a:xfrm>
          <a:off x="0" y="4924425"/>
          <a:ext cx="838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0</xdr:rowOff>
    </xdr:from>
    <xdr:ext cx="152400" cy="161925"/>
    <xdr:sp>
      <xdr:nvSpPr>
        <xdr:cNvPr id="1" name="Circle 39"/>
        <xdr:cNvSpPr>
          <a:spLocks/>
        </xdr:cNvSpPr>
      </xdr:nvSpPr>
      <xdr:spPr>
        <a:xfrm>
          <a:off x="2876550" y="348615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0</xdr:colOff>
      <xdr:row>18</xdr:row>
      <xdr:rowOff>76200</xdr:rowOff>
    </xdr:from>
    <xdr:to>
      <xdr:col>5</xdr:col>
      <xdr:colOff>0</xdr:colOff>
      <xdr:row>18</xdr:row>
      <xdr:rowOff>76200</xdr:rowOff>
    </xdr:to>
    <xdr:sp>
      <xdr:nvSpPr>
        <xdr:cNvPr id="2" name="Line 1"/>
        <xdr:cNvSpPr>
          <a:spLocks/>
        </xdr:cNvSpPr>
      </xdr:nvSpPr>
      <xdr:spPr>
        <a:xfrm>
          <a:off x="1200150" y="35623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76200</xdr:rowOff>
    </xdr:from>
    <xdr:to>
      <xdr:col>3</xdr:col>
      <xdr:colOff>0</xdr:colOff>
      <xdr:row>25</xdr:row>
      <xdr:rowOff>76200</xdr:rowOff>
    </xdr:to>
    <xdr:sp>
      <xdr:nvSpPr>
        <xdr:cNvPr id="3" name="Line 2"/>
        <xdr:cNvSpPr>
          <a:spLocks/>
        </xdr:cNvSpPr>
      </xdr:nvSpPr>
      <xdr:spPr>
        <a:xfrm flipV="1">
          <a:off x="990600" y="3562350"/>
          <a:ext cx="20955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32</xdr:row>
      <xdr:rowOff>0</xdr:rowOff>
    </xdr:from>
    <xdr:ext cx="152400" cy="161925"/>
    <xdr:sp>
      <xdr:nvSpPr>
        <xdr:cNvPr id="4" name="Triangle 40"/>
        <xdr:cNvSpPr>
          <a:spLocks/>
        </xdr:cNvSpPr>
      </xdr:nvSpPr>
      <xdr:spPr>
        <a:xfrm rot="16200000">
          <a:off x="2876550" y="620077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9525</xdr:colOff>
      <xdr:row>32</xdr:row>
      <xdr:rowOff>76200</xdr:rowOff>
    </xdr:from>
    <xdr:to>
      <xdr:col>17</xdr:col>
      <xdr:colOff>0</xdr:colOff>
      <xdr:row>32</xdr:row>
      <xdr:rowOff>76200</xdr:rowOff>
    </xdr:to>
    <xdr:sp>
      <xdr:nvSpPr>
        <xdr:cNvPr id="5" name="Line 3"/>
        <xdr:cNvSpPr>
          <a:spLocks/>
        </xdr:cNvSpPr>
      </xdr:nvSpPr>
      <xdr:spPr>
        <a:xfrm>
          <a:off x="3028950" y="6276975"/>
          <a:ext cx="59626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6" name="Line 4"/>
        <xdr:cNvSpPr>
          <a:spLocks/>
        </xdr:cNvSpPr>
      </xdr:nvSpPr>
      <xdr:spPr>
        <a:xfrm>
          <a:off x="1200150" y="62769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76200</xdr:rowOff>
    </xdr:from>
    <xdr:to>
      <xdr:col>3</xdr:col>
      <xdr:colOff>0</xdr:colOff>
      <xdr:row>32</xdr:row>
      <xdr:rowOff>76200</xdr:rowOff>
    </xdr:to>
    <xdr:sp>
      <xdr:nvSpPr>
        <xdr:cNvPr id="7" name="Line 5"/>
        <xdr:cNvSpPr>
          <a:spLocks/>
        </xdr:cNvSpPr>
      </xdr:nvSpPr>
      <xdr:spPr>
        <a:xfrm>
          <a:off x="990600" y="4924425"/>
          <a:ext cx="209550" cy="1352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152400" cy="161925"/>
    <xdr:sp>
      <xdr:nvSpPr>
        <xdr:cNvPr id="8" name="Square 41"/>
        <xdr:cNvSpPr>
          <a:spLocks/>
        </xdr:cNvSpPr>
      </xdr:nvSpPr>
      <xdr:spPr>
        <a:xfrm>
          <a:off x="4914900" y="1933575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9" name="Line 6"/>
        <xdr:cNvSpPr>
          <a:spLocks/>
        </xdr:cNvSpPr>
      </xdr:nvSpPr>
      <xdr:spPr>
        <a:xfrm>
          <a:off x="3238500" y="20097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76200</xdr:rowOff>
    </xdr:from>
    <xdr:to>
      <xdr:col>7</xdr:col>
      <xdr:colOff>0</xdr:colOff>
      <xdr:row>18</xdr:row>
      <xdr:rowOff>76200</xdr:rowOff>
    </xdr:to>
    <xdr:sp>
      <xdr:nvSpPr>
        <xdr:cNvPr id="10" name="Line 7"/>
        <xdr:cNvSpPr>
          <a:spLocks/>
        </xdr:cNvSpPr>
      </xdr:nvSpPr>
      <xdr:spPr>
        <a:xfrm flipV="1">
          <a:off x="3028950" y="2009775"/>
          <a:ext cx="209550" cy="1552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52400" cy="161925"/>
    <xdr:sp>
      <xdr:nvSpPr>
        <xdr:cNvPr id="11" name="Triangle 42"/>
        <xdr:cNvSpPr>
          <a:spLocks/>
        </xdr:cNvSpPr>
      </xdr:nvSpPr>
      <xdr:spPr>
        <a:xfrm rot="16200000">
          <a:off x="4914900" y="523875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9525</xdr:colOff>
      <xdr:row>27</xdr:row>
      <xdr:rowOff>76200</xdr:rowOff>
    </xdr:from>
    <xdr:to>
      <xdr:col>17</xdr:col>
      <xdr:colOff>0</xdr:colOff>
      <xdr:row>27</xdr:row>
      <xdr:rowOff>76200</xdr:rowOff>
    </xdr:to>
    <xdr:sp>
      <xdr:nvSpPr>
        <xdr:cNvPr id="12" name="Line 8"/>
        <xdr:cNvSpPr>
          <a:spLocks/>
        </xdr:cNvSpPr>
      </xdr:nvSpPr>
      <xdr:spPr>
        <a:xfrm>
          <a:off x="5067300" y="5314950"/>
          <a:ext cx="39243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76200</xdr:rowOff>
    </xdr:from>
    <xdr:to>
      <xdr:col>9</xdr:col>
      <xdr:colOff>0</xdr:colOff>
      <xdr:row>27</xdr:row>
      <xdr:rowOff>76200</xdr:rowOff>
    </xdr:to>
    <xdr:sp>
      <xdr:nvSpPr>
        <xdr:cNvPr id="13" name="Line 9"/>
        <xdr:cNvSpPr>
          <a:spLocks/>
        </xdr:cNvSpPr>
      </xdr:nvSpPr>
      <xdr:spPr>
        <a:xfrm>
          <a:off x="3238500" y="53149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76200</xdr:rowOff>
    </xdr:from>
    <xdr:to>
      <xdr:col>7</xdr:col>
      <xdr:colOff>0</xdr:colOff>
      <xdr:row>27</xdr:row>
      <xdr:rowOff>76200</xdr:rowOff>
    </xdr:to>
    <xdr:sp>
      <xdr:nvSpPr>
        <xdr:cNvPr id="14" name="Line 10"/>
        <xdr:cNvSpPr>
          <a:spLocks/>
        </xdr:cNvSpPr>
      </xdr:nvSpPr>
      <xdr:spPr>
        <a:xfrm>
          <a:off x="3028950" y="3562350"/>
          <a:ext cx="209550" cy="1752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2</xdr:row>
      <xdr:rowOff>0</xdr:rowOff>
    </xdr:from>
    <xdr:ext cx="152400" cy="161925"/>
    <xdr:sp>
      <xdr:nvSpPr>
        <xdr:cNvPr id="15" name="Triangle 43"/>
        <xdr:cNvSpPr>
          <a:spLocks/>
        </xdr:cNvSpPr>
      </xdr:nvSpPr>
      <xdr:spPr>
        <a:xfrm rot="16200000">
          <a:off x="6953250" y="3810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14</xdr:col>
      <xdr:colOff>9525</xdr:colOff>
      <xdr:row>2</xdr:row>
      <xdr:rowOff>76200</xdr:rowOff>
    </xdr:from>
    <xdr:to>
      <xdr:col>17</xdr:col>
      <xdr:colOff>0</xdr:colOff>
      <xdr:row>2</xdr:row>
      <xdr:rowOff>76200</xdr:rowOff>
    </xdr:to>
    <xdr:sp>
      <xdr:nvSpPr>
        <xdr:cNvPr id="16" name="Line 11"/>
        <xdr:cNvSpPr>
          <a:spLocks/>
        </xdr:cNvSpPr>
      </xdr:nvSpPr>
      <xdr:spPr>
        <a:xfrm>
          <a:off x="7105650" y="4572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>
      <xdr:nvSpPr>
        <xdr:cNvPr id="17" name="Line 12"/>
        <xdr:cNvSpPr>
          <a:spLocks/>
        </xdr:cNvSpPr>
      </xdr:nvSpPr>
      <xdr:spPr>
        <a:xfrm>
          <a:off x="5276850" y="4572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76200</xdr:rowOff>
    </xdr:from>
    <xdr:to>
      <xdr:col>11</xdr:col>
      <xdr:colOff>0</xdr:colOff>
      <xdr:row>10</xdr:row>
      <xdr:rowOff>76200</xdr:rowOff>
    </xdr:to>
    <xdr:sp>
      <xdr:nvSpPr>
        <xdr:cNvPr id="18" name="Line 13"/>
        <xdr:cNvSpPr>
          <a:spLocks/>
        </xdr:cNvSpPr>
      </xdr:nvSpPr>
      <xdr:spPr>
        <a:xfrm flipV="1">
          <a:off x="5067300" y="457200"/>
          <a:ext cx="209550" cy="1552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9</xdr:row>
      <xdr:rowOff>0</xdr:rowOff>
    </xdr:from>
    <xdr:ext cx="152400" cy="161925"/>
    <xdr:sp>
      <xdr:nvSpPr>
        <xdr:cNvPr id="19" name="Circle 44"/>
        <xdr:cNvSpPr>
          <a:spLocks/>
        </xdr:cNvSpPr>
      </xdr:nvSpPr>
      <xdr:spPr>
        <a:xfrm>
          <a:off x="6953250" y="173355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20" name="Line 14"/>
        <xdr:cNvSpPr>
          <a:spLocks/>
        </xdr:cNvSpPr>
      </xdr:nvSpPr>
      <xdr:spPr>
        <a:xfrm>
          <a:off x="5276850" y="18097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76200</xdr:rowOff>
    </xdr:from>
    <xdr:to>
      <xdr:col>11</xdr:col>
      <xdr:colOff>0</xdr:colOff>
      <xdr:row>10</xdr:row>
      <xdr:rowOff>76200</xdr:rowOff>
    </xdr:to>
    <xdr:sp>
      <xdr:nvSpPr>
        <xdr:cNvPr id="21" name="Line 15"/>
        <xdr:cNvSpPr>
          <a:spLocks/>
        </xdr:cNvSpPr>
      </xdr:nvSpPr>
      <xdr:spPr>
        <a:xfrm flipV="1">
          <a:off x="5067300" y="1809750"/>
          <a:ext cx="2095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19</xdr:row>
      <xdr:rowOff>0</xdr:rowOff>
    </xdr:from>
    <xdr:ext cx="152400" cy="161925"/>
    <xdr:sp>
      <xdr:nvSpPr>
        <xdr:cNvPr id="22" name="Circle 45"/>
        <xdr:cNvSpPr>
          <a:spLocks/>
        </xdr:cNvSpPr>
      </xdr:nvSpPr>
      <xdr:spPr>
        <a:xfrm>
          <a:off x="6953250" y="3686175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19</xdr:row>
      <xdr:rowOff>76200</xdr:rowOff>
    </xdr:from>
    <xdr:to>
      <xdr:col>13</xdr:col>
      <xdr:colOff>0</xdr:colOff>
      <xdr:row>19</xdr:row>
      <xdr:rowOff>76200</xdr:rowOff>
    </xdr:to>
    <xdr:sp>
      <xdr:nvSpPr>
        <xdr:cNvPr id="23" name="Line 16"/>
        <xdr:cNvSpPr>
          <a:spLocks/>
        </xdr:cNvSpPr>
      </xdr:nvSpPr>
      <xdr:spPr>
        <a:xfrm>
          <a:off x="5276850" y="37623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76200</xdr:rowOff>
    </xdr:from>
    <xdr:to>
      <xdr:col>11</xdr:col>
      <xdr:colOff>0</xdr:colOff>
      <xdr:row>19</xdr:row>
      <xdr:rowOff>76200</xdr:rowOff>
    </xdr:to>
    <xdr:sp>
      <xdr:nvSpPr>
        <xdr:cNvPr id="24" name="Line 17"/>
        <xdr:cNvSpPr>
          <a:spLocks/>
        </xdr:cNvSpPr>
      </xdr:nvSpPr>
      <xdr:spPr>
        <a:xfrm>
          <a:off x="5067300" y="2009775"/>
          <a:ext cx="209550" cy="1752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7</xdr:row>
      <xdr:rowOff>0</xdr:rowOff>
    </xdr:from>
    <xdr:ext cx="152400" cy="161925"/>
    <xdr:sp>
      <xdr:nvSpPr>
        <xdr:cNvPr id="25" name="Triangle 46"/>
        <xdr:cNvSpPr>
          <a:spLocks/>
        </xdr:cNvSpPr>
      </xdr:nvSpPr>
      <xdr:spPr>
        <a:xfrm rot="16200000">
          <a:off x="8991600" y="13430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>
      <xdr:nvSpPr>
        <xdr:cNvPr id="26" name="Line 18"/>
        <xdr:cNvSpPr>
          <a:spLocks/>
        </xdr:cNvSpPr>
      </xdr:nvSpPr>
      <xdr:spPr>
        <a:xfrm>
          <a:off x="7315200" y="14192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76200</xdr:rowOff>
    </xdr:from>
    <xdr:to>
      <xdr:col>15</xdr:col>
      <xdr:colOff>0</xdr:colOff>
      <xdr:row>9</xdr:row>
      <xdr:rowOff>76200</xdr:rowOff>
    </xdr:to>
    <xdr:sp>
      <xdr:nvSpPr>
        <xdr:cNvPr id="27" name="Line 19"/>
        <xdr:cNvSpPr>
          <a:spLocks/>
        </xdr:cNvSpPr>
      </xdr:nvSpPr>
      <xdr:spPr>
        <a:xfrm flipV="1">
          <a:off x="7105650" y="1419225"/>
          <a:ext cx="2095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12</xdr:row>
      <xdr:rowOff>0</xdr:rowOff>
    </xdr:from>
    <xdr:ext cx="152400" cy="161925"/>
    <xdr:sp>
      <xdr:nvSpPr>
        <xdr:cNvPr id="28" name="Triangle 47"/>
        <xdr:cNvSpPr>
          <a:spLocks/>
        </xdr:cNvSpPr>
      </xdr:nvSpPr>
      <xdr:spPr>
        <a:xfrm rot="16200000">
          <a:off x="8991600" y="23241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>
      <xdr:nvSpPr>
        <xdr:cNvPr id="29" name="Line 20"/>
        <xdr:cNvSpPr>
          <a:spLocks/>
        </xdr:cNvSpPr>
      </xdr:nvSpPr>
      <xdr:spPr>
        <a:xfrm>
          <a:off x="7315200" y="24003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76200</xdr:rowOff>
    </xdr:from>
    <xdr:to>
      <xdr:col>15</xdr:col>
      <xdr:colOff>0</xdr:colOff>
      <xdr:row>12</xdr:row>
      <xdr:rowOff>76200</xdr:rowOff>
    </xdr:to>
    <xdr:sp>
      <xdr:nvSpPr>
        <xdr:cNvPr id="30" name="Line 21"/>
        <xdr:cNvSpPr>
          <a:spLocks/>
        </xdr:cNvSpPr>
      </xdr:nvSpPr>
      <xdr:spPr>
        <a:xfrm>
          <a:off x="7105650" y="1809750"/>
          <a:ext cx="209550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17</xdr:row>
      <xdr:rowOff>0</xdr:rowOff>
    </xdr:from>
    <xdr:ext cx="152400" cy="161925"/>
    <xdr:sp>
      <xdr:nvSpPr>
        <xdr:cNvPr id="31" name="Triangle 48"/>
        <xdr:cNvSpPr>
          <a:spLocks/>
        </xdr:cNvSpPr>
      </xdr:nvSpPr>
      <xdr:spPr>
        <a:xfrm rot="16200000">
          <a:off x="8991600" y="32861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>
      <xdr:nvSpPr>
        <xdr:cNvPr id="32" name="Line 22"/>
        <xdr:cNvSpPr>
          <a:spLocks/>
        </xdr:cNvSpPr>
      </xdr:nvSpPr>
      <xdr:spPr>
        <a:xfrm>
          <a:off x="7315200" y="33623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76200</xdr:rowOff>
    </xdr:from>
    <xdr:to>
      <xdr:col>15</xdr:col>
      <xdr:colOff>0</xdr:colOff>
      <xdr:row>19</xdr:row>
      <xdr:rowOff>76200</xdr:rowOff>
    </xdr:to>
    <xdr:sp>
      <xdr:nvSpPr>
        <xdr:cNvPr id="33" name="Line 23"/>
        <xdr:cNvSpPr>
          <a:spLocks/>
        </xdr:cNvSpPr>
      </xdr:nvSpPr>
      <xdr:spPr>
        <a:xfrm flipV="1">
          <a:off x="7105650" y="3362325"/>
          <a:ext cx="20955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152400" cy="161925"/>
    <xdr:sp>
      <xdr:nvSpPr>
        <xdr:cNvPr id="34" name="Triangle 49"/>
        <xdr:cNvSpPr>
          <a:spLocks/>
        </xdr:cNvSpPr>
      </xdr:nvSpPr>
      <xdr:spPr>
        <a:xfrm rot="16200000">
          <a:off x="8991600" y="42672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>
      <xdr:nvSpPr>
        <xdr:cNvPr id="35" name="Line 24"/>
        <xdr:cNvSpPr>
          <a:spLocks/>
        </xdr:cNvSpPr>
      </xdr:nvSpPr>
      <xdr:spPr>
        <a:xfrm>
          <a:off x="7315200" y="43434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76200</xdr:rowOff>
    </xdr:from>
    <xdr:to>
      <xdr:col>15</xdr:col>
      <xdr:colOff>0</xdr:colOff>
      <xdr:row>22</xdr:row>
      <xdr:rowOff>76200</xdr:rowOff>
    </xdr:to>
    <xdr:sp>
      <xdr:nvSpPr>
        <xdr:cNvPr id="36" name="Line 25"/>
        <xdr:cNvSpPr>
          <a:spLocks/>
        </xdr:cNvSpPr>
      </xdr:nvSpPr>
      <xdr:spPr>
        <a:xfrm>
          <a:off x="7105650" y="3762375"/>
          <a:ext cx="20955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52400" cy="161925"/>
    <xdr:sp>
      <xdr:nvSpPr>
        <xdr:cNvPr id="37" name="Square 50"/>
        <xdr:cNvSpPr>
          <a:spLocks/>
        </xdr:cNvSpPr>
      </xdr:nvSpPr>
      <xdr:spPr>
        <a:xfrm>
          <a:off x="838200" y="4848225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76200</xdr:rowOff>
    </xdr:from>
    <xdr:to>
      <xdr:col>1</xdr:col>
      <xdr:colOff>0</xdr:colOff>
      <xdr:row>25</xdr:row>
      <xdr:rowOff>76200</xdr:rowOff>
    </xdr:to>
    <xdr:sp>
      <xdr:nvSpPr>
        <xdr:cNvPr id="38" name="Line 26"/>
        <xdr:cNvSpPr>
          <a:spLocks/>
        </xdr:cNvSpPr>
      </xdr:nvSpPr>
      <xdr:spPr>
        <a:xfrm>
          <a:off x="0" y="4924425"/>
          <a:ext cx="838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0</xdr:rowOff>
    </xdr:from>
    <xdr:ext cx="152400" cy="161925"/>
    <xdr:sp>
      <xdr:nvSpPr>
        <xdr:cNvPr id="1" name="Circle 39"/>
        <xdr:cNvSpPr>
          <a:spLocks/>
        </xdr:cNvSpPr>
      </xdr:nvSpPr>
      <xdr:spPr>
        <a:xfrm>
          <a:off x="2876550" y="348615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0</xdr:colOff>
      <xdr:row>18</xdr:row>
      <xdr:rowOff>76200</xdr:rowOff>
    </xdr:from>
    <xdr:to>
      <xdr:col>5</xdr:col>
      <xdr:colOff>0</xdr:colOff>
      <xdr:row>18</xdr:row>
      <xdr:rowOff>76200</xdr:rowOff>
    </xdr:to>
    <xdr:sp>
      <xdr:nvSpPr>
        <xdr:cNvPr id="2" name="Line 1"/>
        <xdr:cNvSpPr>
          <a:spLocks/>
        </xdr:cNvSpPr>
      </xdr:nvSpPr>
      <xdr:spPr>
        <a:xfrm>
          <a:off x="1200150" y="35623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76200</xdr:rowOff>
    </xdr:from>
    <xdr:to>
      <xdr:col>3</xdr:col>
      <xdr:colOff>0</xdr:colOff>
      <xdr:row>25</xdr:row>
      <xdr:rowOff>76200</xdr:rowOff>
    </xdr:to>
    <xdr:sp>
      <xdr:nvSpPr>
        <xdr:cNvPr id="3" name="Line 2"/>
        <xdr:cNvSpPr>
          <a:spLocks/>
        </xdr:cNvSpPr>
      </xdr:nvSpPr>
      <xdr:spPr>
        <a:xfrm flipV="1">
          <a:off x="990600" y="3562350"/>
          <a:ext cx="20955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32</xdr:row>
      <xdr:rowOff>0</xdr:rowOff>
    </xdr:from>
    <xdr:ext cx="152400" cy="161925"/>
    <xdr:sp>
      <xdr:nvSpPr>
        <xdr:cNvPr id="4" name="Triangle 40"/>
        <xdr:cNvSpPr>
          <a:spLocks/>
        </xdr:cNvSpPr>
      </xdr:nvSpPr>
      <xdr:spPr>
        <a:xfrm rot="16200000">
          <a:off x="2876550" y="620077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9525</xdr:colOff>
      <xdr:row>32</xdr:row>
      <xdr:rowOff>76200</xdr:rowOff>
    </xdr:from>
    <xdr:to>
      <xdr:col>17</xdr:col>
      <xdr:colOff>0</xdr:colOff>
      <xdr:row>32</xdr:row>
      <xdr:rowOff>76200</xdr:rowOff>
    </xdr:to>
    <xdr:sp>
      <xdr:nvSpPr>
        <xdr:cNvPr id="5" name="Line 3"/>
        <xdr:cNvSpPr>
          <a:spLocks/>
        </xdr:cNvSpPr>
      </xdr:nvSpPr>
      <xdr:spPr>
        <a:xfrm>
          <a:off x="3028950" y="6276975"/>
          <a:ext cx="59626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6" name="Line 4"/>
        <xdr:cNvSpPr>
          <a:spLocks/>
        </xdr:cNvSpPr>
      </xdr:nvSpPr>
      <xdr:spPr>
        <a:xfrm>
          <a:off x="1200150" y="62769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76200</xdr:rowOff>
    </xdr:from>
    <xdr:to>
      <xdr:col>3</xdr:col>
      <xdr:colOff>0</xdr:colOff>
      <xdr:row>32</xdr:row>
      <xdr:rowOff>76200</xdr:rowOff>
    </xdr:to>
    <xdr:sp>
      <xdr:nvSpPr>
        <xdr:cNvPr id="7" name="Line 5"/>
        <xdr:cNvSpPr>
          <a:spLocks/>
        </xdr:cNvSpPr>
      </xdr:nvSpPr>
      <xdr:spPr>
        <a:xfrm>
          <a:off x="990600" y="4924425"/>
          <a:ext cx="209550" cy="1352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152400" cy="161925"/>
    <xdr:sp>
      <xdr:nvSpPr>
        <xdr:cNvPr id="8" name="Square 41"/>
        <xdr:cNvSpPr>
          <a:spLocks/>
        </xdr:cNvSpPr>
      </xdr:nvSpPr>
      <xdr:spPr>
        <a:xfrm>
          <a:off x="4914900" y="1933575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9" name="Line 6"/>
        <xdr:cNvSpPr>
          <a:spLocks/>
        </xdr:cNvSpPr>
      </xdr:nvSpPr>
      <xdr:spPr>
        <a:xfrm>
          <a:off x="3238500" y="20097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76200</xdr:rowOff>
    </xdr:from>
    <xdr:to>
      <xdr:col>7</xdr:col>
      <xdr:colOff>0</xdr:colOff>
      <xdr:row>18</xdr:row>
      <xdr:rowOff>76200</xdr:rowOff>
    </xdr:to>
    <xdr:sp>
      <xdr:nvSpPr>
        <xdr:cNvPr id="10" name="Line 7"/>
        <xdr:cNvSpPr>
          <a:spLocks/>
        </xdr:cNvSpPr>
      </xdr:nvSpPr>
      <xdr:spPr>
        <a:xfrm flipV="1">
          <a:off x="3028950" y="2009775"/>
          <a:ext cx="209550" cy="1552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52400" cy="161925"/>
    <xdr:sp>
      <xdr:nvSpPr>
        <xdr:cNvPr id="11" name="Triangle 42"/>
        <xdr:cNvSpPr>
          <a:spLocks/>
        </xdr:cNvSpPr>
      </xdr:nvSpPr>
      <xdr:spPr>
        <a:xfrm rot="16200000">
          <a:off x="4914900" y="523875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9525</xdr:colOff>
      <xdr:row>27</xdr:row>
      <xdr:rowOff>76200</xdr:rowOff>
    </xdr:from>
    <xdr:to>
      <xdr:col>17</xdr:col>
      <xdr:colOff>0</xdr:colOff>
      <xdr:row>27</xdr:row>
      <xdr:rowOff>76200</xdr:rowOff>
    </xdr:to>
    <xdr:sp>
      <xdr:nvSpPr>
        <xdr:cNvPr id="12" name="Line 8"/>
        <xdr:cNvSpPr>
          <a:spLocks/>
        </xdr:cNvSpPr>
      </xdr:nvSpPr>
      <xdr:spPr>
        <a:xfrm>
          <a:off x="5067300" y="5314950"/>
          <a:ext cx="39243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76200</xdr:rowOff>
    </xdr:from>
    <xdr:to>
      <xdr:col>9</xdr:col>
      <xdr:colOff>0</xdr:colOff>
      <xdr:row>27</xdr:row>
      <xdr:rowOff>76200</xdr:rowOff>
    </xdr:to>
    <xdr:sp>
      <xdr:nvSpPr>
        <xdr:cNvPr id="13" name="Line 9"/>
        <xdr:cNvSpPr>
          <a:spLocks/>
        </xdr:cNvSpPr>
      </xdr:nvSpPr>
      <xdr:spPr>
        <a:xfrm>
          <a:off x="3238500" y="53149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76200</xdr:rowOff>
    </xdr:from>
    <xdr:to>
      <xdr:col>7</xdr:col>
      <xdr:colOff>0</xdr:colOff>
      <xdr:row>27</xdr:row>
      <xdr:rowOff>76200</xdr:rowOff>
    </xdr:to>
    <xdr:sp>
      <xdr:nvSpPr>
        <xdr:cNvPr id="14" name="Line 10"/>
        <xdr:cNvSpPr>
          <a:spLocks/>
        </xdr:cNvSpPr>
      </xdr:nvSpPr>
      <xdr:spPr>
        <a:xfrm>
          <a:off x="3028950" y="3562350"/>
          <a:ext cx="209550" cy="1752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2</xdr:row>
      <xdr:rowOff>0</xdr:rowOff>
    </xdr:from>
    <xdr:ext cx="152400" cy="161925"/>
    <xdr:sp>
      <xdr:nvSpPr>
        <xdr:cNvPr id="15" name="Triangle 43"/>
        <xdr:cNvSpPr>
          <a:spLocks/>
        </xdr:cNvSpPr>
      </xdr:nvSpPr>
      <xdr:spPr>
        <a:xfrm rot="16200000">
          <a:off x="6953250" y="3810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14</xdr:col>
      <xdr:colOff>9525</xdr:colOff>
      <xdr:row>2</xdr:row>
      <xdr:rowOff>76200</xdr:rowOff>
    </xdr:from>
    <xdr:to>
      <xdr:col>17</xdr:col>
      <xdr:colOff>0</xdr:colOff>
      <xdr:row>2</xdr:row>
      <xdr:rowOff>76200</xdr:rowOff>
    </xdr:to>
    <xdr:sp>
      <xdr:nvSpPr>
        <xdr:cNvPr id="16" name="Line 11"/>
        <xdr:cNvSpPr>
          <a:spLocks/>
        </xdr:cNvSpPr>
      </xdr:nvSpPr>
      <xdr:spPr>
        <a:xfrm>
          <a:off x="7105650" y="457200"/>
          <a:ext cx="1885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13</xdr:col>
      <xdr:colOff>0</xdr:colOff>
      <xdr:row>2</xdr:row>
      <xdr:rowOff>76200</xdr:rowOff>
    </xdr:to>
    <xdr:sp>
      <xdr:nvSpPr>
        <xdr:cNvPr id="17" name="Line 12"/>
        <xdr:cNvSpPr>
          <a:spLocks/>
        </xdr:cNvSpPr>
      </xdr:nvSpPr>
      <xdr:spPr>
        <a:xfrm>
          <a:off x="5276850" y="4572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76200</xdr:rowOff>
    </xdr:from>
    <xdr:to>
      <xdr:col>11</xdr:col>
      <xdr:colOff>0</xdr:colOff>
      <xdr:row>10</xdr:row>
      <xdr:rowOff>76200</xdr:rowOff>
    </xdr:to>
    <xdr:sp>
      <xdr:nvSpPr>
        <xdr:cNvPr id="18" name="Line 13"/>
        <xdr:cNvSpPr>
          <a:spLocks/>
        </xdr:cNvSpPr>
      </xdr:nvSpPr>
      <xdr:spPr>
        <a:xfrm flipV="1">
          <a:off x="5067300" y="457200"/>
          <a:ext cx="209550" cy="1552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9</xdr:row>
      <xdr:rowOff>0</xdr:rowOff>
    </xdr:from>
    <xdr:ext cx="152400" cy="161925"/>
    <xdr:sp>
      <xdr:nvSpPr>
        <xdr:cNvPr id="19" name="Circle 44"/>
        <xdr:cNvSpPr>
          <a:spLocks/>
        </xdr:cNvSpPr>
      </xdr:nvSpPr>
      <xdr:spPr>
        <a:xfrm>
          <a:off x="6953250" y="1733550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9</xdr:row>
      <xdr:rowOff>76200</xdr:rowOff>
    </xdr:from>
    <xdr:to>
      <xdr:col>13</xdr:col>
      <xdr:colOff>0</xdr:colOff>
      <xdr:row>9</xdr:row>
      <xdr:rowOff>76200</xdr:rowOff>
    </xdr:to>
    <xdr:sp>
      <xdr:nvSpPr>
        <xdr:cNvPr id="20" name="Line 14"/>
        <xdr:cNvSpPr>
          <a:spLocks/>
        </xdr:cNvSpPr>
      </xdr:nvSpPr>
      <xdr:spPr>
        <a:xfrm>
          <a:off x="5276850" y="18097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76200</xdr:rowOff>
    </xdr:from>
    <xdr:to>
      <xdr:col>11</xdr:col>
      <xdr:colOff>0</xdr:colOff>
      <xdr:row>10</xdr:row>
      <xdr:rowOff>76200</xdr:rowOff>
    </xdr:to>
    <xdr:sp>
      <xdr:nvSpPr>
        <xdr:cNvPr id="21" name="Line 15"/>
        <xdr:cNvSpPr>
          <a:spLocks/>
        </xdr:cNvSpPr>
      </xdr:nvSpPr>
      <xdr:spPr>
        <a:xfrm flipV="1">
          <a:off x="5067300" y="1809750"/>
          <a:ext cx="2095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19</xdr:row>
      <xdr:rowOff>0</xdr:rowOff>
    </xdr:from>
    <xdr:ext cx="152400" cy="161925"/>
    <xdr:sp>
      <xdr:nvSpPr>
        <xdr:cNvPr id="22" name="Circle 45"/>
        <xdr:cNvSpPr>
          <a:spLocks/>
        </xdr:cNvSpPr>
      </xdr:nvSpPr>
      <xdr:spPr>
        <a:xfrm>
          <a:off x="6953250" y="3686175"/>
          <a:ext cx="152400" cy="161925"/>
        </a:xfrm>
        <a:prstGeom prst="ellips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19</xdr:row>
      <xdr:rowOff>76200</xdr:rowOff>
    </xdr:from>
    <xdr:to>
      <xdr:col>13</xdr:col>
      <xdr:colOff>0</xdr:colOff>
      <xdr:row>19</xdr:row>
      <xdr:rowOff>76200</xdr:rowOff>
    </xdr:to>
    <xdr:sp>
      <xdr:nvSpPr>
        <xdr:cNvPr id="23" name="Line 16"/>
        <xdr:cNvSpPr>
          <a:spLocks/>
        </xdr:cNvSpPr>
      </xdr:nvSpPr>
      <xdr:spPr>
        <a:xfrm>
          <a:off x="5276850" y="37623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76200</xdr:rowOff>
    </xdr:from>
    <xdr:to>
      <xdr:col>11</xdr:col>
      <xdr:colOff>0</xdr:colOff>
      <xdr:row>19</xdr:row>
      <xdr:rowOff>76200</xdr:rowOff>
    </xdr:to>
    <xdr:sp>
      <xdr:nvSpPr>
        <xdr:cNvPr id="24" name="Line 17"/>
        <xdr:cNvSpPr>
          <a:spLocks/>
        </xdr:cNvSpPr>
      </xdr:nvSpPr>
      <xdr:spPr>
        <a:xfrm>
          <a:off x="5067300" y="2009775"/>
          <a:ext cx="209550" cy="1752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7</xdr:row>
      <xdr:rowOff>0</xdr:rowOff>
    </xdr:from>
    <xdr:ext cx="152400" cy="161925"/>
    <xdr:sp>
      <xdr:nvSpPr>
        <xdr:cNvPr id="25" name="Triangle 46"/>
        <xdr:cNvSpPr>
          <a:spLocks/>
        </xdr:cNvSpPr>
      </xdr:nvSpPr>
      <xdr:spPr>
        <a:xfrm rot="16200000">
          <a:off x="8991600" y="13430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>
      <xdr:nvSpPr>
        <xdr:cNvPr id="26" name="Line 18"/>
        <xdr:cNvSpPr>
          <a:spLocks/>
        </xdr:cNvSpPr>
      </xdr:nvSpPr>
      <xdr:spPr>
        <a:xfrm>
          <a:off x="7315200" y="14192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76200</xdr:rowOff>
    </xdr:from>
    <xdr:to>
      <xdr:col>15</xdr:col>
      <xdr:colOff>0</xdr:colOff>
      <xdr:row>9</xdr:row>
      <xdr:rowOff>76200</xdr:rowOff>
    </xdr:to>
    <xdr:sp>
      <xdr:nvSpPr>
        <xdr:cNvPr id="27" name="Line 19"/>
        <xdr:cNvSpPr>
          <a:spLocks/>
        </xdr:cNvSpPr>
      </xdr:nvSpPr>
      <xdr:spPr>
        <a:xfrm flipV="1">
          <a:off x="7105650" y="1419225"/>
          <a:ext cx="2095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12</xdr:row>
      <xdr:rowOff>0</xdr:rowOff>
    </xdr:from>
    <xdr:ext cx="152400" cy="161925"/>
    <xdr:sp>
      <xdr:nvSpPr>
        <xdr:cNvPr id="28" name="Triangle 47"/>
        <xdr:cNvSpPr>
          <a:spLocks/>
        </xdr:cNvSpPr>
      </xdr:nvSpPr>
      <xdr:spPr>
        <a:xfrm rot="16200000">
          <a:off x="8991600" y="23241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>
      <xdr:nvSpPr>
        <xdr:cNvPr id="29" name="Line 20"/>
        <xdr:cNvSpPr>
          <a:spLocks/>
        </xdr:cNvSpPr>
      </xdr:nvSpPr>
      <xdr:spPr>
        <a:xfrm>
          <a:off x="7315200" y="24003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76200</xdr:rowOff>
    </xdr:from>
    <xdr:to>
      <xdr:col>15</xdr:col>
      <xdr:colOff>0</xdr:colOff>
      <xdr:row>12</xdr:row>
      <xdr:rowOff>76200</xdr:rowOff>
    </xdr:to>
    <xdr:sp>
      <xdr:nvSpPr>
        <xdr:cNvPr id="30" name="Line 21"/>
        <xdr:cNvSpPr>
          <a:spLocks/>
        </xdr:cNvSpPr>
      </xdr:nvSpPr>
      <xdr:spPr>
        <a:xfrm>
          <a:off x="7105650" y="1809750"/>
          <a:ext cx="209550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17</xdr:row>
      <xdr:rowOff>0</xdr:rowOff>
    </xdr:from>
    <xdr:ext cx="152400" cy="161925"/>
    <xdr:sp>
      <xdr:nvSpPr>
        <xdr:cNvPr id="31" name="Triangle 48"/>
        <xdr:cNvSpPr>
          <a:spLocks/>
        </xdr:cNvSpPr>
      </xdr:nvSpPr>
      <xdr:spPr>
        <a:xfrm rot="16200000">
          <a:off x="8991600" y="3286125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>
      <xdr:nvSpPr>
        <xdr:cNvPr id="32" name="Line 22"/>
        <xdr:cNvSpPr>
          <a:spLocks/>
        </xdr:cNvSpPr>
      </xdr:nvSpPr>
      <xdr:spPr>
        <a:xfrm>
          <a:off x="7315200" y="33623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76200</xdr:rowOff>
    </xdr:from>
    <xdr:to>
      <xdr:col>15</xdr:col>
      <xdr:colOff>0</xdr:colOff>
      <xdr:row>19</xdr:row>
      <xdr:rowOff>76200</xdr:rowOff>
    </xdr:to>
    <xdr:sp>
      <xdr:nvSpPr>
        <xdr:cNvPr id="33" name="Line 23"/>
        <xdr:cNvSpPr>
          <a:spLocks/>
        </xdr:cNvSpPr>
      </xdr:nvSpPr>
      <xdr:spPr>
        <a:xfrm flipV="1">
          <a:off x="7105650" y="3362325"/>
          <a:ext cx="20955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22</xdr:row>
      <xdr:rowOff>0</xdr:rowOff>
    </xdr:from>
    <xdr:ext cx="152400" cy="161925"/>
    <xdr:sp>
      <xdr:nvSpPr>
        <xdr:cNvPr id="34" name="Triangle 49"/>
        <xdr:cNvSpPr>
          <a:spLocks/>
        </xdr:cNvSpPr>
      </xdr:nvSpPr>
      <xdr:spPr>
        <a:xfrm rot="16200000">
          <a:off x="8991600" y="4267200"/>
          <a:ext cx="152400" cy="161925"/>
        </a:xfrm>
        <a:prstGeom prst="triangle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>
      <xdr:nvSpPr>
        <xdr:cNvPr id="35" name="Line 24"/>
        <xdr:cNvSpPr>
          <a:spLocks/>
        </xdr:cNvSpPr>
      </xdr:nvSpPr>
      <xdr:spPr>
        <a:xfrm>
          <a:off x="7315200" y="43434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76200</xdr:rowOff>
    </xdr:from>
    <xdr:to>
      <xdr:col>15</xdr:col>
      <xdr:colOff>0</xdr:colOff>
      <xdr:row>22</xdr:row>
      <xdr:rowOff>76200</xdr:rowOff>
    </xdr:to>
    <xdr:sp>
      <xdr:nvSpPr>
        <xdr:cNvPr id="36" name="Line 25"/>
        <xdr:cNvSpPr>
          <a:spLocks/>
        </xdr:cNvSpPr>
      </xdr:nvSpPr>
      <xdr:spPr>
        <a:xfrm>
          <a:off x="7105650" y="3762375"/>
          <a:ext cx="20955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52400" cy="161925"/>
    <xdr:sp>
      <xdr:nvSpPr>
        <xdr:cNvPr id="37" name="Square 50"/>
        <xdr:cNvSpPr>
          <a:spLocks/>
        </xdr:cNvSpPr>
      </xdr:nvSpPr>
      <xdr:spPr>
        <a:xfrm>
          <a:off x="838200" y="4848225"/>
          <a:ext cx="152400" cy="1619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76200</xdr:rowOff>
    </xdr:from>
    <xdr:to>
      <xdr:col>1</xdr:col>
      <xdr:colOff>0</xdr:colOff>
      <xdr:row>25</xdr:row>
      <xdr:rowOff>76200</xdr:rowOff>
    </xdr:to>
    <xdr:sp>
      <xdr:nvSpPr>
        <xdr:cNvPr id="38" name="Line 26"/>
        <xdr:cNvSpPr>
          <a:spLocks/>
        </xdr:cNvSpPr>
      </xdr:nvSpPr>
      <xdr:spPr>
        <a:xfrm>
          <a:off x="0" y="4924425"/>
          <a:ext cx="838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581025</xdr:colOff>
      <xdr:row>1</xdr:row>
      <xdr:rowOff>114300</xdr:rowOff>
    </xdr:from>
    <xdr:to>
      <xdr:col>35</xdr:col>
      <xdr:colOff>828675</xdr:colOff>
      <xdr:row>30</xdr:row>
      <xdr:rowOff>104775</xdr:rowOff>
    </xdr:to>
    <xdr:graphicFrame>
      <xdr:nvGraphicFramePr>
        <xdr:cNvPr id="39" name="Chart 40"/>
        <xdr:cNvGraphicFramePr/>
      </xdr:nvGraphicFramePr>
      <xdr:xfrm>
        <a:off x="17316450" y="304800"/>
        <a:ext cx="69532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V1012"/>
  <sheetViews>
    <sheetView tabSelected="1" workbookViewId="0" topLeftCell="A1">
      <selection activeCell="A1" sqref="A1"/>
    </sheetView>
  </sheetViews>
  <sheetFormatPr defaultColWidth="11.00390625" defaultRowHeight="15.75"/>
  <cols>
    <col min="2" max="2" width="1.875" style="0" customWidth="1"/>
    <col min="3" max="3" width="2.875" style="0" customWidth="1"/>
    <col min="6" max="6" width="1.875" style="0" customWidth="1"/>
    <col min="7" max="7" width="2.875" style="0" customWidth="1"/>
    <col min="10" max="10" width="1.875" style="0" customWidth="1"/>
    <col min="11" max="11" width="2.875" style="0" customWidth="1"/>
    <col min="14" max="14" width="1.875" style="0" customWidth="1"/>
    <col min="15" max="15" width="2.875" style="0" customWidth="1"/>
    <col min="18" max="18" width="1.875" style="0" customWidth="1"/>
  </cols>
  <sheetData>
    <row r="2" ht="15">
      <c r="L2" t="s">
        <v>23</v>
      </c>
    </row>
    <row r="3" ht="15.75">
      <c r="S3">
        <f>SUM(L4,H12,D20)</f>
        <v>80000</v>
      </c>
    </row>
    <row r="4" spans="12:13" ht="15">
      <c r="L4" s="1">
        <v>-120000</v>
      </c>
      <c r="M4">
        <f>S3</f>
        <v>80000</v>
      </c>
    </row>
    <row r="6" ht="15">
      <c r="P6" s="1">
        <v>0.5</v>
      </c>
    </row>
    <row r="7" ht="15">
      <c r="P7" t="s">
        <v>29</v>
      </c>
    </row>
    <row r="8" ht="15.75">
      <c r="S8">
        <f>SUM(P9,L11,H12,D20)</f>
        <v>150000</v>
      </c>
    </row>
    <row r="9" spans="8:17" ht="15">
      <c r="H9" s="1">
        <v>0.5</v>
      </c>
      <c r="L9" t="s">
        <v>24</v>
      </c>
      <c r="P9" s="1">
        <v>0</v>
      </c>
      <c r="Q9">
        <f>S8</f>
        <v>150000</v>
      </c>
    </row>
    <row r="10" ht="15.75">
      <c r="H10" t="s">
        <v>20</v>
      </c>
    </row>
    <row r="11" spans="10:16" ht="15.75">
      <c r="J11">
        <f>IF(I12=M4,1,IF(I12=M11,2,IF(I12=M21,3)))</f>
        <v>2</v>
      </c>
      <c r="L11" s="1">
        <v>-50000</v>
      </c>
      <c r="M11">
        <f>IF(ABS(1-SUM(P6,P11))&lt;=0.00001,SUM(P6*Q9,P11*Q14),NA())</f>
        <v>90000</v>
      </c>
      <c r="P11" s="1">
        <v>0.5</v>
      </c>
    </row>
    <row r="12" spans="8:16" ht="15">
      <c r="H12" s="1">
        <v>250000</v>
      </c>
      <c r="I12">
        <f>MAX(M4,M11,M21)</f>
        <v>90000</v>
      </c>
      <c r="P12" t="s">
        <v>26</v>
      </c>
    </row>
    <row r="13" ht="15.75">
      <c r="S13">
        <f>SUM(P14,L11,H12,D20)</f>
        <v>30000</v>
      </c>
    </row>
    <row r="14" spans="16:17" ht="15">
      <c r="P14" s="1">
        <v>-120000</v>
      </c>
      <c r="Q14">
        <f>S13</f>
        <v>30000</v>
      </c>
    </row>
    <row r="16" ht="15">
      <c r="P16" s="1">
        <v>0.7</v>
      </c>
    </row>
    <row r="17" ht="15">
      <c r="P17" t="s">
        <v>27</v>
      </c>
    </row>
    <row r="18" spans="4:19" ht="15.75">
      <c r="D18" t="s">
        <v>19</v>
      </c>
      <c r="S18">
        <f>SUM(P19,L21,H12,D20)</f>
        <v>120000</v>
      </c>
    </row>
    <row r="19" spans="12:17" ht="15.75">
      <c r="L19" t="s">
        <v>25</v>
      </c>
      <c r="P19" s="1">
        <v>0</v>
      </c>
      <c r="Q19">
        <f>S18</f>
        <v>120000</v>
      </c>
    </row>
    <row r="20" spans="4:5" ht="15.75">
      <c r="D20" s="1">
        <v>-50000</v>
      </c>
      <c r="E20">
        <f>IF(ABS(1-SUM(H9,H26))&lt;=0.00001,SUM(H9*I12,H26*I29),NA())</f>
        <v>20000</v>
      </c>
    </row>
    <row r="21" spans="12:16" ht="15">
      <c r="L21" s="1">
        <v>-80000</v>
      </c>
      <c r="M21">
        <f>IF(ABS(1-SUM(P16,P21))&lt;=0.00001,SUM(P16*Q19,P21*Q24),NA())</f>
        <v>84000</v>
      </c>
      <c r="P21" s="1">
        <v>0.3</v>
      </c>
    </row>
    <row r="22" ht="15">
      <c r="P22" t="s">
        <v>28</v>
      </c>
    </row>
    <row r="23" ht="15.75">
      <c r="S23">
        <f>SUM(P24,L21,H12,D20)</f>
        <v>0</v>
      </c>
    </row>
    <row r="24" spans="16:17" ht="15">
      <c r="P24" s="1">
        <v>-120000</v>
      </c>
      <c r="Q24">
        <f>S23</f>
        <v>0</v>
      </c>
    </row>
    <row r="25" ht="15">
      <c r="A25" s="2"/>
    </row>
    <row r="26" spans="2:8" ht="15.75">
      <c r="B26">
        <f>IF(A27=E20,1,IF(A27=E34,2))</f>
        <v>1</v>
      </c>
      <c r="H26" s="1">
        <v>0.5</v>
      </c>
    </row>
    <row r="27" spans="1:8" ht="15">
      <c r="A27">
        <f>MAX(E20,E34)</f>
        <v>20000</v>
      </c>
      <c r="H27" t="s">
        <v>21</v>
      </c>
    </row>
    <row r="28" ht="15.75">
      <c r="S28">
        <f>SUM(H29,D20)</f>
        <v>-50000</v>
      </c>
    </row>
    <row r="29" spans="8:9" ht="15">
      <c r="H29" s="1">
        <v>0</v>
      </c>
      <c r="I29">
        <f>S28</f>
        <v>-50000</v>
      </c>
    </row>
    <row r="32" ht="15">
      <c r="D32" t="s">
        <v>22</v>
      </c>
    </row>
    <row r="33" ht="15.75">
      <c r="S33">
        <f>SUM(D34)</f>
        <v>0</v>
      </c>
    </row>
    <row r="34" spans="4:5" ht="15">
      <c r="D34" s="1">
        <v>0</v>
      </c>
      <c r="E34">
        <f>S33</f>
        <v>0</v>
      </c>
    </row>
    <row r="1000" spans="190:204" ht="1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2</v>
      </c>
      <c r="GO1001">
        <v>1</v>
      </c>
      <c r="GP1001">
        <v>2</v>
      </c>
      <c r="GQ1001">
        <v>0</v>
      </c>
      <c r="GR1001">
        <v>0</v>
      </c>
      <c r="GS1001">
        <v>0</v>
      </c>
      <c r="GT1001">
        <v>25</v>
      </c>
      <c r="GU1001">
        <v>1</v>
      </c>
      <c r="GV1001" t="b">
        <v>1</v>
      </c>
    </row>
    <row r="1002" spans="190:204" ht="15">
      <c r="GH1002">
        <v>1</v>
      </c>
      <c r="GK1002">
        <v>0</v>
      </c>
      <c r="GL1002">
        <v>0</v>
      </c>
      <c r="GM1002" t="s">
        <v>18</v>
      </c>
      <c r="GN1002">
        <v>2</v>
      </c>
      <c r="GO1002">
        <v>3</v>
      </c>
      <c r="GP1002">
        <v>4</v>
      </c>
      <c r="GQ1002">
        <v>0</v>
      </c>
      <c r="GR1002">
        <v>0</v>
      </c>
      <c r="GS1002">
        <v>0</v>
      </c>
      <c r="GT1002">
        <v>18</v>
      </c>
      <c r="GU1002">
        <v>5</v>
      </c>
      <c r="GV1002" t="b">
        <v>1</v>
      </c>
    </row>
    <row r="1003" spans="190:204" ht="15">
      <c r="GH1003">
        <v>2</v>
      </c>
      <c r="GK1003">
        <v>0</v>
      </c>
      <c r="GL1003">
        <v>0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32</v>
      </c>
      <c r="GU1003">
        <v>5</v>
      </c>
      <c r="GV1003" t="b">
        <v>1</v>
      </c>
    </row>
    <row r="1004" spans="190:204" ht="15">
      <c r="GH1004">
        <v>3</v>
      </c>
      <c r="GL1004">
        <v>1</v>
      </c>
      <c r="GM1004" t="s">
        <v>16</v>
      </c>
      <c r="GN1004">
        <v>3</v>
      </c>
      <c r="GO1004">
        <v>5</v>
      </c>
      <c r="GP1004">
        <v>6</v>
      </c>
      <c r="GQ1004">
        <v>7</v>
      </c>
      <c r="GR1004">
        <v>0</v>
      </c>
      <c r="GS1004">
        <v>0</v>
      </c>
      <c r="GT1004">
        <v>10</v>
      </c>
      <c r="GU1004">
        <v>9</v>
      </c>
      <c r="GV1004" t="b">
        <v>1</v>
      </c>
    </row>
    <row r="1005" spans="190:204" ht="15"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27</v>
      </c>
      <c r="GU1005">
        <v>9</v>
      </c>
      <c r="GV1005" t="b">
        <v>1</v>
      </c>
    </row>
    <row r="1006" spans="190:204" ht="15">
      <c r="GH1006">
        <v>5</v>
      </c>
      <c r="GK1006">
        <v>0</v>
      </c>
      <c r="GL1006">
        <v>3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</v>
      </c>
      <c r="GU1006">
        <v>13</v>
      </c>
      <c r="GV1006" t="b">
        <v>1</v>
      </c>
    </row>
    <row r="1007" spans="190:204" ht="15">
      <c r="GH1007">
        <v>6</v>
      </c>
      <c r="GK1007">
        <v>0</v>
      </c>
      <c r="GL1007">
        <v>3</v>
      </c>
      <c r="GM1007" t="s">
        <v>18</v>
      </c>
      <c r="GN1007">
        <v>2</v>
      </c>
      <c r="GO1007">
        <v>8</v>
      </c>
      <c r="GP1007">
        <v>9</v>
      </c>
      <c r="GQ1007">
        <v>0</v>
      </c>
      <c r="GR1007">
        <v>0</v>
      </c>
      <c r="GS1007">
        <v>0</v>
      </c>
      <c r="GT1007">
        <v>9</v>
      </c>
      <c r="GU1007">
        <v>13</v>
      </c>
      <c r="GV1007" t="b">
        <v>1</v>
      </c>
    </row>
    <row r="1008" spans="190:204" ht="15">
      <c r="GH1008">
        <v>7</v>
      </c>
      <c r="GK1008">
        <v>0</v>
      </c>
      <c r="GL1008">
        <v>3</v>
      </c>
      <c r="GM1008" t="s">
        <v>18</v>
      </c>
      <c r="GN1008">
        <v>2</v>
      </c>
      <c r="GO1008">
        <v>10</v>
      </c>
      <c r="GP1008">
        <v>11</v>
      </c>
      <c r="GQ1008">
        <v>0</v>
      </c>
      <c r="GR1008">
        <v>0</v>
      </c>
      <c r="GS1008">
        <v>0</v>
      </c>
      <c r="GT1008">
        <v>19</v>
      </c>
      <c r="GU1008">
        <v>13</v>
      </c>
      <c r="GV1008" t="b">
        <v>1</v>
      </c>
    </row>
    <row r="1009" spans="190:204" ht="15">
      <c r="GH1009">
        <v>8</v>
      </c>
      <c r="GL1009">
        <v>6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7</v>
      </c>
      <c r="GU1009">
        <v>17</v>
      </c>
      <c r="GV1009" t="b">
        <v>1</v>
      </c>
    </row>
    <row r="1010" spans="190:204" ht="15">
      <c r="GH1010">
        <v>9</v>
      </c>
      <c r="GL1010">
        <v>6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12</v>
      </c>
      <c r="GU1010">
        <v>17</v>
      </c>
      <c r="GV1010" t="b">
        <v>1</v>
      </c>
    </row>
    <row r="1011" spans="190:204" ht="15">
      <c r="GH1011">
        <v>10</v>
      </c>
      <c r="GL1011">
        <v>7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17</v>
      </c>
      <c r="GU1011">
        <v>17</v>
      </c>
      <c r="GV1011" t="b">
        <v>1</v>
      </c>
    </row>
    <row r="1012" spans="190:204" ht="15">
      <c r="GH1012">
        <v>11</v>
      </c>
      <c r="GL1012">
        <v>7</v>
      </c>
      <c r="GM1012" t="s">
        <v>17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22</v>
      </c>
      <c r="GU1012">
        <v>17</v>
      </c>
      <c r="GV1012" t="b">
        <v>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V1012"/>
  <sheetViews>
    <sheetView workbookViewId="0" topLeftCell="A1">
      <selection activeCell="A1" sqref="A1"/>
    </sheetView>
  </sheetViews>
  <sheetFormatPr defaultColWidth="11.00390625" defaultRowHeight="15.75"/>
  <cols>
    <col min="2" max="2" width="1.875" style="0" customWidth="1"/>
    <col min="3" max="3" width="2.875" style="0" customWidth="1"/>
    <col min="4" max="4" width="11.00390625" style="0" bestFit="1" customWidth="1"/>
    <col min="6" max="6" width="1.875" style="0" customWidth="1"/>
    <col min="7" max="7" width="2.875" style="0" customWidth="1"/>
    <col min="8" max="8" width="11.375" style="0" bestFit="1" customWidth="1"/>
    <col min="9" max="9" width="11.00390625" style="0" bestFit="1" customWidth="1"/>
    <col min="10" max="10" width="1.875" style="0" customWidth="1"/>
    <col min="11" max="11" width="2.875" style="0" customWidth="1"/>
    <col min="12" max="12" width="12.00390625" style="0" bestFit="1" customWidth="1"/>
    <col min="14" max="14" width="1.875" style="0" customWidth="1"/>
    <col min="15" max="15" width="2.875" style="0" customWidth="1"/>
    <col min="16" max="16" width="12.00390625" style="0" bestFit="1" customWidth="1"/>
    <col min="17" max="17" width="11.375" style="0" bestFit="1" customWidth="1"/>
    <col min="18" max="18" width="1.875" style="0" customWidth="1"/>
    <col min="19" max="19" width="11.375" style="4" bestFit="1" customWidth="1"/>
  </cols>
  <sheetData>
    <row r="2" ht="15">
      <c r="L2" t="s">
        <v>23</v>
      </c>
    </row>
    <row r="3" ht="15.75">
      <c r="S3" s="4">
        <f>SUM(L4,H12,D20)</f>
        <v>80000</v>
      </c>
    </row>
    <row r="4" spans="12:13" ht="15">
      <c r="L4" s="3">
        <v>-120000</v>
      </c>
      <c r="M4" s="4">
        <f>S3</f>
        <v>80000</v>
      </c>
    </row>
    <row r="6" ht="15">
      <c r="P6" s="1">
        <v>0.5</v>
      </c>
    </row>
    <row r="7" ht="15">
      <c r="P7" t="s">
        <v>29</v>
      </c>
    </row>
    <row r="8" ht="15.75">
      <c r="S8" s="4">
        <f>SUM(P9,L11,H12,D20)</f>
        <v>150000</v>
      </c>
    </row>
    <row r="9" spans="8:17" ht="15">
      <c r="H9" s="1">
        <v>0.5</v>
      </c>
      <c r="L9" t="s">
        <v>24</v>
      </c>
      <c r="P9" s="3">
        <v>0</v>
      </c>
      <c r="Q9" s="4">
        <f>S8</f>
        <v>150000</v>
      </c>
    </row>
    <row r="10" ht="15.75">
      <c r="H10" t="s">
        <v>20</v>
      </c>
    </row>
    <row r="11" spans="10:16" ht="15.75">
      <c r="J11">
        <f>IF(I12=M4,1,IF(I12=M11,2,IF(I12=M21,3)))</f>
        <v>2</v>
      </c>
      <c r="L11" s="3">
        <v>-50000</v>
      </c>
      <c r="M11" s="4">
        <f>IF(ABS(1-SUM(P6,P11))&lt;=0.00001,SUM(P6*Q9,P11*Q14),NA())</f>
        <v>90000</v>
      </c>
      <c r="P11" s="1">
        <v>0.5</v>
      </c>
    </row>
    <row r="12" spans="8:16" ht="15">
      <c r="H12" s="3">
        <v>250000</v>
      </c>
      <c r="I12" s="4">
        <f>MAX(M4,M11,M21)</f>
        <v>90000</v>
      </c>
      <c r="P12" t="s">
        <v>26</v>
      </c>
    </row>
    <row r="13" ht="15.75">
      <c r="S13" s="4">
        <f>SUM(P14,L11,H12,D20)</f>
        <v>30000</v>
      </c>
    </row>
    <row r="14" spans="16:17" ht="15">
      <c r="P14" s="3">
        <v>-120000</v>
      </c>
      <c r="Q14" s="4">
        <f>S13</f>
        <v>30000</v>
      </c>
    </row>
    <row r="16" ht="15">
      <c r="P16" s="1">
        <v>0.7</v>
      </c>
    </row>
    <row r="17" ht="15">
      <c r="P17" t="s">
        <v>27</v>
      </c>
    </row>
    <row r="18" spans="4:19" ht="15.75">
      <c r="D18" t="s">
        <v>19</v>
      </c>
      <c r="S18" s="4">
        <f>SUM(P19,L21,H12,D20)</f>
        <v>120000</v>
      </c>
    </row>
    <row r="19" spans="12:17" ht="15.75">
      <c r="L19" t="s">
        <v>25</v>
      </c>
      <c r="P19" s="3">
        <v>0</v>
      </c>
      <c r="Q19" s="4">
        <f>S18</f>
        <v>120000</v>
      </c>
    </row>
    <row r="20" spans="4:5" ht="15.75">
      <c r="D20" s="3">
        <v>-50000</v>
      </c>
      <c r="E20" s="4">
        <f>IF(ABS(1-SUM(H9,H26))&lt;=0.00001,SUM(H9*I12,H26*I29),NA())</f>
        <v>20000</v>
      </c>
    </row>
    <row r="21" spans="12:16" ht="15">
      <c r="L21" s="3">
        <v>-80000</v>
      </c>
      <c r="M21" s="4">
        <f>IF(ABS(1-SUM(P16,P21))&lt;=0.00001,SUM(P16*Q19,P21*Q24),NA())</f>
        <v>84000</v>
      </c>
      <c r="P21" s="1">
        <v>0.3</v>
      </c>
    </row>
    <row r="22" ht="15">
      <c r="P22" t="s">
        <v>28</v>
      </c>
    </row>
    <row r="23" ht="15.75">
      <c r="S23" s="4">
        <f>SUM(P24,L21,H12,D20)</f>
        <v>0</v>
      </c>
    </row>
    <row r="24" spans="16:17" ht="15">
      <c r="P24" s="3">
        <v>-120000</v>
      </c>
      <c r="Q24" s="4">
        <f>S23</f>
        <v>0</v>
      </c>
    </row>
    <row r="25" ht="15">
      <c r="A25" s="2"/>
    </row>
    <row r="26" spans="2:8" ht="15.75">
      <c r="B26">
        <f>IF(A27=E20,1,IF(A27=E34,2))</f>
        <v>1</v>
      </c>
      <c r="H26" s="1">
        <v>0.5</v>
      </c>
    </row>
    <row r="27" spans="1:8" ht="15">
      <c r="A27" s="4">
        <f>MAX(E20,E34)</f>
        <v>20000</v>
      </c>
      <c r="H27" t="s">
        <v>21</v>
      </c>
    </row>
    <row r="28" ht="15.75">
      <c r="S28" s="4">
        <f>SUM(H29,D20)</f>
        <v>-50000</v>
      </c>
    </row>
    <row r="29" spans="8:9" ht="15">
      <c r="H29" s="3">
        <v>0</v>
      </c>
      <c r="I29" s="4">
        <f>S28</f>
        <v>-50000</v>
      </c>
    </row>
    <row r="32" ht="15">
      <c r="D32" t="s">
        <v>22</v>
      </c>
    </row>
    <row r="33" ht="15.75">
      <c r="S33" s="4">
        <f>SUM(D34)</f>
        <v>0</v>
      </c>
    </row>
    <row r="34" spans="4:5" ht="15">
      <c r="D34" s="3">
        <v>0</v>
      </c>
      <c r="E34" s="4">
        <f>S33</f>
        <v>0</v>
      </c>
    </row>
    <row r="1000" spans="190:204" ht="1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2</v>
      </c>
      <c r="GO1001">
        <v>1</v>
      </c>
      <c r="GP1001">
        <v>2</v>
      </c>
      <c r="GQ1001">
        <v>0</v>
      </c>
      <c r="GR1001">
        <v>0</v>
      </c>
      <c r="GS1001">
        <v>0</v>
      </c>
      <c r="GT1001">
        <v>25</v>
      </c>
      <c r="GU1001">
        <v>1</v>
      </c>
      <c r="GV1001" t="b">
        <v>1</v>
      </c>
    </row>
    <row r="1002" spans="190:204" ht="15">
      <c r="GH1002">
        <v>1</v>
      </c>
      <c r="GK1002">
        <v>0</v>
      </c>
      <c r="GL1002">
        <v>0</v>
      </c>
      <c r="GM1002" t="s">
        <v>18</v>
      </c>
      <c r="GN1002">
        <v>2</v>
      </c>
      <c r="GO1002">
        <v>3</v>
      </c>
      <c r="GP1002">
        <v>4</v>
      </c>
      <c r="GQ1002">
        <v>0</v>
      </c>
      <c r="GR1002">
        <v>0</v>
      </c>
      <c r="GS1002">
        <v>0</v>
      </c>
      <c r="GT1002">
        <v>18</v>
      </c>
      <c r="GU1002">
        <v>5</v>
      </c>
      <c r="GV1002" t="b">
        <v>1</v>
      </c>
    </row>
    <row r="1003" spans="190:204" ht="15">
      <c r="GH1003">
        <v>2</v>
      </c>
      <c r="GK1003">
        <v>0</v>
      </c>
      <c r="GL1003">
        <v>0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32</v>
      </c>
      <c r="GU1003">
        <v>5</v>
      </c>
      <c r="GV1003" t="b">
        <v>1</v>
      </c>
    </row>
    <row r="1004" spans="190:204" ht="15">
      <c r="GH1004">
        <v>3</v>
      </c>
      <c r="GL1004">
        <v>1</v>
      </c>
      <c r="GM1004" t="s">
        <v>16</v>
      </c>
      <c r="GN1004">
        <v>3</v>
      </c>
      <c r="GO1004">
        <v>5</v>
      </c>
      <c r="GP1004">
        <v>6</v>
      </c>
      <c r="GQ1004">
        <v>7</v>
      </c>
      <c r="GR1004">
        <v>0</v>
      </c>
      <c r="GS1004">
        <v>0</v>
      </c>
      <c r="GT1004">
        <v>10</v>
      </c>
      <c r="GU1004">
        <v>9</v>
      </c>
      <c r="GV1004" t="b">
        <v>1</v>
      </c>
    </row>
    <row r="1005" spans="190:204" ht="15"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27</v>
      </c>
      <c r="GU1005">
        <v>9</v>
      </c>
      <c r="GV1005" t="b">
        <v>1</v>
      </c>
    </row>
    <row r="1006" spans="190:204" ht="15">
      <c r="GH1006">
        <v>5</v>
      </c>
      <c r="GK1006">
        <v>0</v>
      </c>
      <c r="GL1006">
        <v>3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</v>
      </c>
      <c r="GU1006">
        <v>13</v>
      </c>
      <c r="GV1006" t="b">
        <v>1</v>
      </c>
    </row>
    <row r="1007" spans="190:204" ht="15">
      <c r="GH1007">
        <v>6</v>
      </c>
      <c r="GK1007">
        <v>0</v>
      </c>
      <c r="GL1007">
        <v>3</v>
      </c>
      <c r="GM1007" t="s">
        <v>18</v>
      </c>
      <c r="GN1007">
        <v>2</v>
      </c>
      <c r="GO1007">
        <v>8</v>
      </c>
      <c r="GP1007">
        <v>9</v>
      </c>
      <c r="GQ1007">
        <v>0</v>
      </c>
      <c r="GR1007">
        <v>0</v>
      </c>
      <c r="GS1007">
        <v>0</v>
      </c>
      <c r="GT1007">
        <v>9</v>
      </c>
      <c r="GU1007">
        <v>13</v>
      </c>
      <c r="GV1007" t="b">
        <v>1</v>
      </c>
    </row>
    <row r="1008" spans="190:204" ht="15">
      <c r="GH1008">
        <v>7</v>
      </c>
      <c r="GK1008">
        <v>0</v>
      </c>
      <c r="GL1008">
        <v>3</v>
      </c>
      <c r="GM1008" t="s">
        <v>18</v>
      </c>
      <c r="GN1008">
        <v>2</v>
      </c>
      <c r="GO1008">
        <v>10</v>
      </c>
      <c r="GP1008">
        <v>11</v>
      </c>
      <c r="GQ1008">
        <v>0</v>
      </c>
      <c r="GR1008">
        <v>0</v>
      </c>
      <c r="GS1008">
        <v>0</v>
      </c>
      <c r="GT1008">
        <v>19</v>
      </c>
      <c r="GU1008">
        <v>13</v>
      </c>
      <c r="GV1008" t="b">
        <v>1</v>
      </c>
    </row>
    <row r="1009" spans="190:204" ht="15">
      <c r="GH1009">
        <v>8</v>
      </c>
      <c r="GL1009">
        <v>6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7</v>
      </c>
      <c r="GU1009">
        <v>17</v>
      </c>
      <c r="GV1009" t="b">
        <v>1</v>
      </c>
    </row>
    <row r="1010" spans="190:204" ht="15">
      <c r="GH1010">
        <v>9</v>
      </c>
      <c r="GL1010">
        <v>6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12</v>
      </c>
      <c r="GU1010">
        <v>17</v>
      </c>
      <c r="GV1010" t="b">
        <v>1</v>
      </c>
    </row>
    <row r="1011" spans="190:204" ht="15">
      <c r="GH1011">
        <v>10</v>
      </c>
      <c r="GL1011">
        <v>7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17</v>
      </c>
      <c r="GU1011">
        <v>17</v>
      </c>
      <c r="GV1011" t="b">
        <v>1</v>
      </c>
    </row>
    <row r="1012" spans="190:204" ht="15">
      <c r="GH1012">
        <v>11</v>
      </c>
      <c r="GL1012">
        <v>7</v>
      </c>
      <c r="GM1012" t="s">
        <v>17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22</v>
      </c>
      <c r="GU1012">
        <v>17</v>
      </c>
      <c r="GV1012" t="b">
        <v>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1014"/>
  <sheetViews>
    <sheetView workbookViewId="0" topLeftCell="A1">
      <selection activeCell="A1" sqref="A1"/>
    </sheetView>
  </sheetViews>
  <sheetFormatPr defaultColWidth="11.00390625" defaultRowHeight="15.75"/>
  <cols>
    <col min="2" max="2" width="1.875" style="0" customWidth="1"/>
    <col min="3" max="3" width="2.875" style="0" customWidth="1"/>
    <col min="6" max="6" width="1.875" style="0" customWidth="1"/>
    <col min="7" max="7" width="2.875" style="0" customWidth="1"/>
    <col min="10" max="10" width="1.875" style="0" customWidth="1"/>
    <col min="11" max="11" width="2.875" style="0" customWidth="1"/>
    <col min="14" max="14" width="1.875" style="0" customWidth="1"/>
    <col min="15" max="15" width="2.875" style="0" customWidth="1"/>
    <col min="18" max="18" width="1.875" style="0" customWidth="1"/>
    <col min="19" max="19" width="2.875" style="4" customWidth="1"/>
    <col min="22" max="22" width="1.875" style="0" customWidth="1"/>
  </cols>
  <sheetData>
    <row r="1" ht="15">
      <c r="S1"/>
    </row>
    <row r="2" spans="12:19" ht="15">
      <c r="L2" t="s">
        <v>23</v>
      </c>
      <c r="S2"/>
    </row>
    <row r="3" spans="19:23" ht="15.75">
      <c r="S3"/>
      <c r="W3" s="4">
        <f>SUM(L4,H12,D20)</f>
        <v>80000</v>
      </c>
    </row>
    <row r="4" spans="12:19" ht="15">
      <c r="L4" s="3">
        <v>-120000</v>
      </c>
      <c r="M4" s="5">
        <f>W3</f>
        <v>80000</v>
      </c>
      <c r="S4"/>
    </row>
    <row r="5" ht="15">
      <c r="S5"/>
    </row>
    <row r="6" spans="16:19" ht="15">
      <c r="P6" s="1">
        <v>0.5</v>
      </c>
      <c r="S6"/>
    </row>
    <row r="7" spans="16:19" ht="15">
      <c r="P7" t="s">
        <v>29</v>
      </c>
      <c r="S7"/>
    </row>
    <row r="8" spans="19:23" ht="15.75">
      <c r="S8"/>
      <c r="W8" s="4">
        <f>SUM(P9,L11,H12,D20)</f>
        <v>150000</v>
      </c>
    </row>
    <row r="9" spans="8:19" ht="15">
      <c r="H9" s="1">
        <v>0.5</v>
      </c>
      <c r="L9" t="s">
        <v>24</v>
      </c>
      <c r="P9" s="3">
        <v>0</v>
      </c>
      <c r="Q9" s="5">
        <f>W8</f>
        <v>150000</v>
      </c>
      <c r="S9"/>
    </row>
    <row r="10" spans="8:19" ht="15.75">
      <c r="H10" t="s">
        <v>20</v>
      </c>
      <c r="S10"/>
    </row>
    <row r="11" spans="10:19" ht="15.75">
      <c r="J11">
        <f>IF(I12=M4,1,IF(I12=M11,2,IF(I12=M21,3)))</f>
        <v>2</v>
      </c>
      <c r="L11" s="3">
        <v>-50000</v>
      </c>
      <c r="M11" s="5">
        <f>IF(ABS(1-SUM(P6,P11))&lt;=0.00001,SUM(P6*Q9,P11*Q14),NA())</f>
        <v>90000</v>
      </c>
      <c r="P11" s="1">
        <v>0.5</v>
      </c>
      <c r="S11"/>
    </row>
    <row r="12" spans="8:20" ht="15">
      <c r="H12" s="3">
        <v>250000</v>
      </c>
      <c r="I12" s="5">
        <f>MAX(M4,M11,M21)</f>
        <v>90000</v>
      </c>
      <c r="P12" t="s">
        <v>26</v>
      </c>
      <c r="S12"/>
      <c r="T12" t="s">
        <v>23</v>
      </c>
    </row>
    <row r="13" spans="18:23" ht="15.75">
      <c r="R13">
        <f>IF(Q14=U14,1)</f>
        <v>1</v>
      </c>
      <c r="S13"/>
      <c r="W13" s="4">
        <f>SUM(T14,P14,L11,H12,D20)</f>
        <v>30000</v>
      </c>
    </row>
    <row r="14" spans="16:21" ht="15">
      <c r="P14" s="3">
        <v>0</v>
      </c>
      <c r="Q14" s="5">
        <f>MAX(U14)</f>
        <v>30000</v>
      </c>
      <c r="S14"/>
      <c r="T14" s="3">
        <v>-120000</v>
      </c>
      <c r="U14" s="5">
        <f>W13</f>
        <v>30000</v>
      </c>
    </row>
    <row r="15" ht="15">
      <c r="S15"/>
    </row>
    <row r="16" spans="16:19" ht="15">
      <c r="P16" s="1">
        <v>0.7</v>
      </c>
      <c r="S16"/>
    </row>
    <row r="17" spans="16:19" ht="15">
      <c r="P17" t="s">
        <v>27</v>
      </c>
      <c r="S17"/>
    </row>
    <row r="18" spans="4:23" ht="15.75">
      <c r="D18" t="s">
        <v>19</v>
      </c>
      <c r="S18"/>
      <c r="W18" s="4">
        <f>SUM(P19,L21,H12,D20)</f>
        <v>120000</v>
      </c>
    </row>
    <row r="19" spans="12:19" ht="15.75">
      <c r="L19" t="s">
        <v>25</v>
      </c>
      <c r="P19" s="3">
        <v>0</v>
      </c>
      <c r="Q19" s="5">
        <f>W18</f>
        <v>120000</v>
      </c>
      <c r="S19"/>
    </row>
    <row r="20" spans="4:19" ht="15.75">
      <c r="D20" s="3">
        <v>-50000</v>
      </c>
      <c r="E20" s="5">
        <f>IF(ABS(1-SUM(H9,H26))&lt;=0.00001,SUM(H9*I12,H26*I29),NA())</f>
        <v>20000</v>
      </c>
      <c r="S20"/>
    </row>
    <row r="21" spans="12:19" ht="15">
      <c r="L21" s="3">
        <v>-80000</v>
      </c>
      <c r="M21" s="5">
        <f>IF(ABS(1-SUM(P16,P21))&lt;=0.00001,SUM(P16*Q19,P21*Q24),NA())</f>
        <v>84000</v>
      </c>
      <c r="P21" s="1">
        <v>0.3</v>
      </c>
      <c r="S21"/>
    </row>
    <row r="22" spans="16:20" ht="15">
      <c r="P22" t="s">
        <v>28</v>
      </c>
      <c r="S22"/>
      <c r="T22" t="s">
        <v>23</v>
      </c>
    </row>
    <row r="23" spans="18:23" ht="15.75">
      <c r="R23">
        <f>IF(Q24=U24,1)</f>
        <v>1</v>
      </c>
      <c r="S23"/>
      <c r="W23" s="4">
        <f>SUM(T24,P24,L21,H12,D20)</f>
        <v>0</v>
      </c>
    </row>
    <row r="24" spans="16:21" ht="15">
      <c r="P24" s="3">
        <v>0</v>
      </c>
      <c r="Q24" s="5">
        <f>MAX(U24)</f>
        <v>0</v>
      </c>
      <c r="S24"/>
      <c r="T24" s="3">
        <v>-120000</v>
      </c>
      <c r="U24" s="5">
        <f>W23</f>
        <v>0</v>
      </c>
    </row>
    <row r="25" spans="1:19" ht="15">
      <c r="A25" s="2"/>
      <c r="S25"/>
    </row>
    <row r="26" spans="2:19" ht="15.75">
      <c r="B26">
        <f>IF(A27=E20,1,IF(A27=E34,2))</f>
        <v>1</v>
      </c>
      <c r="H26" s="1">
        <v>0.5</v>
      </c>
      <c r="S26"/>
    </row>
    <row r="27" spans="1:19" ht="15">
      <c r="A27" s="5">
        <f>MAX(E20,E34)</f>
        <v>20000</v>
      </c>
      <c r="H27" t="s">
        <v>21</v>
      </c>
      <c r="S27"/>
    </row>
    <row r="28" spans="19:23" ht="15.75">
      <c r="S28"/>
      <c r="W28" s="4">
        <f>SUM(H29,D20)</f>
        <v>-50000</v>
      </c>
    </row>
    <row r="29" spans="8:19" ht="15">
      <c r="H29" s="3">
        <v>0</v>
      </c>
      <c r="I29" s="5">
        <f>W28</f>
        <v>-50000</v>
      </c>
      <c r="S29"/>
    </row>
    <row r="30" ht="15">
      <c r="S30"/>
    </row>
    <row r="31" ht="15">
      <c r="S31"/>
    </row>
    <row r="32" spans="4:19" ht="15">
      <c r="D32" t="s">
        <v>22</v>
      </c>
      <c r="S32"/>
    </row>
    <row r="33" spans="19:23" ht="15.75">
      <c r="S33"/>
      <c r="W33" s="4">
        <f>SUM(D34)</f>
        <v>0</v>
      </c>
    </row>
    <row r="34" spans="4:19" ht="15">
      <c r="D34" s="3">
        <v>0</v>
      </c>
      <c r="E34" s="5">
        <f>W33</f>
        <v>0</v>
      </c>
      <c r="S34"/>
    </row>
    <row r="1000" spans="190:204" ht="1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2</v>
      </c>
      <c r="GO1001">
        <v>1</v>
      </c>
      <c r="GP1001">
        <v>2</v>
      </c>
      <c r="GQ1001">
        <v>0</v>
      </c>
      <c r="GR1001">
        <v>0</v>
      </c>
      <c r="GS1001">
        <v>0</v>
      </c>
      <c r="GT1001">
        <v>25</v>
      </c>
      <c r="GU1001">
        <v>1</v>
      </c>
      <c r="GV1001" t="b">
        <v>1</v>
      </c>
    </row>
    <row r="1002" spans="190:204" ht="15">
      <c r="GH1002">
        <v>1</v>
      </c>
      <c r="GK1002">
        <v>0</v>
      </c>
      <c r="GL1002">
        <v>0</v>
      </c>
      <c r="GM1002" t="s">
        <v>18</v>
      </c>
      <c r="GN1002">
        <v>2</v>
      </c>
      <c r="GO1002">
        <v>3</v>
      </c>
      <c r="GP1002">
        <v>4</v>
      </c>
      <c r="GQ1002">
        <v>0</v>
      </c>
      <c r="GR1002">
        <v>0</v>
      </c>
      <c r="GS1002">
        <v>0</v>
      </c>
      <c r="GT1002">
        <v>18</v>
      </c>
      <c r="GU1002">
        <v>5</v>
      </c>
      <c r="GV1002" t="b">
        <v>1</v>
      </c>
    </row>
    <row r="1003" spans="190:204" ht="15">
      <c r="GH1003">
        <v>2</v>
      </c>
      <c r="GK1003">
        <v>0</v>
      </c>
      <c r="GL1003">
        <v>0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32</v>
      </c>
      <c r="GU1003">
        <v>5</v>
      </c>
      <c r="GV1003" t="b">
        <v>1</v>
      </c>
    </row>
    <row r="1004" spans="190:204" ht="15">
      <c r="GH1004">
        <v>3</v>
      </c>
      <c r="GL1004">
        <v>1</v>
      </c>
      <c r="GM1004" t="s">
        <v>16</v>
      </c>
      <c r="GN1004">
        <v>3</v>
      </c>
      <c r="GO1004">
        <v>5</v>
      </c>
      <c r="GP1004">
        <v>6</v>
      </c>
      <c r="GQ1004">
        <v>7</v>
      </c>
      <c r="GR1004">
        <v>0</v>
      </c>
      <c r="GS1004">
        <v>0</v>
      </c>
      <c r="GT1004">
        <v>10</v>
      </c>
      <c r="GU1004">
        <v>9</v>
      </c>
      <c r="GV1004" t="b">
        <v>1</v>
      </c>
    </row>
    <row r="1005" spans="190:204" ht="15"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27</v>
      </c>
      <c r="GU1005">
        <v>9</v>
      </c>
      <c r="GV1005" t="b">
        <v>1</v>
      </c>
    </row>
    <row r="1006" spans="190:204" ht="15">
      <c r="GH1006">
        <v>5</v>
      </c>
      <c r="GK1006">
        <v>0</v>
      </c>
      <c r="GL1006">
        <v>3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</v>
      </c>
      <c r="GU1006">
        <v>13</v>
      </c>
      <c r="GV1006" t="b">
        <v>1</v>
      </c>
    </row>
    <row r="1007" spans="190:204" ht="15">
      <c r="GH1007">
        <v>6</v>
      </c>
      <c r="GK1007">
        <v>0</v>
      </c>
      <c r="GL1007">
        <v>3</v>
      </c>
      <c r="GM1007" t="s">
        <v>18</v>
      </c>
      <c r="GN1007">
        <v>2</v>
      </c>
      <c r="GO1007">
        <v>8</v>
      </c>
      <c r="GP1007">
        <v>9</v>
      </c>
      <c r="GQ1007">
        <v>0</v>
      </c>
      <c r="GR1007">
        <v>0</v>
      </c>
      <c r="GS1007">
        <v>0</v>
      </c>
      <c r="GT1007">
        <v>9</v>
      </c>
      <c r="GU1007">
        <v>13</v>
      </c>
      <c r="GV1007" t="b">
        <v>1</v>
      </c>
    </row>
    <row r="1008" spans="190:204" ht="15">
      <c r="GH1008">
        <v>7</v>
      </c>
      <c r="GK1008">
        <v>0</v>
      </c>
      <c r="GL1008">
        <v>3</v>
      </c>
      <c r="GM1008" t="s">
        <v>18</v>
      </c>
      <c r="GN1008">
        <v>2</v>
      </c>
      <c r="GO1008">
        <v>10</v>
      </c>
      <c r="GP1008">
        <v>11</v>
      </c>
      <c r="GQ1008">
        <v>0</v>
      </c>
      <c r="GR1008">
        <v>0</v>
      </c>
      <c r="GS1008">
        <v>0</v>
      </c>
      <c r="GT1008">
        <v>19</v>
      </c>
      <c r="GU1008">
        <v>13</v>
      </c>
      <c r="GV1008" t="b">
        <v>1</v>
      </c>
    </row>
    <row r="1009" spans="190:204" ht="15">
      <c r="GH1009">
        <v>8</v>
      </c>
      <c r="GL1009">
        <v>6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7</v>
      </c>
      <c r="GU1009">
        <v>17</v>
      </c>
      <c r="GV1009" t="b">
        <v>1</v>
      </c>
    </row>
    <row r="1010" spans="190:204" ht="15">
      <c r="GH1010">
        <v>9</v>
      </c>
      <c r="GL1010">
        <v>6</v>
      </c>
      <c r="GM1010" t="s">
        <v>16</v>
      </c>
      <c r="GN1010">
        <v>1</v>
      </c>
      <c r="GO1010">
        <v>12</v>
      </c>
      <c r="GP1010">
        <v>0</v>
      </c>
      <c r="GQ1010">
        <v>0</v>
      </c>
      <c r="GR1010">
        <v>0</v>
      </c>
      <c r="GS1010">
        <v>0</v>
      </c>
      <c r="GT1010">
        <v>12</v>
      </c>
      <c r="GU1010">
        <v>17</v>
      </c>
      <c r="GV1010" t="b">
        <v>1</v>
      </c>
    </row>
    <row r="1011" spans="190:204" ht="15">
      <c r="GH1011">
        <v>10</v>
      </c>
      <c r="GL1011">
        <v>7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17</v>
      </c>
      <c r="GU1011">
        <v>17</v>
      </c>
      <c r="GV1011" t="b">
        <v>1</v>
      </c>
    </row>
    <row r="1012" spans="190:204" ht="15">
      <c r="GH1012">
        <v>11</v>
      </c>
      <c r="GL1012">
        <v>7</v>
      </c>
      <c r="GM1012" t="s">
        <v>16</v>
      </c>
      <c r="GN1012">
        <v>1</v>
      </c>
      <c r="GO1012">
        <v>13</v>
      </c>
      <c r="GP1012">
        <v>0</v>
      </c>
      <c r="GQ1012">
        <v>0</v>
      </c>
      <c r="GR1012">
        <v>0</v>
      </c>
      <c r="GS1012">
        <v>0</v>
      </c>
      <c r="GT1012">
        <v>22</v>
      </c>
      <c r="GU1012">
        <v>17</v>
      </c>
      <c r="GV1012" t="b">
        <v>1</v>
      </c>
    </row>
    <row r="1013" spans="190:204" ht="15">
      <c r="GH1013">
        <v>12</v>
      </c>
      <c r="GK1013">
        <v>0</v>
      </c>
      <c r="GL1013">
        <v>9</v>
      </c>
      <c r="GM1013" t="s">
        <v>17</v>
      </c>
      <c r="GN1013">
        <v>0</v>
      </c>
      <c r="GO1013">
        <v>0</v>
      </c>
      <c r="GP1013">
        <v>0</v>
      </c>
      <c r="GQ1013">
        <v>0</v>
      </c>
      <c r="GR1013">
        <v>0</v>
      </c>
      <c r="GS1013">
        <v>0</v>
      </c>
      <c r="GT1013">
        <v>12</v>
      </c>
      <c r="GU1013">
        <v>21</v>
      </c>
      <c r="GV1013" t="b">
        <v>1</v>
      </c>
    </row>
    <row r="1014" spans="190:204" ht="15">
      <c r="GH1014">
        <v>13</v>
      </c>
      <c r="GK1014">
        <v>0</v>
      </c>
      <c r="GL1014">
        <v>11</v>
      </c>
      <c r="GM1014" t="s">
        <v>17</v>
      </c>
      <c r="GN1014">
        <v>0</v>
      </c>
      <c r="GO1014">
        <v>0</v>
      </c>
      <c r="GP1014">
        <v>0</v>
      </c>
      <c r="GQ1014">
        <v>0</v>
      </c>
      <c r="GR1014">
        <v>0</v>
      </c>
      <c r="GS1014">
        <v>0</v>
      </c>
      <c r="GT1014">
        <v>22</v>
      </c>
      <c r="GU1014">
        <v>21</v>
      </c>
      <c r="GV1014" t="b">
        <v>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V1012"/>
  <sheetViews>
    <sheetView workbookViewId="0" topLeftCell="A1">
      <selection activeCell="A1" sqref="A1"/>
    </sheetView>
  </sheetViews>
  <sheetFormatPr defaultColWidth="11.00390625" defaultRowHeight="15.75"/>
  <cols>
    <col min="2" max="2" width="1.875" style="0" customWidth="1"/>
    <col min="3" max="3" width="2.875" style="0" customWidth="1"/>
    <col min="6" max="6" width="1.875" style="0" customWidth="1"/>
    <col min="7" max="7" width="2.875" style="0" customWidth="1"/>
    <col min="10" max="10" width="1.875" style="0" customWidth="1"/>
    <col min="11" max="11" width="2.875" style="0" customWidth="1"/>
    <col min="14" max="14" width="1.875" style="0" customWidth="1"/>
    <col min="15" max="15" width="2.875" style="0" customWidth="1"/>
    <col min="18" max="18" width="1.875" style="0" customWidth="1"/>
    <col min="19" max="19" width="10.875" style="4" customWidth="1"/>
  </cols>
  <sheetData>
    <row r="1" spans="19:21" ht="15">
      <c r="S1"/>
      <c r="U1" t="s">
        <v>30</v>
      </c>
    </row>
    <row r="2" spans="12:21" ht="15">
      <c r="L2" t="s">
        <v>23</v>
      </c>
      <c r="S2"/>
      <c r="U2" t="s">
        <v>31</v>
      </c>
    </row>
    <row r="3" ht="15.75">
      <c r="S3" s="4">
        <f>SUM(L4,H12,D20)</f>
        <v>80000</v>
      </c>
    </row>
    <row r="4" spans="12:22" ht="15">
      <c r="L4" s="3">
        <v>-120000</v>
      </c>
      <c r="M4" s="4">
        <f>S3</f>
        <v>80000</v>
      </c>
      <c r="S4"/>
      <c r="U4" t="s">
        <v>32</v>
      </c>
      <c r="V4" s="4">
        <v>150000</v>
      </c>
    </row>
    <row r="5" spans="13:19" ht="15">
      <c r="M5" s="6">
        <f>A-B*EXP(-M4/RT)</f>
        <v>0.4133537804899682</v>
      </c>
      <c r="S5"/>
    </row>
    <row r="6" spans="16:19" ht="15">
      <c r="P6" s="1">
        <v>0.5</v>
      </c>
      <c r="S6"/>
    </row>
    <row r="7" spans="16:19" ht="15">
      <c r="P7" t="s">
        <v>29</v>
      </c>
      <c r="S7"/>
    </row>
    <row r="8" ht="15.75">
      <c r="S8" s="4">
        <f>SUM(P9,L11,H12,D20)</f>
        <v>150000</v>
      </c>
    </row>
    <row r="9" spans="8:19" ht="15">
      <c r="H9" s="1">
        <v>0.5</v>
      </c>
      <c r="L9" t="s">
        <v>24</v>
      </c>
      <c r="P9" s="3">
        <v>0</v>
      </c>
      <c r="Q9" s="4">
        <f>S8</f>
        <v>150000</v>
      </c>
      <c r="S9"/>
    </row>
    <row r="10" spans="8:19" ht="15.75">
      <c r="H10" t="s">
        <v>20</v>
      </c>
      <c r="Q10" s="6">
        <f>A-B*EXP(-Q9/RT)</f>
        <v>0.6321205588285577</v>
      </c>
      <c r="S10"/>
    </row>
    <row r="11" spans="10:19" ht="15.75">
      <c r="J11">
        <f>IF(I12=M4,1,IF(I12=M11,2,IF(I12=M21,3)))</f>
        <v>1</v>
      </c>
      <c r="L11" s="3">
        <v>-50000</v>
      </c>
      <c r="M11" s="4">
        <f>-LN((A-M12)/B)*RT</f>
        <v>78306.97719182515</v>
      </c>
      <c r="P11" s="1">
        <v>0.5</v>
      </c>
      <c r="S11"/>
    </row>
    <row r="12" spans="8:19" ht="15">
      <c r="H12" s="3">
        <v>250000</v>
      </c>
      <c r="I12" s="4">
        <f>MAX(M4,M11,M21)</f>
        <v>80000</v>
      </c>
      <c r="M12" s="6">
        <f>IF(ABS(1-SUM(P6,P11))&lt;=0.00001,SUM(P6*Q10,P11*Q15),NA())</f>
        <v>0.4066949028752879</v>
      </c>
      <c r="P12" t="s">
        <v>26</v>
      </c>
      <c r="S12"/>
    </row>
    <row r="13" spans="9:19" ht="15.75">
      <c r="I13" s="6">
        <f>A-B*EXP(-I12/RT)</f>
        <v>0.4133537804899682</v>
      </c>
      <c r="S13" s="4">
        <f>SUM(P14,L11,H12,D20)</f>
        <v>30000</v>
      </c>
    </row>
    <row r="14" spans="16:19" ht="15">
      <c r="P14" s="3">
        <v>-120000</v>
      </c>
      <c r="Q14" s="4">
        <f>S13</f>
        <v>30000</v>
      </c>
      <c r="S14"/>
    </row>
    <row r="15" spans="17:19" ht="15">
      <c r="Q15" s="6">
        <f>A-B*EXP(-Q14/RT)</f>
        <v>0.18126924692201818</v>
      </c>
      <c r="S15"/>
    </row>
    <row r="16" spans="16:19" ht="15">
      <c r="P16" s="1">
        <v>0.7</v>
      </c>
      <c r="S16"/>
    </row>
    <row r="17" spans="16:19" ht="15">
      <c r="P17" t="s">
        <v>27</v>
      </c>
      <c r="S17"/>
    </row>
    <row r="18" spans="4:19" ht="15.75">
      <c r="D18" t="s">
        <v>19</v>
      </c>
      <c r="S18" s="4">
        <f>SUM(P19,L21,H12,D20)</f>
        <v>120000</v>
      </c>
    </row>
    <row r="19" spans="12:19" ht="15.75">
      <c r="L19" t="s">
        <v>25</v>
      </c>
      <c r="P19" s="3">
        <v>0</v>
      </c>
      <c r="Q19" s="4">
        <f>S18</f>
        <v>120000</v>
      </c>
      <c r="S19"/>
    </row>
    <row r="20" spans="4:19" ht="15.75">
      <c r="D20" s="3">
        <v>-50000</v>
      </c>
      <c r="E20" s="4">
        <f>-LN((A-E21)/B)*RT</f>
        <v>1336.538459569543</v>
      </c>
      <c r="Q20" s="6">
        <f>A-B*EXP(-Q19/RT)</f>
        <v>0.5506710358827784</v>
      </c>
      <c r="S20"/>
    </row>
    <row r="21" spans="5:19" ht="15">
      <c r="E21" s="6">
        <f>IF(ABS(1-SUM(H9,H26))&lt;=0.00001,SUM(H9*I13,H26*I30),NA())</f>
        <v>0.008870677701939333</v>
      </c>
      <c r="L21" s="3">
        <v>-80000</v>
      </c>
      <c r="M21" s="4">
        <f>-LN((A-M22)/B)*RT</f>
        <v>73034.5625526409</v>
      </c>
      <c r="P21" s="1">
        <v>0.3</v>
      </c>
      <c r="S21"/>
    </row>
    <row r="22" spans="13:19" ht="15">
      <c r="M22" s="6">
        <f>IF(ABS(1-SUM(P16,P21))&lt;=0.00001,SUM(P16*Q20,P21*Q25),NA())</f>
        <v>0.38546972511794486</v>
      </c>
      <c r="P22" t="s">
        <v>28</v>
      </c>
      <c r="S22"/>
    </row>
    <row r="23" ht="15.75">
      <c r="S23" s="4">
        <f>SUM(P24,L21,H12,D20)</f>
        <v>0</v>
      </c>
    </row>
    <row r="24" spans="16:19" ht="15">
      <c r="P24" s="3">
        <v>-120000</v>
      </c>
      <c r="Q24" s="4">
        <f>S23</f>
        <v>0</v>
      </c>
      <c r="S24"/>
    </row>
    <row r="25" spans="1:19" ht="15">
      <c r="A25" s="2"/>
      <c r="Q25" s="6">
        <f>A-B*EXP(-Q24/RT)</f>
        <v>0</v>
      </c>
      <c r="S25"/>
    </row>
    <row r="26" spans="2:19" ht="15.75">
      <c r="B26">
        <f>IF(A27=E20,1,IF(A27=E34,2))</f>
        <v>1</v>
      </c>
      <c r="H26" s="1">
        <v>0.5</v>
      </c>
      <c r="S26"/>
    </row>
    <row r="27" spans="1:19" ht="15">
      <c r="A27" s="4">
        <f>MAX(E20,E34)</f>
        <v>1336.538459569543</v>
      </c>
      <c r="H27" t="s">
        <v>21</v>
      </c>
      <c r="S27"/>
    </row>
    <row r="28" spans="1:19" ht="15.75">
      <c r="A28" s="6">
        <f>A-B*EXP(-A27/RT)</f>
        <v>0.008870677701939389</v>
      </c>
      <c r="S28" s="4">
        <f>SUM(H29,D20)</f>
        <v>-50000</v>
      </c>
    </row>
    <row r="29" spans="8:19" ht="15">
      <c r="H29" s="3">
        <v>0</v>
      </c>
      <c r="I29" s="4">
        <f>S28</f>
        <v>-50000</v>
      </c>
      <c r="S29"/>
    </row>
    <row r="30" spans="9:19" ht="15">
      <c r="I30" s="6">
        <f>A-B*EXP(-I29/RT)</f>
        <v>-0.3956124250860895</v>
      </c>
      <c r="S30"/>
    </row>
    <row r="31" ht="15">
      <c r="S31"/>
    </row>
    <row r="32" spans="4:19" ht="15">
      <c r="D32" t="s">
        <v>22</v>
      </c>
      <c r="S32"/>
    </row>
    <row r="33" ht="15.75">
      <c r="S33" s="4">
        <f>SUM(D34)</f>
        <v>0</v>
      </c>
    </row>
    <row r="34" spans="4:19" ht="15">
      <c r="D34" s="3">
        <v>0</v>
      </c>
      <c r="E34" s="4">
        <f>S33</f>
        <v>0</v>
      </c>
      <c r="S34"/>
    </row>
    <row r="35" ht="15">
      <c r="E35" s="6">
        <f>A-B*EXP(-E34/RT)</f>
        <v>0</v>
      </c>
    </row>
    <row r="1000" spans="190:204" ht="1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2</v>
      </c>
      <c r="GO1001">
        <v>1</v>
      </c>
      <c r="GP1001">
        <v>2</v>
      </c>
      <c r="GQ1001">
        <v>0</v>
      </c>
      <c r="GR1001">
        <v>0</v>
      </c>
      <c r="GS1001">
        <v>0</v>
      </c>
      <c r="GT1001">
        <v>25</v>
      </c>
      <c r="GU1001">
        <v>1</v>
      </c>
      <c r="GV1001" t="b">
        <v>1</v>
      </c>
    </row>
    <row r="1002" spans="190:204" ht="15">
      <c r="GH1002">
        <v>1</v>
      </c>
      <c r="GK1002">
        <v>0</v>
      </c>
      <c r="GL1002">
        <v>0</v>
      </c>
      <c r="GM1002" t="s">
        <v>18</v>
      </c>
      <c r="GN1002">
        <v>2</v>
      </c>
      <c r="GO1002">
        <v>3</v>
      </c>
      <c r="GP1002">
        <v>4</v>
      </c>
      <c r="GQ1002">
        <v>0</v>
      </c>
      <c r="GR1002">
        <v>0</v>
      </c>
      <c r="GS1002">
        <v>0</v>
      </c>
      <c r="GT1002">
        <v>18</v>
      </c>
      <c r="GU1002">
        <v>5</v>
      </c>
      <c r="GV1002" t="b">
        <v>1</v>
      </c>
    </row>
    <row r="1003" spans="190:204" ht="15">
      <c r="GH1003">
        <v>2</v>
      </c>
      <c r="GK1003">
        <v>0</v>
      </c>
      <c r="GL1003">
        <v>0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32</v>
      </c>
      <c r="GU1003">
        <v>5</v>
      </c>
      <c r="GV1003" t="b">
        <v>1</v>
      </c>
    </row>
    <row r="1004" spans="190:204" ht="15">
      <c r="GH1004">
        <v>3</v>
      </c>
      <c r="GL1004">
        <v>1</v>
      </c>
      <c r="GM1004" t="s">
        <v>16</v>
      </c>
      <c r="GN1004">
        <v>3</v>
      </c>
      <c r="GO1004">
        <v>5</v>
      </c>
      <c r="GP1004">
        <v>6</v>
      </c>
      <c r="GQ1004">
        <v>7</v>
      </c>
      <c r="GR1004">
        <v>0</v>
      </c>
      <c r="GS1004">
        <v>0</v>
      </c>
      <c r="GT1004">
        <v>10</v>
      </c>
      <c r="GU1004">
        <v>9</v>
      </c>
      <c r="GV1004" t="b">
        <v>1</v>
      </c>
    </row>
    <row r="1005" spans="190:204" ht="15"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27</v>
      </c>
      <c r="GU1005">
        <v>9</v>
      </c>
      <c r="GV1005" t="b">
        <v>1</v>
      </c>
    </row>
    <row r="1006" spans="190:204" ht="15">
      <c r="GH1006">
        <v>5</v>
      </c>
      <c r="GK1006">
        <v>0</v>
      </c>
      <c r="GL1006">
        <v>3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</v>
      </c>
      <c r="GU1006">
        <v>13</v>
      </c>
      <c r="GV1006" t="b">
        <v>1</v>
      </c>
    </row>
    <row r="1007" spans="190:204" ht="15">
      <c r="GH1007">
        <v>6</v>
      </c>
      <c r="GK1007">
        <v>0</v>
      </c>
      <c r="GL1007">
        <v>3</v>
      </c>
      <c r="GM1007" t="s">
        <v>18</v>
      </c>
      <c r="GN1007">
        <v>2</v>
      </c>
      <c r="GO1007">
        <v>8</v>
      </c>
      <c r="GP1007">
        <v>9</v>
      </c>
      <c r="GQ1007">
        <v>0</v>
      </c>
      <c r="GR1007">
        <v>0</v>
      </c>
      <c r="GS1007">
        <v>0</v>
      </c>
      <c r="GT1007">
        <v>9</v>
      </c>
      <c r="GU1007">
        <v>13</v>
      </c>
      <c r="GV1007" t="b">
        <v>1</v>
      </c>
    </row>
    <row r="1008" spans="190:204" ht="15">
      <c r="GH1008">
        <v>7</v>
      </c>
      <c r="GK1008">
        <v>0</v>
      </c>
      <c r="GL1008">
        <v>3</v>
      </c>
      <c r="GM1008" t="s">
        <v>18</v>
      </c>
      <c r="GN1008">
        <v>2</v>
      </c>
      <c r="GO1008">
        <v>10</v>
      </c>
      <c r="GP1008">
        <v>11</v>
      </c>
      <c r="GQ1008">
        <v>0</v>
      </c>
      <c r="GR1008">
        <v>0</v>
      </c>
      <c r="GS1008">
        <v>0</v>
      </c>
      <c r="GT1008">
        <v>19</v>
      </c>
      <c r="GU1008">
        <v>13</v>
      </c>
      <c r="GV1008" t="b">
        <v>1</v>
      </c>
    </row>
    <row r="1009" spans="190:204" ht="15">
      <c r="GH1009">
        <v>8</v>
      </c>
      <c r="GL1009">
        <v>6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7</v>
      </c>
      <c r="GU1009">
        <v>17</v>
      </c>
      <c r="GV1009" t="b">
        <v>1</v>
      </c>
    </row>
    <row r="1010" spans="190:204" ht="15">
      <c r="GH1010">
        <v>9</v>
      </c>
      <c r="GL1010">
        <v>6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12</v>
      </c>
      <c r="GU1010">
        <v>17</v>
      </c>
      <c r="GV1010" t="b">
        <v>1</v>
      </c>
    </row>
    <row r="1011" spans="190:204" ht="15">
      <c r="GH1011">
        <v>10</v>
      </c>
      <c r="GL1011">
        <v>7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17</v>
      </c>
      <c r="GU1011">
        <v>17</v>
      </c>
      <c r="GV1011" t="b">
        <v>1</v>
      </c>
    </row>
    <row r="1012" spans="190:204" ht="15">
      <c r="GH1012">
        <v>11</v>
      </c>
      <c r="GL1012">
        <v>7</v>
      </c>
      <c r="GM1012" t="s">
        <v>17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22</v>
      </c>
      <c r="GU1012">
        <v>17</v>
      </c>
      <c r="GV1012" t="b">
        <v>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V1012"/>
  <sheetViews>
    <sheetView workbookViewId="0" topLeftCell="A1">
      <selection activeCell="A1" sqref="A1"/>
    </sheetView>
  </sheetViews>
  <sheetFormatPr defaultColWidth="11.00390625" defaultRowHeight="15.75"/>
  <cols>
    <col min="2" max="2" width="1.875" style="0" customWidth="1"/>
    <col min="3" max="3" width="2.875" style="0" customWidth="1"/>
    <col min="6" max="6" width="1.875" style="0" customWidth="1"/>
    <col min="7" max="7" width="2.875" style="0" customWidth="1"/>
    <col min="10" max="10" width="1.875" style="0" customWidth="1"/>
    <col min="11" max="11" width="2.875" style="0" customWidth="1"/>
    <col min="14" max="14" width="1.875" style="0" customWidth="1"/>
    <col min="15" max="15" width="2.875" style="0" customWidth="1"/>
    <col min="18" max="18" width="1.875" style="0" customWidth="1"/>
    <col min="19" max="19" width="10.875" style="4" customWidth="1"/>
    <col min="24" max="24" width="11.875" style="7" bestFit="1" customWidth="1"/>
  </cols>
  <sheetData>
    <row r="1" spans="19:27" ht="15">
      <c r="S1"/>
      <c r="U1" t="s">
        <v>30</v>
      </c>
      <c r="Z1" s="7" t="s">
        <v>2</v>
      </c>
      <c r="AA1" s="7" t="s">
        <v>39</v>
      </c>
    </row>
    <row r="2" spans="12:27" ht="15">
      <c r="L2" t="s">
        <v>23</v>
      </c>
      <c r="S2"/>
      <c r="U2" t="s">
        <v>31</v>
      </c>
      <c r="Z2" s="4">
        <v>-50000</v>
      </c>
      <c r="AA2" s="6">
        <f aca="true" t="shared" si="0" ref="AA2:AA42">A-B*EXP(-Z2/RT)</f>
        <v>0</v>
      </c>
    </row>
    <row r="3" spans="19:27" ht="15.75">
      <c r="S3" s="4">
        <f>SUM(L4,H12,D20)</f>
        <v>80000</v>
      </c>
      <c r="Z3" s="4">
        <v>-45000</v>
      </c>
      <c r="AA3" s="6">
        <f t="shared" si="0"/>
        <v>0.04451897353319367</v>
      </c>
    </row>
    <row r="4" spans="12:27" ht="15">
      <c r="L4" s="3">
        <v>-120000</v>
      </c>
      <c r="M4" s="4">
        <f>S3</f>
        <v>80000</v>
      </c>
      <c r="S4"/>
      <c r="U4" t="s">
        <v>32</v>
      </c>
      <c r="V4" s="4">
        <v>150000</v>
      </c>
      <c r="Z4" s="4">
        <v>-40000</v>
      </c>
      <c r="AA4" s="6">
        <f t="shared" si="0"/>
        <v>0.0875784415114309</v>
      </c>
    </row>
    <row r="5" spans="13:27" ht="15">
      <c r="M5" s="6">
        <f>A-B*EXP(-M4/RT)</f>
        <v>0.7871365600184358</v>
      </c>
      <c r="S5"/>
      <c r="Z5" s="4">
        <v>-35000</v>
      </c>
      <c r="AA5" s="6">
        <f t="shared" si="0"/>
        <v>0.12922625221817152</v>
      </c>
    </row>
    <row r="6" spans="16:27" ht="15">
      <c r="P6" s="1">
        <v>0.5</v>
      </c>
      <c r="S6"/>
      <c r="U6" t="s">
        <v>33</v>
      </c>
      <c r="V6" s="4">
        <v>-50000</v>
      </c>
      <c r="X6" s="7" t="s">
        <v>38</v>
      </c>
      <c r="Z6" s="4">
        <v>-30000</v>
      </c>
      <c r="AA6" s="6">
        <f t="shared" si="0"/>
        <v>0.1695086852835579</v>
      </c>
    </row>
    <row r="7" spans="16:27" ht="15">
      <c r="P7" t="s">
        <v>29</v>
      </c>
      <c r="S7"/>
      <c r="U7" t="s">
        <v>34</v>
      </c>
      <c r="V7" s="4">
        <v>150000</v>
      </c>
      <c r="X7" s="7" t="s">
        <v>37</v>
      </c>
      <c r="Z7" s="4">
        <v>-25000</v>
      </c>
      <c r="AA7" s="6">
        <f t="shared" si="0"/>
        <v>0.20847050311098836</v>
      </c>
    </row>
    <row r="8" spans="19:27" ht="15.75">
      <c r="S8" s="4">
        <f>SUM(P9,L11,H12,D20)</f>
        <v>150000</v>
      </c>
      <c r="Z8" s="4">
        <v>-20000</v>
      </c>
      <c r="AA8" s="6">
        <f t="shared" si="0"/>
        <v>0.24615500061772555</v>
      </c>
    </row>
    <row r="9" spans="8:27" ht="15">
      <c r="H9" s="1">
        <v>0.5</v>
      </c>
      <c r="L9" t="s">
        <v>24</v>
      </c>
      <c r="P9" s="3">
        <v>0</v>
      </c>
      <c r="Q9" s="4">
        <f>S8</f>
        <v>150000</v>
      </c>
      <c r="S9"/>
      <c r="U9" t="s">
        <v>35</v>
      </c>
      <c r="V9">
        <f>EXP(-Low/RT)/(EXP(-Low/RT)-EXP(-High/RT))</f>
        <v>1.3579523542877696</v>
      </c>
      <c r="Z9" s="4">
        <v>-15000</v>
      </c>
      <c r="AA9" s="6">
        <f t="shared" si="0"/>
        <v>0.282604053344816</v>
      </c>
    </row>
    <row r="10" spans="8:27" ht="15.75">
      <c r="H10" t="s">
        <v>20</v>
      </c>
      <c r="Q10" s="6">
        <f>A-B*EXP(-Q9/RT)</f>
        <v>1</v>
      </c>
      <c r="S10"/>
      <c r="U10" t="s">
        <v>36</v>
      </c>
      <c r="V10">
        <f>1/(EXP(-Low/RT)-EXP(-High/RT))</f>
        <v>0.9730153801145781</v>
      </c>
      <c r="Z10" s="4">
        <v>-10000</v>
      </c>
      <c r="AA10" s="6">
        <f t="shared" si="0"/>
        <v>0.3178581639897755</v>
      </c>
    </row>
    <row r="11" spans="10:27" ht="15.75">
      <c r="J11">
        <f>IF(I12=M4,1,IF(I12=M11,2,IF(I12=M21,3)))</f>
        <v>1</v>
      </c>
      <c r="L11" s="3">
        <v>-50000</v>
      </c>
      <c r="M11" s="4">
        <f>-LN((A-M12)/B)*RT</f>
        <v>78306.97719182514</v>
      </c>
      <c r="P11" s="1">
        <v>0.5</v>
      </c>
      <c r="S11"/>
      <c r="Z11" s="4">
        <v>-5000</v>
      </c>
      <c r="AA11" s="6">
        <f t="shared" si="0"/>
        <v>0.3519565074137545</v>
      </c>
    </row>
    <row r="12" spans="8:27" ht="15">
      <c r="H12" s="3">
        <v>250000</v>
      </c>
      <c r="I12" s="4">
        <f>MAX(M4,M11,M21)</f>
        <v>80000</v>
      </c>
      <c r="M12" s="6">
        <f>IF(ABS(1-SUM(P6,P11))&lt;=0.00001,SUM(P6*Q10,P11*Q15),NA())</f>
        <v>0.7806573696850512</v>
      </c>
      <c r="P12" t="s">
        <v>26</v>
      </c>
      <c r="S12"/>
      <c r="Z12" s="4">
        <v>0</v>
      </c>
      <c r="AA12" s="6">
        <f t="shared" si="0"/>
        <v>0.3849369741731915</v>
      </c>
    </row>
    <row r="13" spans="9:27" ht="15.75">
      <c r="I13" s="6">
        <f>A-B*EXP(-I12/RT)</f>
        <v>0.7871365600184358</v>
      </c>
      <c r="S13" s="4">
        <f>SUM(P14,L11,H12,D20)</f>
        <v>30000</v>
      </c>
      <c r="Z13" s="4">
        <v>5000</v>
      </c>
      <c r="AA13" s="6">
        <f t="shared" si="0"/>
        <v>0.4168362126243307</v>
      </c>
    </row>
    <row r="14" spans="16:27" ht="15">
      <c r="P14" s="3">
        <v>-120000</v>
      </c>
      <c r="Q14" s="4">
        <f>S13</f>
        <v>30000</v>
      </c>
      <c r="S14"/>
      <c r="Z14" s="4">
        <v>10000</v>
      </c>
      <c r="AA14" s="6">
        <f t="shared" si="0"/>
        <v>0.4476896696473871</v>
      </c>
    </row>
    <row r="15" spans="17:27" ht="15">
      <c r="Q15" s="6">
        <f>A-B*EXP(-Q14/RT)</f>
        <v>0.5613147393701023</v>
      </c>
      <c r="S15"/>
      <c r="Z15" s="4">
        <v>15000</v>
      </c>
      <c r="AA15" s="6">
        <f t="shared" si="0"/>
        <v>0.47753163003561705</v>
      </c>
    </row>
    <row r="16" spans="16:27" ht="15">
      <c r="P16" s="1">
        <v>0.7</v>
      </c>
      <c r="S16"/>
      <c r="Z16" s="4">
        <v>20000</v>
      </c>
      <c r="AA16" s="6">
        <f t="shared" si="0"/>
        <v>0.5063952545930591</v>
      </c>
    </row>
    <row r="17" spans="16:27" ht="15">
      <c r="P17" t="s">
        <v>27</v>
      </c>
      <c r="S17"/>
      <c r="Z17" s="4">
        <v>25000</v>
      </c>
      <c r="AA17" s="6">
        <f t="shared" si="0"/>
        <v>0.534312616983285</v>
      </c>
    </row>
    <row r="18" spans="4:27" ht="15.75">
      <c r="D18" t="s">
        <v>19</v>
      </c>
      <c r="S18" s="4">
        <f>SUM(P19,L21,H12,D20)</f>
        <v>120000</v>
      </c>
      <c r="Z18" s="4">
        <v>30000</v>
      </c>
      <c r="AA18" s="6">
        <f t="shared" si="0"/>
        <v>0.5613147393701023</v>
      </c>
    </row>
    <row r="19" spans="12:27" ht="15.75">
      <c r="L19" t="s">
        <v>25</v>
      </c>
      <c r="P19" s="3">
        <v>0</v>
      </c>
      <c r="Q19" s="4">
        <f>S18</f>
        <v>120000</v>
      </c>
      <c r="S19"/>
      <c r="Z19" s="4">
        <v>35000</v>
      </c>
      <c r="AA19" s="6">
        <f t="shared" si="0"/>
        <v>0.5874316268898176</v>
      </c>
    </row>
    <row r="20" spans="4:27" ht="15.75">
      <c r="D20" s="3">
        <v>-50000</v>
      </c>
      <c r="E20" s="4">
        <f>-LN((A-E21)/B)*RT</f>
        <v>1336.538459569543</v>
      </c>
      <c r="Q20" s="6">
        <f>A-B*EXP(-Q19/RT)</f>
        <v>0.9207483614707617</v>
      </c>
      <c r="S20"/>
      <c r="Z20" s="4">
        <v>40000</v>
      </c>
      <c r="AA20" s="6">
        <f t="shared" si="0"/>
        <v>0.6126923009933638</v>
      </c>
    </row>
    <row r="21" spans="5:27" ht="15">
      <c r="E21" s="6">
        <f>IF(ABS(1-SUM(H9,H26))&lt;=0.00001,SUM(H9*I13,H26*I30),NA())</f>
        <v>0.3935682800092179</v>
      </c>
      <c r="L21" s="3">
        <v>-80000</v>
      </c>
      <c r="M21" s="4">
        <f>-LN((A-M22)/B)*RT</f>
        <v>73034.5625526409</v>
      </c>
      <c r="P21" s="1">
        <v>0.3</v>
      </c>
      <c r="S21"/>
      <c r="Z21" s="4">
        <v>45000</v>
      </c>
      <c r="AA21" s="6">
        <f t="shared" si="0"/>
        <v>0.6371248316953425</v>
      </c>
    </row>
    <row r="22" spans="13:27" ht="15">
      <c r="M22" s="6">
        <f>IF(ABS(1-SUM(P16,P21))&lt;=0.00001,SUM(P16*Q20,P21*Q25),NA())</f>
        <v>0.7600049452814905</v>
      </c>
      <c r="P22" t="s">
        <v>28</v>
      </c>
      <c r="S22"/>
      <c r="Z22" s="4">
        <v>50000</v>
      </c>
      <c r="AA22" s="6">
        <f t="shared" si="0"/>
        <v>0.6607563687658172</v>
      </c>
    </row>
    <row r="23" spans="19:27" ht="15.75">
      <c r="S23" s="4">
        <f>SUM(P24,L21,H12,D20)</f>
        <v>0</v>
      </c>
      <c r="Z23" s="4">
        <v>55000</v>
      </c>
      <c r="AA23" s="6">
        <f t="shared" si="0"/>
        <v>0.6836131718995178</v>
      </c>
    </row>
    <row r="24" spans="16:27" ht="15">
      <c r="P24" s="3">
        <v>-120000</v>
      </c>
      <c r="Q24" s="4">
        <f>S23</f>
        <v>0</v>
      </c>
      <c r="S24"/>
      <c r="Z24" s="4">
        <v>60000</v>
      </c>
      <c r="AA24" s="6">
        <f t="shared" si="0"/>
        <v>0.7057206398959806</v>
      </c>
    </row>
    <row r="25" spans="1:27" ht="15">
      <c r="A25" s="2"/>
      <c r="Q25" s="6">
        <f>A-B*EXP(-Q24/RT)</f>
        <v>0.3849369741731915</v>
      </c>
      <c r="S25"/>
      <c r="Z25" s="4">
        <v>65000</v>
      </c>
      <c r="AA25" s="6">
        <f t="shared" si="0"/>
        <v>0.72710333888305</v>
      </c>
    </row>
    <row r="26" spans="2:27" ht="15.75">
      <c r="B26">
        <f>IF(A27=E20,1,IF(A27=E34,2))</f>
        <v>1</v>
      </c>
      <c r="H26" s="1">
        <v>0.5</v>
      </c>
      <c r="S26"/>
      <c r="Z26" s="4">
        <v>70000</v>
      </c>
      <c r="AA26" s="6">
        <f t="shared" si="0"/>
        <v>0.7477850296151038</v>
      </c>
    </row>
    <row r="27" spans="1:27" ht="15">
      <c r="A27" s="4">
        <f>MAX(E20,E34)</f>
        <v>1336.538459569543</v>
      </c>
      <c r="H27" t="s">
        <v>21</v>
      </c>
      <c r="S27"/>
      <c r="Z27" s="4">
        <v>75000</v>
      </c>
      <c r="AA27" s="6">
        <f t="shared" si="0"/>
        <v>0.7677886938763357</v>
      </c>
    </row>
    <row r="28" spans="1:27" ht="15.75">
      <c r="A28" s="6">
        <f>A-B*EXP(-A27/RT)</f>
        <v>0.39356828000921795</v>
      </c>
      <c r="S28" s="4">
        <f>SUM(H29,D20)</f>
        <v>-50000</v>
      </c>
      <c r="Z28" s="4">
        <v>80000</v>
      </c>
      <c r="AA28" s="6">
        <f t="shared" si="0"/>
        <v>0.7871365600184358</v>
      </c>
    </row>
    <row r="29" spans="8:27" ht="15">
      <c r="H29" s="3">
        <v>0</v>
      </c>
      <c r="I29" s="4">
        <f>S28</f>
        <v>-50000</v>
      </c>
      <c r="S29"/>
      <c r="Z29" s="4">
        <v>85000</v>
      </c>
      <c r="AA29" s="6">
        <f t="shared" si="0"/>
        <v>0.8058501276610456</v>
      </c>
    </row>
    <row r="30" spans="9:27" ht="15">
      <c r="I30" s="6">
        <f>A-B*EXP(-I29/RT)</f>
        <v>0</v>
      </c>
      <c r="S30"/>
      <c r="Z30" s="4">
        <v>90000</v>
      </c>
      <c r="AA30" s="6">
        <f t="shared" si="0"/>
        <v>0.823950191582437</v>
      </c>
    </row>
    <row r="31" spans="19:27" ht="15">
      <c r="S31"/>
      <c r="Z31" s="4">
        <v>95000</v>
      </c>
      <c r="AA31" s="6">
        <f t="shared" si="0"/>
        <v>0.8414568648269601</v>
      </c>
    </row>
    <row r="32" spans="4:27" ht="15">
      <c r="D32" t="s">
        <v>22</v>
      </c>
      <c r="S32"/>
      <c r="Z32" s="4">
        <v>100000</v>
      </c>
      <c r="AA32" s="6">
        <f t="shared" si="0"/>
        <v>0.8583896010549406</v>
      </c>
    </row>
    <row r="33" spans="19:27" ht="15.75">
      <c r="S33" s="4">
        <f>SUM(D34)</f>
        <v>0</v>
      </c>
      <c r="Z33" s="4">
        <v>105000</v>
      </c>
      <c r="AA33" s="6">
        <f t="shared" si="0"/>
        <v>0.8747672161598581</v>
      </c>
    </row>
    <row r="34" spans="4:27" ht="15">
      <c r="D34" s="3">
        <v>0</v>
      </c>
      <c r="E34" s="4">
        <f>S33</f>
        <v>0</v>
      </c>
      <c r="S34"/>
      <c r="Z34" s="4">
        <v>110000</v>
      </c>
      <c r="AA34" s="6">
        <f t="shared" si="0"/>
        <v>0.8906079091768315</v>
      </c>
    </row>
    <row r="35" spans="5:27" ht="15">
      <c r="E35" s="6">
        <f>A-B*EXP(-E34/RT)</f>
        <v>0.3849369741731915</v>
      </c>
      <c r="Z35" s="4">
        <v>115000</v>
      </c>
      <c r="AA35" s="6">
        <f t="shared" si="0"/>
        <v>0.9059292825056413</v>
      </c>
    </row>
    <row r="36" spans="26:27" ht="15">
      <c r="Z36" s="4">
        <v>120000</v>
      </c>
      <c r="AA36" s="6">
        <f t="shared" si="0"/>
        <v>0.9207483614707617</v>
      </c>
    </row>
    <row r="37" spans="26:27" ht="15">
      <c r="Z37" s="4">
        <v>125000</v>
      </c>
      <c r="AA37" s="6">
        <f t="shared" si="0"/>
        <v>0.9350816132401403</v>
      </c>
    </row>
    <row r="38" spans="26:27" ht="15">
      <c r="Z38" s="4">
        <v>130000</v>
      </c>
      <c r="AA38" s="6">
        <f t="shared" si="0"/>
        <v>0.9489449651237454</v>
      </c>
    </row>
    <row r="39" spans="26:27" ht="15">
      <c r="Z39" s="4">
        <v>135000</v>
      </c>
      <c r="AA39" s="6">
        <f t="shared" si="0"/>
        <v>0.9623538222722159</v>
      </c>
    </row>
    <row r="40" spans="26:27" ht="15">
      <c r="Z40" s="4">
        <v>140000</v>
      </c>
      <c r="AA40" s="6">
        <f t="shared" si="0"/>
        <v>0.9753230847952798</v>
      </c>
    </row>
    <row r="41" spans="26:27" ht="15">
      <c r="Z41" s="4">
        <v>145000</v>
      </c>
      <c r="AA41" s="6">
        <f t="shared" si="0"/>
        <v>0.9878671643189652</v>
      </c>
    </row>
    <row r="42" spans="26:27" ht="15">
      <c r="Z42" s="4">
        <v>150000</v>
      </c>
      <c r="AA42" s="6">
        <f t="shared" si="0"/>
        <v>1</v>
      </c>
    </row>
    <row r="1000" spans="190:204" ht="1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2</v>
      </c>
      <c r="GO1001">
        <v>1</v>
      </c>
      <c r="GP1001">
        <v>2</v>
      </c>
      <c r="GQ1001">
        <v>0</v>
      </c>
      <c r="GR1001">
        <v>0</v>
      </c>
      <c r="GS1001">
        <v>0</v>
      </c>
      <c r="GT1001">
        <v>25</v>
      </c>
      <c r="GU1001">
        <v>1</v>
      </c>
      <c r="GV1001" t="b">
        <v>1</v>
      </c>
    </row>
    <row r="1002" spans="190:204" ht="15">
      <c r="GH1002">
        <v>1</v>
      </c>
      <c r="GK1002">
        <v>0</v>
      </c>
      <c r="GL1002">
        <v>0</v>
      </c>
      <c r="GM1002" t="s">
        <v>18</v>
      </c>
      <c r="GN1002">
        <v>2</v>
      </c>
      <c r="GO1002">
        <v>3</v>
      </c>
      <c r="GP1002">
        <v>4</v>
      </c>
      <c r="GQ1002">
        <v>0</v>
      </c>
      <c r="GR1002">
        <v>0</v>
      </c>
      <c r="GS1002">
        <v>0</v>
      </c>
      <c r="GT1002">
        <v>18</v>
      </c>
      <c r="GU1002">
        <v>5</v>
      </c>
      <c r="GV1002" t="b">
        <v>1</v>
      </c>
    </row>
    <row r="1003" spans="190:204" ht="15">
      <c r="GH1003">
        <v>2</v>
      </c>
      <c r="GK1003">
        <v>0</v>
      </c>
      <c r="GL1003">
        <v>0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32</v>
      </c>
      <c r="GU1003">
        <v>5</v>
      </c>
      <c r="GV1003" t="b">
        <v>1</v>
      </c>
    </row>
    <row r="1004" spans="190:204" ht="15">
      <c r="GH1004">
        <v>3</v>
      </c>
      <c r="GL1004">
        <v>1</v>
      </c>
      <c r="GM1004" t="s">
        <v>16</v>
      </c>
      <c r="GN1004">
        <v>3</v>
      </c>
      <c r="GO1004">
        <v>5</v>
      </c>
      <c r="GP1004">
        <v>6</v>
      </c>
      <c r="GQ1004">
        <v>7</v>
      </c>
      <c r="GR1004">
        <v>0</v>
      </c>
      <c r="GS1004">
        <v>0</v>
      </c>
      <c r="GT1004">
        <v>10</v>
      </c>
      <c r="GU1004">
        <v>9</v>
      </c>
      <c r="GV1004" t="b">
        <v>1</v>
      </c>
    </row>
    <row r="1005" spans="190:204" ht="15"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27</v>
      </c>
      <c r="GU1005">
        <v>9</v>
      </c>
      <c r="GV1005" t="b">
        <v>1</v>
      </c>
    </row>
    <row r="1006" spans="190:204" ht="15">
      <c r="GH1006">
        <v>5</v>
      </c>
      <c r="GK1006">
        <v>0</v>
      </c>
      <c r="GL1006">
        <v>3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</v>
      </c>
      <c r="GU1006">
        <v>13</v>
      </c>
      <c r="GV1006" t="b">
        <v>1</v>
      </c>
    </row>
    <row r="1007" spans="190:204" ht="15">
      <c r="GH1007">
        <v>6</v>
      </c>
      <c r="GK1007">
        <v>0</v>
      </c>
      <c r="GL1007">
        <v>3</v>
      </c>
      <c r="GM1007" t="s">
        <v>18</v>
      </c>
      <c r="GN1007">
        <v>2</v>
      </c>
      <c r="GO1007">
        <v>8</v>
      </c>
      <c r="GP1007">
        <v>9</v>
      </c>
      <c r="GQ1007">
        <v>0</v>
      </c>
      <c r="GR1007">
        <v>0</v>
      </c>
      <c r="GS1007">
        <v>0</v>
      </c>
      <c r="GT1007">
        <v>9</v>
      </c>
      <c r="GU1007">
        <v>13</v>
      </c>
      <c r="GV1007" t="b">
        <v>1</v>
      </c>
    </row>
    <row r="1008" spans="190:204" ht="15">
      <c r="GH1008">
        <v>7</v>
      </c>
      <c r="GK1008">
        <v>0</v>
      </c>
      <c r="GL1008">
        <v>3</v>
      </c>
      <c r="GM1008" t="s">
        <v>18</v>
      </c>
      <c r="GN1008">
        <v>2</v>
      </c>
      <c r="GO1008">
        <v>10</v>
      </c>
      <c r="GP1008">
        <v>11</v>
      </c>
      <c r="GQ1008">
        <v>0</v>
      </c>
      <c r="GR1008">
        <v>0</v>
      </c>
      <c r="GS1008">
        <v>0</v>
      </c>
      <c r="GT1008">
        <v>19</v>
      </c>
      <c r="GU1008">
        <v>13</v>
      </c>
      <c r="GV1008" t="b">
        <v>1</v>
      </c>
    </row>
    <row r="1009" spans="190:204" ht="15">
      <c r="GH1009">
        <v>8</v>
      </c>
      <c r="GL1009">
        <v>6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7</v>
      </c>
      <c r="GU1009">
        <v>17</v>
      </c>
      <c r="GV1009" t="b">
        <v>1</v>
      </c>
    </row>
    <row r="1010" spans="190:204" ht="15">
      <c r="GH1010">
        <v>9</v>
      </c>
      <c r="GL1010">
        <v>6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12</v>
      </c>
      <c r="GU1010">
        <v>17</v>
      </c>
      <c r="GV1010" t="b">
        <v>1</v>
      </c>
    </row>
    <row r="1011" spans="190:204" ht="15">
      <c r="GH1011">
        <v>10</v>
      </c>
      <c r="GL1011">
        <v>7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17</v>
      </c>
      <c r="GU1011">
        <v>17</v>
      </c>
      <c r="GV1011" t="b">
        <v>1</v>
      </c>
    </row>
    <row r="1012" spans="190:204" ht="15">
      <c r="GH1012">
        <v>11</v>
      </c>
      <c r="GL1012">
        <v>7</v>
      </c>
      <c r="GM1012" t="s">
        <v>17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22</v>
      </c>
      <c r="GU1012">
        <v>17</v>
      </c>
      <c r="GV1012" t="b">
        <v>1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Decision Toolworks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Middleton</dc:creator>
  <cp:keywords/>
  <dc:description/>
  <cp:lastModifiedBy>Mike Middleton</cp:lastModifiedBy>
  <dcterms:created xsi:type="dcterms:W3CDTF">2011-02-16T01:13:57Z</dcterms:created>
  <dcterms:modified xsi:type="dcterms:W3CDTF">2011-02-24T00:21:00Z</dcterms:modified>
  <cp:category/>
  <cp:version/>
  <cp:contentType/>
  <cp:contentStatus/>
</cp:coreProperties>
</file>