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91" windowWidth="11970" windowHeight="6435" firstSheet="2" activeTab="2"/>
  </bookViews>
  <sheets>
    <sheet name="treeCalc_2" sheetId="1" state="veryHidden" r:id="rId1"/>
    <sheet name="sensInfo" sheetId="2" state="veryHidden" r:id="rId2"/>
    <sheet name="Tree" sheetId="3" r:id="rId3"/>
  </sheets>
  <externalReferences>
    <externalReference r:id="rId6"/>
  </externalReferences>
  <definedNames>
    <definedName name="inflList" hidden="1">"00000000000000000000000000000000000000000000000000000000000000000000000000000000000000000000000000000000000000000000000000000000000000000000000000000000000000000000000000000000000000000000000000000000"</definedName>
    <definedName name="TopRankDefaultDistForRange" hidden="1">0</definedName>
    <definedName name="TopRankDefaultMaxChange" hidden="1">"0,1"</definedName>
    <definedName name="TopRankDefaultMultiGroupSize" hidden="1">2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FALSE</definedName>
    <definedName name="TopRankNumberOfRuns" hidden="1">1</definedName>
    <definedName name="TopRankOnlyInputsChangeThreshold">"0,01"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TRUE</definedName>
    <definedName name="TopRankPerformPrecedentScanAddOutput" hidden="1">FALSE</definedName>
    <definedName name="TopRankPerformPrecedentScanAtStart" hidden="1">TRUE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"Active Workbook"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  <definedName name="treeList" hidden="1">"01000000000000000000000000000000000000000000000000000000000000000000000000000000000000000000000000000000000000000000000000000000000000000000000000000000000000000000000000000000000000000000000000000000"</definedName>
  </definedNames>
  <calcPr fullCalcOnLoad="1"/>
</workbook>
</file>

<file path=xl/sharedStrings.xml><?xml version="1.0" encoding="utf-8"?>
<sst xmlns="http://schemas.openxmlformats.org/spreadsheetml/2006/main" count="113" uniqueCount="68">
  <si>
    <t>Name</t>
  </si>
  <si>
    <t>SheetRef</t>
  </si>
  <si>
    <t>GenInfo</t>
  </si>
  <si>
    <t>FILEVER</t>
  </si>
  <si>
    <t>RETFUNC</t>
  </si>
  <si>
    <t>Hours Flown</t>
  </si>
  <si>
    <t>Eagle Airlines</t>
  </si>
  <si>
    <t>Def. Link</t>
  </si>
  <si>
    <t>EXT REFS</t>
  </si>
  <si>
    <t>Def. Form</t>
  </si>
  <si>
    <t>Highest#</t>
  </si>
  <si>
    <t>Kernel</t>
  </si>
  <si>
    <t>B.Name</t>
  </si>
  <si>
    <t>bformtype</t>
  </si>
  <si>
    <t>valformula</t>
  </si>
  <si>
    <t>pbformula</t>
  </si>
  <si>
    <t>distribution</t>
  </si>
  <si>
    <t>cumPayoffFunction</t>
  </si>
  <si>
    <t>link</t>
  </si>
  <si>
    <t>ENDNODEFORMULA</t>
  </si>
  <si>
    <t>VAL</t>
  </si>
  <si>
    <t>PB</t>
  </si>
  <si>
    <t>IntRefs</t>
  </si>
  <si>
    <t>RefRefs</t>
  </si>
  <si>
    <t>NodeNames</t>
  </si>
  <si>
    <t>Operating Costs</t>
  </si>
  <si>
    <t>Low Hours</t>
  </si>
  <si>
    <t>DEFAULT</t>
  </si>
  <si>
    <t>4,0,0,0,1,0,0</t>
  </si>
  <si>
    <t>2,0,0,2,2,3,0,0,0</t>
  </si>
  <si>
    <t>1,0,0,2,4,5,1,0,0</t>
  </si>
  <si>
    <t>1,0,0,2,6,7,2,0,0</t>
  </si>
  <si>
    <t>1,0,0,2,8,9,2,0,0</t>
  </si>
  <si>
    <t>4,0,0,0,6,0,0</t>
  </si>
  <si>
    <t>1,0,0,2,10,11,4,0,0</t>
  </si>
  <si>
    <t>4,0,0,0,7,0,0</t>
  </si>
  <si>
    <t>1,0,0,2,12,13,4,0,0</t>
  </si>
  <si>
    <t>4,0,0,0,8,0,0</t>
  </si>
  <si>
    <t>1,0,0,2,14,15,5,0,0</t>
  </si>
  <si>
    <t>4,0,0,0,9,0,0</t>
  </si>
  <si>
    <t>1,0,0,2,16,17,5,0,0</t>
  </si>
  <si>
    <t>Eagle Airlines Example - Precision Tree</t>
  </si>
  <si>
    <t>Money Market</t>
  </si>
  <si>
    <t>Purchase Seneca</t>
  </si>
  <si>
    <t>Buy Plane?</t>
  </si>
  <si>
    <t>High Costs</t>
  </si>
  <si>
    <t>Low Costs</t>
  </si>
  <si>
    <t>Capacity</t>
  </si>
  <si>
    <t>High Capacity</t>
  </si>
  <si>
    <t>Low Capacity</t>
  </si>
  <si>
    <t>High Hours</t>
  </si>
  <si>
    <t>Base Value</t>
  </si>
  <si>
    <t>Ticket Price</t>
  </si>
  <si>
    <t>Charter Price</t>
  </si>
  <si>
    <t>Charter Proportion</t>
  </si>
  <si>
    <t>Operating Cost</t>
  </si>
  <si>
    <t>Insurance</t>
  </si>
  <si>
    <t>Price</t>
  </si>
  <si>
    <t>Interest Rate</t>
  </si>
  <si>
    <t>Proportion Financed</t>
  </si>
  <si>
    <t>Finance Cost</t>
  </si>
  <si>
    <t>Revenue</t>
  </si>
  <si>
    <t>Total Cost</t>
  </si>
  <si>
    <t>Profit</t>
  </si>
  <si>
    <t>-1,2,1,-1,0,Exponential,10000,1,-1,0,-1</t>
  </si>
  <si>
    <t>High OC</t>
  </si>
  <si>
    <t>kk</t>
  </si>
  <si>
    <t>Making Hard Decisions with DecisionTools Robert T. Clemen &amp; Terence Reilly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</si>
</sst>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&quot;$&quot;#,##0.00"/>
    <numFmt numFmtId="183" formatCode="&quot;$&quot;#,##0"/>
  </numFmts>
  <fonts count="46">
    <font>
      <sz val="12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b/>
      <i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3" fontId="6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 horizontal="center"/>
    </xf>
    <xf numFmtId="178" fontId="0" fillId="0" borderId="0" xfId="0" applyNumberFormat="1" applyAlignment="1">
      <alignment/>
    </xf>
    <xf numFmtId="176" fontId="0" fillId="0" borderId="0" xfId="0" applyNumberFormat="1" applyAlignment="1">
      <alignment/>
    </xf>
    <xf numFmtId="173" fontId="1" fillId="0" borderId="0" xfId="0" applyNumberFormat="1" applyFont="1" applyAlignment="1">
      <alignment horizontal="right"/>
    </xf>
    <xf numFmtId="178" fontId="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82" fontId="5" fillId="0" borderId="0" xfId="44" applyNumberFormat="1" applyFont="1" applyAlignment="1">
      <alignment horizontal="right"/>
    </xf>
    <xf numFmtId="9" fontId="5" fillId="0" borderId="0" xfId="57" applyFont="1" applyAlignment="1">
      <alignment horizontal="right"/>
    </xf>
    <xf numFmtId="9" fontId="0" fillId="0" borderId="0" xfId="0" applyNumberForma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9" fontId="8" fillId="0" borderId="11" xfId="57" applyFont="1" applyBorder="1" applyAlignment="1">
      <alignment/>
    </xf>
    <xf numFmtId="183" fontId="8" fillId="0" borderId="11" xfId="0" applyNumberFormat="1" applyFont="1" applyBorder="1" applyAlignment="1">
      <alignment/>
    </xf>
    <xf numFmtId="172" fontId="8" fillId="0" borderId="11" xfId="57" applyNumberFormat="1" applyFont="1" applyBorder="1" applyAlignment="1">
      <alignment/>
    </xf>
    <xf numFmtId="183" fontId="9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  <xf numFmtId="183" fontId="8" fillId="0" borderId="1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37</xdr:row>
      <xdr:rowOff>0</xdr:rowOff>
    </xdr:from>
    <xdr:to>
      <xdr:col>1</xdr:col>
      <xdr:colOff>0</xdr:colOff>
      <xdr:row>37</xdr:row>
      <xdr:rowOff>0</xdr:rowOff>
    </xdr:to>
    <xdr:sp macro="[1]!objClick">
      <xdr:nvSpPr>
        <xdr:cNvPr id="1" name="bline2_2_1"/>
        <xdr:cNvSpPr>
          <a:spLocks/>
        </xdr:cNvSpPr>
      </xdr:nvSpPr>
      <xdr:spPr>
        <a:xfrm>
          <a:off x="171450" y="71247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39</xdr:row>
      <xdr:rowOff>0</xdr:rowOff>
    </xdr:from>
    <xdr:to>
      <xdr:col>2</xdr:col>
      <xdr:colOff>0</xdr:colOff>
      <xdr:row>39</xdr:row>
      <xdr:rowOff>0</xdr:rowOff>
    </xdr:to>
    <xdr:sp macro="[1]!objClick">
      <xdr:nvSpPr>
        <xdr:cNvPr id="2" name="bline2_2_3"/>
        <xdr:cNvSpPr>
          <a:spLocks/>
        </xdr:cNvSpPr>
      </xdr:nvSpPr>
      <xdr:spPr>
        <a:xfrm>
          <a:off x="1304925" y="75057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37</xdr:row>
      <xdr:rowOff>0</xdr:rowOff>
    </xdr:from>
    <xdr:to>
      <xdr:col>1</xdr:col>
      <xdr:colOff>247650</xdr:colOff>
      <xdr:row>39</xdr:row>
      <xdr:rowOff>0</xdr:rowOff>
    </xdr:to>
    <xdr:sp macro="[1]!objClick">
      <xdr:nvSpPr>
        <xdr:cNvPr id="3" name="bline1_2_3"/>
        <xdr:cNvSpPr>
          <a:spLocks/>
        </xdr:cNvSpPr>
      </xdr:nvSpPr>
      <xdr:spPr>
        <a:xfrm>
          <a:off x="1152525" y="7124700"/>
          <a:ext cx="152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21</xdr:row>
      <xdr:rowOff>0</xdr:rowOff>
    </xdr:from>
    <xdr:to>
      <xdr:col>2</xdr:col>
      <xdr:colOff>0</xdr:colOff>
      <xdr:row>21</xdr:row>
      <xdr:rowOff>0</xdr:rowOff>
    </xdr:to>
    <xdr:sp macro="[1]!objClick">
      <xdr:nvSpPr>
        <xdr:cNvPr id="4" name="bline2_2_2"/>
        <xdr:cNvSpPr>
          <a:spLocks/>
        </xdr:cNvSpPr>
      </xdr:nvSpPr>
      <xdr:spPr>
        <a:xfrm>
          <a:off x="1304925" y="40767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21</xdr:row>
      <xdr:rowOff>0</xdr:rowOff>
    </xdr:from>
    <xdr:to>
      <xdr:col>1</xdr:col>
      <xdr:colOff>247650</xdr:colOff>
      <xdr:row>37</xdr:row>
      <xdr:rowOff>0</xdr:rowOff>
    </xdr:to>
    <xdr:sp macro="[1]!objClick">
      <xdr:nvSpPr>
        <xdr:cNvPr id="5" name="bline1_2_2"/>
        <xdr:cNvSpPr>
          <a:spLocks/>
        </xdr:cNvSpPr>
      </xdr:nvSpPr>
      <xdr:spPr>
        <a:xfrm flipV="1">
          <a:off x="1152525" y="4076700"/>
          <a:ext cx="152400" cy="304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35</xdr:row>
      <xdr:rowOff>0</xdr:rowOff>
    </xdr:from>
    <xdr:to>
      <xdr:col>5</xdr:col>
      <xdr:colOff>0</xdr:colOff>
      <xdr:row>35</xdr:row>
      <xdr:rowOff>0</xdr:rowOff>
    </xdr:to>
    <xdr:sp macro="[1]!objClick">
      <xdr:nvSpPr>
        <xdr:cNvPr id="6" name="bline2_2_17"/>
        <xdr:cNvSpPr>
          <a:spLocks/>
        </xdr:cNvSpPr>
      </xdr:nvSpPr>
      <xdr:spPr>
        <a:xfrm>
          <a:off x="5467350" y="67437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33</xdr:row>
      <xdr:rowOff>0</xdr:rowOff>
    </xdr:from>
    <xdr:to>
      <xdr:col>4</xdr:col>
      <xdr:colOff>247650</xdr:colOff>
      <xdr:row>35</xdr:row>
      <xdr:rowOff>0</xdr:rowOff>
    </xdr:to>
    <xdr:sp macro="[1]!objClick">
      <xdr:nvSpPr>
        <xdr:cNvPr id="7" name="bline1_2_17"/>
        <xdr:cNvSpPr>
          <a:spLocks/>
        </xdr:cNvSpPr>
      </xdr:nvSpPr>
      <xdr:spPr>
        <a:xfrm>
          <a:off x="5314950" y="6362700"/>
          <a:ext cx="152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31</xdr:row>
      <xdr:rowOff>0</xdr:rowOff>
    </xdr:from>
    <xdr:to>
      <xdr:col>5</xdr:col>
      <xdr:colOff>0</xdr:colOff>
      <xdr:row>31</xdr:row>
      <xdr:rowOff>0</xdr:rowOff>
    </xdr:to>
    <xdr:sp macro="[1]!objClick">
      <xdr:nvSpPr>
        <xdr:cNvPr id="8" name="bline2_2_16"/>
        <xdr:cNvSpPr>
          <a:spLocks/>
        </xdr:cNvSpPr>
      </xdr:nvSpPr>
      <xdr:spPr>
        <a:xfrm>
          <a:off x="5467350" y="59817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31</xdr:row>
      <xdr:rowOff>0</xdr:rowOff>
    </xdr:from>
    <xdr:to>
      <xdr:col>4</xdr:col>
      <xdr:colOff>247650</xdr:colOff>
      <xdr:row>33</xdr:row>
      <xdr:rowOff>0</xdr:rowOff>
    </xdr:to>
    <xdr:sp macro="[1]!objClick">
      <xdr:nvSpPr>
        <xdr:cNvPr id="9" name="bline1_2_16"/>
        <xdr:cNvSpPr>
          <a:spLocks/>
        </xdr:cNvSpPr>
      </xdr:nvSpPr>
      <xdr:spPr>
        <a:xfrm flipV="1">
          <a:off x="5314950" y="5981700"/>
          <a:ext cx="152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27</xdr:row>
      <xdr:rowOff>0</xdr:rowOff>
    </xdr:from>
    <xdr:to>
      <xdr:col>5</xdr:col>
      <xdr:colOff>0</xdr:colOff>
      <xdr:row>27</xdr:row>
      <xdr:rowOff>0</xdr:rowOff>
    </xdr:to>
    <xdr:sp macro="[1]!objClick">
      <xdr:nvSpPr>
        <xdr:cNvPr id="10" name="bline2_2_15"/>
        <xdr:cNvSpPr>
          <a:spLocks/>
        </xdr:cNvSpPr>
      </xdr:nvSpPr>
      <xdr:spPr>
        <a:xfrm>
          <a:off x="5467350" y="52197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25</xdr:row>
      <xdr:rowOff>0</xdr:rowOff>
    </xdr:from>
    <xdr:to>
      <xdr:col>4</xdr:col>
      <xdr:colOff>247650</xdr:colOff>
      <xdr:row>27</xdr:row>
      <xdr:rowOff>0</xdr:rowOff>
    </xdr:to>
    <xdr:sp macro="[1]!objClick">
      <xdr:nvSpPr>
        <xdr:cNvPr id="11" name="bline1_2_15"/>
        <xdr:cNvSpPr>
          <a:spLocks/>
        </xdr:cNvSpPr>
      </xdr:nvSpPr>
      <xdr:spPr>
        <a:xfrm>
          <a:off x="5314950" y="4838700"/>
          <a:ext cx="152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23</xdr:row>
      <xdr:rowOff>0</xdr:rowOff>
    </xdr:from>
    <xdr:to>
      <xdr:col>5</xdr:col>
      <xdr:colOff>0</xdr:colOff>
      <xdr:row>23</xdr:row>
      <xdr:rowOff>0</xdr:rowOff>
    </xdr:to>
    <xdr:sp macro="[1]!objClick">
      <xdr:nvSpPr>
        <xdr:cNvPr id="12" name="bline2_2_14"/>
        <xdr:cNvSpPr>
          <a:spLocks/>
        </xdr:cNvSpPr>
      </xdr:nvSpPr>
      <xdr:spPr>
        <a:xfrm>
          <a:off x="5467350" y="44577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23</xdr:row>
      <xdr:rowOff>0</xdr:rowOff>
    </xdr:from>
    <xdr:to>
      <xdr:col>4</xdr:col>
      <xdr:colOff>247650</xdr:colOff>
      <xdr:row>25</xdr:row>
      <xdr:rowOff>0</xdr:rowOff>
    </xdr:to>
    <xdr:sp macro="[1]!objClick">
      <xdr:nvSpPr>
        <xdr:cNvPr id="13" name="bline1_2_14"/>
        <xdr:cNvSpPr>
          <a:spLocks/>
        </xdr:cNvSpPr>
      </xdr:nvSpPr>
      <xdr:spPr>
        <a:xfrm flipV="1">
          <a:off x="5314950" y="4457700"/>
          <a:ext cx="152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5</xdr:col>
      <xdr:colOff>0</xdr:colOff>
      <xdr:row>19</xdr:row>
      <xdr:rowOff>0</xdr:rowOff>
    </xdr:to>
    <xdr:sp macro="[1]!objClick">
      <xdr:nvSpPr>
        <xdr:cNvPr id="14" name="bline2_2_13"/>
        <xdr:cNvSpPr>
          <a:spLocks/>
        </xdr:cNvSpPr>
      </xdr:nvSpPr>
      <xdr:spPr>
        <a:xfrm>
          <a:off x="5467350" y="36957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17</xdr:row>
      <xdr:rowOff>0</xdr:rowOff>
    </xdr:from>
    <xdr:to>
      <xdr:col>4</xdr:col>
      <xdr:colOff>247650</xdr:colOff>
      <xdr:row>19</xdr:row>
      <xdr:rowOff>0</xdr:rowOff>
    </xdr:to>
    <xdr:sp macro="[1]!objClick">
      <xdr:nvSpPr>
        <xdr:cNvPr id="15" name="bline1_2_13"/>
        <xdr:cNvSpPr>
          <a:spLocks/>
        </xdr:cNvSpPr>
      </xdr:nvSpPr>
      <xdr:spPr>
        <a:xfrm>
          <a:off x="5314950" y="3314700"/>
          <a:ext cx="152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15</xdr:row>
      <xdr:rowOff>0</xdr:rowOff>
    </xdr:from>
    <xdr:to>
      <xdr:col>5</xdr:col>
      <xdr:colOff>0</xdr:colOff>
      <xdr:row>15</xdr:row>
      <xdr:rowOff>0</xdr:rowOff>
    </xdr:to>
    <xdr:sp macro="[1]!objClick">
      <xdr:nvSpPr>
        <xdr:cNvPr id="16" name="bline2_2_12"/>
        <xdr:cNvSpPr>
          <a:spLocks/>
        </xdr:cNvSpPr>
      </xdr:nvSpPr>
      <xdr:spPr>
        <a:xfrm>
          <a:off x="5467350" y="29337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15</xdr:row>
      <xdr:rowOff>0</xdr:rowOff>
    </xdr:from>
    <xdr:to>
      <xdr:col>4</xdr:col>
      <xdr:colOff>247650</xdr:colOff>
      <xdr:row>17</xdr:row>
      <xdr:rowOff>0</xdr:rowOff>
    </xdr:to>
    <xdr:sp macro="[1]!objClick">
      <xdr:nvSpPr>
        <xdr:cNvPr id="17" name="bline1_2_12"/>
        <xdr:cNvSpPr>
          <a:spLocks/>
        </xdr:cNvSpPr>
      </xdr:nvSpPr>
      <xdr:spPr>
        <a:xfrm flipV="1">
          <a:off x="5314950" y="2933700"/>
          <a:ext cx="152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11</xdr:row>
      <xdr:rowOff>0</xdr:rowOff>
    </xdr:from>
    <xdr:to>
      <xdr:col>5</xdr:col>
      <xdr:colOff>0</xdr:colOff>
      <xdr:row>11</xdr:row>
      <xdr:rowOff>0</xdr:rowOff>
    </xdr:to>
    <xdr:sp macro="[1]!objClick">
      <xdr:nvSpPr>
        <xdr:cNvPr id="18" name="bline2_2_11"/>
        <xdr:cNvSpPr>
          <a:spLocks/>
        </xdr:cNvSpPr>
      </xdr:nvSpPr>
      <xdr:spPr>
        <a:xfrm>
          <a:off x="5467350" y="21717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9</xdr:row>
      <xdr:rowOff>0</xdr:rowOff>
    </xdr:from>
    <xdr:to>
      <xdr:col>4</xdr:col>
      <xdr:colOff>247650</xdr:colOff>
      <xdr:row>11</xdr:row>
      <xdr:rowOff>0</xdr:rowOff>
    </xdr:to>
    <xdr:sp macro="[1]!objClick">
      <xdr:nvSpPr>
        <xdr:cNvPr id="19" name="bline1_2_11"/>
        <xdr:cNvSpPr>
          <a:spLocks/>
        </xdr:cNvSpPr>
      </xdr:nvSpPr>
      <xdr:spPr>
        <a:xfrm>
          <a:off x="5314950" y="1790700"/>
          <a:ext cx="152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7</xdr:row>
      <xdr:rowOff>0</xdr:rowOff>
    </xdr:from>
    <xdr:to>
      <xdr:col>5</xdr:col>
      <xdr:colOff>0</xdr:colOff>
      <xdr:row>7</xdr:row>
      <xdr:rowOff>0</xdr:rowOff>
    </xdr:to>
    <xdr:sp macro="[1]!objClick">
      <xdr:nvSpPr>
        <xdr:cNvPr id="20" name="bline2_2_10"/>
        <xdr:cNvSpPr>
          <a:spLocks/>
        </xdr:cNvSpPr>
      </xdr:nvSpPr>
      <xdr:spPr>
        <a:xfrm>
          <a:off x="5467350" y="14097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247650</xdr:colOff>
      <xdr:row>9</xdr:row>
      <xdr:rowOff>0</xdr:rowOff>
    </xdr:to>
    <xdr:sp macro="[1]!objClick">
      <xdr:nvSpPr>
        <xdr:cNvPr id="21" name="bline1_2_10"/>
        <xdr:cNvSpPr>
          <a:spLocks/>
        </xdr:cNvSpPr>
      </xdr:nvSpPr>
      <xdr:spPr>
        <a:xfrm flipV="1">
          <a:off x="5314950" y="1409700"/>
          <a:ext cx="152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33</xdr:row>
      <xdr:rowOff>0</xdr:rowOff>
    </xdr:from>
    <xdr:to>
      <xdr:col>4</xdr:col>
      <xdr:colOff>0</xdr:colOff>
      <xdr:row>33</xdr:row>
      <xdr:rowOff>0</xdr:rowOff>
    </xdr:to>
    <xdr:sp macro="[1]!objClick">
      <xdr:nvSpPr>
        <xdr:cNvPr id="22" name="bline2_2_9"/>
        <xdr:cNvSpPr>
          <a:spLocks/>
        </xdr:cNvSpPr>
      </xdr:nvSpPr>
      <xdr:spPr>
        <a:xfrm>
          <a:off x="4057650" y="63627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29</xdr:row>
      <xdr:rowOff>0</xdr:rowOff>
    </xdr:from>
    <xdr:to>
      <xdr:col>3</xdr:col>
      <xdr:colOff>247650</xdr:colOff>
      <xdr:row>33</xdr:row>
      <xdr:rowOff>0</xdr:rowOff>
    </xdr:to>
    <xdr:sp macro="[1]!objClick">
      <xdr:nvSpPr>
        <xdr:cNvPr id="23" name="bline1_2_9"/>
        <xdr:cNvSpPr>
          <a:spLocks/>
        </xdr:cNvSpPr>
      </xdr:nvSpPr>
      <xdr:spPr>
        <a:xfrm>
          <a:off x="3905250" y="5600700"/>
          <a:ext cx="1524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25</xdr:row>
      <xdr:rowOff>0</xdr:rowOff>
    </xdr:from>
    <xdr:to>
      <xdr:col>4</xdr:col>
      <xdr:colOff>0</xdr:colOff>
      <xdr:row>25</xdr:row>
      <xdr:rowOff>0</xdr:rowOff>
    </xdr:to>
    <xdr:sp macro="[1]!objClick">
      <xdr:nvSpPr>
        <xdr:cNvPr id="24" name="bline2_2_8"/>
        <xdr:cNvSpPr>
          <a:spLocks/>
        </xdr:cNvSpPr>
      </xdr:nvSpPr>
      <xdr:spPr>
        <a:xfrm>
          <a:off x="4057650" y="48387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25</xdr:row>
      <xdr:rowOff>0</xdr:rowOff>
    </xdr:from>
    <xdr:to>
      <xdr:col>3</xdr:col>
      <xdr:colOff>247650</xdr:colOff>
      <xdr:row>29</xdr:row>
      <xdr:rowOff>0</xdr:rowOff>
    </xdr:to>
    <xdr:sp macro="[1]!objClick">
      <xdr:nvSpPr>
        <xdr:cNvPr id="25" name="bline1_2_8"/>
        <xdr:cNvSpPr>
          <a:spLocks/>
        </xdr:cNvSpPr>
      </xdr:nvSpPr>
      <xdr:spPr>
        <a:xfrm flipV="1">
          <a:off x="3905250" y="4838700"/>
          <a:ext cx="1524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17</xdr:row>
      <xdr:rowOff>0</xdr:rowOff>
    </xdr:from>
    <xdr:to>
      <xdr:col>4</xdr:col>
      <xdr:colOff>0</xdr:colOff>
      <xdr:row>17</xdr:row>
      <xdr:rowOff>0</xdr:rowOff>
    </xdr:to>
    <xdr:sp macro="[1]!objClick">
      <xdr:nvSpPr>
        <xdr:cNvPr id="26" name="bline2_2_7"/>
        <xdr:cNvSpPr>
          <a:spLocks/>
        </xdr:cNvSpPr>
      </xdr:nvSpPr>
      <xdr:spPr>
        <a:xfrm>
          <a:off x="4057650" y="33147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13</xdr:row>
      <xdr:rowOff>0</xdr:rowOff>
    </xdr:from>
    <xdr:to>
      <xdr:col>3</xdr:col>
      <xdr:colOff>247650</xdr:colOff>
      <xdr:row>17</xdr:row>
      <xdr:rowOff>0</xdr:rowOff>
    </xdr:to>
    <xdr:sp macro="[1]!objClick">
      <xdr:nvSpPr>
        <xdr:cNvPr id="27" name="bline1_2_7"/>
        <xdr:cNvSpPr>
          <a:spLocks/>
        </xdr:cNvSpPr>
      </xdr:nvSpPr>
      <xdr:spPr>
        <a:xfrm>
          <a:off x="3905250" y="2552700"/>
          <a:ext cx="1524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9</xdr:row>
      <xdr:rowOff>0</xdr:rowOff>
    </xdr:from>
    <xdr:to>
      <xdr:col>4</xdr:col>
      <xdr:colOff>0</xdr:colOff>
      <xdr:row>9</xdr:row>
      <xdr:rowOff>0</xdr:rowOff>
    </xdr:to>
    <xdr:sp macro="[1]!objClick">
      <xdr:nvSpPr>
        <xdr:cNvPr id="28" name="bline2_2_6"/>
        <xdr:cNvSpPr>
          <a:spLocks/>
        </xdr:cNvSpPr>
      </xdr:nvSpPr>
      <xdr:spPr>
        <a:xfrm>
          <a:off x="4057650" y="17907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9</xdr:row>
      <xdr:rowOff>0</xdr:rowOff>
    </xdr:from>
    <xdr:to>
      <xdr:col>3</xdr:col>
      <xdr:colOff>247650</xdr:colOff>
      <xdr:row>13</xdr:row>
      <xdr:rowOff>0</xdr:rowOff>
    </xdr:to>
    <xdr:sp macro="[1]!objClick">
      <xdr:nvSpPr>
        <xdr:cNvPr id="29" name="bline1_2_6"/>
        <xdr:cNvSpPr>
          <a:spLocks/>
        </xdr:cNvSpPr>
      </xdr:nvSpPr>
      <xdr:spPr>
        <a:xfrm flipV="1">
          <a:off x="3905250" y="1790700"/>
          <a:ext cx="1524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29</xdr:row>
      <xdr:rowOff>0</xdr:rowOff>
    </xdr:from>
    <xdr:to>
      <xdr:col>3</xdr:col>
      <xdr:colOff>0</xdr:colOff>
      <xdr:row>29</xdr:row>
      <xdr:rowOff>0</xdr:rowOff>
    </xdr:to>
    <xdr:sp macro="[1]!objClick">
      <xdr:nvSpPr>
        <xdr:cNvPr id="30" name="bline2_2_5"/>
        <xdr:cNvSpPr>
          <a:spLocks/>
        </xdr:cNvSpPr>
      </xdr:nvSpPr>
      <xdr:spPr>
        <a:xfrm>
          <a:off x="2800350" y="56007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21</xdr:row>
      <xdr:rowOff>0</xdr:rowOff>
    </xdr:from>
    <xdr:to>
      <xdr:col>2</xdr:col>
      <xdr:colOff>247650</xdr:colOff>
      <xdr:row>29</xdr:row>
      <xdr:rowOff>0</xdr:rowOff>
    </xdr:to>
    <xdr:sp macro="[1]!objClick">
      <xdr:nvSpPr>
        <xdr:cNvPr id="31" name="bline1_2_5"/>
        <xdr:cNvSpPr>
          <a:spLocks/>
        </xdr:cNvSpPr>
      </xdr:nvSpPr>
      <xdr:spPr>
        <a:xfrm>
          <a:off x="2647950" y="4076700"/>
          <a:ext cx="15240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13</xdr:row>
      <xdr:rowOff>0</xdr:rowOff>
    </xdr:from>
    <xdr:to>
      <xdr:col>3</xdr:col>
      <xdr:colOff>0</xdr:colOff>
      <xdr:row>13</xdr:row>
      <xdr:rowOff>0</xdr:rowOff>
    </xdr:to>
    <xdr:sp macro="[1]!objClick">
      <xdr:nvSpPr>
        <xdr:cNvPr id="32" name="bline2_2_4"/>
        <xdr:cNvSpPr>
          <a:spLocks/>
        </xdr:cNvSpPr>
      </xdr:nvSpPr>
      <xdr:spPr>
        <a:xfrm>
          <a:off x="2800350" y="25527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13</xdr:row>
      <xdr:rowOff>0</xdr:rowOff>
    </xdr:from>
    <xdr:to>
      <xdr:col>2</xdr:col>
      <xdr:colOff>247650</xdr:colOff>
      <xdr:row>21</xdr:row>
      <xdr:rowOff>0</xdr:rowOff>
    </xdr:to>
    <xdr:sp macro="[1]!objClick">
      <xdr:nvSpPr>
        <xdr:cNvPr id="33" name="bline1_2_4"/>
        <xdr:cNvSpPr>
          <a:spLocks/>
        </xdr:cNvSpPr>
      </xdr:nvSpPr>
      <xdr:spPr>
        <a:xfrm flipV="1">
          <a:off x="2647950" y="2552700"/>
          <a:ext cx="15240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295275</xdr:colOff>
      <xdr:row>12</xdr:row>
      <xdr:rowOff>76200</xdr:rowOff>
    </xdr:from>
    <xdr:ext cx="561975" cy="171450"/>
    <xdr:sp macro="[1]!objClick">
      <xdr:nvSpPr>
        <xdr:cNvPr id="34" name="branchName_2_4"/>
        <xdr:cNvSpPr txBox="1">
          <a:spLocks noChangeArrowheads="1"/>
        </xdr:cNvSpPr>
      </xdr:nvSpPr>
      <xdr:spPr>
        <a:xfrm>
          <a:off x="2847975" y="2438400"/>
          <a:ext cx="561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 Costs</a:t>
          </a:r>
        </a:p>
      </xdr:txBody>
    </xdr:sp>
    <xdr:clientData/>
  </xdr:oneCellAnchor>
  <xdr:oneCellAnchor>
    <xdr:from>
      <xdr:col>2</xdr:col>
      <xdr:colOff>295275</xdr:colOff>
      <xdr:row>28</xdr:row>
      <xdr:rowOff>76200</xdr:rowOff>
    </xdr:from>
    <xdr:ext cx="571500" cy="171450"/>
    <xdr:sp macro="[1]!objClick">
      <xdr:nvSpPr>
        <xdr:cNvPr id="35" name="branchName_2_5"/>
        <xdr:cNvSpPr txBox="1">
          <a:spLocks noChangeArrowheads="1"/>
        </xdr:cNvSpPr>
      </xdr:nvSpPr>
      <xdr:spPr>
        <a:xfrm>
          <a:off x="2847975" y="5486400"/>
          <a:ext cx="571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 Costs</a:t>
          </a:r>
        </a:p>
      </xdr:txBody>
    </xdr:sp>
    <xdr:clientData/>
  </xdr:oneCellAnchor>
  <xdr:oneCellAnchor>
    <xdr:from>
      <xdr:col>3</xdr:col>
      <xdr:colOff>295275</xdr:colOff>
      <xdr:row>8</xdr:row>
      <xdr:rowOff>76200</xdr:rowOff>
    </xdr:from>
    <xdr:ext cx="704850" cy="171450"/>
    <xdr:sp macro="[1]!objClick">
      <xdr:nvSpPr>
        <xdr:cNvPr id="36" name="branchName_2_6"/>
        <xdr:cNvSpPr txBox="1">
          <a:spLocks noChangeArrowheads="1"/>
        </xdr:cNvSpPr>
      </xdr:nvSpPr>
      <xdr:spPr>
        <a:xfrm>
          <a:off x="4105275" y="1676400"/>
          <a:ext cx="7048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 Capacity</a:t>
          </a:r>
        </a:p>
      </xdr:txBody>
    </xdr:sp>
    <xdr:clientData/>
  </xdr:oneCellAnchor>
  <xdr:oneCellAnchor>
    <xdr:from>
      <xdr:col>3</xdr:col>
      <xdr:colOff>295275</xdr:colOff>
      <xdr:row>16</xdr:row>
      <xdr:rowOff>76200</xdr:rowOff>
    </xdr:from>
    <xdr:ext cx="695325" cy="171450"/>
    <xdr:sp macro="[1]!objClick">
      <xdr:nvSpPr>
        <xdr:cNvPr id="37" name="branchName_2_7"/>
        <xdr:cNvSpPr txBox="1">
          <a:spLocks noChangeArrowheads="1"/>
        </xdr:cNvSpPr>
      </xdr:nvSpPr>
      <xdr:spPr>
        <a:xfrm>
          <a:off x="4105275" y="3200400"/>
          <a:ext cx="6953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 Capacity</a:t>
          </a:r>
        </a:p>
      </xdr:txBody>
    </xdr:sp>
    <xdr:clientData/>
  </xdr:oneCellAnchor>
  <xdr:oneCellAnchor>
    <xdr:from>
      <xdr:col>3</xdr:col>
      <xdr:colOff>295275</xdr:colOff>
      <xdr:row>24</xdr:row>
      <xdr:rowOff>76200</xdr:rowOff>
    </xdr:from>
    <xdr:ext cx="704850" cy="171450"/>
    <xdr:sp macro="[1]!objClick">
      <xdr:nvSpPr>
        <xdr:cNvPr id="38" name="branchName_2_8"/>
        <xdr:cNvSpPr txBox="1">
          <a:spLocks noChangeArrowheads="1"/>
        </xdr:cNvSpPr>
      </xdr:nvSpPr>
      <xdr:spPr>
        <a:xfrm>
          <a:off x="4105275" y="4724400"/>
          <a:ext cx="7048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 Capacity</a:t>
          </a:r>
        </a:p>
      </xdr:txBody>
    </xdr:sp>
    <xdr:clientData/>
  </xdr:oneCellAnchor>
  <xdr:oneCellAnchor>
    <xdr:from>
      <xdr:col>3</xdr:col>
      <xdr:colOff>295275</xdr:colOff>
      <xdr:row>32</xdr:row>
      <xdr:rowOff>76200</xdr:rowOff>
    </xdr:from>
    <xdr:ext cx="695325" cy="171450"/>
    <xdr:sp macro="[1]!objClick">
      <xdr:nvSpPr>
        <xdr:cNvPr id="39" name="branchName_2_9"/>
        <xdr:cNvSpPr txBox="1">
          <a:spLocks noChangeArrowheads="1"/>
        </xdr:cNvSpPr>
      </xdr:nvSpPr>
      <xdr:spPr>
        <a:xfrm>
          <a:off x="4105275" y="6248400"/>
          <a:ext cx="6953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 Capacity</a:t>
          </a:r>
        </a:p>
      </xdr:txBody>
    </xdr:sp>
    <xdr:clientData/>
  </xdr:oneCellAnchor>
  <xdr:oneCellAnchor>
    <xdr:from>
      <xdr:col>4</xdr:col>
      <xdr:colOff>295275</xdr:colOff>
      <xdr:row>6</xdr:row>
      <xdr:rowOff>76200</xdr:rowOff>
    </xdr:from>
    <xdr:ext cx="581025" cy="171450"/>
    <xdr:sp macro="[1]!objClick">
      <xdr:nvSpPr>
        <xdr:cNvPr id="40" name="branchName_2_10"/>
        <xdr:cNvSpPr txBox="1">
          <a:spLocks noChangeArrowheads="1"/>
        </xdr:cNvSpPr>
      </xdr:nvSpPr>
      <xdr:spPr>
        <a:xfrm>
          <a:off x="5514975" y="1295400"/>
          <a:ext cx="581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 Hours</a:t>
          </a:r>
        </a:p>
      </xdr:txBody>
    </xdr:sp>
    <xdr:clientData/>
  </xdr:oneCellAnchor>
  <xdr:oneCellAnchor>
    <xdr:from>
      <xdr:col>4</xdr:col>
      <xdr:colOff>295275</xdr:colOff>
      <xdr:row>10</xdr:row>
      <xdr:rowOff>76200</xdr:rowOff>
    </xdr:from>
    <xdr:ext cx="571500" cy="171450"/>
    <xdr:sp macro="[1]!objClick">
      <xdr:nvSpPr>
        <xdr:cNvPr id="41" name="branchName_2_11"/>
        <xdr:cNvSpPr txBox="1">
          <a:spLocks noChangeArrowheads="1"/>
        </xdr:cNvSpPr>
      </xdr:nvSpPr>
      <xdr:spPr>
        <a:xfrm>
          <a:off x="5514975" y="2057400"/>
          <a:ext cx="571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 Hours</a:t>
          </a:r>
        </a:p>
      </xdr:txBody>
    </xdr:sp>
    <xdr:clientData/>
  </xdr:oneCellAnchor>
  <xdr:oneCellAnchor>
    <xdr:from>
      <xdr:col>4</xdr:col>
      <xdr:colOff>295275</xdr:colOff>
      <xdr:row>14</xdr:row>
      <xdr:rowOff>76200</xdr:rowOff>
    </xdr:from>
    <xdr:ext cx="581025" cy="171450"/>
    <xdr:sp macro="[1]!objClick">
      <xdr:nvSpPr>
        <xdr:cNvPr id="42" name="branchName_2_12"/>
        <xdr:cNvSpPr txBox="1">
          <a:spLocks noChangeArrowheads="1"/>
        </xdr:cNvSpPr>
      </xdr:nvSpPr>
      <xdr:spPr>
        <a:xfrm>
          <a:off x="5514975" y="2819400"/>
          <a:ext cx="581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 Hours</a:t>
          </a:r>
        </a:p>
      </xdr:txBody>
    </xdr:sp>
    <xdr:clientData/>
  </xdr:oneCellAnchor>
  <xdr:oneCellAnchor>
    <xdr:from>
      <xdr:col>4</xdr:col>
      <xdr:colOff>295275</xdr:colOff>
      <xdr:row>18</xdr:row>
      <xdr:rowOff>76200</xdr:rowOff>
    </xdr:from>
    <xdr:ext cx="571500" cy="171450"/>
    <xdr:sp macro="[1]!objClick">
      <xdr:nvSpPr>
        <xdr:cNvPr id="43" name="branchName_2_13"/>
        <xdr:cNvSpPr txBox="1">
          <a:spLocks noChangeArrowheads="1"/>
        </xdr:cNvSpPr>
      </xdr:nvSpPr>
      <xdr:spPr>
        <a:xfrm>
          <a:off x="5514975" y="3581400"/>
          <a:ext cx="571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 Hours</a:t>
          </a:r>
        </a:p>
      </xdr:txBody>
    </xdr:sp>
    <xdr:clientData/>
  </xdr:oneCellAnchor>
  <xdr:oneCellAnchor>
    <xdr:from>
      <xdr:col>4</xdr:col>
      <xdr:colOff>295275</xdr:colOff>
      <xdr:row>22</xdr:row>
      <xdr:rowOff>76200</xdr:rowOff>
    </xdr:from>
    <xdr:ext cx="581025" cy="171450"/>
    <xdr:sp macro="[1]!objClick">
      <xdr:nvSpPr>
        <xdr:cNvPr id="44" name="branchName_2_14"/>
        <xdr:cNvSpPr txBox="1">
          <a:spLocks noChangeArrowheads="1"/>
        </xdr:cNvSpPr>
      </xdr:nvSpPr>
      <xdr:spPr>
        <a:xfrm>
          <a:off x="5514975" y="4343400"/>
          <a:ext cx="581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 Hours</a:t>
          </a:r>
        </a:p>
      </xdr:txBody>
    </xdr:sp>
    <xdr:clientData/>
  </xdr:oneCellAnchor>
  <xdr:oneCellAnchor>
    <xdr:from>
      <xdr:col>4</xdr:col>
      <xdr:colOff>295275</xdr:colOff>
      <xdr:row>26</xdr:row>
      <xdr:rowOff>76200</xdr:rowOff>
    </xdr:from>
    <xdr:ext cx="571500" cy="171450"/>
    <xdr:sp macro="[1]!objClick">
      <xdr:nvSpPr>
        <xdr:cNvPr id="45" name="branchName_2_15"/>
        <xdr:cNvSpPr txBox="1">
          <a:spLocks noChangeArrowheads="1"/>
        </xdr:cNvSpPr>
      </xdr:nvSpPr>
      <xdr:spPr>
        <a:xfrm>
          <a:off x="5514975" y="5105400"/>
          <a:ext cx="571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 Hours</a:t>
          </a:r>
        </a:p>
      </xdr:txBody>
    </xdr:sp>
    <xdr:clientData/>
  </xdr:oneCellAnchor>
  <xdr:oneCellAnchor>
    <xdr:from>
      <xdr:col>4</xdr:col>
      <xdr:colOff>295275</xdr:colOff>
      <xdr:row>30</xdr:row>
      <xdr:rowOff>76200</xdr:rowOff>
    </xdr:from>
    <xdr:ext cx="581025" cy="171450"/>
    <xdr:sp macro="[1]!objClick">
      <xdr:nvSpPr>
        <xdr:cNvPr id="46" name="branchName_2_16"/>
        <xdr:cNvSpPr txBox="1">
          <a:spLocks noChangeArrowheads="1"/>
        </xdr:cNvSpPr>
      </xdr:nvSpPr>
      <xdr:spPr>
        <a:xfrm>
          <a:off x="5514975" y="5867400"/>
          <a:ext cx="581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 Hours</a:t>
          </a:r>
        </a:p>
      </xdr:txBody>
    </xdr:sp>
    <xdr:clientData/>
  </xdr:oneCellAnchor>
  <xdr:oneCellAnchor>
    <xdr:from>
      <xdr:col>4</xdr:col>
      <xdr:colOff>295275</xdr:colOff>
      <xdr:row>34</xdr:row>
      <xdr:rowOff>76200</xdr:rowOff>
    </xdr:from>
    <xdr:ext cx="571500" cy="171450"/>
    <xdr:sp macro="[1]!objClick">
      <xdr:nvSpPr>
        <xdr:cNvPr id="47" name="branchName_2_17"/>
        <xdr:cNvSpPr txBox="1">
          <a:spLocks noChangeArrowheads="1"/>
        </xdr:cNvSpPr>
      </xdr:nvSpPr>
      <xdr:spPr>
        <a:xfrm>
          <a:off x="5514975" y="6629400"/>
          <a:ext cx="571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 Hours</a:t>
          </a:r>
        </a:p>
      </xdr:txBody>
    </xdr:sp>
    <xdr:clientData/>
  </xdr:oneCellAnchor>
  <xdr:oneCellAnchor>
    <xdr:from>
      <xdr:col>1</xdr:col>
      <xdr:colOff>295275</xdr:colOff>
      <xdr:row>20</xdr:row>
      <xdr:rowOff>76200</xdr:rowOff>
    </xdr:from>
    <xdr:ext cx="885825" cy="171450"/>
    <xdr:sp macro="[1]!objClick">
      <xdr:nvSpPr>
        <xdr:cNvPr id="48" name="branchName_2_2"/>
        <xdr:cNvSpPr txBox="1">
          <a:spLocks noChangeArrowheads="1"/>
        </xdr:cNvSpPr>
      </xdr:nvSpPr>
      <xdr:spPr>
        <a:xfrm>
          <a:off x="1352550" y="3962400"/>
          <a:ext cx="885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Purchase Seneca</a:t>
          </a:r>
        </a:p>
      </xdr:txBody>
    </xdr:sp>
    <xdr:clientData/>
  </xdr:oneCellAnchor>
  <xdr:oneCellAnchor>
    <xdr:from>
      <xdr:col>1</xdr:col>
      <xdr:colOff>295275</xdr:colOff>
      <xdr:row>38</xdr:row>
      <xdr:rowOff>76200</xdr:rowOff>
    </xdr:from>
    <xdr:ext cx="704850" cy="171450"/>
    <xdr:sp macro="[1]!objClick">
      <xdr:nvSpPr>
        <xdr:cNvPr id="49" name="branchName_2_3"/>
        <xdr:cNvSpPr txBox="1">
          <a:spLocks noChangeArrowheads="1"/>
        </xdr:cNvSpPr>
      </xdr:nvSpPr>
      <xdr:spPr>
        <a:xfrm>
          <a:off x="1352550" y="7391400"/>
          <a:ext cx="7048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Money Market</a:t>
          </a:r>
        </a:p>
      </xdr:txBody>
    </xdr:sp>
    <xdr:clientData/>
  </xdr:oneCellAnchor>
  <xdr:oneCellAnchor>
    <xdr:from>
      <xdr:col>0</xdr:col>
      <xdr:colOff>219075</xdr:colOff>
      <xdr:row>36</xdr:row>
      <xdr:rowOff>76200</xdr:rowOff>
    </xdr:from>
    <xdr:ext cx="685800" cy="171450"/>
    <xdr:sp macro="[1]!objClick">
      <xdr:nvSpPr>
        <xdr:cNvPr id="50" name="branchName_2_1"/>
        <xdr:cNvSpPr txBox="1">
          <a:spLocks noChangeArrowheads="1"/>
        </xdr:cNvSpPr>
      </xdr:nvSpPr>
      <xdr:spPr>
        <a:xfrm>
          <a:off x="219075" y="7010400"/>
          <a:ext cx="685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Eagle Airlines</a:t>
          </a:r>
        </a:p>
      </xdr:txBody>
    </xdr:sp>
    <xdr:clientData/>
  </xdr:oneCellAnchor>
  <xdr:oneCellAnchor>
    <xdr:from>
      <xdr:col>1</xdr:col>
      <xdr:colOff>0</xdr:colOff>
      <xdr:row>36</xdr:row>
      <xdr:rowOff>95250</xdr:rowOff>
    </xdr:from>
    <xdr:ext cx="190500" cy="190500"/>
    <xdr:sp macro="[1]!objClick">
      <xdr:nvSpPr>
        <xdr:cNvPr id="51" name="tnode_2_1"/>
        <xdr:cNvSpPr>
          <a:spLocks/>
        </xdr:cNvSpPr>
      </xdr:nvSpPr>
      <xdr:spPr>
        <a:xfrm>
          <a:off x="1057275" y="7029450"/>
          <a:ext cx="190500" cy="190500"/>
        </a:xfrm>
        <a:prstGeom prst="rect">
          <a:avLst/>
        </a:prstGeom>
        <a:pattFill prst="pct50">
          <a:fgClr>
            <a:srgbClr val="FFFFFF"/>
          </a:fgClr>
          <a:bgClr>
            <a:srgbClr val="008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95250</xdr:rowOff>
    </xdr:from>
    <xdr:ext cx="190500" cy="190500"/>
    <xdr:sp macro="[1]!objClick">
      <xdr:nvSpPr>
        <xdr:cNvPr id="52" name="tnode_2_2"/>
        <xdr:cNvSpPr>
          <a:spLocks/>
        </xdr:cNvSpPr>
      </xdr:nvSpPr>
      <xdr:spPr>
        <a:xfrm>
          <a:off x="2552700" y="3981450"/>
          <a:ext cx="190500" cy="190500"/>
        </a:xfrm>
        <a:prstGeom prst="ellipse">
          <a:avLst/>
        </a:prstGeom>
        <a:pattFill prst="pct50">
          <a:fgClr>
            <a:srgbClr val="FFFFFF"/>
          </a:fgClr>
          <a:bgClr>
            <a:srgbClr val="80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95250</xdr:rowOff>
    </xdr:from>
    <xdr:ext cx="190500" cy="190500"/>
    <xdr:sp macro="[1]!objClick">
      <xdr:nvSpPr>
        <xdr:cNvPr id="53" name="tnode_2_7"/>
        <xdr:cNvSpPr>
          <a:spLocks/>
        </xdr:cNvSpPr>
      </xdr:nvSpPr>
      <xdr:spPr>
        <a:xfrm>
          <a:off x="5219700" y="3219450"/>
          <a:ext cx="190500" cy="190500"/>
        </a:xfrm>
        <a:prstGeom prst="ellipse">
          <a:avLst/>
        </a:prstGeom>
        <a:pattFill prst="pct50">
          <a:fgClr>
            <a:srgbClr val="FFFFFF"/>
          </a:fgClr>
          <a:bgClr>
            <a:srgbClr val="80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95250</xdr:rowOff>
    </xdr:from>
    <xdr:ext cx="190500" cy="190500"/>
    <xdr:sp macro="[1]!objClick">
      <xdr:nvSpPr>
        <xdr:cNvPr id="54" name="tnode_2_5"/>
        <xdr:cNvSpPr>
          <a:spLocks/>
        </xdr:cNvSpPr>
      </xdr:nvSpPr>
      <xdr:spPr>
        <a:xfrm>
          <a:off x="3810000" y="5505450"/>
          <a:ext cx="190500" cy="190500"/>
        </a:xfrm>
        <a:prstGeom prst="ellipse">
          <a:avLst/>
        </a:prstGeom>
        <a:pattFill prst="pct50">
          <a:fgClr>
            <a:srgbClr val="FFFFFF"/>
          </a:fgClr>
          <a:bgClr>
            <a:srgbClr val="80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95250</xdr:rowOff>
    </xdr:from>
    <xdr:ext cx="190500" cy="190500"/>
    <xdr:sp macro="[1]!objClick">
      <xdr:nvSpPr>
        <xdr:cNvPr id="55" name="tnode_2_8"/>
        <xdr:cNvSpPr>
          <a:spLocks/>
        </xdr:cNvSpPr>
      </xdr:nvSpPr>
      <xdr:spPr>
        <a:xfrm>
          <a:off x="5219700" y="4743450"/>
          <a:ext cx="190500" cy="190500"/>
        </a:xfrm>
        <a:prstGeom prst="ellipse">
          <a:avLst/>
        </a:prstGeom>
        <a:pattFill prst="pct50">
          <a:fgClr>
            <a:srgbClr val="FFFFFF"/>
          </a:fgClr>
          <a:bgClr>
            <a:srgbClr val="80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95250</xdr:rowOff>
    </xdr:from>
    <xdr:ext cx="190500" cy="190500"/>
    <xdr:sp macro="[1]!objClick">
      <xdr:nvSpPr>
        <xdr:cNvPr id="56" name="tnode_2_9"/>
        <xdr:cNvSpPr>
          <a:spLocks/>
        </xdr:cNvSpPr>
      </xdr:nvSpPr>
      <xdr:spPr>
        <a:xfrm>
          <a:off x="5219700" y="6267450"/>
          <a:ext cx="190500" cy="190500"/>
        </a:xfrm>
        <a:prstGeom prst="ellipse">
          <a:avLst/>
        </a:prstGeom>
        <a:pattFill prst="pct50">
          <a:fgClr>
            <a:srgbClr val="FFFFFF"/>
          </a:fgClr>
          <a:bgClr>
            <a:srgbClr val="80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95250</xdr:rowOff>
    </xdr:from>
    <xdr:ext cx="190500" cy="190500"/>
    <xdr:sp macro="[1]!objClick">
      <xdr:nvSpPr>
        <xdr:cNvPr id="57" name="tnode_2_6"/>
        <xdr:cNvSpPr>
          <a:spLocks/>
        </xdr:cNvSpPr>
      </xdr:nvSpPr>
      <xdr:spPr>
        <a:xfrm>
          <a:off x="5219700" y="1695450"/>
          <a:ext cx="190500" cy="190500"/>
        </a:xfrm>
        <a:prstGeom prst="ellipse">
          <a:avLst/>
        </a:prstGeom>
        <a:pattFill prst="pct50">
          <a:fgClr>
            <a:srgbClr val="FFFFFF"/>
          </a:fgClr>
          <a:bgClr>
            <a:srgbClr val="80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95250</xdr:rowOff>
    </xdr:from>
    <xdr:ext cx="190500" cy="190500"/>
    <xdr:sp macro="[1]!objClick">
      <xdr:nvSpPr>
        <xdr:cNvPr id="58" name="tnode_2_4"/>
        <xdr:cNvSpPr>
          <a:spLocks/>
        </xdr:cNvSpPr>
      </xdr:nvSpPr>
      <xdr:spPr>
        <a:xfrm>
          <a:off x="3810000" y="2457450"/>
          <a:ext cx="190500" cy="190500"/>
        </a:xfrm>
        <a:prstGeom prst="ellipse">
          <a:avLst/>
        </a:prstGeom>
        <a:pattFill prst="pct50">
          <a:fgClr>
            <a:srgbClr val="FFFFFF"/>
          </a:fgClr>
          <a:bgClr>
            <a:srgbClr val="80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Tree\ptree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  <sheetName val="Priv"/>
      <sheetName val="Pub"/>
      <sheetName val="dll"/>
      <sheetName val="Version"/>
      <sheetName val="Events"/>
      <sheetName val="cutcopydel"/>
      <sheetName val="inflDef"/>
      <sheetName val="Convert2Tree"/>
      <sheetName val="influenceInfo"/>
      <sheetName val="Node Info"/>
      <sheetName val="ptPub"/>
      <sheetName val="draw"/>
      <sheetName val="DialogCode"/>
      <sheetName val="Branch Formulae"/>
      <sheetName val="Utilities"/>
      <sheetName val="Sensitivity"/>
      <sheetName val="Analysis"/>
      <sheetName val="LinkedModel"/>
      <sheetName val="graphDlg"/>
      <sheetName val="TreeSelectDlg"/>
      <sheetName val="DecAnalysisDlg"/>
      <sheetName val="sensDlg"/>
      <sheetName val="AboutDlg"/>
      <sheetName val="TreeBranchDlg"/>
      <sheetName val="TreeNodeDlg"/>
      <sheetName val="MonteCarloDlg"/>
      <sheetName val="BranchDefDlg"/>
      <sheetName val="InflNodeDlg"/>
      <sheetName val="TreeRootDlg"/>
      <sheetName val="inflDiagDlg"/>
      <sheetName val="InflArcDlg"/>
      <sheetName val="Stuff"/>
    </sheetNames>
    <definedNames>
      <definedName name="obj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O27"/>
  <sheetViews>
    <sheetView zoomScalePageLayoutView="0" workbookViewId="0" topLeftCell="A1">
      <selection activeCell="A1" sqref="A1"/>
    </sheetView>
  </sheetViews>
  <sheetFormatPr defaultColWidth="8.88671875" defaultRowHeight="15"/>
  <sheetData>
    <row r="1" spans="1:6" ht="15">
      <c r="A1" t="s">
        <v>0</v>
      </c>
      <c r="B1" t="s">
        <v>6</v>
      </c>
      <c r="E1" t="s">
        <v>3</v>
      </c>
      <c r="F1">
        <v>2</v>
      </c>
    </row>
    <row r="2" spans="1:6" ht="15">
      <c r="A2" t="s">
        <v>1</v>
      </c>
      <c r="B2" t="e">
        <f>Tree!#REF!</f>
        <v>#REF!</v>
      </c>
      <c r="E2" t="s">
        <v>4</v>
      </c>
      <c r="F2" t="e">
        <f>_XLL.PTREEEVALUATE($B$3,$L$11:$L$27,$J$11:$J$27,$K$11:$K$27,$N$11:$N$27,$G$11:$G$27)</f>
        <v>#NAME?</v>
      </c>
    </row>
    <row r="3" spans="1:2" ht="15">
      <c r="A3" t="s">
        <v>2</v>
      </c>
      <c r="B3" t="s">
        <v>64</v>
      </c>
    </row>
    <row r="4" spans="1:2" ht="15">
      <c r="A4" t="s">
        <v>7</v>
      </c>
      <c r="B4">
        <f>Tree!$B$19</f>
        <v>9975</v>
      </c>
    </row>
    <row r="5" spans="1:2" ht="15">
      <c r="A5" t="s">
        <v>8</v>
      </c>
      <c r="B5">
        <v>0</v>
      </c>
    </row>
    <row r="6" ht="15">
      <c r="A6" t="s">
        <v>9</v>
      </c>
    </row>
    <row r="8" spans="1:2" ht="15">
      <c r="A8" t="s">
        <v>10</v>
      </c>
      <c r="B8">
        <v>17</v>
      </c>
    </row>
    <row r="10" spans="1:15" ht="15">
      <c r="A10" t="s">
        <v>11</v>
      </c>
      <c r="B10" t="s">
        <v>12</v>
      </c>
      <c r="C10" t="s">
        <v>13</v>
      </c>
      <c r="D10" t="s">
        <v>14</v>
      </c>
      <c r="E10" t="s">
        <v>15</v>
      </c>
      <c r="F10" t="s">
        <v>16</v>
      </c>
      <c r="G10" t="s">
        <v>17</v>
      </c>
      <c r="H10" t="s">
        <v>18</v>
      </c>
      <c r="I10" t="s">
        <v>19</v>
      </c>
      <c r="J10" t="s">
        <v>20</v>
      </c>
      <c r="K10" t="s">
        <v>21</v>
      </c>
      <c r="L10" t="s">
        <v>2</v>
      </c>
      <c r="M10" t="s">
        <v>22</v>
      </c>
      <c r="N10" t="s">
        <v>23</v>
      </c>
      <c r="O10" t="s">
        <v>24</v>
      </c>
    </row>
    <row r="11" spans="1:15" ht="15">
      <c r="A11" t="e">
        <f>Tree!$B$38</f>
        <v>#NAME?</v>
      </c>
      <c r="B11" t="str">
        <f>B1</f>
        <v>Eagle Airlines</v>
      </c>
      <c r="C11">
        <v>0</v>
      </c>
      <c r="J11">
        <f>Tree!$A$38</f>
        <v>0</v>
      </c>
      <c r="K11">
        <f>Tree!$A$37</f>
        <v>0</v>
      </c>
      <c r="L11" t="s">
        <v>29</v>
      </c>
      <c r="M11">
        <v>0</v>
      </c>
      <c r="O11" t="str">
        <f>Tree!$B$37</f>
        <v>Buy Plane?</v>
      </c>
    </row>
    <row r="12" spans="1:15" ht="15">
      <c r="A12" s="16" t="e">
        <f>Tree!$C$22</f>
        <v>#NAME?</v>
      </c>
      <c r="B12" t="s">
        <v>43</v>
      </c>
      <c r="C12">
        <v>0</v>
      </c>
      <c r="H12">
        <f>Tree!$B$10</f>
        <v>245</v>
      </c>
      <c r="I12" t="s">
        <v>27</v>
      </c>
      <c r="J12">
        <f>Tree!$B$22</f>
        <v>0</v>
      </c>
      <c r="L12" t="s">
        <v>30</v>
      </c>
      <c r="M12">
        <v>0</v>
      </c>
      <c r="O12" t="str">
        <f>Tree!$C$21</f>
        <v>Operating Costs</v>
      </c>
    </row>
    <row r="13" spans="1:13" ht="15">
      <c r="A13" s="16" t="e">
        <f>Tree!$C$40</f>
        <v>#NAME?</v>
      </c>
      <c r="B13" t="s">
        <v>42</v>
      </c>
      <c r="C13">
        <v>0</v>
      </c>
      <c r="H13">
        <f>Tree!$B$40</f>
        <v>4200</v>
      </c>
      <c r="I13">
        <f>4200</f>
        <v>4200</v>
      </c>
      <c r="J13">
        <f>Tree!$B$40</f>
        <v>4200</v>
      </c>
      <c r="L13" t="s">
        <v>28</v>
      </c>
      <c r="M13">
        <v>0</v>
      </c>
    </row>
    <row r="14" spans="1:15" ht="15">
      <c r="A14" s="16" t="e">
        <f>Tree!$D$14</f>
        <v>#NAME?</v>
      </c>
      <c r="B14" t="s">
        <v>45</v>
      </c>
      <c r="C14">
        <v>0</v>
      </c>
      <c r="H14" s="19">
        <f>Tree!$B$6</f>
        <v>0.5</v>
      </c>
      <c r="I14" t="s">
        <v>27</v>
      </c>
      <c r="J14">
        <f>Tree!$C$14</f>
        <v>253</v>
      </c>
      <c r="K14">
        <f>Tree!$C$13</f>
        <v>0.5</v>
      </c>
      <c r="L14" t="s">
        <v>31</v>
      </c>
      <c r="M14">
        <v>0</v>
      </c>
      <c r="O14" t="str">
        <f>Tree!$D$13</f>
        <v>Capacity</v>
      </c>
    </row>
    <row r="15" spans="1:15" ht="15">
      <c r="A15" s="16" t="e">
        <f>Tree!$D$30</f>
        <v>#NAME?</v>
      </c>
      <c r="B15" t="s">
        <v>46</v>
      </c>
      <c r="C15">
        <v>0</v>
      </c>
      <c r="H15" s="19">
        <f>Tree!$B$6</f>
        <v>0.5</v>
      </c>
      <c r="I15" t="s">
        <v>27</v>
      </c>
      <c r="J15">
        <f>Tree!$C$30</f>
        <v>237</v>
      </c>
      <c r="K15">
        <f>Tree!$C$29</f>
        <v>0.5</v>
      </c>
      <c r="L15" t="s">
        <v>32</v>
      </c>
      <c r="M15">
        <v>0</v>
      </c>
      <c r="O15" t="str">
        <f>Tree!$D$29</f>
        <v>Capacity</v>
      </c>
    </row>
    <row r="16" spans="1:15" ht="15">
      <c r="A16" s="16" t="e">
        <f>Tree!$E$10</f>
        <v>#NAME?</v>
      </c>
      <c r="B16" t="s">
        <v>49</v>
      </c>
      <c r="C16">
        <v>0</v>
      </c>
      <c r="G16" t="e">
        <f>1-EXP(-1*_XLL.BRANCHVAL/Tree!$A$23)</f>
        <v>#NAME?</v>
      </c>
      <c r="H16">
        <f>Tree!$B$5</f>
        <v>800</v>
      </c>
      <c r="I16" t="s">
        <v>27</v>
      </c>
      <c r="J16" s="19">
        <f>Tree!$D$10</f>
        <v>0.45</v>
      </c>
      <c r="K16">
        <f>Tree!$D$9</f>
        <v>0.52</v>
      </c>
      <c r="L16" t="s">
        <v>34</v>
      </c>
      <c r="M16">
        <v>0</v>
      </c>
      <c r="O16" t="str">
        <f>Tree!$E$9</f>
        <v>Hours Flown</v>
      </c>
    </row>
    <row r="17" spans="1:15" ht="15">
      <c r="A17" s="16" t="e">
        <f>Tree!$E$18</f>
        <v>#NAME?</v>
      </c>
      <c r="B17" t="s">
        <v>48</v>
      </c>
      <c r="C17">
        <v>0</v>
      </c>
      <c r="G17" t="e">
        <f>1-EXP(-1*_XLL.BRANCHVAL/Tree!$A$23)</f>
        <v>#NAME?</v>
      </c>
      <c r="H17">
        <f>Tree!$B$5</f>
        <v>800</v>
      </c>
      <c r="I17" t="s">
        <v>27</v>
      </c>
      <c r="J17" s="19">
        <f>Tree!$D$18</f>
        <v>0.55</v>
      </c>
      <c r="K17">
        <f>Tree!$D$17</f>
        <v>0.48</v>
      </c>
      <c r="L17" t="s">
        <v>36</v>
      </c>
      <c r="M17">
        <v>0</v>
      </c>
      <c r="O17" t="str">
        <f>Tree!$E$17</f>
        <v>Hours Flown</v>
      </c>
    </row>
    <row r="18" spans="1:15" ht="15">
      <c r="A18" t="e">
        <f>Tree!$E$26</f>
        <v>#NAME?</v>
      </c>
      <c r="B18" t="s">
        <v>49</v>
      </c>
      <c r="C18">
        <v>0</v>
      </c>
      <c r="G18" t="e">
        <f>1-EXP(-1*_XLL.BRANCHVAL/Tree!$A$23)</f>
        <v>#NAME?</v>
      </c>
      <c r="H18">
        <f>Tree!$B$5</f>
        <v>800</v>
      </c>
      <c r="I18" t="s">
        <v>27</v>
      </c>
      <c r="J18" s="19">
        <f>Tree!$D$26</f>
        <v>0.45</v>
      </c>
      <c r="K18">
        <f>Tree!$D$25</f>
        <v>0.52</v>
      </c>
      <c r="L18" t="s">
        <v>38</v>
      </c>
      <c r="M18">
        <v>0</v>
      </c>
      <c r="O18" t="str">
        <f>Tree!$E$25</f>
        <v>Hours Flown</v>
      </c>
    </row>
    <row r="19" spans="1:15" ht="15">
      <c r="A19" t="e">
        <f>Tree!$E$34</f>
        <v>#NAME?</v>
      </c>
      <c r="B19" t="s">
        <v>48</v>
      </c>
      <c r="C19">
        <v>0</v>
      </c>
      <c r="D19">
        <f>1000000</f>
        <v>1000000</v>
      </c>
      <c r="H19">
        <f>Tree!$B$5</f>
        <v>800</v>
      </c>
      <c r="J19" s="19">
        <f>Tree!$D$34</f>
        <v>0.55</v>
      </c>
      <c r="K19">
        <f>Tree!$D$33</f>
        <v>0.48</v>
      </c>
      <c r="L19" t="s">
        <v>40</v>
      </c>
      <c r="M19">
        <v>0</v>
      </c>
      <c r="O19" t="str">
        <f>Tree!$E$33</f>
        <v>Hours Flown</v>
      </c>
    </row>
    <row r="20" spans="1:13" ht="15">
      <c r="A20" s="16" t="e">
        <f>Tree!$F$8</f>
        <v>#NAME?</v>
      </c>
      <c r="B20" t="s">
        <v>26</v>
      </c>
      <c r="C20">
        <v>0</v>
      </c>
      <c r="H20" t="s">
        <v>27</v>
      </c>
      <c r="I20" t="s">
        <v>27</v>
      </c>
      <c r="J20">
        <f>Tree!$E$8</f>
        <v>650</v>
      </c>
      <c r="K20">
        <f>Tree!$E$7</f>
        <v>0.45</v>
      </c>
      <c r="L20" t="s">
        <v>33</v>
      </c>
      <c r="M20">
        <v>0</v>
      </c>
    </row>
    <row r="21" spans="1:13" ht="15">
      <c r="A21" s="16" t="e">
        <f>Tree!$F$12</f>
        <v>#NAME?</v>
      </c>
      <c r="B21" t="s">
        <v>50</v>
      </c>
      <c r="C21">
        <v>0</v>
      </c>
      <c r="H21" t="s">
        <v>27</v>
      </c>
      <c r="I21" t="s">
        <v>27</v>
      </c>
      <c r="J21">
        <f>Tree!$E$12</f>
        <v>900</v>
      </c>
      <c r="K21">
        <f>Tree!$E$11</f>
        <v>0.55</v>
      </c>
      <c r="L21" t="s">
        <v>33</v>
      </c>
      <c r="M21">
        <v>0</v>
      </c>
    </row>
    <row r="22" spans="1:13" ht="15">
      <c r="A22" s="16" t="e">
        <f>Tree!$F$16</f>
        <v>#NAME?</v>
      </c>
      <c r="B22" t="s">
        <v>26</v>
      </c>
      <c r="C22">
        <v>0</v>
      </c>
      <c r="H22" t="s">
        <v>27</v>
      </c>
      <c r="I22" t="s">
        <v>27</v>
      </c>
      <c r="J22">
        <f>Tree!$E$16</f>
        <v>650</v>
      </c>
      <c r="K22">
        <f>Tree!$E$15</f>
        <v>0.36000000000000004</v>
      </c>
      <c r="L22" t="s">
        <v>35</v>
      </c>
      <c r="M22">
        <v>0</v>
      </c>
    </row>
    <row r="23" spans="1:13" ht="15">
      <c r="A23" s="16" t="e">
        <f>Tree!$F$20</f>
        <v>#NAME?</v>
      </c>
      <c r="B23" t="s">
        <v>50</v>
      </c>
      <c r="C23">
        <v>0</v>
      </c>
      <c r="H23" t="s">
        <v>27</v>
      </c>
      <c r="I23" t="s">
        <v>27</v>
      </c>
      <c r="J23">
        <f>Tree!$E$20</f>
        <v>900</v>
      </c>
      <c r="K23">
        <f>Tree!$E$19</f>
        <v>0.6399999999999999</v>
      </c>
      <c r="L23" t="s">
        <v>35</v>
      </c>
      <c r="M23">
        <v>0</v>
      </c>
    </row>
    <row r="24" spans="1:13" ht="15">
      <c r="A24" s="16" t="e">
        <f>Tree!$F$24</f>
        <v>#NAME?</v>
      </c>
      <c r="B24" t="s">
        <v>26</v>
      </c>
      <c r="C24">
        <v>0</v>
      </c>
      <c r="H24" t="s">
        <v>27</v>
      </c>
      <c r="I24" t="s">
        <v>27</v>
      </c>
      <c r="J24">
        <f>Tree!$E$24</f>
        <v>650</v>
      </c>
      <c r="K24">
        <f>Tree!$E$23</f>
        <v>0.45</v>
      </c>
      <c r="L24" t="s">
        <v>37</v>
      </c>
      <c r="M24">
        <v>0</v>
      </c>
    </row>
    <row r="25" spans="1:13" ht="15">
      <c r="A25" s="16" t="e">
        <f>Tree!$F$28</f>
        <v>#NAME?</v>
      </c>
      <c r="B25" t="s">
        <v>50</v>
      </c>
      <c r="C25">
        <v>0</v>
      </c>
      <c r="H25" t="s">
        <v>27</v>
      </c>
      <c r="I25" t="s">
        <v>27</v>
      </c>
      <c r="J25">
        <f>Tree!$E$28</f>
        <v>900</v>
      </c>
      <c r="K25">
        <f>Tree!$E$27</f>
        <v>0.55</v>
      </c>
      <c r="L25" t="s">
        <v>37</v>
      </c>
      <c r="M25">
        <v>0</v>
      </c>
    </row>
    <row r="26" spans="1:13" ht="15">
      <c r="A26" s="16" t="e">
        <f>Tree!$F$32</f>
        <v>#NAME?</v>
      </c>
      <c r="B26" t="s">
        <v>26</v>
      </c>
      <c r="C26">
        <v>0</v>
      </c>
      <c r="H26" t="s">
        <v>27</v>
      </c>
      <c r="I26" t="s">
        <v>27</v>
      </c>
      <c r="J26">
        <f>Tree!$E$32</f>
        <v>650</v>
      </c>
      <c r="K26">
        <f>Tree!$E$31</f>
        <v>0.36000000000000004</v>
      </c>
      <c r="L26" t="s">
        <v>39</v>
      </c>
      <c r="M26">
        <v>0</v>
      </c>
    </row>
    <row r="27" spans="1:13" ht="15">
      <c r="A27" s="16" t="e">
        <f>Tree!$F$36</f>
        <v>#NAME?</v>
      </c>
      <c r="B27" t="s">
        <v>50</v>
      </c>
      <c r="C27">
        <v>0</v>
      </c>
      <c r="H27" t="s">
        <v>27</v>
      </c>
      <c r="I27" t="s">
        <v>27</v>
      </c>
      <c r="J27">
        <f>Tree!$E$36</f>
        <v>900</v>
      </c>
      <c r="K27">
        <f>Tree!$E$35</f>
        <v>0.6399999999999999</v>
      </c>
      <c r="L27" t="s">
        <v>39</v>
      </c>
      <c r="M2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8.88671875" defaultRowHeight="15"/>
  <sheetData>
    <row r="1" spans="1:4" ht="15">
      <c r="A1">
        <v>0</v>
      </c>
      <c r="B1">
        <v>1</v>
      </c>
      <c r="C1" s="16">
        <f>Tree!$B$22</f>
        <v>0</v>
      </c>
      <c r="D1" t="s">
        <v>63</v>
      </c>
    </row>
    <row r="11" spans="1:9" ht="15">
      <c r="A11" t="s">
        <v>66</v>
      </c>
      <c r="B11">
        <f>Tree!$C$13</f>
        <v>0.5</v>
      </c>
      <c r="C11">
        <v>-10</v>
      </c>
      <c r="D11">
        <v>-1</v>
      </c>
      <c r="E11">
        <v>10</v>
      </c>
      <c r="F11">
        <v>-1</v>
      </c>
      <c r="G11">
        <v>10</v>
      </c>
      <c r="H11">
        <v>0</v>
      </c>
      <c r="I11">
        <v>0.5</v>
      </c>
    </row>
    <row r="12" spans="1:9" ht="15">
      <c r="A12" t="s">
        <v>65</v>
      </c>
      <c r="B12">
        <f>Tree!$C$14</f>
        <v>253</v>
      </c>
      <c r="C12">
        <v>245</v>
      </c>
      <c r="D12">
        <v>0</v>
      </c>
      <c r="E12">
        <v>260</v>
      </c>
      <c r="F12">
        <v>0</v>
      </c>
      <c r="G12">
        <v>10</v>
      </c>
      <c r="H12">
        <v>0</v>
      </c>
      <c r="I12">
        <v>253</v>
      </c>
    </row>
    <row r="13" spans="1:9" ht="15">
      <c r="A13" t="s">
        <v>49</v>
      </c>
      <c r="B13" s="19">
        <f>Tree!$D$10</f>
        <v>0.45</v>
      </c>
      <c r="C13">
        <v>0.4</v>
      </c>
      <c r="D13">
        <v>0</v>
      </c>
      <c r="E13">
        <v>0.5</v>
      </c>
      <c r="F13">
        <v>0</v>
      </c>
      <c r="G13">
        <v>10</v>
      </c>
      <c r="H13">
        <v>0</v>
      </c>
      <c r="I13">
        <v>0.45</v>
      </c>
    </row>
    <row r="14" spans="1:9" ht="15">
      <c r="A14" t="s">
        <v>48</v>
      </c>
      <c r="B14" s="19">
        <f>Tree!$D$18</f>
        <v>0.55</v>
      </c>
      <c r="C14">
        <v>0.5</v>
      </c>
      <c r="D14">
        <v>0</v>
      </c>
      <c r="E14">
        <v>0.6</v>
      </c>
      <c r="F14">
        <v>0</v>
      </c>
      <c r="G14">
        <v>10</v>
      </c>
      <c r="H14">
        <v>0</v>
      </c>
      <c r="I14">
        <v>0.55</v>
      </c>
    </row>
    <row r="15" spans="1:9" ht="15">
      <c r="A15" t="s">
        <v>26</v>
      </c>
      <c r="B15">
        <f>Tree!$E$8</f>
        <v>650</v>
      </c>
      <c r="C15">
        <v>500</v>
      </c>
      <c r="D15">
        <v>0</v>
      </c>
      <c r="E15">
        <v>800</v>
      </c>
      <c r="F15">
        <v>0</v>
      </c>
      <c r="G15">
        <v>10</v>
      </c>
      <c r="H15">
        <v>0</v>
      </c>
      <c r="I15">
        <v>650</v>
      </c>
    </row>
    <row r="16" spans="1:9" ht="15">
      <c r="A16" t="s">
        <v>50</v>
      </c>
      <c r="B16">
        <f>Tree!$E$12</f>
        <v>900</v>
      </c>
      <c r="C16">
        <v>800</v>
      </c>
      <c r="D16">
        <v>0</v>
      </c>
      <c r="E16">
        <v>1000</v>
      </c>
      <c r="F16">
        <v>0</v>
      </c>
      <c r="G16">
        <v>10</v>
      </c>
      <c r="H16">
        <v>0</v>
      </c>
      <c r="I16">
        <v>900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F40"/>
  <sheetViews>
    <sheetView tabSelected="1" zoomScalePageLayoutView="0" workbookViewId="0" topLeftCell="A11">
      <selection activeCell="D5" sqref="D5"/>
    </sheetView>
  </sheetViews>
  <sheetFormatPr defaultColWidth="8.88671875" defaultRowHeight="15"/>
  <cols>
    <col min="1" max="1" width="12.3359375" style="0" customWidth="1"/>
    <col min="2" max="2" width="17.4453125" style="0" customWidth="1"/>
    <col min="3" max="3" width="14.6640625" style="0" customWidth="1"/>
    <col min="4" max="4" width="16.4453125" style="0" customWidth="1"/>
    <col min="5" max="5" width="16.77734375" style="0" customWidth="1"/>
    <col min="6" max="6" width="12.4453125" style="8" customWidth="1"/>
    <col min="7" max="7" width="6.99609375" style="8" customWidth="1"/>
  </cols>
  <sheetData>
    <row r="1" spans="1:6" ht="20.25">
      <c r="A1" s="34" t="s">
        <v>41</v>
      </c>
      <c r="B1" s="34"/>
      <c r="C1" s="34"/>
      <c r="D1" s="34"/>
      <c r="E1" s="34"/>
      <c r="F1" s="34"/>
    </row>
    <row r="2" spans="1:6" ht="15.75">
      <c r="A2" s="35" t="s">
        <v>67</v>
      </c>
      <c r="B2" s="35"/>
      <c r="C2" s="35"/>
      <c r="D2" s="35"/>
      <c r="E2" s="35"/>
      <c r="F2" s="35"/>
    </row>
    <row r="3" spans="1:2" ht="15" customHeight="1">
      <c r="A3" s="28"/>
      <c r="B3" s="29"/>
    </row>
    <row r="4" spans="1:2" ht="15" customHeight="1">
      <c r="A4" s="30"/>
      <c r="B4" s="31" t="s">
        <v>51</v>
      </c>
    </row>
    <row r="5" spans="1:2" ht="15" customHeight="1">
      <c r="A5" s="20" t="s">
        <v>5</v>
      </c>
      <c r="B5" s="21">
        <v>800</v>
      </c>
    </row>
    <row r="6" spans="1:2" ht="15" customHeight="1">
      <c r="A6" s="20" t="s">
        <v>47</v>
      </c>
      <c r="B6" s="22">
        <v>0.5</v>
      </c>
    </row>
    <row r="7" spans="1:6" ht="15">
      <c r="A7" s="20" t="s">
        <v>52</v>
      </c>
      <c r="B7" s="23">
        <v>100</v>
      </c>
      <c r="E7" s="4">
        <v>0.45</v>
      </c>
      <c r="F7" s="7" t="e">
        <f>_XLL.TREEPROBABILITY(treeCalc_2!$F$2,10)</f>
        <v>#NAME?</v>
      </c>
    </row>
    <row r="8" spans="1:6" ht="15">
      <c r="A8" s="20" t="s">
        <v>53</v>
      </c>
      <c r="B8" s="23">
        <v>325</v>
      </c>
      <c r="E8" s="3">
        <v>650</v>
      </c>
      <c r="F8" s="14" t="e">
        <f>_XLL.TREEVALUE(treeCalc_2!$F$2,10)</f>
        <v>#NAME?</v>
      </c>
    </row>
    <row r="9" spans="1:5" ht="15">
      <c r="A9" s="20" t="s">
        <v>54</v>
      </c>
      <c r="B9" s="22">
        <v>0.5</v>
      </c>
      <c r="D9" s="4">
        <v>0.52</v>
      </c>
      <c r="E9" s="1" t="s">
        <v>5</v>
      </c>
    </row>
    <row r="10" spans="1:5" ht="15">
      <c r="A10" s="20" t="s">
        <v>55</v>
      </c>
      <c r="B10" s="23">
        <v>245</v>
      </c>
      <c r="D10" s="18">
        <v>0.45</v>
      </c>
      <c r="E10" s="15" t="e">
        <f>_XLL.TREEVALUE(treeCalc_2!$F$2,6)</f>
        <v>#NAME?</v>
      </c>
    </row>
    <row r="11" spans="1:6" ht="15">
      <c r="A11" s="20" t="s">
        <v>56</v>
      </c>
      <c r="B11" s="23">
        <v>20000</v>
      </c>
      <c r="D11" s="3"/>
      <c r="E11" s="4">
        <f>1-E7</f>
        <v>0.55</v>
      </c>
      <c r="F11" s="7" t="e">
        <f>_XLL.TREEPROBABILITY(treeCalc_2!$F$2,11)</f>
        <v>#NAME?</v>
      </c>
    </row>
    <row r="12" spans="1:6" ht="15">
      <c r="A12" s="20" t="s">
        <v>57</v>
      </c>
      <c r="B12" s="23">
        <v>87500</v>
      </c>
      <c r="D12" s="3"/>
      <c r="E12" s="3">
        <v>900</v>
      </c>
      <c r="F12" s="14" t="e">
        <f>_XLL.TREEVALUE(treeCalc_2!$F$2,11)</f>
        <v>#NAME?</v>
      </c>
    </row>
    <row r="13" spans="1:4" ht="15">
      <c r="A13" s="20" t="s">
        <v>58</v>
      </c>
      <c r="B13" s="24">
        <v>0.115</v>
      </c>
      <c r="C13" s="4">
        <v>0.5</v>
      </c>
      <c r="D13" s="1" t="s">
        <v>47</v>
      </c>
    </row>
    <row r="14" spans="1:4" ht="15">
      <c r="A14" s="20" t="s">
        <v>59</v>
      </c>
      <c r="B14" s="22">
        <v>0.4</v>
      </c>
      <c r="C14" s="17">
        <v>253</v>
      </c>
      <c r="D14" s="15" t="e">
        <f>_XLL.TREEVALUE(treeCalc_2!$F$2,4)</f>
        <v>#NAME?</v>
      </c>
    </row>
    <row r="15" spans="1:6" ht="15">
      <c r="A15" s="20"/>
      <c r="B15" s="21"/>
      <c r="C15" s="3"/>
      <c r="D15" s="1"/>
      <c r="E15" s="4">
        <f>0.8*E7</f>
        <v>0.36000000000000004</v>
      </c>
      <c r="F15" s="7" t="e">
        <f>_XLL.TREEPROBABILITY(treeCalc_2!$F$2,12)</f>
        <v>#NAME?</v>
      </c>
    </row>
    <row r="16" spans="1:6" ht="15">
      <c r="A16" s="20" t="s">
        <v>60</v>
      </c>
      <c r="B16" s="23">
        <f>B12*B13*B14</f>
        <v>4025</v>
      </c>
      <c r="C16" s="3"/>
      <c r="D16" s="1"/>
      <c r="E16" s="3">
        <f>E8</f>
        <v>650</v>
      </c>
      <c r="F16" s="14" t="e">
        <f>_XLL.TREEVALUE(treeCalc_2!$F$2,12)</f>
        <v>#NAME?</v>
      </c>
    </row>
    <row r="17" spans="1:5" ht="15">
      <c r="A17" s="20" t="s">
        <v>61</v>
      </c>
      <c r="B17" s="23">
        <f>(B9*B5*B8)+((1-B9)*B5*B7*5*B6)</f>
        <v>230000</v>
      </c>
      <c r="C17" s="3"/>
      <c r="D17" s="4">
        <f>1-D9</f>
        <v>0.48</v>
      </c>
      <c r="E17" s="1" t="s">
        <v>5</v>
      </c>
    </row>
    <row r="18" spans="1:5" ht="15">
      <c r="A18" s="20" t="s">
        <v>62</v>
      </c>
      <c r="B18" s="25">
        <f>B5*B10+B11+B16</f>
        <v>220025</v>
      </c>
      <c r="C18" s="3"/>
      <c r="D18" s="18">
        <v>0.55</v>
      </c>
      <c r="E18" s="15" t="e">
        <f>_XLL.TREEVALUE(treeCalc_2!$F$2,7)</f>
        <v>#NAME?</v>
      </c>
    </row>
    <row r="19" spans="1:6" ht="15">
      <c r="A19" s="26" t="s">
        <v>63</v>
      </c>
      <c r="B19" s="27">
        <f>B17-B18</f>
        <v>9975</v>
      </c>
      <c r="C19" s="3"/>
      <c r="D19" s="3"/>
      <c r="E19" s="4">
        <f>1-E15</f>
        <v>0.6399999999999999</v>
      </c>
      <c r="F19" s="7" t="e">
        <f>_XLL.TREEPROBABILITY(treeCalc_2!$F$2,13)</f>
        <v>#NAME?</v>
      </c>
    </row>
    <row r="20" spans="1:6" ht="15">
      <c r="A20" s="10"/>
      <c r="C20" s="3"/>
      <c r="D20" s="3"/>
      <c r="E20" s="3">
        <f>E12</f>
        <v>900</v>
      </c>
      <c r="F20" s="14" t="e">
        <f>_XLL.TREEVALUE(treeCalc_2!$F$2,13)</f>
        <v>#NAME?</v>
      </c>
    </row>
    <row r="21" spans="2:3" ht="15">
      <c r="B21" s="2" t="e">
        <f>_XLL.TREEDECISION(treeCalc_2!$F$2,2)</f>
        <v>#NAME?</v>
      </c>
      <c r="C21" s="1" t="s">
        <v>25</v>
      </c>
    </row>
    <row r="22" spans="2:3" ht="15">
      <c r="B22" s="3">
        <v>0</v>
      </c>
      <c r="C22" s="15" t="e">
        <f>_XLL.TREEVALUE(treeCalc_2!$F$2,2)</f>
        <v>#NAME?</v>
      </c>
    </row>
    <row r="23" spans="2:6" ht="15">
      <c r="B23" s="3"/>
      <c r="C23" s="1"/>
      <c r="E23" s="4">
        <f>E7</f>
        <v>0.45</v>
      </c>
      <c r="F23" s="7" t="e">
        <f>_XLL.TREEPROBABILITY(treeCalc_2!$F$2,14)</f>
        <v>#NAME?</v>
      </c>
    </row>
    <row r="24" spans="2:6" ht="15">
      <c r="B24" s="3"/>
      <c r="C24" s="1"/>
      <c r="E24" s="3">
        <f>E8</f>
        <v>650</v>
      </c>
      <c r="F24" s="14" t="e">
        <f>_XLL.TREEVALUE(treeCalc_2!$F$2,14)</f>
        <v>#NAME?</v>
      </c>
    </row>
    <row r="25" spans="1:5" ht="15">
      <c r="A25" s="11"/>
      <c r="B25" s="3"/>
      <c r="C25" s="1"/>
      <c r="D25" s="4">
        <f>D9</f>
        <v>0.52</v>
      </c>
      <c r="E25" s="1" t="s">
        <v>5</v>
      </c>
    </row>
    <row r="26" spans="2:5" ht="15">
      <c r="B26" s="3"/>
      <c r="C26" s="1"/>
      <c r="D26" s="18">
        <v>0.45</v>
      </c>
      <c r="E26" s="9" t="e">
        <f>_XLL.TREEVALUE(treeCalc_2!$F$2,8)</f>
        <v>#NAME?</v>
      </c>
    </row>
    <row r="27" spans="2:6" ht="15">
      <c r="B27" s="3"/>
      <c r="C27" s="1"/>
      <c r="D27" s="3"/>
      <c r="E27" s="4">
        <f>E11</f>
        <v>0.55</v>
      </c>
      <c r="F27" s="7" t="e">
        <f>_XLL.TREEPROBABILITY(treeCalc_2!$F$2,15)</f>
        <v>#NAME?</v>
      </c>
    </row>
    <row r="28" spans="2:6" ht="15">
      <c r="B28" s="3"/>
      <c r="C28" s="1"/>
      <c r="D28" s="3"/>
      <c r="E28" s="3">
        <f>E12</f>
        <v>900</v>
      </c>
      <c r="F28" s="14" t="e">
        <f>_XLL.TREEVALUE(treeCalc_2!$F$2,15)</f>
        <v>#NAME?</v>
      </c>
    </row>
    <row r="29" spans="2:4" ht="15">
      <c r="B29" s="3"/>
      <c r="C29" s="4">
        <f>1-C13</f>
        <v>0.5</v>
      </c>
      <c r="D29" s="1" t="s">
        <v>47</v>
      </c>
    </row>
    <row r="30" spans="1:4" ht="15">
      <c r="A30" s="8"/>
      <c r="B30" s="13"/>
      <c r="C30" s="17">
        <v>237</v>
      </c>
      <c r="D30" s="15" t="e">
        <f>_XLL.TREEVALUE(treeCalc_2!$F$2,5)</f>
        <v>#NAME?</v>
      </c>
    </row>
    <row r="31" spans="2:6" ht="15">
      <c r="B31" s="3"/>
      <c r="C31" s="3"/>
      <c r="D31" s="1"/>
      <c r="E31" s="4">
        <f>E15</f>
        <v>0.36000000000000004</v>
      </c>
      <c r="F31" s="7" t="e">
        <f>_XLL.TREEPROBABILITY(treeCalc_2!$F$2,16)</f>
        <v>#NAME?</v>
      </c>
    </row>
    <row r="32" spans="2:6" ht="15">
      <c r="B32" s="3"/>
      <c r="C32" s="3"/>
      <c r="D32" s="1"/>
      <c r="E32" s="3">
        <f>E8</f>
        <v>650</v>
      </c>
      <c r="F32" s="14" t="e">
        <f>_XLL.TREEVALUE(treeCalc_2!$F$2,16)</f>
        <v>#NAME?</v>
      </c>
    </row>
    <row r="33" spans="2:5" ht="15">
      <c r="B33" s="3"/>
      <c r="C33" s="3"/>
      <c r="D33" s="4">
        <f>D17</f>
        <v>0.48</v>
      </c>
      <c r="E33" s="1" t="s">
        <v>5</v>
      </c>
    </row>
    <row r="34" spans="2:5" ht="15">
      <c r="B34" s="3"/>
      <c r="C34" s="3"/>
      <c r="D34" s="18">
        <v>0.55</v>
      </c>
      <c r="E34" s="9" t="e">
        <f>_XLL.TREEVALUE(treeCalc_2!$F$2,9)</f>
        <v>#NAME?</v>
      </c>
    </row>
    <row r="35" spans="2:6" ht="15">
      <c r="B35" s="3"/>
      <c r="C35" s="3"/>
      <c r="D35" s="3"/>
      <c r="E35" s="4">
        <f>E19</f>
        <v>0.6399999999999999</v>
      </c>
      <c r="F35" s="7" t="e">
        <f>_XLL.TREEPROBABILITY(treeCalc_2!$F$2,17)</f>
        <v>#NAME?</v>
      </c>
    </row>
    <row r="36" spans="2:6" ht="15">
      <c r="B36" s="3"/>
      <c r="C36" s="3"/>
      <c r="D36" s="3"/>
      <c r="E36" s="3">
        <f>E12</f>
        <v>900</v>
      </c>
      <c r="F36" s="14" t="e">
        <f>_XLL.TREEVALUE(treeCalc_2!$F$2,17)</f>
        <v>#NAME?</v>
      </c>
    </row>
    <row r="37" ht="15">
      <c r="B37" s="6" t="s">
        <v>44</v>
      </c>
    </row>
    <row r="38" ht="15">
      <c r="B38" s="32" t="e">
        <f>_XLL.TREEVALUE(treeCalc_2!$F$2,1)</f>
        <v>#NAME?</v>
      </c>
    </row>
    <row r="39" spans="2:3" ht="15">
      <c r="B39" s="2" t="e">
        <f>_XLL.TREEDECISION(treeCalc_2!$F$2,3)</f>
        <v>#NAME?</v>
      </c>
      <c r="C39" s="5" t="e">
        <f>_XLL.TREEPROBABILITY(treeCalc_2!$F$2,3)</f>
        <v>#NAME?</v>
      </c>
    </row>
    <row r="40" spans="2:4" ht="15">
      <c r="B40" s="33">
        <v>4200</v>
      </c>
      <c r="C40" s="14" t="e">
        <f>_XLL.TREEVALUE(treeCalc_2!$F$2,3)</f>
        <v>#NAME?</v>
      </c>
      <c r="D40" s="12"/>
    </row>
  </sheetData>
  <sheetProtection/>
  <mergeCells count="2">
    <mergeCell ref="A1:F1"/>
    <mergeCell ref="A2:F2"/>
  </mergeCells>
  <printOptions/>
  <pageMargins left="0.75" right="0.75" top="0.5" bottom="0.48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Babson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Reilly</dc:creator>
  <cp:keywords/>
  <dc:description/>
  <cp:lastModifiedBy>marcio</cp:lastModifiedBy>
  <cp:lastPrinted>1998-10-22T09:03:14Z</cp:lastPrinted>
  <dcterms:created xsi:type="dcterms:W3CDTF">1998-06-12T19:55:52Z</dcterms:created>
  <dcterms:modified xsi:type="dcterms:W3CDTF">2009-04-14T17:47:54Z</dcterms:modified>
  <cp:category/>
  <cp:version/>
  <cp:contentType/>
  <cp:contentStatus/>
</cp:coreProperties>
</file>