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Ex." sheetId="1" r:id="rId1"/>
    <sheet name="Ex.14" sheetId="2" r:id="rId2"/>
    <sheet name="Plan3" sheetId="3" r:id="rId3"/>
    <sheet name="Plan1" sheetId="4" r:id="rId4"/>
  </sheets>
  <calcPr calcId="145621"/>
</workbook>
</file>

<file path=xl/calcChain.xml><?xml version="1.0" encoding="utf-8"?>
<calcChain xmlns="http://schemas.openxmlformats.org/spreadsheetml/2006/main">
  <c r="I41" i="3" l="1"/>
  <c r="I40" i="3"/>
  <c r="I38" i="3"/>
  <c r="I37" i="3"/>
  <c r="D40" i="3"/>
  <c r="N15" i="3"/>
  <c r="J9" i="3"/>
  <c r="J8" i="3"/>
  <c r="I9" i="3"/>
  <c r="I8" i="3"/>
  <c r="H9" i="3"/>
  <c r="H8" i="3"/>
  <c r="I4" i="3"/>
  <c r="I3" i="3"/>
  <c r="H4" i="3"/>
  <c r="H3" i="3"/>
  <c r="H7" i="3"/>
  <c r="D32" i="3"/>
  <c r="D31" i="3"/>
  <c r="H40" i="3"/>
  <c r="D42" i="3"/>
  <c r="D41" i="3"/>
  <c r="N30" i="3"/>
  <c r="N29" i="3"/>
  <c r="N28" i="3"/>
  <c r="N9" i="3"/>
  <c r="N12" i="3"/>
  <c r="N8" i="3"/>
  <c r="H14" i="3"/>
  <c r="J15" i="3" s="1"/>
  <c r="J19" i="3" s="1"/>
  <c r="J25" i="3"/>
  <c r="I25" i="3"/>
  <c r="I28" i="3"/>
  <c r="I30" i="3" s="1"/>
  <c r="H27" i="3"/>
  <c r="H28" i="3" s="1"/>
  <c r="J28" i="3" s="1"/>
  <c r="D30" i="3"/>
  <c r="D24" i="3"/>
  <c r="D12" i="3"/>
  <c r="D14" i="3" s="1"/>
  <c r="D11" i="3"/>
  <c r="B11" i="3"/>
  <c r="D10" i="3"/>
  <c r="B10" i="3"/>
  <c r="J16" i="3" l="1"/>
  <c r="J20" i="3" s="1"/>
  <c r="J30" i="3"/>
  <c r="D13" i="3"/>
  <c r="E11" i="2"/>
  <c r="E9" i="2"/>
  <c r="E10" i="2" s="1"/>
  <c r="E4" i="2"/>
  <c r="E5" i="2" s="1"/>
  <c r="F5" i="2"/>
  <c r="D5" i="2"/>
  <c r="D4" i="2"/>
  <c r="C4" i="1"/>
  <c r="C2" i="1"/>
  <c r="C5" i="1" s="1"/>
  <c r="B4" i="1"/>
  <c r="B3" i="1"/>
</calcChain>
</file>

<file path=xl/sharedStrings.xml><?xml version="1.0" encoding="utf-8"?>
<sst xmlns="http://schemas.openxmlformats.org/spreadsheetml/2006/main" count="88" uniqueCount="57">
  <si>
    <t>Crédito</t>
  </si>
  <si>
    <t>Débito</t>
  </si>
  <si>
    <t>Venda</t>
  </si>
  <si>
    <t>Estoque</t>
  </si>
  <si>
    <t>COFINS</t>
  </si>
  <si>
    <t>Dev. De vendas</t>
  </si>
  <si>
    <t>Base</t>
  </si>
  <si>
    <t>Compras Mês</t>
  </si>
  <si>
    <t>Vendas</t>
  </si>
  <si>
    <t>Devolução de Vendas</t>
  </si>
  <si>
    <t>Receitas Financeiras</t>
  </si>
  <si>
    <t>Despesas Financeiras</t>
  </si>
  <si>
    <t>Base de Cálculo</t>
  </si>
  <si>
    <t>PIS</t>
  </si>
  <si>
    <t>Ex 1.</t>
  </si>
  <si>
    <t>Ex 2</t>
  </si>
  <si>
    <t>Faturamento</t>
  </si>
  <si>
    <t>IPI</t>
  </si>
  <si>
    <t>ICMS ST</t>
  </si>
  <si>
    <t>Desc. Incondicional</t>
  </si>
  <si>
    <t>Receita de Vendas</t>
  </si>
  <si>
    <t>Ex. 3</t>
  </si>
  <si>
    <t>Valor Devido</t>
  </si>
  <si>
    <t>R$</t>
  </si>
  <si>
    <t>Ex. 4</t>
  </si>
  <si>
    <t>Estoque Inicial</t>
  </si>
  <si>
    <t>Compras</t>
  </si>
  <si>
    <t>Devolução</t>
  </si>
  <si>
    <t xml:space="preserve"> Base</t>
  </si>
  <si>
    <t>Devido</t>
  </si>
  <si>
    <t>Ex 5</t>
  </si>
  <si>
    <t xml:space="preserve">Estoque Inicial </t>
  </si>
  <si>
    <t>Despesa Energia</t>
  </si>
  <si>
    <t xml:space="preserve">Base </t>
  </si>
  <si>
    <t>Cofins</t>
  </si>
  <si>
    <t>Cofins (crédito)</t>
  </si>
  <si>
    <t>Cofins (dédito)</t>
  </si>
  <si>
    <t xml:space="preserve">Ex. 6 </t>
  </si>
  <si>
    <t xml:space="preserve">Receita (Banco) </t>
  </si>
  <si>
    <t>Desp Captação</t>
  </si>
  <si>
    <t>Desp. Fixa e variável</t>
  </si>
  <si>
    <t xml:space="preserve">Perda de Crédito </t>
  </si>
  <si>
    <t>Obs. Os bancos comerciais,
bancos de investimentos,
bancos de
desenvolvimento, caixas
econômicas, sociedades de
crédito, financiamento e
investimento, sociedades de
crédito imobiliário,
sociedades corretoras,
distribuidoras de títulos e
valores mobiliários,
empresas de arrendamento
mercantil, cooperativas de
crédito, empresas de
seguros privados e de
capitalização, agentes
autônomos de seguros
privados e de crédito e
entidades de previdência
complementar abertas e
fechadas serão tributados
pela Contribuição para o
PIS/PASEP e pela COFINS
mediante aplicação
mediante a aplicação das
alíquotas de 0,65% (sessenta
e cinco centésimos por
cento) e de 4% (quatro por
cento),
respectivamente.Normativo:</t>
  </si>
  <si>
    <t>Pis</t>
  </si>
  <si>
    <t>cofins</t>
  </si>
  <si>
    <t xml:space="preserve">Ex 7. </t>
  </si>
  <si>
    <t>Compra Fusca</t>
  </si>
  <si>
    <t>Peças</t>
  </si>
  <si>
    <t>venda</t>
  </si>
  <si>
    <t xml:space="preserve">Pis </t>
  </si>
  <si>
    <t>Mensalidade</t>
  </si>
  <si>
    <t>Aluguel doo Sala para Festas</t>
  </si>
  <si>
    <t>Venda da Lanconete</t>
  </si>
  <si>
    <t xml:space="preserve">  dez/14</t>
  </si>
  <si>
    <t>Créditos Rem.</t>
  </si>
  <si>
    <t xml:space="preserve">  jan/15</t>
  </si>
  <si>
    <t>Ex.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</si>
</sst>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165" fontId="0" fillId="0" borderId="0" xfId="1" applyNumberFormat="1" applyFont="1"/>
    <xf numFmtId="166" fontId="0" fillId="0" borderId="0" xfId="0" applyNumberFormat="1"/>
    <xf numFmtId="9" fontId="0" fillId="0" borderId="0" xfId="0" applyNumberFormat="1"/>
    <xf numFmtId="17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2" fillId="0" borderId="0" xfId="0" applyFont="1"/>
    <xf numFmtId="10" fontId="2" fillId="0" borderId="0" xfId="0" applyNumberFormat="1" applyFont="1"/>
    <xf numFmtId="164" fontId="2" fillId="0" borderId="0" xfId="1" applyFont="1"/>
    <xf numFmtId="43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4" fillId="0" borderId="0" xfId="1" applyFont="1"/>
    <xf numFmtId="164" fontId="3" fillId="0" borderId="0" xfId="1" applyFont="1"/>
    <xf numFmtId="44" fontId="0" fillId="0" borderId="0" xfId="2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zoomScale="205" zoomScaleNormal="205" workbookViewId="0">
      <selection activeCell="C8" sqref="C8:C9"/>
    </sheetView>
  </sheetViews>
  <sheetFormatPr defaultRowHeight="15" x14ac:dyDescent="0.25"/>
  <cols>
    <col min="3" max="3" width="11" bestFit="1" customWidth="1"/>
  </cols>
  <sheetData>
    <row r="2" spans="1:4" x14ac:dyDescent="0.25">
      <c r="A2" t="s">
        <v>3</v>
      </c>
      <c r="B2">
        <v>6000</v>
      </c>
      <c r="C2" s="3">
        <f>B2*0.0925</f>
        <v>555</v>
      </c>
      <c r="D2" t="s">
        <v>0</v>
      </c>
    </row>
    <row r="3" spans="1:4" x14ac:dyDescent="0.25">
      <c r="A3" s="4">
        <v>0.75</v>
      </c>
      <c r="B3">
        <f>B2*0.75</f>
        <v>4500</v>
      </c>
    </row>
    <row r="4" spans="1:4" x14ac:dyDescent="0.25">
      <c r="A4" t="s">
        <v>2</v>
      </c>
      <c r="B4">
        <f>B3*2</f>
        <v>9000</v>
      </c>
      <c r="C4" s="3">
        <f>B4*0.0925</f>
        <v>832.5</v>
      </c>
      <c r="D4" t="s">
        <v>1</v>
      </c>
    </row>
    <row r="5" spans="1:4" x14ac:dyDescent="0.25">
      <c r="C5" s="2">
        <f>C4-C2</f>
        <v>277.5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opLeftCell="A2" workbookViewId="0">
      <selection activeCell="A26" sqref="A26"/>
    </sheetView>
  </sheetViews>
  <sheetFormatPr defaultRowHeight="15" x14ac:dyDescent="0.25"/>
  <cols>
    <col min="3" max="3" width="14.7109375" bestFit="1" customWidth="1"/>
    <col min="4" max="5" width="11.5703125" bestFit="1" customWidth="1"/>
  </cols>
  <sheetData>
    <row r="1" spans="2:6" x14ac:dyDescent="0.25">
      <c r="D1" s="5">
        <v>42005</v>
      </c>
      <c r="E1" s="5">
        <v>42036</v>
      </c>
    </row>
    <row r="2" spans="2:6" x14ac:dyDescent="0.25">
      <c r="C2" t="s">
        <v>2</v>
      </c>
      <c r="D2" s="1">
        <v>100000</v>
      </c>
      <c r="E2" s="1">
        <v>750000</v>
      </c>
      <c r="F2" s="1"/>
    </row>
    <row r="3" spans="2:6" x14ac:dyDescent="0.25">
      <c r="C3" t="s">
        <v>5</v>
      </c>
      <c r="D3">
        <v>0</v>
      </c>
      <c r="E3" s="1">
        <v>20000</v>
      </c>
    </row>
    <row r="4" spans="2:6" x14ac:dyDescent="0.25">
      <c r="C4" t="s">
        <v>6</v>
      </c>
      <c r="D4" s="7">
        <f>D2-D3</f>
        <v>100000</v>
      </c>
      <c r="E4" s="7">
        <f>E2-E3</f>
        <v>730000</v>
      </c>
    </row>
    <row r="5" spans="2:6" x14ac:dyDescent="0.25">
      <c r="B5" s="6">
        <v>7.5999999999999998E-2</v>
      </c>
      <c r="C5" t="s">
        <v>4</v>
      </c>
      <c r="D5" s="7">
        <f>D4*$B$5</f>
        <v>7600</v>
      </c>
      <c r="E5" s="7">
        <f t="shared" ref="E5:F5" si="0">E4*$B$5</f>
        <v>55480</v>
      </c>
      <c r="F5" s="7">
        <f t="shared" si="0"/>
        <v>0</v>
      </c>
    </row>
    <row r="7" spans="2:6" x14ac:dyDescent="0.25">
      <c r="C7" t="s">
        <v>3</v>
      </c>
      <c r="E7" s="1">
        <v>300000</v>
      </c>
    </row>
    <row r="8" spans="2:6" x14ac:dyDescent="0.25">
      <c r="C8" t="s">
        <v>7</v>
      </c>
      <c r="E8" s="1">
        <v>400000</v>
      </c>
    </row>
    <row r="9" spans="2:6" x14ac:dyDescent="0.25">
      <c r="C9" t="s">
        <v>6</v>
      </c>
      <c r="E9" s="1">
        <f>E7+E8</f>
        <v>700000</v>
      </c>
    </row>
    <row r="10" spans="2:6" x14ac:dyDescent="0.25">
      <c r="B10" s="6">
        <v>7.5999999999999998E-2</v>
      </c>
      <c r="C10" t="s">
        <v>4</v>
      </c>
      <c r="D10" s="7"/>
      <c r="E10" s="7">
        <f>E9*$B$10</f>
        <v>53200</v>
      </c>
    </row>
    <row r="11" spans="2:6" x14ac:dyDescent="0.25">
      <c r="E11" s="7">
        <f>E5-E10</f>
        <v>2280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topLeftCell="C33" zoomScale="130" zoomScaleNormal="130" workbookViewId="0">
      <selection activeCell="I42" sqref="I42"/>
    </sheetView>
  </sheetViews>
  <sheetFormatPr defaultRowHeight="15" x14ac:dyDescent="0.25"/>
  <cols>
    <col min="2" max="2" width="24.7109375" customWidth="1"/>
    <col min="3" max="3" width="6.42578125" bestFit="1" customWidth="1"/>
    <col min="4" max="4" width="13.85546875" style="1" bestFit="1" customWidth="1"/>
    <col min="6" max="6" width="15.140625" customWidth="1"/>
    <col min="7" max="7" width="7.140625" bestFit="1" customWidth="1"/>
    <col min="8" max="8" width="13.28515625" style="1" bestFit="1" customWidth="1"/>
    <col min="9" max="9" width="10.5703125" customWidth="1"/>
    <col min="10" max="10" width="11.140625" bestFit="1" customWidth="1"/>
    <col min="11" max="11" width="8.85546875" customWidth="1"/>
    <col min="12" max="12" width="19.28515625" bestFit="1" customWidth="1"/>
    <col min="13" max="13" width="6.140625" bestFit="1" customWidth="1"/>
    <col min="14" max="14" width="14.28515625" style="1" bestFit="1" customWidth="1"/>
  </cols>
  <sheetData>
    <row r="1" spans="2:16" x14ac:dyDescent="0.25">
      <c r="B1" s="16" t="s">
        <v>14</v>
      </c>
      <c r="C1" s="17"/>
      <c r="D1" s="18" t="s">
        <v>23</v>
      </c>
      <c r="F1" t="s">
        <v>21</v>
      </c>
      <c r="H1" s="21" t="s">
        <v>53</v>
      </c>
      <c r="L1" t="s">
        <v>30</v>
      </c>
    </row>
    <row r="2" spans="2:16" x14ac:dyDescent="0.25">
      <c r="B2" t="s">
        <v>8</v>
      </c>
      <c r="D2" s="1">
        <v>1430000</v>
      </c>
      <c r="F2" s="14" t="s">
        <v>25</v>
      </c>
      <c r="G2" s="14"/>
      <c r="H2" s="20">
        <v>100000</v>
      </c>
      <c r="L2" t="s">
        <v>31</v>
      </c>
      <c r="N2" s="1">
        <v>150000</v>
      </c>
    </row>
    <row r="3" spans="2:16" x14ac:dyDescent="0.25">
      <c r="F3" t="s">
        <v>13</v>
      </c>
      <c r="G3" s="9">
        <v>6.4999999999999997E-3</v>
      </c>
      <c r="H3" s="1">
        <f>H2*G3</f>
        <v>650</v>
      </c>
      <c r="I3" s="11">
        <f>H3/12</f>
        <v>54.166666666666664</v>
      </c>
    </row>
    <row r="4" spans="2:16" x14ac:dyDescent="0.25">
      <c r="F4" t="s">
        <v>4</v>
      </c>
      <c r="G4" s="9">
        <v>0.03</v>
      </c>
      <c r="H4" s="1">
        <f>H2*G4</f>
        <v>3000</v>
      </c>
      <c r="I4" s="11">
        <f>H4/12</f>
        <v>250</v>
      </c>
      <c r="P4">
        <v>1</v>
      </c>
    </row>
    <row r="5" spans="2:16" x14ac:dyDescent="0.25">
      <c r="H5" s="21" t="s">
        <v>55</v>
      </c>
      <c r="I5" s="11"/>
    </row>
    <row r="6" spans="2:16" x14ac:dyDescent="0.25">
      <c r="B6" t="s">
        <v>9</v>
      </c>
      <c r="D6" s="1">
        <v>-20000</v>
      </c>
      <c r="F6" s="14" t="s">
        <v>26</v>
      </c>
      <c r="G6" s="14"/>
      <c r="H6" s="20">
        <v>500000</v>
      </c>
      <c r="L6" t="s">
        <v>26</v>
      </c>
      <c r="N6" s="1">
        <v>100000</v>
      </c>
    </row>
    <row r="7" spans="2:16" x14ac:dyDescent="0.25">
      <c r="B7" t="s">
        <v>10</v>
      </c>
      <c r="D7" s="1">
        <v>90000</v>
      </c>
      <c r="F7" t="s">
        <v>6</v>
      </c>
      <c r="H7" s="1">
        <f>H6</f>
        <v>500000</v>
      </c>
      <c r="L7" t="s">
        <v>32</v>
      </c>
      <c r="N7" s="1">
        <v>20000</v>
      </c>
    </row>
    <row r="8" spans="2:16" x14ac:dyDescent="0.25">
      <c r="B8" t="s">
        <v>11</v>
      </c>
      <c r="D8" s="1">
        <v>-50000</v>
      </c>
      <c r="F8" t="s">
        <v>13</v>
      </c>
      <c r="G8" s="9">
        <v>1.6500000000000001E-2</v>
      </c>
      <c r="H8" s="1">
        <f>H7*G8</f>
        <v>8250</v>
      </c>
      <c r="I8" s="11">
        <f>I3</f>
        <v>54.166666666666664</v>
      </c>
      <c r="J8" s="11">
        <f>H8+I8</f>
        <v>8304.1666666666661</v>
      </c>
      <c r="L8" t="s">
        <v>33</v>
      </c>
      <c r="N8" s="1">
        <f>SUM(N2:N7)</f>
        <v>270000</v>
      </c>
    </row>
    <row r="9" spans="2:16" x14ac:dyDescent="0.25">
      <c r="F9" t="s">
        <v>4</v>
      </c>
      <c r="G9" s="9">
        <v>7.5999999999999998E-2</v>
      </c>
      <c r="H9" s="1">
        <f>H7*G9</f>
        <v>38000</v>
      </c>
      <c r="I9" s="11">
        <f>I4</f>
        <v>250</v>
      </c>
      <c r="J9" s="11">
        <f>H9+I9</f>
        <v>38250</v>
      </c>
      <c r="L9" t="s">
        <v>35</v>
      </c>
      <c r="M9" s="6">
        <v>7.5999999999999998E-2</v>
      </c>
      <c r="N9" s="1">
        <f>N8*M9</f>
        <v>20520</v>
      </c>
    </row>
    <row r="10" spans="2:16" x14ac:dyDescent="0.25">
      <c r="B10" t="str">
        <f>B2</f>
        <v>Vendas</v>
      </c>
      <c r="D10" s="1">
        <f>D2</f>
        <v>1430000</v>
      </c>
      <c r="F10" t="s">
        <v>54</v>
      </c>
    </row>
    <row r="11" spans="2:16" x14ac:dyDescent="0.25">
      <c r="B11" t="str">
        <f>B6</f>
        <v>Devolução de Vendas</v>
      </c>
      <c r="D11" s="1">
        <f>D6</f>
        <v>-20000</v>
      </c>
      <c r="L11" t="s">
        <v>8</v>
      </c>
      <c r="N11" s="1">
        <v>200000</v>
      </c>
    </row>
    <row r="12" spans="2:16" x14ac:dyDescent="0.25">
      <c r="B12" t="s">
        <v>12</v>
      </c>
      <c r="D12" s="1">
        <f>D10+D11</f>
        <v>1410000</v>
      </c>
      <c r="F12" s="14" t="s">
        <v>8</v>
      </c>
      <c r="G12" s="14"/>
      <c r="H12" s="20">
        <v>700000</v>
      </c>
      <c r="L12" t="s">
        <v>36</v>
      </c>
      <c r="M12" s="6">
        <v>7.5999999999999998E-2</v>
      </c>
      <c r="N12" s="1">
        <f>N11*M12</f>
        <v>15200</v>
      </c>
    </row>
    <row r="13" spans="2:16" x14ac:dyDescent="0.25">
      <c r="B13" s="8" t="s">
        <v>13</v>
      </c>
      <c r="C13" s="9">
        <v>6.4999999999999997E-3</v>
      </c>
      <c r="D13" s="10">
        <f>D12*C13</f>
        <v>9165</v>
      </c>
      <c r="F13" t="s">
        <v>27</v>
      </c>
      <c r="H13" s="1">
        <v>-15000</v>
      </c>
    </row>
    <row r="14" spans="2:16" x14ac:dyDescent="0.25">
      <c r="B14" s="8" t="s">
        <v>4</v>
      </c>
      <c r="C14" s="9">
        <v>0.03</v>
      </c>
      <c r="D14" s="10">
        <f>D12*C14</f>
        <v>42300</v>
      </c>
      <c r="F14" t="s">
        <v>28</v>
      </c>
      <c r="H14" s="1">
        <f>H12+H13</f>
        <v>685000</v>
      </c>
      <c r="L14" t="s">
        <v>29</v>
      </c>
    </row>
    <row r="15" spans="2:16" x14ac:dyDescent="0.25">
      <c r="F15" t="s">
        <v>13</v>
      </c>
      <c r="G15" s="9">
        <v>1.6500000000000001E-2</v>
      </c>
      <c r="J15" s="1">
        <f>H14*G15</f>
        <v>11302.5</v>
      </c>
      <c r="L15" t="s">
        <v>0</v>
      </c>
      <c r="N15" s="1">
        <f>N9-N12</f>
        <v>5320</v>
      </c>
    </row>
    <row r="16" spans="2:16" x14ac:dyDescent="0.25">
      <c r="F16" t="s">
        <v>4</v>
      </c>
      <c r="G16" s="9">
        <v>7.5999999999999998E-2</v>
      </c>
      <c r="J16" s="1">
        <f>H14*G16</f>
        <v>52060</v>
      </c>
    </row>
    <row r="18" spans="2:14" x14ac:dyDescent="0.25">
      <c r="F18" t="s">
        <v>29</v>
      </c>
      <c r="G18" s="9"/>
    </row>
    <row r="19" spans="2:14" x14ac:dyDescent="0.25">
      <c r="F19" t="s">
        <v>13</v>
      </c>
      <c r="G19" s="9"/>
      <c r="J19" s="1">
        <f>J15-J8</f>
        <v>2998.3333333333339</v>
      </c>
    </row>
    <row r="20" spans="2:14" x14ac:dyDescent="0.25">
      <c r="F20" t="s">
        <v>4</v>
      </c>
      <c r="G20" s="9"/>
      <c r="J20" s="1">
        <f>J16-J9</f>
        <v>13810</v>
      </c>
    </row>
    <row r="21" spans="2:14" x14ac:dyDescent="0.25">
      <c r="G21" s="9"/>
    </row>
    <row r="22" spans="2:14" ht="105.75" customHeight="1" x14ac:dyDescent="0.25">
      <c r="G22" s="9"/>
    </row>
    <row r="23" spans="2:14" x14ac:dyDescent="0.25">
      <c r="B23" s="13" t="s">
        <v>15</v>
      </c>
      <c r="F23" s="14" t="s">
        <v>24</v>
      </c>
      <c r="G23" s="14"/>
      <c r="I23" s="14" t="s">
        <v>13</v>
      </c>
      <c r="J23" s="14" t="s">
        <v>4</v>
      </c>
      <c r="L23" t="s">
        <v>37</v>
      </c>
    </row>
    <row r="24" spans="2:14" x14ac:dyDescent="0.25">
      <c r="B24" t="s">
        <v>16</v>
      </c>
      <c r="D24" s="1">
        <f>SUM(D25:D27)</f>
        <v>5600</v>
      </c>
      <c r="I24" s="6">
        <v>1.6500000000000001E-2</v>
      </c>
      <c r="J24" s="6">
        <v>7.5999999999999998E-2</v>
      </c>
      <c r="L24" t="s">
        <v>38</v>
      </c>
      <c r="N24" s="1">
        <v>5000000</v>
      </c>
    </row>
    <row r="25" spans="2:14" x14ac:dyDescent="0.25">
      <c r="B25" t="s">
        <v>17</v>
      </c>
      <c r="D25" s="1">
        <v>200</v>
      </c>
      <c r="F25" t="s">
        <v>3</v>
      </c>
      <c r="H25" s="1">
        <v>6000</v>
      </c>
      <c r="I25" s="11">
        <f>$I$24*H25</f>
        <v>99</v>
      </c>
      <c r="J25" s="11">
        <f>$J$24*H25</f>
        <v>456</v>
      </c>
      <c r="L25" t="s">
        <v>39</v>
      </c>
      <c r="N25" s="1">
        <v>-1500000</v>
      </c>
    </row>
    <row r="26" spans="2:14" ht="15.75" x14ac:dyDescent="0.25">
      <c r="B26" t="s">
        <v>18</v>
      </c>
      <c r="D26" s="1">
        <v>400</v>
      </c>
      <c r="H26" s="19">
        <v>0.75</v>
      </c>
      <c r="L26" t="s">
        <v>40</v>
      </c>
      <c r="N26" s="1">
        <v>-1300000</v>
      </c>
    </row>
    <row r="27" spans="2:14" x14ac:dyDescent="0.25">
      <c r="B27" t="s">
        <v>20</v>
      </c>
      <c r="D27" s="1">
        <v>5000</v>
      </c>
      <c r="H27" s="1">
        <f>H25*H26</f>
        <v>4500</v>
      </c>
      <c r="L27" t="s">
        <v>41</v>
      </c>
      <c r="N27" s="1">
        <v>-200000</v>
      </c>
    </row>
    <row r="28" spans="2:14" x14ac:dyDescent="0.25">
      <c r="B28" t="s">
        <v>19</v>
      </c>
      <c r="D28" s="1">
        <v>100</v>
      </c>
      <c r="F28" t="s">
        <v>2</v>
      </c>
      <c r="H28" s="1">
        <f>H27*2</f>
        <v>9000</v>
      </c>
      <c r="I28" s="11">
        <f>$I$24*H28</f>
        <v>148.5</v>
      </c>
      <c r="J28" s="11">
        <f>$J$24*H28</f>
        <v>684</v>
      </c>
      <c r="L28" t="s">
        <v>33</v>
      </c>
      <c r="N28" s="1">
        <f>SUM(N24:N27)</f>
        <v>2000000</v>
      </c>
    </row>
    <row r="29" spans="2:14" x14ac:dyDescent="0.25">
      <c r="L29" t="s">
        <v>43</v>
      </c>
      <c r="M29" s="6">
        <v>6.4999999999999997E-3</v>
      </c>
      <c r="N29" s="1">
        <f>N28*M29</f>
        <v>13000</v>
      </c>
    </row>
    <row r="30" spans="2:14" x14ac:dyDescent="0.25">
      <c r="B30" t="s">
        <v>12</v>
      </c>
      <c r="D30" s="1">
        <f>D27-D28</f>
        <v>4900</v>
      </c>
      <c r="F30" s="14" t="s">
        <v>22</v>
      </c>
      <c r="G30" s="14"/>
      <c r="H30" s="20"/>
      <c r="I30" s="15">
        <f>I28-I25</f>
        <v>49.5</v>
      </c>
      <c r="J30" s="15">
        <f>J28-J25</f>
        <v>228</v>
      </c>
      <c r="L30" t="s">
        <v>44</v>
      </c>
      <c r="M30" s="4">
        <v>0.04</v>
      </c>
      <c r="N30" s="1">
        <f>N28*M30</f>
        <v>80000</v>
      </c>
    </row>
    <row r="31" spans="2:14" x14ac:dyDescent="0.25">
      <c r="B31" s="8" t="s">
        <v>13</v>
      </c>
      <c r="C31" s="9">
        <v>6.4999999999999997E-3</v>
      </c>
      <c r="D31" s="10">
        <f>D30*C31</f>
        <v>31.849999999999998</v>
      </c>
    </row>
    <row r="32" spans="2:14" x14ac:dyDescent="0.25">
      <c r="B32" s="8" t="s">
        <v>4</v>
      </c>
      <c r="C32" s="9">
        <v>0.03</v>
      </c>
      <c r="D32" s="10">
        <f>D30*C32</f>
        <v>147</v>
      </c>
    </row>
    <row r="35" spans="2:9" x14ac:dyDescent="0.25">
      <c r="B35" t="s">
        <v>45</v>
      </c>
      <c r="F35" t="s">
        <v>56</v>
      </c>
    </row>
    <row r="36" spans="2:9" x14ac:dyDescent="0.25">
      <c r="B36" t="s">
        <v>46</v>
      </c>
      <c r="D36" s="1">
        <v>1500</v>
      </c>
      <c r="F36" t="s">
        <v>50</v>
      </c>
      <c r="H36" s="1">
        <v>10400</v>
      </c>
    </row>
    <row r="37" spans="2:9" x14ac:dyDescent="0.25">
      <c r="B37" t="s">
        <v>47</v>
      </c>
      <c r="D37" s="1">
        <v>300</v>
      </c>
      <c r="F37" t="s">
        <v>51</v>
      </c>
      <c r="H37" s="1">
        <v>1100</v>
      </c>
      <c r="I37" s="7">
        <f>H37</f>
        <v>1100</v>
      </c>
    </row>
    <row r="38" spans="2:9" x14ac:dyDescent="0.25">
      <c r="F38" t="s">
        <v>52</v>
      </c>
      <c r="H38" s="1">
        <v>400</v>
      </c>
      <c r="I38" s="7">
        <f>H38</f>
        <v>400</v>
      </c>
    </row>
    <row r="39" spans="2:9" x14ac:dyDescent="0.25">
      <c r="B39" t="s">
        <v>48</v>
      </c>
      <c r="D39" s="1">
        <v>2500</v>
      </c>
      <c r="F39" t="s">
        <v>10</v>
      </c>
      <c r="H39" s="1">
        <v>100</v>
      </c>
    </row>
    <row r="40" spans="2:9" x14ac:dyDescent="0.25">
      <c r="B40" t="s">
        <v>6</v>
      </c>
      <c r="D40" s="1">
        <f>D39-D36</f>
        <v>1000</v>
      </c>
      <c r="F40" t="s">
        <v>6</v>
      </c>
      <c r="H40" s="1">
        <f>SUM(H36:H39)</f>
        <v>12000</v>
      </c>
      <c r="I40" s="1">
        <f>SUM(I36:I39)</f>
        <v>1500</v>
      </c>
    </row>
    <row r="41" spans="2:9" x14ac:dyDescent="0.25">
      <c r="B41" t="s">
        <v>49</v>
      </c>
      <c r="C41" s="6">
        <v>6.4999999999999997E-3</v>
      </c>
      <c r="D41" s="1">
        <f>D40*C41</f>
        <v>6.5</v>
      </c>
      <c r="F41" t="s">
        <v>4</v>
      </c>
      <c r="G41" s="4">
        <v>0.03</v>
      </c>
      <c r="I41" s="11">
        <f>I40*G41</f>
        <v>45</v>
      </c>
    </row>
    <row r="42" spans="2:9" x14ac:dyDescent="0.25">
      <c r="B42" t="s">
        <v>34</v>
      </c>
      <c r="C42" s="4">
        <v>0.03</v>
      </c>
      <c r="D42" s="1">
        <f>D40*C42</f>
        <v>30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E10" sqref="E10"/>
    </sheetView>
  </sheetViews>
  <sheetFormatPr defaultRowHeight="15" x14ac:dyDescent="0.25"/>
  <sheetData>
    <row r="2" spans="2:2" x14ac:dyDescent="0.25">
      <c r="B2" s="12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Ex.</vt:lpstr>
      <vt:lpstr>Ex.14</vt:lpstr>
      <vt:lpstr>Plan3</vt:lpstr>
      <vt:lpstr>Plan1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Amaury Jose Rezende</cp:lastModifiedBy>
  <dcterms:created xsi:type="dcterms:W3CDTF">2016-03-02T14:03:40Z</dcterms:created>
  <dcterms:modified xsi:type="dcterms:W3CDTF">2017-08-31T20:43:10Z</dcterms:modified>
</cp:coreProperties>
</file>