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90" yWindow="30" windowWidth="9405" windowHeight="460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'Plan1'!$A$1:$AI$139</definedName>
    <definedName name="MinimizeCosts" localSheetId="0">FALSE</definedName>
    <definedName name="MinimizeCosts">FALSE</definedName>
    <definedName name="_xlnm.Print_Area" localSheetId="0">'Plan1'!TreeDiagram</definedName>
    <definedName name="TreeData" localSheetId="0">'Plan1'!$GH$1001:$GV$1049</definedName>
    <definedName name="TreeDiagBase" localSheetId="0">'Plan1'!$A$1</definedName>
    <definedName name="TreeDiagram" localSheetId="0">'Plan1'!$A$1:$AI$144</definedName>
    <definedName name="UseExpUtility" localSheetId="0">FALSE</definedName>
  </definedNames>
  <calcPr fullCalcOnLoad="1"/>
</workbook>
</file>

<file path=xl/sharedStrings.xml><?xml version="1.0" encoding="utf-8"?>
<sst xmlns="http://schemas.openxmlformats.org/spreadsheetml/2006/main" count="114" uniqueCount="36">
  <si>
    <t>ID</t>
  </si>
  <si>
    <t>Name</t>
  </si>
  <si>
    <t>Value</t>
  </si>
  <si>
    <t>Prob</t>
  </si>
  <si>
    <t>Pred</t>
  </si>
  <si>
    <t>Kind</t>
  </si>
  <si>
    <t>NS</t>
  </si>
  <si>
    <t>S1</t>
  </si>
  <si>
    <t>S2</t>
  </si>
  <si>
    <t>S3</t>
  </si>
  <si>
    <t>S4</t>
  </si>
  <si>
    <t>S5</t>
  </si>
  <si>
    <t>Row</t>
  </si>
  <si>
    <t>Col</t>
  </si>
  <si>
    <t>Mark</t>
  </si>
  <si>
    <t>TreePlan</t>
  </si>
  <si>
    <t>D</t>
  </si>
  <si>
    <t>T</t>
  </si>
  <si>
    <t>TreePlan (Unregistered)</t>
  </si>
  <si>
    <t>conceder</t>
  </si>
  <si>
    <t>E</t>
  </si>
  <si>
    <t>Pagou</t>
  </si>
  <si>
    <t>Falhou</t>
  </si>
  <si>
    <t>investigar</t>
  </si>
  <si>
    <t>rejeitar</t>
  </si>
  <si>
    <t>paga em dia, conceder</t>
  </si>
  <si>
    <t>demora para pagar, concede</t>
  </si>
  <si>
    <t>sem histórico</t>
  </si>
  <si>
    <t>falhou antes, rejeitar</t>
  </si>
  <si>
    <t>Investigar</t>
  </si>
  <si>
    <t>Categoria 1, conceder</t>
  </si>
  <si>
    <t>Categoria 2</t>
  </si>
  <si>
    <t>categoria 3</t>
  </si>
  <si>
    <t>forte</t>
  </si>
  <si>
    <t>fraco</t>
  </si>
  <si>
    <t>Event 48</t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</si>
</sst>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+&quot;&quot;R$&quot;#,##0.00;&quot;-&quot;&quot;R$&quot;#,##0.00;&quot;R$&quot;0.00"/>
    <numFmt numFmtId="171" formatCode="&quot;+&quot;&quot;R$&quot;#,##0;&quot;-&quot;&quot;R$&quot;#,##0;&quot;R$&quot;0"/>
    <numFmt numFmtId="172" formatCode="0.00;[Red]0.00"/>
  </numFmts>
  <fonts count="2">
    <font>
      <sz val="10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2" fontId="1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152400" cy="152400"/>
    <xdr:sp>
      <xdr:nvSpPr>
        <xdr:cNvPr id="1" name="Oval 69"/>
        <xdr:cNvSpPr>
          <a:spLocks/>
        </xdr:cNvSpPr>
      </xdr:nvSpPr>
      <xdr:spPr>
        <a:xfrm>
          <a:off x="2228850" y="113347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7</xdr:row>
      <xdr:rowOff>76200</xdr:rowOff>
    </xdr:from>
    <xdr:to>
      <xdr:col>5</xdr:col>
      <xdr:colOff>0</xdr:colOff>
      <xdr:row>7</xdr:row>
      <xdr:rowOff>76200</xdr:rowOff>
    </xdr:to>
    <xdr:sp>
      <xdr:nvSpPr>
        <xdr:cNvPr id="2" name="Line 70"/>
        <xdr:cNvSpPr>
          <a:spLocks/>
        </xdr:cNvSpPr>
      </xdr:nvSpPr>
      <xdr:spPr>
        <a:xfrm>
          <a:off x="1009650" y="1209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76200</xdr:rowOff>
    </xdr:from>
    <xdr:to>
      <xdr:col>3</xdr:col>
      <xdr:colOff>0</xdr:colOff>
      <xdr:row>74</xdr:row>
      <xdr:rowOff>76200</xdr:rowOff>
    </xdr:to>
    <xdr:sp>
      <xdr:nvSpPr>
        <xdr:cNvPr id="3" name="Line 71"/>
        <xdr:cNvSpPr>
          <a:spLocks/>
        </xdr:cNvSpPr>
      </xdr:nvSpPr>
      <xdr:spPr>
        <a:xfrm flipV="1">
          <a:off x="762000" y="1209675"/>
          <a:ext cx="247650" cy="1084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77</xdr:row>
      <xdr:rowOff>0</xdr:rowOff>
    </xdr:from>
    <xdr:ext cx="152400" cy="152400"/>
    <xdr:sp>
      <xdr:nvSpPr>
        <xdr:cNvPr id="4" name="Oval 72"/>
        <xdr:cNvSpPr>
          <a:spLocks/>
        </xdr:cNvSpPr>
      </xdr:nvSpPr>
      <xdr:spPr>
        <a:xfrm>
          <a:off x="2228850" y="1246822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77</xdr:row>
      <xdr:rowOff>76200</xdr:rowOff>
    </xdr:from>
    <xdr:to>
      <xdr:col>5</xdr:col>
      <xdr:colOff>0</xdr:colOff>
      <xdr:row>77</xdr:row>
      <xdr:rowOff>76200</xdr:rowOff>
    </xdr:to>
    <xdr:sp>
      <xdr:nvSpPr>
        <xdr:cNvPr id="5" name="Line 73"/>
        <xdr:cNvSpPr>
          <a:spLocks/>
        </xdr:cNvSpPr>
      </xdr:nvSpPr>
      <xdr:spPr>
        <a:xfrm>
          <a:off x="1009650" y="12544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74</xdr:row>
      <xdr:rowOff>76200</xdr:rowOff>
    </xdr:from>
    <xdr:to>
      <xdr:col>3</xdr:col>
      <xdr:colOff>0</xdr:colOff>
      <xdr:row>77</xdr:row>
      <xdr:rowOff>76200</xdr:rowOff>
    </xdr:to>
    <xdr:sp>
      <xdr:nvSpPr>
        <xdr:cNvPr id="6" name="Line 74"/>
        <xdr:cNvSpPr>
          <a:spLocks/>
        </xdr:cNvSpPr>
      </xdr:nvSpPr>
      <xdr:spPr>
        <a:xfrm>
          <a:off x="762000" y="12058650"/>
          <a:ext cx="247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142</xdr:row>
      <xdr:rowOff>0</xdr:rowOff>
    </xdr:from>
    <xdr:ext cx="0" cy="152400"/>
    <xdr:sp>
      <xdr:nvSpPr>
        <xdr:cNvPr id="7" name="Line 75"/>
        <xdr:cNvSpPr>
          <a:spLocks/>
        </xdr:cNvSpPr>
      </xdr:nvSpPr>
      <xdr:spPr>
        <a:xfrm>
          <a:off x="2228850" y="229933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0</xdr:colOff>
      <xdr:row>142</xdr:row>
      <xdr:rowOff>76200</xdr:rowOff>
    </xdr:from>
    <xdr:to>
      <xdr:col>33</xdr:col>
      <xdr:colOff>0</xdr:colOff>
      <xdr:row>142</xdr:row>
      <xdr:rowOff>76200</xdr:rowOff>
    </xdr:to>
    <xdr:sp>
      <xdr:nvSpPr>
        <xdr:cNvPr id="8" name="Line 76"/>
        <xdr:cNvSpPr>
          <a:spLocks/>
        </xdr:cNvSpPr>
      </xdr:nvSpPr>
      <xdr:spPr>
        <a:xfrm>
          <a:off x="2381250" y="23069550"/>
          <a:ext cx="111823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142</xdr:row>
      <xdr:rowOff>76200</xdr:rowOff>
    </xdr:from>
    <xdr:to>
      <xdr:col>5</xdr:col>
      <xdr:colOff>0</xdr:colOff>
      <xdr:row>142</xdr:row>
      <xdr:rowOff>76200</xdr:rowOff>
    </xdr:to>
    <xdr:sp>
      <xdr:nvSpPr>
        <xdr:cNvPr id="9" name="Line 77"/>
        <xdr:cNvSpPr>
          <a:spLocks/>
        </xdr:cNvSpPr>
      </xdr:nvSpPr>
      <xdr:spPr>
        <a:xfrm>
          <a:off x="1009650" y="230695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74</xdr:row>
      <xdr:rowOff>76200</xdr:rowOff>
    </xdr:from>
    <xdr:to>
      <xdr:col>3</xdr:col>
      <xdr:colOff>0</xdr:colOff>
      <xdr:row>142</xdr:row>
      <xdr:rowOff>76200</xdr:rowOff>
    </xdr:to>
    <xdr:sp>
      <xdr:nvSpPr>
        <xdr:cNvPr id="10" name="Line 78"/>
        <xdr:cNvSpPr>
          <a:spLocks/>
        </xdr:cNvSpPr>
      </xdr:nvSpPr>
      <xdr:spPr>
        <a:xfrm>
          <a:off x="762000" y="12058650"/>
          <a:ext cx="247650" cy="11010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2</xdr:row>
      <xdr:rowOff>0</xdr:rowOff>
    </xdr:from>
    <xdr:ext cx="0" cy="152400"/>
    <xdr:sp>
      <xdr:nvSpPr>
        <xdr:cNvPr id="11" name="Line 79"/>
        <xdr:cNvSpPr>
          <a:spLocks/>
        </xdr:cNvSpPr>
      </xdr:nvSpPr>
      <xdr:spPr>
        <a:xfrm>
          <a:off x="3848100" y="3238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0</xdr:colOff>
      <xdr:row>2</xdr:row>
      <xdr:rowOff>76200</xdr:rowOff>
    </xdr:from>
    <xdr:to>
      <xdr:col>33</xdr:col>
      <xdr:colOff>0</xdr:colOff>
      <xdr:row>2</xdr:row>
      <xdr:rowOff>76200</xdr:rowOff>
    </xdr:to>
    <xdr:sp>
      <xdr:nvSpPr>
        <xdr:cNvPr id="12" name="Line 80"/>
        <xdr:cNvSpPr>
          <a:spLocks/>
        </xdr:cNvSpPr>
      </xdr:nvSpPr>
      <xdr:spPr>
        <a:xfrm>
          <a:off x="4000500" y="400050"/>
          <a:ext cx="95631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76200</xdr:rowOff>
    </xdr:from>
    <xdr:to>
      <xdr:col>9</xdr:col>
      <xdr:colOff>0</xdr:colOff>
      <xdr:row>2</xdr:row>
      <xdr:rowOff>76200</xdr:rowOff>
    </xdr:to>
    <xdr:sp>
      <xdr:nvSpPr>
        <xdr:cNvPr id="13" name="Line 81"/>
        <xdr:cNvSpPr>
          <a:spLocks/>
        </xdr:cNvSpPr>
      </xdr:nvSpPr>
      <xdr:spPr>
        <a:xfrm>
          <a:off x="2628900" y="4000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76200</xdr:rowOff>
    </xdr:from>
    <xdr:to>
      <xdr:col>7</xdr:col>
      <xdr:colOff>0</xdr:colOff>
      <xdr:row>7</xdr:row>
      <xdr:rowOff>76200</xdr:rowOff>
    </xdr:to>
    <xdr:sp>
      <xdr:nvSpPr>
        <xdr:cNvPr id="14" name="Line 82"/>
        <xdr:cNvSpPr>
          <a:spLocks/>
        </xdr:cNvSpPr>
      </xdr:nvSpPr>
      <xdr:spPr>
        <a:xfrm flipV="1">
          <a:off x="2381250" y="400050"/>
          <a:ext cx="2476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7</xdr:row>
      <xdr:rowOff>0</xdr:rowOff>
    </xdr:from>
    <xdr:ext cx="0" cy="152400"/>
    <xdr:sp>
      <xdr:nvSpPr>
        <xdr:cNvPr id="15" name="Line 83"/>
        <xdr:cNvSpPr>
          <a:spLocks/>
        </xdr:cNvSpPr>
      </xdr:nvSpPr>
      <xdr:spPr>
        <a:xfrm>
          <a:off x="3848100" y="11334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0</xdr:colOff>
      <xdr:row>7</xdr:row>
      <xdr:rowOff>76200</xdr:rowOff>
    </xdr:from>
    <xdr:to>
      <xdr:col>33</xdr:col>
      <xdr:colOff>0</xdr:colOff>
      <xdr:row>7</xdr:row>
      <xdr:rowOff>76200</xdr:rowOff>
    </xdr:to>
    <xdr:sp>
      <xdr:nvSpPr>
        <xdr:cNvPr id="16" name="Line 84"/>
        <xdr:cNvSpPr>
          <a:spLocks/>
        </xdr:cNvSpPr>
      </xdr:nvSpPr>
      <xdr:spPr>
        <a:xfrm>
          <a:off x="4000500" y="1209675"/>
          <a:ext cx="95631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76200</xdr:rowOff>
    </xdr:from>
    <xdr:to>
      <xdr:col>9</xdr:col>
      <xdr:colOff>0</xdr:colOff>
      <xdr:row>7</xdr:row>
      <xdr:rowOff>76200</xdr:rowOff>
    </xdr:to>
    <xdr:sp>
      <xdr:nvSpPr>
        <xdr:cNvPr id="17" name="Line 85"/>
        <xdr:cNvSpPr>
          <a:spLocks/>
        </xdr:cNvSpPr>
      </xdr:nvSpPr>
      <xdr:spPr>
        <a:xfrm>
          <a:off x="2628900" y="1209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76200</xdr:rowOff>
    </xdr:from>
    <xdr:to>
      <xdr:col>7</xdr:col>
      <xdr:colOff>0</xdr:colOff>
      <xdr:row>7</xdr:row>
      <xdr:rowOff>76200</xdr:rowOff>
    </xdr:to>
    <xdr:sp>
      <xdr:nvSpPr>
        <xdr:cNvPr id="18" name="Line 86"/>
        <xdr:cNvSpPr>
          <a:spLocks/>
        </xdr:cNvSpPr>
      </xdr:nvSpPr>
      <xdr:spPr>
        <a:xfrm>
          <a:off x="2381250" y="12096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17</xdr:row>
      <xdr:rowOff>0</xdr:rowOff>
    </xdr:from>
    <xdr:ext cx="0" cy="152400"/>
    <xdr:sp>
      <xdr:nvSpPr>
        <xdr:cNvPr id="19" name="Line 87"/>
        <xdr:cNvSpPr>
          <a:spLocks/>
        </xdr:cNvSpPr>
      </xdr:nvSpPr>
      <xdr:spPr>
        <a:xfrm>
          <a:off x="3848100" y="27527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0</xdr:colOff>
      <xdr:row>17</xdr:row>
      <xdr:rowOff>76200</xdr:rowOff>
    </xdr:from>
    <xdr:to>
      <xdr:col>33</xdr:col>
      <xdr:colOff>0</xdr:colOff>
      <xdr:row>17</xdr:row>
      <xdr:rowOff>76200</xdr:rowOff>
    </xdr:to>
    <xdr:sp>
      <xdr:nvSpPr>
        <xdr:cNvPr id="20" name="Line 88"/>
        <xdr:cNvSpPr>
          <a:spLocks/>
        </xdr:cNvSpPr>
      </xdr:nvSpPr>
      <xdr:spPr>
        <a:xfrm>
          <a:off x="4000500" y="2828925"/>
          <a:ext cx="95631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76200</xdr:rowOff>
    </xdr:from>
    <xdr:to>
      <xdr:col>9</xdr:col>
      <xdr:colOff>0</xdr:colOff>
      <xdr:row>17</xdr:row>
      <xdr:rowOff>76200</xdr:rowOff>
    </xdr:to>
    <xdr:sp>
      <xdr:nvSpPr>
        <xdr:cNvPr id="21" name="Line 89"/>
        <xdr:cNvSpPr>
          <a:spLocks/>
        </xdr:cNvSpPr>
      </xdr:nvSpPr>
      <xdr:spPr>
        <a:xfrm>
          <a:off x="2628900" y="2828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76200</xdr:rowOff>
    </xdr:from>
    <xdr:to>
      <xdr:col>7</xdr:col>
      <xdr:colOff>0</xdr:colOff>
      <xdr:row>77</xdr:row>
      <xdr:rowOff>76200</xdr:rowOff>
    </xdr:to>
    <xdr:sp>
      <xdr:nvSpPr>
        <xdr:cNvPr id="22" name="Line 90"/>
        <xdr:cNvSpPr>
          <a:spLocks/>
        </xdr:cNvSpPr>
      </xdr:nvSpPr>
      <xdr:spPr>
        <a:xfrm flipV="1">
          <a:off x="2381250" y="2828925"/>
          <a:ext cx="247650" cy="971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22</xdr:row>
      <xdr:rowOff>0</xdr:rowOff>
    </xdr:from>
    <xdr:ext cx="0" cy="152400"/>
    <xdr:sp>
      <xdr:nvSpPr>
        <xdr:cNvPr id="23" name="Line 91"/>
        <xdr:cNvSpPr>
          <a:spLocks/>
        </xdr:cNvSpPr>
      </xdr:nvSpPr>
      <xdr:spPr>
        <a:xfrm>
          <a:off x="3848100" y="35623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0</xdr:colOff>
      <xdr:row>22</xdr:row>
      <xdr:rowOff>76200</xdr:rowOff>
    </xdr:from>
    <xdr:to>
      <xdr:col>33</xdr:col>
      <xdr:colOff>0</xdr:colOff>
      <xdr:row>22</xdr:row>
      <xdr:rowOff>76200</xdr:rowOff>
    </xdr:to>
    <xdr:sp>
      <xdr:nvSpPr>
        <xdr:cNvPr id="24" name="Line 92"/>
        <xdr:cNvSpPr>
          <a:spLocks/>
        </xdr:cNvSpPr>
      </xdr:nvSpPr>
      <xdr:spPr>
        <a:xfrm>
          <a:off x="4000500" y="3638550"/>
          <a:ext cx="95631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76200</xdr:rowOff>
    </xdr:from>
    <xdr:to>
      <xdr:col>9</xdr:col>
      <xdr:colOff>0</xdr:colOff>
      <xdr:row>22</xdr:row>
      <xdr:rowOff>76200</xdr:rowOff>
    </xdr:to>
    <xdr:sp>
      <xdr:nvSpPr>
        <xdr:cNvPr id="25" name="Line 93"/>
        <xdr:cNvSpPr>
          <a:spLocks/>
        </xdr:cNvSpPr>
      </xdr:nvSpPr>
      <xdr:spPr>
        <a:xfrm>
          <a:off x="2628900" y="36385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76200</xdr:rowOff>
    </xdr:from>
    <xdr:to>
      <xdr:col>7</xdr:col>
      <xdr:colOff>0</xdr:colOff>
      <xdr:row>77</xdr:row>
      <xdr:rowOff>76200</xdr:rowOff>
    </xdr:to>
    <xdr:sp>
      <xdr:nvSpPr>
        <xdr:cNvPr id="26" name="Line 94"/>
        <xdr:cNvSpPr>
          <a:spLocks/>
        </xdr:cNvSpPr>
      </xdr:nvSpPr>
      <xdr:spPr>
        <a:xfrm flipV="1">
          <a:off x="2381250" y="3638550"/>
          <a:ext cx="247650" cy="890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80</xdr:row>
      <xdr:rowOff>0</xdr:rowOff>
    </xdr:from>
    <xdr:ext cx="152400" cy="152400"/>
    <xdr:sp>
      <xdr:nvSpPr>
        <xdr:cNvPr id="27" name="Rectangle 95"/>
        <xdr:cNvSpPr>
          <a:spLocks/>
        </xdr:cNvSpPr>
      </xdr:nvSpPr>
      <xdr:spPr>
        <a:xfrm>
          <a:off x="3848100" y="12954000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80</xdr:row>
      <xdr:rowOff>76200</xdr:rowOff>
    </xdr:from>
    <xdr:to>
      <xdr:col>9</xdr:col>
      <xdr:colOff>0</xdr:colOff>
      <xdr:row>80</xdr:row>
      <xdr:rowOff>76200</xdr:rowOff>
    </xdr:to>
    <xdr:sp>
      <xdr:nvSpPr>
        <xdr:cNvPr id="28" name="Line 96"/>
        <xdr:cNvSpPr>
          <a:spLocks/>
        </xdr:cNvSpPr>
      </xdr:nvSpPr>
      <xdr:spPr>
        <a:xfrm>
          <a:off x="2628900" y="130302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76200</xdr:rowOff>
    </xdr:from>
    <xdr:to>
      <xdr:col>7</xdr:col>
      <xdr:colOff>0</xdr:colOff>
      <xdr:row>80</xdr:row>
      <xdr:rowOff>76200</xdr:rowOff>
    </xdr:to>
    <xdr:sp>
      <xdr:nvSpPr>
        <xdr:cNvPr id="29" name="Line 97"/>
        <xdr:cNvSpPr>
          <a:spLocks/>
        </xdr:cNvSpPr>
      </xdr:nvSpPr>
      <xdr:spPr>
        <a:xfrm>
          <a:off x="2381250" y="12544425"/>
          <a:ext cx="247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137</xdr:row>
      <xdr:rowOff>0</xdr:rowOff>
    </xdr:from>
    <xdr:ext cx="0" cy="152400"/>
    <xdr:sp>
      <xdr:nvSpPr>
        <xdr:cNvPr id="30" name="Line 98"/>
        <xdr:cNvSpPr>
          <a:spLocks/>
        </xdr:cNvSpPr>
      </xdr:nvSpPr>
      <xdr:spPr>
        <a:xfrm>
          <a:off x="3848100" y="221837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0</xdr:colOff>
      <xdr:row>137</xdr:row>
      <xdr:rowOff>76200</xdr:rowOff>
    </xdr:from>
    <xdr:to>
      <xdr:col>33</xdr:col>
      <xdr:colOff>0</xdr:colOff>
      <xdr:row>137</xdr:row>
      <xdr:rowOff>76200</xdr:rowOff>
    </xdr:to>
    <xdr:sp>
      <xdr:nvSpPr>
        <xdr:cNvPr id="31" name="Line 99"/>
        <xdr:cNvSpPr>
          <a:spLocks/>
        </xdr:cNvSpPr>
      </xdr:nvSpPr>
      <xdr:spPr>
        <a:xfrm>
          <a:off x="4000500" y="22259925"/>
          <a:ext cx="95631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137</xdr:row>
      <xdr:rowOff>76200</xdr:rowOff>
    </xdr:from>
    <xdr:to>
      <xdr:col>9</xdr:col>
      <xdr:colOff>0</xdr:colOff>
      <xdr:row>137</xdr:row>
      <xdr:rowOff>76200</xdr:rowOff>
    </xdr:to>
    <xdr:sp>
      <xdr:nvSpPr>
        <xdr:cNvPr id="32" name="Line 100"/>
        <xdr:cNvSpPr>
          <a:spLocks/>
        </xdr:cNvSpPr>
      </xdr:nvSpPr>
      <xdr:spPr>
        <a:xfrm>
          <a:off x="2628900" y="22259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76200</xdr:rowOff>
    </xdr:from>
    <xdr:to>
      <xdr:col>7</xdr:col>
      <xdr:colOff>0</xdr:colOff>
      <xdr:row>137</xdr:row>
      <xdr:rowOff>76200</xdr:rowOff>
    </xdr:to>
    <xdr:sp>
      <xdr:nvSpPr>
        <xdr:cNvPr id="33" name="Line 101"/>
        <xdr:cNvSpPr>
          <a:spLocks/>
        </xdr:cNvSpPr>
      </xdr:nvSpPr>
      <xdr:spPr>
        <a:xfrm>
          <a:off x="2381250" y="12544425"/>
          <a:ext cx="247650" cy="971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72</xdr:row>
      <xdr:rowOff>0</xdr:rowOff>
    </xdr:from>
    <xdr:ext cx="152400" cy="152400"/>
    <xdr:sp>
      <xdr:nvSpPr>
        <xdr:cNvPr id="34" name="Oval 102"/>
        <xdr:cNvSpPr>
          <a:spLocks/>
        </xdr:cNvSpPr>
      </xdr:nvSpPr>
      <xdr:spPr>
        <a:xfrm>
          <a:off x="5467350" y="1165860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72</xdr:row>
      <xdr:rowOff>76200</xdr:rowOff>
    </xdr:from>
    <xdr:to>
      <xdr:col>13</xdr:col>
      <xdr:colOff>0</xdr:colOff>
      <xdr:row>72</xdr:row>
      <xdr:rowOff>76200</xdr:rowOff>
    </xdr:to>
    <xdr:sp>
      <xdr:nvSpPr>
        <xdr:cNvPr id="35" name="Line 103"/>
        <xdr:cNvSpPr>
          <a:spLocks/>
        </xdr:cNvSpPr>
      </xdr:nvSpPr>
      <xdr:spPr>
        <a:xfrm>
          <a:off x="4248150" y="117348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72</xdr:row>
      <xdr:rowOff>76200</xdr:rowOff>
    </xdr:from>
    <xdr:to>
      <xdr:col>11</xdr:col>
      <xdr:colOff>0</xdr:colOff>
      <xdr:row>80</xdr:row>
      <xdr:rowOff>76200</xdr:rowOff>
    </xdr:to>
    <xdr:sp>
      <xdr:nvSpPr>
        <xdr:cNvPr id="36" name="Line 104"/>
        <xdr:cNvSpPr>
          <a:spLocks/>
        </xdr:cNvSpPr>
      </xdr:nvSpPr>
      <xdr:spPr>
        <a:xfrm flipV="1">
          <a:off x="4000500" y="11734800"/>
          <a:ext cx="2476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29</xdr:row>
      <xdr:rowOff>0</xdr:rowOff>
    </xdr:from>
    <xdr:ext cx="152400" cy="152400"/>
    <xdr:sp>
      <xdr:nvSpPr>
        <xdr:cNvPr id="37" name="Oval 105"/>
        <xdr:cNvSpPr>
          <a:spLocks/>
        </xdr:cNvSpPr>
      </xdr:nvSpPr>
      <xdr:spPr>
        <a:xfrm>
          <a:off x="5467350" y="469582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29</xdr:row>
      <xdr:rowOff>76200</xdr:rowOff>
    </xdr:from>
    <xdr:to>
      <xdr:col>13</xdr:col>
      <xdr:colOff>0</xdr:colOff>
      <xdr:row>29</xdr:row>
      <xdr:rowOff>76200</xdr:rowOff>
    </xdr:to>
    <xdr:sp>
      <xdr:nvSpPr>
        <xdr:cNvPr id="38" name="Line 106"/>
        <xdr:cNvSpPr>
          <a:spLocks/>
        </xdr:cNvSpPr>
      </xdr:nvSpPr>
      <xdr:spPr>
        <a:xfrm>
          <a:off x="4248150" y="47720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76200</xdr:rowOff>
    </xdr:from>
    <xdr:to>
      <xdr:col>11</xdr:col>
      <xdr:colOff>0</xdr:colOff>
      <xdr:row>80</xdr:row>
      <xdr:rowOff>76200</xdr:rowOff>
    </xdr:to>
    <xdr:sp>
      <xdr:nvSpPr>
        <xdr:cNvPr id="39" name="Line 107"/>
        <xdr:cNvSpPr>
          <a:spLocks/>
        </xdr:cNvSpPr>
      </xdr:nvSpPr>
      <xdr:spPr>
        <a:xfrm flipV="1">
          <a:off x="4000500" y="4772025"/>
          <a:ext cx="247650" cy="825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132</xdr:row>
      <xdr:rowOff>0</xdr:rowOff>
    </xdr:from>
    <xdr:ext cx="0" cy="152400"/>
    <xdr:sp>
      <xdr:nvSpPr>
        <xdr:cNvPr id="40" name="Line 108"/>
        <xdr:cNvSpPr>
          <a:spLocks/>
        </xdr:cNvSpPr>
      </xdr:nvSpPr>
      <xdr:spPr>
        <a:xfrm>
          <a:off x="5467350" y="21374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</xdr:col>
      <xdr:colOff>0</xdr:colOff>
      <xdr:row>132</xdr:row>
      <xdr:rowOff>76200</xdr:rowOff>
    </xdr:from>
    <xdr:to>
      <xdr:col>33</xdr:col>
      <xdr:colOff>0</xdr:colOff>
      <xdr:row>132</xdr:row>
      <xdr:rowOff>76200</xdr:rowOff>
    </xdr:to>
    <xdr:sp>
      <xdr:nvSpPr>
        <xdr:cNvPr id="41" name="Line 109"/>
        <xdr:cNvSpPr>
          <a:spLocks/>
        </xdr:cNvSpPr>
      </xdr:nvSpPr>
      <xdr:spPr>
        <a:xfrm>
          <a:off x="5619750" y="21450300"/>
          <a:ext cx="79438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132</xdr:row>
      <xdr:rowOff>76200</xdr:rowOff>
    </xdr:from>
    <xdr:to>
      <xdr:col>13</xdr:col>
      <xdr:colOff>0</xdr:colOff>
      <xdr:row>132</xdr:row>
      <xdr:rowOff>76200</xdr:rowOff>
    </xdr:to>
    <xdr:sp>
      <xdr:nvSpPr>
        <xdr:cNvPr id="42" name="Line 110"/>
        <xdr:cNvSpPr>
          <a:spLocks/>
        </xdr:cNvSpPr>
      </xdr:nvSpPr>
      <xdr:spPr>
        <a:xfrm>
          <a:off x="4248150" y="21450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80</xdr:row>
      <xdr:rowOff>76200</xdr:rowOff>
    </xdr:from>
    <xdr:to>
      <xdr:col>11</xdr:col>
      <xdr:colOff>0</xdr:colOff>
      <xdr:row>132</xdr:row>
      <xdr:rowOff>76200</xdr:rowOff>
    </xdr:to>
    <xdr:sp>
      <xdr:nvSpPr>
        <xdr:cNvPr id="43" name="Line 111"/>
        <xdr:cNvSpPr>
          <a:spLocks/>
        </xdr:cNvSpPr>
      </xdr:nvSpPr>
      <xdr:spPr>
        <a:xfrm>
          <a:off x="4000500" y="13030200"/>
          <a:ext cx="247650" cy="842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27</xdr:row>
      <xdr:rowOff>0</xdr:rowOff>
    </xdr:from>
    <xdr:ext cx="0" cy="152400"/>
    <xdr:sp>
      <xdr:nvSpPr>
        <xdr:cNvPr id="44" name="Line 112"/>
        <xdr:cNvSpPr>
          <a:spLocks/>
        </xdr:cNvSpPr>
      </xdr:nvSpPr>
      <xdr:spPr>
        <a:xfrm>
          <a:off x="7086600" y="43719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0</xdr:colOff>
      <xdr:row>27</xdr:row>
      <xdr:rowOff>76200</xdr:rowOff>
    </xdr:from>
    <xdr:to>
      <xdr:col>33</xdr:col>
      <xdr:colOff>0</xdr:colOff>
      <xdr:row>27</xdr:row>
      <xdr:rowOff>76200</xdr:rowOff>
    </xdr:to>
    <xdr:sp>
      <xdr:nvSpPr>
        <xdr:cNvPr id="45" name="Line 113"/>
        <xdr:cNvSpPr>
          <a:spLocks/>
        </xdr:cNvSpPr>
      </xdr:nvSpPr>
      <xdr:spPr>
        <a:xfrm>
          <a:off x="7239000" y="4448175"/>
          <a:ext cx="63246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76200</xdr:rowOff>
    </xdr:from>
    <xdr:to>
      <xdr:col>17</xdr:col>
      <xdr:colOff>0</xdr:colOff>
      <xdr:row>27</xdr:row>
      <xdr:rowOff>76200</xdr:rowOff>
    </xdr:to>
    <xdr:sp>
      <xdr:nvSpPr>
        <xdr:cNvPr id="46" name="Line 114"/>
        <xdr:cNvSpPr>
          <a:spLocks/>
        </xdr:cNvSpPr>
      </xdr:nvSpPr>
      <xdr:spPr>
        <a:xfrm>
          <a:off x="5867400" y="4448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76200</xdr:rowOff>
    </xdr:from>
    <xdr:to>
      <xdr:col>15</xdr:col>
      <xdr:colOff>0</xdr:colOff>
      <xdr:row>29</xdr:row>
      <xdr:rowOff>76200</xdr:rowOff>
    </xdr:to>
    <xdr:sp>
      <xdr:nvSpPr>
        <xdr:cNvPr id="47" name="Line 115"/>
        <xdr:cNvSpPr>
          <a:spLocks/>
        </xdr:cNvSpPr>
      </xdr:nvSpPr>
      <xdr:spPr>
        <a:xfrm flipV="1">
          <a:off x="5619750" y="4448175"/>
          <a:ext cx="247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32</xdr:row>
      <xdr:rowOff>0</xdr:rowOff>
    </xdr:from>
    <xdr:ext cx="0" cy="152400"/>
    <xdr:sp>
      <xdr:nvSpPr>
        <xdr:cNvPr id="48" name="Line 116"/>
        <xdr:cNvSpPr>
          <a:spLocks/>
        </xdr:cNvSpPr>
      </xdr:nvSpPr>
      <xdr:spPr>
        <a:xfrm>
          <a:off x="7086600" y="5181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0</xdr:colOff>
      <xdr:row>32</xdr:row>
      <xdr:rowOff>76200</xdr:rowOff>
    </xdr:from>
    <xdr:to>
      <xdr:col>33</xdr:col>
      <xdr:colOff>0</xdr:colOff>
      <xdr:row>32</xdr:row>
      <xdr:rowOff>76200</xdr:rowOff>
    </xdr:to>
    <xdr:sp>
      <xdr:nvSpPr>
        <xdr:cNvPr id="49" name="Line 117"/>
        <xdr:cNvSpPr>
          <a:spLocks/>
        </xdr:cNvSpPr>
      </xdr:nvSpPr>
      <xdr:spPr>
        <a:xfrm>
          <a:off x="7239000" y="5257800"/>
          <a:ext cx="63246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76200</xdr:rowOff>
    </xdr:from>
    <xdr:to>
      <xdr:col>17</xdr:col>
      <xdr:colOff>0</xdr:colOff>
      <xdr:row>32</xdr:row>
      <xdr:rowOff>76200</xdr:rowOff>
    </xdr:to>
    <xdr:sp>
      <xdr:nvSpPr>
        <xdr:cNvPr id="50" name="Line 118"/>
        <xdr:cNvSpPr>
          <a:spLocks/>
        </xdr:cNvSpPr>
      </xdr:nvSpPr>
      <xdr:spPr>
        <a:xfrm>
          <a:off x="5867400" y="52578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76200</xdr:rowOff>
    </xdr:from>
    <xdr:to>
      <xdr:col>15</xdr:col>
      <xdr:colOff>0</xdr:colOff>
      <xdr:row>32</xdr:row>
      <xdr:rowOff>76200</xdr:rowOff>
    </xdr:to>
    <xdr:sp>
      <xdr:nvSpPr>
        <xdr:cNvPr id="51" name="Line 119"/>
        <xdr:cNvSpPr>
          <a:spLocks/>
        </xdr:cNvSpPr>
      </xdr:nvSpPr>
      <xdr:spPr>
        <a:xfrm>
          <a:off x="5619750" y="4772025"/>
          <a:ext cx="247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37</xdr:row>
      <xdr:rowOff>0</xdr:rowOff>
    </xdr:from>
    <xdr:ext cx="0" cy="152400"/>
    <xdr:sp>
      <xdr:nvSpPr>
        <xdr:cNvPr id="52" name="Line 120"/>
        <xdr:cNvSpPr>
          <a:spLocks/>
        </xdr:cNvSpPr>
      </xdr:nvSpPr>
      <xdr:spPr>
        <a:xfrm>
          <a:off x="7086600" y="59912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0</xdr:colOff>
      <xdr:row>37</xdr:row>
      <xdr:rowOff>76200</xdr:rowOff>
    </xdr:from>
    <xdr:to>
      <xdr:col>33</xdr:col>
      <xdr:colOff>0</xdr:colOff>
      <xdr:row>37</xdr:row>
      <xdr:rowOff>76200</xdr:rowOff>
    </xdr:to>
    <xdr:sp>
      <xdr:nvSpPr>
        <xdr:cNvPr id="53" name="Line 121"/>
        <xdr:cNvSpPr>
          <a:spLocks/>
        </xdr:cNvSpPr>
      </xdr:nvSpPr>
      <xdr:spPr>
        <a:xfrm>
          <a:off x="7239000" y="6067425"/>
          <a:ext cx="63246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76200</xdr:rowOff>
    </xdr:from>
    <xdr:to>
      <xdr:col>17</xdr:col>
      <xdr:colOff>0</xdr:colOff>
      <xdr:row>37</xdr:row>
      <xdr:rowOff>76200</xdr:rowOff>
    </xdr:to>
    <xdr:sp>
      <xdr:nvSpPr>
        <xdr:cNvPr id="54" name="Line 122"/>
        <xdr:cNvSpPr>
          <a:spLocks/>
        </xdr:cNvSpPr>
      </xdr:nvSpPr>
      <xdr:spPr>
        <a:xfrm>
          <a:off x="5867400" y="6067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37</xdr:row>
      <xdr:rowOff>76200</xdr:rowOff>
    </xdr:from>
    <xdr:to>
      <xdr:col>15</xdr:col>
      <xdr:colOff>0</xdr:colOff>
      <xdr:row>72</xdr:row>
      <xdr:rowOff>76200</xdr:rowOff>
    </xdr:to>
    <xdr:sp>
      <xdr:nvSpPr>
        <xdr:cNvPr id="55" name="Line 123"/>
        <xdr:cNvSpPr>
          <a:spLocks/>
        </xdr:cNvSpPr>
      </xdr:nvSpPr>
      <xdr:spPr>
        <a:xfrm flipV="1">
          <a:off x="5619750" y="6067425"/>
          <a:ext cx="247650" cy="566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63</xdr:row>
      <xdr:rowOff>0</xdr:rowOff>
    </xdr:from>
    <xdr:ext cx="152400" cy="152400"/>
    <xdr:sp>
      <xdr:nvSpPr>
        <xdr:cNvPr id="56" name="Rectangle 124"/>
        <xdr:cNvSpPr>
          <a:spLocks/>
        </xdr:cNvSpPr>
      </xdr:nvSpPr>
      <xdr:spPr>
        <a:xfrm>
          <a:off x="7086600" y="10201275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63</xdr:row>
      <xdr:rowOff>76200</xdr:rowOff>
    </xdr:from>
    <xdr:to>
      <xdr:col>17</xdr:col>
      <xdr:colOff>0</xdr:colOff>
      <xdr:row>63</xdr:row>
      <xdr:rowOff>76200</xdr:rowOff>
    </xdr:to>
    <xdr:sp>
      <xdr:nvSpPr>
        <xdr:cNvPr id="57" name="Line 125"/>
        <xdr:cNvSpPr>
          <a:spLocks/>
        </xdr:cNvSpPr>
      </xdr:nvSpPr>
      <xdr:spPr>
        <a:xfrm>
          <a:off x="5867400" y="102774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63</xdr:row>
      <xdr:rowOff>76200</xdr:rowOff>
    </xdr:from>
    <xdr:to>
      <xdr:col>15</xdr:col>
      <xdr:colOff>0</xdr:colOff>
      <xdr:row>72</xdr:row>
      <xdr:rowOff>76200</xdr:rowOff>
    </xdr:to>
    <xdr:sp>
      <xdr:nvSpPr>
        <xdr:cNvPr id="58" name="Line 126"/>
        <xdr:cNvSpPr>
          <a:spLocks/>
        </xdr:cNvSpPr>
      </xdr:nvSpPr>
      <xdr:spPr>
        <a:xfrm flipV="1">
          <a:off x="5619750" y="10277475"/>
          <a:ext cx="2476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108</xdr:row>
      <xdr:rowOff>0</xdr:rowOff>
    </xdr:from>
    <xdr:ext cx="152400" cy="152400"/>
    <xdr:sp>
      <xdr:nvSpPr>
        <xdr:cNvPr id="59" name="Rectangle 127"/>
        <xdr:cNvSpPr>
          <a:spLocks/>
        </xdr:cNvSpPr>
      </xdr:nvSpPr>
      <xdr:spPr>
        <a:xfrm>
          <a:off x="7086600" y="17487900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108</xdr:row>
      <xdr:rowOff>76200</xdr:rowOff>
    </xdr:from>
    <xdr:to>
      <xdr:col>17</xdr:col>
      <xdr:colOff>0</xdr:colOff>
      <xdr:row>108</xdr:row>
      <xdr:rowOff>76200</xdr:rowOff>
    </xdr:to>
    <xdr:sp>
      <xdr:nvSpPr>
        <xdr:cNvPr id="60" name="Line 128"/>
        <xdr:cNvSpPr>
          <a:spLocks/>
        </xdr:cNvSpPr>
      </xdr:nvSpPr>
      <xdr:spPr>
        <a:xfrm>
          <a:off x="5867400" y="175641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72</xdr:row>
      <xdr:rowOff>76200</xdr:rowOff>
    </xdr:from>
    <xdr:to>
      <xdr:col>15</xdr:col>
      <xdr:colOff>0</xdr:colOff>
      <xdr:row>108</xdr:row>
      <xdr:rowOff>76200</xdr:rowOff>
    </xdr:to>
    <xdr:sp>
      <xdr:nvSpPr>
        <xdr:cNvPr id="61" name="Line 129"/>
        <xdr:cNvSpPr>
          <a:spLocks/>
        </xdr:cNvSpPr>
      </xdr:nvSpPr>
      <xdr:spPr>
        <a:xfrm>
          <a:off x="5619750" y="11734800"/>
          <a:ext cx="247650" cy="582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21</xdr:col>
      <xdr:colOff>0</xdr:colOff>
      <xdr:row>44</xdr:row>
      <xdr:rowOff>0</xdr:rowOff>
    </xdr:from>
    <xdr:ext cx="152400" cy="152400"/>
    <xdr:sp>
      <xdr:nvSpPr>
        <xdr:cNvPr id="62" name="Oval 130"/>
        <xdr:cNvSpPr>
          <a:spLocks/>
        </xdr:cNvSpPr>
      </xdr:nvSpPr>
      <xdr:spPr>
        <a:xfrm>
          <a:off x="8705850" y="712470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19</xdr:col>
      <xdr:colOff>0</xdr:colOff>
      <xdr:row>44</xdr:row>
      <xdr:rowOff>76200</xdr:rowOff>
    </xdr:from>
    <xdr:to>
      <xdr:col>21</xdr:col>
      <xdr:colOff>0</xdr:colOff>
      <xdr:row>44</xdr:row>
      <xdr:rowOff>76200</xdr:rowOff>
    </xdr:to>
    <xdr:sp>
      <xdr:nvSpPr>
        <xdr:cNvPr id="63" name="Line 131"/>
        <xdr:cNvSpPr>
          <a:spLocks/>
        </xdr:cNvSpPr>
      </xdr:nvSpPr>
      <xdr:spPr>
        <a:xfrm>
          <a:off x="7486650" y="7200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44</xdr:row>
      <xdr:rowOff>76200</xdr:rowOff>
    </xdr:from>
    <xdr:to>
      <xdr:col>19</xdr:col>
      <xdr:colOff>0</xdr:colOff>
      <xdr:row>63</xdr:row>
      <xdr:rowOff>76200</xdr:rowOff>
    </xdr:to>
    <xdr:sp>
      <xdr:nvSpPr>
        <xdr:cNvPr id="64" name="Line 132"/>
        <xdr:cNvSpPr>
          <a:spLocks/>
        </xdr:cNvSpPr>
      </xdr:nvSpPr>
      <xdr:spPr>
        <a:xfrm flipV="1">
          <a:off x="7239000" y="7200900"/>
          <a:ext cx="247650" cy="3076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21</xdr:col>
      <xdr:colOff>0</xdr:colOff>
      <xdr:row>65</xdr:row>
      <xdr:rowOff>0</xdr:rowOff>
    </xdr:from>
    <xdr:ext cx="152400" cy="152400"/>
    <xdr:sp>
      <xdr:nvSpPr>
        <xdr:cNvPr id="65" name="Oval 133"/>
        <xdr:cNvSpPr>
          <a:spLocks/>
        </xdr:cNvSpPr>
      </xdr:nvSpPr>
      <xdr:spPr>
        <a:xfrm>
          <a:off x="8705850" y="1052512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19</xdr:col>
      <xdr:colOff>0</xdr:colOff>
      <xdr:row>65</xdr:row>
      <xdr:rowOff>76200</xdr:rowOff>
    </xdr:from>
    <xdr:to>
      <xdr:col>21</xdr:col>
      <xdr:colOff>0</xdr:colOff>
      <xdr:row>65</xdr:row>
      <xdr:rowOff>76200</xdr:rowOff>
    </xdr:to>
    <xdr:sp>
      <xdr:nvSpPr>
        <xdr:cNvPr id="66" name="Line 134"/>
        <xdr:cNvSpPr>
          <a:spLocks/>
        </xdr:cNvSpPr>
      </xdr:nvSpPr>
      <xdr:spPr>
        <a:xfrm>
          <a:off x="7486650" y="106013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63</xdr:row>
      <xdr:rowOff>76200</xdr:rowOff>
    </xdr:from>
    <xdr:to>
      <xdr:col>19</xdr:col>
      <xdr:colOff>0</xdr:colOff>
      <xdr:row>65</xdr:row>
      <xdr:rowOff>76200</xdr:rowOff>
    </xdr:to>
    <xdr:sp>
      <xdr:nvSpPr>
        <xdr:cNvPr id="67" name="Line 135"/>
        <xdr:cNvSpPr>
          <a:spLocks/>
        </xdr:cNvSpPr>
      </xdr:nvSpPr>
      <xdr:spPr>
        <a:xfrm>
          <a:off x="7239000" y="10277475"/>
          <a:ext cx="247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21</xdr:col>
      <xdr:colOff>0</xdr:colOff>
      <xdr:row>82</xdr:row>
      <xdr:rowOff>0</xdr:rowOff>
    </xdr:from>
    <xdr:ext cx="0" cy="152400"/>
    <xdr:sp>
      <xdr:nvSpPr>
        <xdr:cNvPr id="68" name="Line 136"/>
        <xdr:cNvSpPr>
          <a:spLocks/>
        </xdr:cNvSpPr>
      </xdr:nvSpPr>
      <xdr:spPr>
        <a:xfrm>
          <a:off x="8705850" y="132778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22</xdr:col>
      <xdr:colOff>0</xdr:colOff>
      <xdr:row>82</xdr:row>
      <xdr:rowOff>76200</xdr:rowOff>
    </xdr:from>
    <xdr:to>
      <xdr:col>33</xdr:col>
      <xdr:colOff>0</xdr:colOff>
      <xdr:row>82</xdr:row>
      <xdr:rowOff>76200</xdr:rowOff>
    </xdr:to>
    <xdr:sp>
      <xdr:nvSpPr>
        <xdr:cNvPr id="69" name="Line 137"/>
        <xdr:cNvSpPr>
          <a:spLocks/>
        </xdr:cNvSpPr>
      </xdr:nvSpPr>
      <xdr:spPr>
        <a:xfrm>
          <a:off x="8858250" y="13354050"/>
          <a:ext cx="47053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82</xdr:row>
      <xdr:rowOff>76200</xdr:rowOff>
    </xdr:from>
    <xdr:to>
      <xdr:col>21</xdr:col>
      <xdr:colOff>0</xdr:colOff>
      <xdr:row>82</xdr:row>
      <xdr:rowOff>76200</xdr:rowOff>
    </xdr:to>
    <xdr:sp>
      <xdr:nvSpPr>
        <xdr:cNvPr id="70" name="Line 138"/>
        <xdr:cNvSpPr>
          <a:spLocks/>
        </xdr:cNvSpPr>
      </xdr:nvSpPr>
      <xdr:spPr>
        <a:xfrm>
          <a:off x="7486650" y="133540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63</xdr:row>
      <xdr:rowOff>76200</xdr:rowOff>
    </xdr:from>
    <xdr:to>
      <xdr:col>19</xdr:col>
      <xdr:colOff>0</xdr:colOff>
      <xdr:row>82</xdr:row>
      <xdr:rowOff>76200</xdr:rowOff>
    </xdr:to>
    <xdr:sp>
      <xdr:nvSpPr>
        <xdr:cNvPr id="71" name="Line 139"/>
        <xdr:cNvSpPr>
          <a:spLocks/>
        </xdr:cNvSpPr>
      </xdr:nvSpPr>
      <xdr:spPr>
        <a:xfrm>
          <a:off x="7239000" y="10277475"/>
          <a:ext cx="247650" cy="3076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42</xdr:row>
      <xdr:rowOff>0</xdr:rowOff>
    </xdr:from>
    <xdr:ext cx="0" cy="152400"/>
    <xdr:sp>
      <xdr:nvSpPr>
        <xdr:cNvPr id="72" name="Line 140"/>
        <xdr:cNvSpPr>
          <a:spLocks/>
        </xdr:cNvSpPr>
      </xdr:nvSpPr>
      <xdr:spPr>
        <a:xfrm>
          <a:off x="10325100" y="68008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26</xdr:col>
      <xdr:colOff>0</xdr:colOff>
      <xdr:row>42</xdr:row>
      <xdr:rowOff>76200</xdr:rowOff>
    </xdr:from>
    <xdr:to>
      <xdr:col>33</xdr:col>
      <xdr:colOff>0</xdr:colOff>
      <xdr:row>42</xdr:row>
      <xdr:rowOff>76200</xdr:rowOff>
    </xdr:to>
    <xdr:sp>
      <xdr:nvSpPr>
        <xdr:cNvPr id="73" name="Line 141"/>
        <xdr:cNvSpPr>
          <a:spLocks/>
        </xdr:cNvSpPr>
      </xdr:nvSpPr>
      <xdr:spPr>
        <a:xfrm>
          <a:off x="10477500" y="6877050"/>
          <a:ext cx="30861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42</xdr:row>
      <xdr:rowOff>76200</xdr:rowOff>
    </xdr:from>
    <xdr:to>
      <xdr:col>25</xdr:col>
      <xdr:colOff>0</xdr:colOff>
      <xdr:row>42</xdr:row>
      <xdr:rowOff>76200</xdr:rowOff>
    </xdr:to>
    <xdr:sp>
      <xdr:nvSpPr>
        <xdr:cNvPr id="74" name="Line 142"/>
        <xdr:cNvSpPr>
          <a:spLocks/>
        </xdr:cNvSpPr>
      </xdr:nvSpPr>
      <xdr:spPr>
        <a:xfrm>
          <a:off x="9105900" y="68770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42</xdr:row>
      <xdr:rowOff>76200</xdr:rowOff>
    </xdr:from>
    <xdr:to>
      <xdr:col>23</xdr:col>
      <xdr:colOff>0</xdr:colOff>
      <xdr:row>44</xdr:row>
      <xdr:rowOff>76200</xdr:rowOff>
    </xdr:to>
    <xdr:sp>
      <xdr:nvSpPr>
        <xdr:cNvPr id="75" name="Line 143"/>
        <xdr:cNvSpPr>
          <a:spLocks/>
        </xdr:cNvSpPr>
      </xdr:nvSpPr>
      <xdr:spPr>
        <a:xfrm flipV="1">
          <a:off x="8858250" y="6877050"/>
          <a:ext cx="247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47</xdr:row>
      <xdr:rowOff>0</xdr:rowOff>
    </xdr:from>
    <xdr:ext cx="0" cy="152400"/>
    <xdr:sp>
      <xdr:nvSpPr>
        <xdr:cNvPr id="76" name="Line 144"/>
        <xdr:cNvSpPr>
          <a:spLocks/>
        </xdr:cNvSpPr>
      </xdr:nvSpPr>
      <xdr:spPr>
        <a:xfrm>
          <a:off x="10325100" y="76104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26</xdr:col>
      <xdr:colOff>0</xdr:colOff>
      <xdr:row>47</xdr:row>
      <xdr:rowOff>76200</xdr:rowOff>
    </xdr:from>
    <xdr:to>
      <xdr:col>33</xdr:col>
      <xdr:colOff>0</xdr:colOff>
      <xdr:row>47</xdr:row>
      <xdr:rowOff>76200</xdr:rowOff>
    </xdr:to>
    <xdr:sp>
      <xdr:nvSpPr>
        <xdr:cNvPr id="77" name="Line 145"/>
        <xdr:cNvSpPr>
          <a:spLocks/>
        </xdr:cNvSpPr>
      </xdr:nvSpPr>
      <xdr:spPr>
        <a:xfrm>
          <a:off x="10477500" y="7686675"/>
          <a:ext cx="30861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47</xdr:row>
      <xdr:rowOff>76200</xdr:rowOff>
    </xdr:from>
    <xdr:to>
      <xdr:col>25</xdr:col>
      <xdr:colOff>0</xdr:colOff>
      <xdr:row>47</xdr:row>
      <xdr:rowOff>76200</xdr:rowOff>
    </xdr:to>
    <xdr:sp>
      <xdr:nvSpPr>
        <xdr:cNvPr id="78" name="Line 146"/>
        <xdr:cNvSpPr>
          <a:spLocks/>
        </xdr:cNvSpPr>
      </xdr:nvSpPr>
      <xdr:spPr>
        <a:xfrm>
          <a:off x="9105900" y="7686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44</xdr:row>
      <xdr:rowOff>76200</xdr:rowOff>
    </xdr:from>
    <xdr:to>
      <xdr:col>23</xdr:col>
      <xdr:colOff>0</xdr:colOff>
      <xdr:row>47</xdr:row>
      <xdr:rowOff>76200</xdr:rowOff>
    </xdr:to>
    <xdr:sp>
      <xdr:nvSpPr>
        <xdr:cNvPr id="79" name="Line 147"/>
        <xdr:cNvSpPr>
          <a:spLocks/>
        </xdr:cNvSpPr>
      </xdr:nvSpPr>
      <xdr:spPr>
        <a:xfrm>
          <a:off x="8858250" y="7200900"/>
          <a:ext cx="247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58</xdr:row>
      <xdr:rowOff>0</xdr:rowOff>
    </xdr:from>
    <xdr:ext cx="152400" cy="152400"/>
    <xdr:sp>
      <xdr:nvSpPr>
        <xdr:cNvPr id="80" name="Rectangle 148"/>
        <xdr:cNvSpPr>
          <a:spLocks/>
        </xdr:cNvSpPr>
      </xdr:nvSpPr>
      <xdr:spPr>
        <a:xfrm>
          <a:off x="10325100" y="9391650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</xdr:col>
      <xdr:colOff>0</xdr:colOff>
      <xdr:row>58</xdr:row>
      <xdr:rowOff>76200</xdr:rowOff>
    </xdr:from>
    <xdr:to>
      <xdr:col>25</xdr:col>
      <xdr:colOff>0</xdr:colOff>
      <xdr:row>58</xdr:row>
      <xdr:rowOff>76200</xdr:rowOff>
    </xdr:to>
    <xdr:sp>
      <xdr:nvSpPr>
        <xdr:cNvPr id="81" name="Line 149"/>
        <xdr:cNvSpPr>
          <a:spLocks/>
        </xdr:cNvSpPr>
      </xdr:nvSpPr>
      <xdr:spPr>
        <a:xfrm>
          <a:off x="9105900" y="94678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58</xdr:row>
      <xdr:rowOff>76200</xdr:rowOff>
    </xdr:from>
    <xdr:to>
      <xdr:col>23</xdr:col>
      <xdr:colOff>0</xdr:colOff>
      <xdr:row>65</xdr:row>
      <xdr:rowOff>76200</xdr:rowOff>
    </xdr:to>
    <xdr:sp>
      <xdr:nvSpPr>
        <xdr:cNvPr id="82" name="Line 150"/>
        <xdr:cNvSpPr>
          <a:spLocks/>
        </xdr:cNvSpPr>
      </xdr:nvSpPr>
      <xdr:spPr>
        <a:xfrm flipV="1">
          <a:off x="8858250" y="9467850"/>
          <a:ext cx="2476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73</xdr:row>
      <xdr:rowOff>0</xdr:rowOff>
    </xdr:from>
    <xdr:ext cx="152400" cy="152400"/>
    <xdr:sp>
      <xdr:nvSpPr>
        <xdr:cNvPr id="83" name="Rectangle 151"/>
        <xdr:cNvSpPr>
          <a:spLocks/>
        </xdr:cNvSpPr>
      </xdr:nvSpPr>
      <xdr:spPr>
        <a:xfrm>
          <a:off x="10325100" y="11820525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</xdr:col>
      <xdr:colOff>0</xdr:colOff>
      <xdr:row>73</xdr:row>
      <xdr:rowOff>76200</xdr:rowOff>
    </xdr:from>
    <xdr:to>
      <xdr:col>25</xdr:col>
      <xdr:colOff>0</xdr:colOff>
      <xdr:row>73</xdr:row>
      <xdr:rowOff>76200</xdr:rowOff>
    </xdr:to>
    <xdr:sp>
      <xdr:nvSpPr>
        <xdr:cNvPr id="84" name="Line 152"/>
        <xdr:cNvSpPr>
          <a:spLocks/>
        </xdr:cNvSpPr>
      </xdr:nvSpPr>
      <xdr:spPr>
        <a:xfrm>
          <a:off x="9105900" y="11896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65</xdr:row>
      <xdr:rowOff>76200</xdr:rowOff>
    </xdr:from>
    <xdr:to>
      <xdr:col>23</xdr:col>
      <xdr:colOff>0</xdr:colOff>
      <xdr:row>73</xdr:row>
      <xdr:rowOff>76200</xdr:rowOff>
    </xdr:to>
    <xdr:sp>
      <xdr:nvSpPr>
        <xdr:cNvPr id="85" name="Line 153"/>
        <xdr:cNvSpPr>
          <a:spLocks/>
        </xdr:cNvSpPr>
      </xdr:nvSpPr>
      <xdr:spPr>
        <a:xfrm>
          <a:off x="8858250" y="10601325"/>
          <a:ext cx="2476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29</xdr:col>
      <xdr:colOff>0</xdr:colOff>
      <xdr:row>54</xdr:row>
      <xdr:rowOff>0</xdr:rowOff>
    </xdr:from>
    <xdr:ext cx="152400" cy="152400"/>
    <xdr:sp>
      <xdr:nvSpPr>
        <xdr:cNvPr id="86" name="Oval 154"/>
        <xdr:cNvSpPr>
          <a:spLocks/>
        </xdr:cNvSpPr>
      </xdr:nvSpPr>
      <xdr:spPr>
        <a:xfrm>
          <a:off x="11944350" y="874395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27</xdr:col>
      <xdr:colOff>0</xdr:colOff>
      <xdr:row>54</xdr:row>
      <xdr:rowOff>76200</xdr:rowOff>
    </xdr:from>
    <xdr:to>
      <xdr:col>29</xdr:col>
      <xdr:colOff>0</xdr:colOff>
      <xdr:row>54</xdr:row>
      <xdr:rowOff>76200</xdr:rowOff>
    </xdr:to>
    <xdr:sp>
      <xdr:nvSpPr>
        <xdr:cNvPr id="87" name="Line 155"/>
        <xdr:cNvSpPr>
          <a:spLocks/>
        </xdr:cNvSpPr>
      </xdr:nvSpPr>
      <xdr:spPr>
        <a:xfrm>
          <a:off x="10725150" y="88201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54</xdr:row>
      <xdr:rowOff>76200</xdr:rowOff>
    </xdr:from>
    <xdr:to>
      <xdr:col>27</xdr:col>
      <xdr:colOff>0</xdr:colOff>
      <xdr:row>58</xdr:row>
      <xdr:rowOff>76200</xdr:rowOff>
    </xdr:to>
    <xdr:sp>
      <xdr:nvSpPr>
        <xdr:cNvPr id="88" name="Line 156"/>
        <xdr:cNvSpPr>
          <a:spLocks/>
        </xdr:cNvSpPr>
      </xdr:nvSpPr>
      <xdr:spPr>
        <a:xfrm flipV="1">
          <a:off x="10477500" y="8820150"/>
          <a:ext cx="2476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29</xdr:col>
      <xdr:colOff>0</xdr:colOff>
      <xdr:row>62</xdr:row>
      <xdr:rowOff>0</xdr:rowOff>
    </xdr:from>
    <xdr:ext cx="0" cy="152400"/>
    <xdr:sp>
      <xdr:nvSpPr>
        <xdr:cNvPr id="89" name="Line 157"/>
        <xdr:cNvSpPr>
          <a:spLocks/>
        </xdr:cNvSpPr>
      </xdr:nvSpPr>
      <xdr:spPr>
        <a:xfrm>
          <a:off x="11944350" y="100393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30</xdr:col>
      <xdr:colOff>0</xdr:colOff>
      <xdr:row>62</xdr:row>
      <xdr:rowOff>76200</xdr:rowOff>
    </xdr:from>
    <xdr:to>
      <xdr:col>33</xdr:col>
      <xdr:colOff>0</xdr:colOff>
      <xdr:row>62</xdr:row>
      <xdr:rowOff>76200</xdr:rowOff>
    </xdr:to>
    <xdr:sp>
      <xdr:nvSpPr>
        <xdr:cNvPr id="90" name="Line 158"/>
        <xdr:cNvSpPr>
          <a:spLocks/>
        </xdr:cNvSpPr>
      </xdr:nvSpPr>
      <xdr:spPr>
        <a:xfrm>
          <a:off x="12096750" y="10115550"/>
          <a:ext cx="14668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62</xdr:row>
      <xdr:rowOff>76200</xdr:rowOff>
    </xdr:from>
    <xdr:to>
      <xdr:col>29</xdr:col>
      <xdr:colOff>0</xdr:colOff>
      <xdr:row>62</xdr:row>
      <xdr:rowOff>76200</xdr:rowOff>
    </xdr:to>
    <xdr:sp>
      <xdr:nvSpPr>
        <xdr:cNvPr id="91" name="Line 159"/>
        <xdr:cNvSpPr>
          <a:spLocks/>
        </xdr:cNvSpPr>
      </xdr:nvSpPr>
      <xdr:spPr>
        <a:xfrm>
          <a:off x="10725150" y="101155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58</xdr:row>
      <xdr:rowOff>76200</xdr:rowOff>
    </xdr:from>
    <xdr:to>
      <xdr:col>27</xdr:col>
      <xdr:colOff>0</xdr:colOff>
      <xdr:row>62</xdr:row>
      <xdr:rowOff>76200</xdr:rowOff>
    </xdr:to>
    <xdr:sp>
      <xdr:nvSpPr>
        <xdr:cNvPr id="92" name="Line 160"/>
        <xdr:cNvSpPr>
          <a:spLocks/>
        </xdr:cNvSpPr>
      </xdr:nvSpPr>
      <xdr:spPr>
        <a:xfrm>
          <a:off x="10477500" y="9467850"/>
          <a:ext cx="2476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33</xdr:col>
      <xdr:colOff>0</xdr:colOff>
      <xdr:row>52</xdr:row>
      <xdr:rowOff>0</xdr:rowOff>
    </xdr:from>
    <xdr:ext cx="0" cy="152400"/>
    <xdr:sp>
      <xdr:nvSpPr>
        <xdr:cNvPr id="93" name="Line 161"/>
        <xdr:cNvSpPr>
          <a:spLocks/>
        </xdr:cNvSpPr>
      </xdr:nvSpPr>
      <xdr:spPr>
        <a:xfrm>
          <a:off x="13563600" y="8420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31</xdr:col>
      <xdr:colOff>0</xdr:colOff>
      <xdr:row>52</xdr:row>
      <xdr:rowOff>76200</xdr:rowOff>
    </xdr:from>
    <xdr:to>
      <xdr:col>33</xdr:col>
      <xdr:colOff>0</xdr:colOff>
      <xdr:row>52</xdr:row>
      <xdr:rowOff>76200</xdr:rowOff>
    </xdr:to>
    <xdr:sp>
      <xdr:nvSpPr>
        <xdr:cNvPr id="94" name="Line 162"/>
        <xdr:cNvSpPr>
          <a:spLocks/>
        </xdr:cNvSpPr>
      </xdr:nvSpPr>
      <xdr:spPr>
        <a:xfrm>
          <a:off x="12344400" y="8496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52</xdr:row>
      <xdr:rowOff>76200</xdr:rowOff>
    </xdr:from>
    <xdr:to>
      <xdr:col>31</xdr:col>
      <xdr:colOff>0</xdr:colOff>
      <xdr:row>54</xdr:row>
      <xdr:rowOff>76200</xdr:rowOff>
    </xdr:to>
    <xdr:sp>
      <xdr:nvSpPr>
        <xdr:cNvPr id="95" name="Line 163"/>
        <xdr:cNvSpPr>
          <a:spLocks/>
        </xdr:cNvSpPr>
      </xdr:nvSpPr>
      <xdr:spPr>
        <a:xfrm flipV="1">
          <a:off x="12096750" y="8496300"/>
          <a:ext cx="247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33</xdr:col>
      <xdr:colOff>0</xdr:colOff>
      <xdr:row>57</xdr:row>
      <xdr:rowOff>0</xdr:rowOff>
    </xdr:from>
    <xdr:ext cx="0" cy="152400"/>
    <xdr:sp>
      <xdr:nvSpPr>
        <xdr:cNvPr id="96" name="Line 164"/>
        <xdr:cNvSpPr>
          <a:spLocks/>
        </xdr:cNvSpPr>
      </xdr:nvSpPr>
      <xdr:spPr>
        <a:xfrm>
          <a:off x="13563600" y="92297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31</xdr:col>
      <xdr:colOff>0</xdr:colOff>
      <xdr:row>57</xdr:row>
      <xdr:rowOff>76200</xdr:rowOff>
    </xdr:from>
    <xdr:to>
      <xdr:col>33</xdr:col>
      <xdr:colOff>0</xdr:colOff>
      <xdr:row>57</xdr:row>
      <xdr:rowOff>76200</xdr:rowOff>
    </xdr:to>
    <xdr:sp>
      <xdr:nvSpPr>
        <xdr:cNvPr id="97" name="Line 165"/>
        <xdr:cNvSpPr>
          <a:spLocks/>
        </xdr:cNvSpPr>
      </xdr:nvSpPr>
      <xdr:spPr>
        <a:xfrm>
          <a:off x="12344400" y="9305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54</xdr:row>
      <xdr:rowOff>76200</xdr:rowOff>
    </xdr:from>
    <xdr:to>
      <xdr:col>31</xdr:col>
      <xdr:colOff>0</xdr:colOff>
      <xdr:row>57</xdr:row>
      <xdr:rowOff>76200</xdr:rowOff>
    </xdr:to>
    <xdr:sp>
      <xdr:nvSpPr>
        <xdr:cNvPr id="98" name="Line 166"/>
        <xdr:cNvSpPr>
          <a:spLocks/>
        </xdr:cNvSpPr>
      </xdr:nvSpPr>
      <xdr:spPr>
        <a:xfrm>
          <a:off x="12096750" y="8820150"/>
          <a:ext cx="247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29</xdr:col>
      <xdr:colOff>0</xdr:colOff>
      <xdr:row>69</xdr:row>
      <xdr:rowOff>0</xdr:rowOff>
    </xdr:from>
    <xdr:ext cx="152400" cy="152400"/>
    <xdr:sp>
      <xdr:nvSpPr>
        <xdr:cNvPr id="99" name="Oval 167"/>
        <xdr:cNvSpPr>
          <a:spLocks/>
        </xdr:cNvSpPr>
      </xdr:nvSpPr>
      <xdr:spPr>
        <a:xfrm>
          <a:off x="11944350" y="1117282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27</xdr:col>
      <xdr:colOff>0</xdr:colOff>
      <xdr:row>69</xdr:row>
      <xdr:rowOff>76200</xdr:rowOff>
    </xdr:from>
    <xdr:to>
      <xdr:col>29</xdr:col>
      <xdr:colOff>0</xdr:colOff>
      <xdr:row>69</xdr:row>
      <xdr:rowOff>76200</xdr:rowOff>
    </xdr:to>
    <xdr:sp>
      <xdr:nvSpPr>
        <xdr:cNvPr id="100" name="Line 168"/>
        <xdr:cNvSpPr>
          <a:spLocks/>
        </xdr:cNvSpPr>
      </xdr:nvSpPr>
      <xdr:spPr>
        <a:xfrm>
          <a:off x="10725150" y="112490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69</xdr:row>
      <xdr:rowOff>76200</xdr:rowOff>
    </xdr:from>
    <xdr:to>
      <xdr:col>27</xdr:col>
      <xdr:colOff>0</xdr:colOff>
      <xdr:row>73</xdr:row>
      <xdr:rowOff>76200</xdr:rowOff>
    </xdr:to>
    <xdr:sp>
      <xdr:nvSpPr>
        <xdr:cNvPr id="101" name="Line 169"/>
        <xdr:cNvSpPr>
          <a:spLocks/>
        </xdr:cNvSpPr>
      </xdr:nvSpPr>
      <xdr:spPr>
        <a:xfrm flipV="1">
          <a:off x="10477500" y="11249025"/>
          <a:ext cx="2476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29</xdr:col>
      <xdr:colOff>0</xdr:colOff>
      <xdr:row>77</xdr:row>
      <xdr:rowOff>0</xdr:rowOff>
    </xdr:from>
    <xdr:ext cx="0" cy="152400"/>
    <xdr:sp>
      <xdr:nvSpPr>
        <xdr:cNvPr id="102" name="Line 170"/>
        <xdr:cNvSpPr>
          <a:spLocks/>
        </xdr:cNvSpPr>
      </xdr:nvSpPr>
      <xdr:spPr>
        <a:xfrm>
          <a:off x="11944350" y="124682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30</xdr:col>
      <xdr:colOff>0</xdr:colOff>
      <xdr:row>77</xdr:row>
      <xdr:rowOff>76200</xdr:rowOff>
    </xdr:from>
    <xdr:to>
      <xdr:col>33</xdr:col>
      <xdr:colOff>0</xdr:colOff>
      <xdr:row>77</xdr:row>
      <xdr:rowOff>76200</xdr:rowOff>
    </xdr:to>
    <xdr:sp>
      <xdr:nvSpPr>
        <xdr:cNvPr id="103" name="Line 171"/>
        <xdr:cNvSpPr>
          <a:spLocks/>
        </xdr:cNvSpPr>
      </xdr:nvSpPr>
      <xdr:spPr>
        <a:xfrm>
          <a:off x="12096750" y="12544425"/>
          <a:ext cx="14668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77</xdr:row>
      <xdr:rowOff>76200</xdr:rowOff>
    </xdr:from>
    <xdr:to>
      <xdr:col>29</xdr:col>
      <xdr:colOff>0</xdr:colOff>
      <xdr:row>77</xdr:row>
      <xdr:rowOff>76200</xdr:rowOff>
    </xdr:to>
    <xdr:sp>
      <xdr:nvSpPr>
        <xdr:cNvPr id="104" name="Line 172"/>
        <xdr:cNvSpPr>
          <a:spLocks/>
        </xdr:cNvSpPr>
      </xdr:nvSpPr>
      <xdr:spPr>
        <a:xfrm>
          <a:off x="10725150" y="12544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73</xdr:row>
      <xdr:rowOff>76200</xdr:rowOff>
    </xdr:from>
    <xdr:to>
      <xdr:col>27</xdr:col>
      <xdr:colOff>0</xdr:colOff>
      <xdr:row>77</xdr:row>
      <xdr:rowOff>76200</xdr:rowOff>
    </xdr:to>
    <xdr:sp>
      <xdr:nvSpPr>
        <xdr:cNvPr id="105" name="Line 173"/>
        <xdr:cNvSpPr>
          <a:spLocks/>
        </xdr:cNvSpPr>
      </xdr:nvSpPr>
      <xdr:spPr>
        <a:xfrm>
          <a:off x="10477500" y="11896725"/>
          <a:ext cx="2476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33</xdr:col>
      <xdr:colOff>0</xdr:colOff>
      <xdr:row>67</xdr:row>
      <xdr:rowOff>0</xdr:rowOff>
    </xdr:from>
    <xdr:ext cx="0" cy="152400"/>
    <xdr:sp>
      <xdr:nvSpPr>
        <xdr:cNvPr id="106" name="Line 174"/>
        <xdr:cNvSpPr>
          <a:spLocks/>
        </xdr:cNvSpPr>
      </xdr:nvSpPr>
      <xdr:spPr>
        <a:xfrm>
          <a:off x="13563600" y="108489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31</xdr:col>
      <xdr:colOff>0</xdr:colOff>
      <xdr:row>67</xdr:row>
      <xdr:rowOff>76200</xdr:rowOff>
    </xdr:from>
    <xdr:to>
      <xdr:col>33</xdr:col>
      <xdr:colOff>0</xdr:colOff>
      <xdr:row>67</xdr:row>
      <xdr:rowOff>76200</xdr:rowOff>
    </xdr:to>
    <xdr:sp>
      <xdr:nvSpPr>
        <xdr:cNvPr id="107" name="Line 175"/>
        <xdr:cNvSpPr>
          <a:spLocks/>
        </xdr:cNvSpPr>
      </xdr:nvSpPr>
      <xdr:spPr>
        <a:xfrm>
          <a:off x="12344400" y="10925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67</xdr:row>
      <xdr:rowOff>76200</xdr:rowOff>
    </xdr:from>
    <xdr:to>
      <xdr:col>31</xdr:col>
      <xdr:colOff>0</xdr:colOff>
      <xdr:row>69</xdr:row>
      <xdr:rowOff>76200</xdr:rowOff>
    </xdr:to>
    <xdr:sp>
      <xdr:nvSpPr>
        <xdr:cNvPr id="108" name="Line 176"/>
        <xdr:cNvSpPr>
          <a:spLocks/>
        </xdr:cNvSpPr>
      </xdr:nvSpPr>
      <xdr:spPr>
        <a:xfrm flipV="1">
          <a:off x="12096750" y="10925175"/>
          <a:ext cx="247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33</xdr:col>
      <xdr:colOff>0</xdr:colOff>
      <xdr:row>72</xdr:row>
      <xdr:rowOff>0</xdr:rowOff>
    </xdr:from>
    <xdr:ext cx="0" cy="152400"/>
    <xdr:sp>
      <xdr:nvSpPr>
        <xdr:cNvPr id="109" name="Line 177"/>
        <xdr:cNvSpPr>
          <a:spLocks/>
        </xdr:cNvSpPr>
      </xdr:nvSpPr>
      <xdr:spPr>
        <a:xfrm>
          <a:off x="13563600" y="11658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31</xdr:col>
      <xdr:colOff>0</xdr:colOff>
      <xdr:row>72</xdr:row>
      <xdr:rowOff>76200</xdr:rowOff>
    </xdr:from>
    <xdr:to>
      <xdr:col>33</xdr:col>
      <xdr:colOff>0</xdr:colOff>
      <xdr:row>72</xdr:row>
      <xdr:rowOff>76200</xdr:rowOff>
    </xdr:to>
    <xdr:sp>
      <xdr:nvSpPr>
        <xdr:cNvPr id="110" name="Line 178"/>
        <xdr:cNvSpPr>
          <a:spLocks/>
        </xdr:cNvSpPr>
      </xdr:nvSpPr>
      <xdr:spPr>
        <a:xfrm>
          <a:off x="12344400" y="117348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69</xdr:row>
      <xdr:rowOff>76200</xdr:rowOff>
    </xdr:from>
    <xdr:to>
      <xdr:col>31</xdr:col>
      <xdr:colOff>0</xdr:colOff>
      <xdr:row>72</xdr:row>
      <xdr:rowOff>76200</xdr:rowOff>
    </xdr:to>
    <xdr:sp>
      <xdr:nvSpPr>
        <xdr:cNvPr id="111" name="Line 179"/>
        <xdr:cNvSpPr>
          <a:spLocks/>
        </xdr:cNvSpPr>
      </xdr:nvSpPr>
      <xdr:spPr>
        <a:xfrm>
          <a:off x="12096750" y="11249025"/>
          <a:ext cx="247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21</xdr:col>
      <xdr:colOff>0</xdr:colOff>
      <xdr:row>89</xdr:row>
      <xdr:rowOff>0</xdr:rowOff>
    </xdr:from>
    <xdr:ext cx="152400" cy="152400"/>
    <xdr:sp>
      <xdr:nvSpPr>
        <xdr:cNvPr id="112" name="Oval 180"/>
        <xdr:cNvSpPr>
          <a:spLocks/>
        </xdr:cNvSpPr>
      </xdr:nvSpPr>
      <xdr:spPr>
        <a:xfrm>
          <a:off x="8705850" y="1441132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19</xdr:col>
      <xdr:colOff>0</xdr:colOff>
      <xdr:row>89</xdr:row>
      <xdr:rowOff>76200</xdr:rowOff>
    </xdr:from>
    <xdr:to>
      <xdr:col>21</xdr:col>
      <xdr:colOff>0</xdr:colOff>
      <xdr:row>89</xdr:row>
      <xdr:rowOff>76200</xdr:rowOff>
    </xdr:to>
    <xdr:sp>
      <xdr:nvSpPr>
        <xdr:cNvPr id="113" name="Line 181"/>
        <xdr:cNvSpPr>
          <a:spLocks/>
        </xdr:cNvSpPr>
      </xdr:nvSpPr>
      <xdr:spPr>
        <a:xfrm>
          <a:off x="7486650" y="144875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89</xdr:row>
      <xdr:rowOff>76200</xdr:rowOff>
    </xdr:from>
    <xdr:to>
      <xdr:col>19</xdr:col>
      <xdr:colOff>0</xdr:colOff>
      <xdr:row>108</xdr:row>
      <xdr:rowOff>76200</xdr:rowOff>
    </xdr:to>
    <xdr:sp>
      <xdr:nvSpPr>
        <xdr:cNvPr id="114" name="Line 182"/>
        <xdr:cNvSpPr>
          <a:spLocks/>
        </xdr:cNvSpPr>
      </xdr:nvSpPr>
      <xdr:spPr>
        <a:xfrm flipV="1">
          <a:off x="7239000" y="14487525"/>
          <a:ext cx="247650" cy="3076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21</xdr:col>
      <xdr:colOff>0</xdr:colOff>
      <xdr:row>110</xdr:row>
      <xdr:rowOff>0</xdr:rowOff>
    </xdr:from>
    <xdr:ext cx="152400" cy="152400"/>
    <xdr:sp>
      <xdr:nvSpPr>
        <xdr:cNvPr id="115" name="Oval 183"/>
        <xdr:cNvSpPr>
          <a:spLocks/>
        </xdr:cNvSpPr>
      </xdr:nvSpPr>
      <xdr:spPr>
        <a:xfrm>
          <a:off x="8705850" y="1781175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19</xdr:col>
      <xdr:colOff>0</xdr:colOff>
      <xdr:row>110</xdr:row>
      <xdr:rowOff>76200</xdr:rowOff>
    </xdr:from>
    <xdr:to>
      <xdr:col>21</xdr:col>
      <xdr:colOff>0</xdr:colOff>
      <xdr:row>110</xdr:row>
      <xdr:rowOff>76200</xdr:rowOff>
    </xdr:to>
    <xdr:sp>
      <xdr:nvSpPr>
        <xdr:cNvPr id="116" name="Line 184"/>
        <xdr:cNvSpPr>
          <a:spLocks/>
        </xdr:cNvSpPr>
      </xdr:nvSpPr>
      <xdr:spPr>
        <a:xfrm>
          <a:off x="7486650" y="17887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108</xdr:row>
      <xdr:rowOff>76200</xdr:rowOff>
    </xdr:from>
    <xdr:to>
      <xdr:col>19</xdr:col>
      <xdr:colOff>0</xdr:colOff>
      <xdr:row>110</xdr:row>
      <xdr:rowOff>76200</xdr:rowOff>
    </xdr:to>
    <xdr:sp>
      <xdr:nvSpPr>
        <xdr:cNvPr id="117" name="Line 185"/>
        <xdr:cNvSpPr>
          <a:spLocks/>
        </xdr:cNvSpPr>
      </xdr:nvSpPr>
      <xdr:spPr>
        <a:xfrm>
          <a:off x="7239000" y="17564100"/>
          <a:ext cx="247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21</xdr:col>
      <xdr:colOff>0</xdr:colOff>
      <xdr:row>127</xdr:row>
      <xdr:rowOff>0</xdr:rowOff>
    </xdr:from>
    <xdr:ext cx="0" cy="152400"/>
    <xdr:sp>
      <xdr:nvSpPr>
        <xdr:cNvPr id="118" name="Line 186"/>
        <xdr:cNvSpPr>
          <a:spLocks/>
        </xdr:cNvSpPr>
      </xdr:nvSpPr>
      <xdr:spPr>
        <a:xfrm>
          <a:off x="8705850" y="205644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22</xdr:col>
      <xdr:colOff>0</xdr:colOff>
      <xdr:row>127</xdr:row>
      <xdr:rowOff>76200</xdr:rowOff>
    </xdr:from>
    <xdr:to>
      <xdr:col>33</xdr:col>
      <xdr:colOff>0</xdr:colOff>
      <xdr:row>127</xdr:row>
      <xdr:rowOff>76200</xdr:rowOff>
    </xdr:to>
    <xdr:sp>
      <xdr:nvSpPr>
        <xdr:cNvPr id="119" name="Line 187"/>
        <xdr:cNvSpPr>
          <a:spLocks/>
        </xdr:cNvSpPr>
      </xdr:nvSpPr>
      <xdr:spPr>
        <a:xfrm>
          <a:off x="8858250" y="20640675"/>
          <a:ext cx="47053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127</xdr:row>
      <xdr:rowOff>76200</xdr:rowOff>
    </xdr:from>
    <xdr:to>
      <xdr:col>21</xdr:col>
      <xdr:colOff>0</xdr:colOff>
      <xdr:row>127</xdr:row>
      <xdr:rowOff>76200</xdr:rowOff>
    </xdr:to>
    <xdr:sp>
      <xdr:nvSpPr>
        <xdr:cNvPr id="120" name="Line 188"/>
        <xdr:cNvSpPr>
          <a:spLocks/>
        </xdr:cNvSpPr>
      </xdr:nvSpPr>
      <xdr:spPr>
        <a:xfrm>
          <a:off x="7486650" y="20640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108</xdr:row>
      <xdr:rowOff>76200</xdr:rowOff>
    </xdr:from>
    <xdr:to>
      <xdr:col>19</xdr:col>
      <xdr:colOff>0</xdr:colOff>
      <xdr:row>127</xdr:row>
      <xdr:rowOff>76200</xdr:rowOff>
    </xdr:to>
    <xdr:sp>
      <xdr:nvSpPr>
        <xdr:cNvPr id="121" name="Line 189"/>
        <xdr:cNvSpPr>
          <a:spLocks/>
        </xdr:cNvSpPr>
      </xdr:nvSpPr>
      <xdr:spPr>
        <a:xfrm>
          <a:off x="7239000" y="17564100"/>
          <a:ext cx="247650" cy="3076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87</xdr:row>
      <xdr:rowOff>0</xdr:rowOff>
    </xdr:from>
    <xdr:ext cx="0" cy="152400"/>
    <xdr:sp>
      <xdr:nvSpPr>
        <xdr:cNvPr id="122" name="Line 190"/>
        <xdr:cNvSpPr>
          <a:spLocks/>
        </xdr:cNvSpPr>
      </xdr:nvSpPr>
      <xdr:spPr>
        <a:xfrm>
          <a:off x="10325100" y="140874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26</xdr:col>
      <xdr:colOff>0</xdr:colOff>
      <xdr:row>87</xdr:row>
      <xdr:rowOff>76200</xdr:rowOff>
    </xdr:from>
    <xdr:to>
      <xdr:col>33</xdr:col>
      <xdr:colOff>0</xdr:colOff>
      <xdr:row>87</xdr:row>
      <xdr:rowOff>76200</xdr:rowOff>
    </xdr:to>
    <xdr:sp>
      <xdr:nvSpPr>
        <xdr:cNvPr id="123" name="Line 191"/>
        <xdr:cNvSpPr>
          <a:spLocks/>
        </xdr:cNvSpPr>
      </xdr:nvSpPr>
      <xdr:spPr>
        <a:xfrm>
          <a:off x="10477500" y="14163675"/>
          <a:ext cx="30861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87</xdr:row>
      <xdr:rowOff>76200</xdr:rowOff>
    </xdr:from>
    <xdr:to>
      <xdr:col>25</xdr:col>
      <xdr:colOff>0</xdr:colOff>
      <xdr:row>87</xdr:row>
      <xdr:rowOff>76200</xdr:rowOff>
    </xdr:to>
    <xdr:sp>
      <xdr:nvSpPr>
        <xdr:cNvPr id="124" name="Line 192"/>
        <xdr:cNvSpPr>
          <a:spLocks/>
        </xdr:cNvSpPr>
      </xdr:nvSpPr>
      <xdr:spPr>
        <a:xfrm>
          <a:off x="9105900" y="14163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87</xdr:row>
      <xdr:rowOff>76200</xdr:rowOff>
    </xdr:from>
    <xdr:to>
      <xdr:col>23</xdr:col>
      <xdr:colOff>0</xdr:colOff>
      <xdr:row>89</xdr:row>
      <xdr:rowOff>76200</xdr:rowOff>
    </xdr:to>
    <xdr:sp>
      <xdr:nvSpPr>
        <xdr:cNvPr id="125" name="Line 193"/>
        <xdr:cNvSpPr>
          <a:spLocks/>
        </xdr:cNvSpPr>
      </xdr:nvSpPr>
      <xdr:spPr>
        <a:xfrm flipV="1">
          <a:off x="8858250" y="14163675"/>
          <a:ext cx="247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92</xdr:row>
      <xdr:rowOff>0</xdr:rowOff>
    </xdr:from>
    <xdr:ext cx="0" cy="152400"/>
    <xdr:sp>
      <xdr:nvSpPr>
        <xdr:cNvPr id="126" name="Line 194"/>
        <xdr:cNvSpPr>
          <a:spLocks/>
        </xdr:cNvSpPr>
      </xdr:nvSpPr>
      <xdr:spPr>
        <a:xfrm>
          <a:off x="10325100" y="14897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26</xdr:col>
      <xdr:colOff>0</xdr:colOff>
      <xdr:row>92</xdr:row>
      <xdr:rowOff>76200</xdr:rowOff>
    </xdr:from>
    <xdr:to>
      <xdr:col>33</xdr:col>
      <xdr:colOff>0</xdr:colOff>
      <xdr:row>92</xdr:row>
      <xdr:rowOff>76200</xdr:rowOff>
    </xdr:to>
    <xdr:sp>
      <xdr:nvSpPr>
        <xdr:cNvPr id="127" name="Line 195"/>
        <xdr:cNvSpPr>
          <a:spLocks/>
        </xdr:cNvSpPr>
      </xdr:nvSpPr>
      <xdr:spPr>
        <a:xfrm>
          <a:off x="10477500" y="14973300"/>
          <a:ext cx="30861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92</xdr:row>
      <xdr:rowOff>76200</xdr:rowOff>
    </xdr:from>
    <xdr:to>
      <xdr:col>25</xdr:col>
      <xdr:colOff>0</xdr:colOff>
      <xdr:row>92</xdr:row>
      <xdr:rowOff>76200</xdr:rowOff>
    </xdr:to>
    <xdr:sp>
      <xdr:nvSpPr>
        <xdr:cNvPr id="128" name="Line 196"/>
        <xdr:cNvSpPr>
          <a:spLocks/>
        </xdr:cNvSpPr>
      </xdr:nvSpPr>
      <xdr:spPr>
        <a:xfrm>
          <a:off x="9105900" y="14973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89</xdr:row>
      <xdr:rowOff>76200</xdr:rowOff>
    </xdr:from>
    <xdr:to>
      <xdr:col>23</xdr:col>
      <xdr:colOff>0</xdr:colOff>
      <xdr:row>92</xdr:row>
      <xdr:rowOff>76200</xdr:rowOff>
    </xdr:to>
    <xdr:sp>
      <xdr:nvSpPr>
        <xdr:cNvPr id="129" name="Line 197"/>
        <xdr:cNvSpPr>
          <a:spLocks/>
        </xdr:cNvSpPr>
      </xdr:nvSpPr>
      <xdr:spPr>
        <a:xfrm>
          <a:off x="8858250" y="14487525"/>
          <a:ext cx="247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103</xdr:row>
      <xdr:rowOff>0</xdr:rowOff>
    </xdr:from>
    <xdr:ext cx="152400" cy="152400"/>
    <xdr:sp>
      <xdr:nvSpPr>
        <xdr:cNvPr id="130" name="Rectangle 198"/>
        <xdr:cNvSpPr>
          <a:spLocks/>
        </xdr:cNvSpPr>
      </xdr:nvSpPr>
      <xdr:spPr>
        <a:xfrm>
          <a:off x="10325100" y="16678275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</xdr:col>
      <xdr:colOff>0</xdr:colOff>
      <xdr:row>103</xdr:row>
      <xdr:rowOff>76200</xdr:rowOff>
    </xdr:from>
    <xdr:to>
      <xdr:col>25</xdr:col>
      <xdr:colOff>0</xdr:colOff>
      <xdr:row>103</xdr:row>
      <xdr:rowOff>76200</xdr:rowOff>
    </xdr:to>
    <xdr:sp>
      <xdr:nvSpPr>
        <xdr:cNvPr id="131" name="Line 199"/>
        <xdr:cNvSpPr>
          <a:spLocks/>
        </xdr:cNvSpPr>
      </xdr:nvSpPr>
      <xdr:spPr>
        <a:xfrm>
          <a:off x="9105900" y="167544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103</xdr:row>
      <xdr:rowOff>76200</xdr:rowOff>
    </xdr:from>
    <xdr:to>
      <xdr:col>23</xdr:col>
      <xdr:colOff>0</xdr:colOff>
      <xdr:row>110</xdr:row>
      <xdr:rowOff>76200</xdr:rowOff>
    </xdr:to>
    <xdr:sp>
      <xdr:nvSpPr>
        <xdr:cNvPr id="132" name="Line 200"/>
        <xdr:cNvSpPr>
          <a:spLocks/>
        </xdr:cNvSpPr>
      </xdr:nvSpPr>
      <xdr:spPr>
        <a:xfrm flipV="1">
          <a:off x="8858250" y="16754475"/>
          <a:ext cx="2476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118</xdr:row>
      <xdr:rowOff>0</xdr:rowOff>
    </xdr:from>
    <xdr:ext cx="152400" cy="152400"/>
    <xdr:sp>
      <xdr:nvSpPr>
        <xdr:cNvPr id="133" name="Rectangle 201"/>
        <xdr:cNvSpPr>
          <a:spLocks/>
        </xdr:cNvSpPr>
      </xdr:nvSpPr>
      <xdr:spPr>
        <a:xfrm>
          <a:off x="10325100" y="19107150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</xdr:col>
      <xdr:colOff>0</xdr:colOff>
      <xdr:row>118</xdr:row>
      <xdr:rowOff>76200</xdr:rowOff>
    </xdr:from>
    <xdr:to>
      <xdr:col>25</xdr:col>
      <xdr:colOff>0</xdr:colOff>
      <xdr:row>118</xdr:row>
      <xdr:rowOff>76200</xdr:rowOff>
    </xdr:to>
    <xdr:sp>
      <xdr:nvSpPr>
        <xdr:cNvPr id="134" name="Line 202"/>
        <xdr:cNvSpPr>
          <a:spLocks/>
        </xdr:cNvSpPr>
      </xdr:nvSpPr>
      <xdr:spPr>
        <a:xfrm>
          <a:off x="9105900" y="191833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110</xdr:row>
      <xdr:rowOff>76200</xdr:rowOff>
    </xdr:from>
    <xdr:to>
      <xdr:col>23</xdr:col>
      <xdr:colOff>0</xdr:colOff>
      <xdr:row>118</xdr:row>
      <xdr:rowOff>76200</xdr:rowOff>
    </xdr:to>
    <xdr:sp>
      <xdr:nvSpPr>
        <xdr:cNvPr id="135" name="Line 203"/>
        <xdr:cNvSpPr>
          <a:spLocks/>
        </xdr:cNvSpPr>
      </xdr:nvSpPr>
      <xdr:spPr>
        <a:xfrm>
          <a:off x="8858250" y="17887950"/>
          <a:ext cx="2476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29</xdr:col>
      <xdr:colOff>0</xdr:colOff>
      <xdr:row>99</xdr:row>
      <xdr:rowOff>0</xdr:rowOff>
    </xdr:from>
    <xdr:ext cx="152400" cy="152400"/>
    <xdr:sp>
      <xdr:nvSpPr>
        <xdr:cNvPr id="136" name="Oval 204"/>
        <xdr:cNvSpPr>
          <a:spLocks/>
        </xdr:cNvSpPr>
      </xdr:nvSpPr>
      <xdr:spPr>
        <a:xfrm>
          <a:off x="11944350" y="1603057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27</xdr:col>
      <xdr:colOff>0</xdr:colOff>
      <xdr:row>99</xdr:row>
      <xdr:rowOff>76200</xdr:rowOff>
    </xdr:from>
    <xdr:to>
      <xdr:col>29</xdr:col>
      <xdr:colOff>0</xdr:colOff>
      <xdr:row>99</xdr:row>
      <xdr:rowOff>76200</xdr:rowOff>
    </xdr:to>
    <xdr:sp>
      <xdr:nvSpPr>
        <xdr:cNvPr id="137" name="Line 205"/>
        <xdr:cNvSpPr>
          <a:spLocks/>
        </xdr:cNvSpPr>
      </xdr:nvSpPr>
      <xdr:spPr>
        <a:xfrm>
          <a:off x="10725150" y="161067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99</xdr:row>
      <xdr:rowOff>76200</xdr:rowOff>
    </xdr:from>
    <xdr:to>
      <xdr:col>27</xdr:col>
      <xdr:colOff>0</xdr:colOff>
      <xdr:row>103</xdr:row>
      <xdr:rowOff>76200</xdr:rowOff>
    </xdr:to>
    <xdr:sp>
      <xdr:nvSpPr>
        <xdr:cNvPr id="138" name="Line 206"/>
        <xdr:cNvSpPr>
          <a:spLocks/>
        </xdr:cNvSpPr>
      </xdr:nvSpPr>
      <xdr:spPr>
        <a:xfrm flipV="1">
          <a:off x="10477500" y="16106775"/>
          <a:ext cx="2476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29</xdr:col>
      <xdr:colOff>0</xdr:colOff>
      <xdr:row>107</xdr:row>
      <xdr:rowOff>0</xdr:rowOff>
    </xdr:from>
    <xdr:ext cx="0" cy="152400"/>
    <xdr:sp>
      <xdr:nvSpPr>
        <xdr:cNvPr id="139" name="Line 207"/>
        <xdr:cNvSpPr>
          <a:spLocks/>
        </xdr:cNvSpPr>
      </xdr:nvSpPr>
      <xdr:spPr>
        <a:xfrm>
          <a:off x="11944350" y="173259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30</xdr:col>
      <xdr:colOff>0</xdr:colOff>
      <xdr:row>107</xdr:row>
      <xdr:rowOff>76200</xdr:rowOff>
    </xdr:from>
    <xdr:to>
      <xdr:col>33</xdr:col>
      <xdr:colOff>0</xdr:colOff>
      <xdr:row>107</xdr:row>
      <xdr:rowOff>76200</xdr:rowOff>
    </xdr:to>
    <xdr:sp>
      <xdr:nvSpPr>
        <xdr:cNvPr id="140" name="Line 208"/>
        <xdr:cNvSpPr>
          <a:spLocks/>
        </xdr:cNvSpPr>
      </xdr:nvSpPr>
      <xdr:spPr>
        <a:xfrm>
          <a:off x="12096750" y="17402175"/>
          <a:ext cx="14668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107</xdr:row>
      <xdr:rowOff>76200</xdr:rowOff>
    </xdr:from>
    <xdr:to>
      <xdr:col>29</xdr:col>
      <xdr:colOff>0</xdr:colOff>
      <xdr:row>107</xdr:row>
      <xdr:rowOff>76200</xdr:rowOff>
    </xdr:to>
    <xdr:sp>
      <xdr:nvSpPr>
        <xdr:cNvPr id="141" name="Line 209"/>
        <xdr:cNvSpPr>
          <a:spLocks/>
        </xdr:cNvSpPr>
      </xdr:nvSpPr>
      <xdr:spPr>
        <a:xfrm>
          <a:off x="10725150" y="17402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103</xdr:row>
      <xdr:rowOff>76200</xdr:rowOff>
    </xdr:from>
    <xdr:to>
      <xdr:col>27</xdr:col>
      <xdr:colOff>0</xdr:colOff>
      <xdr:row>107</xdr:row>
      <xdr:rowOff>76200</xdr:rowOff>
    </xdr:to>
    <xdr:sp>
      <xdr:nvSpPr>
        <xdr:cNvPr id="142" name="Line 210"/>
        <xdr:cNvSpPr>
          <a:spLocks/>
        </xdr:cNvSpPr>
      </xdr:nvSpPr>
      <xdr:spPr>
        <a:xfrm>
          <a:off x="10477500" y="16754475"/>
          <a:ext cx="2476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33</xdr:col>
      <xdr:colOff>0</xdr:colOff>
      <xdr:row>97</xdr:row>
      <xdr:rowOff>0</xdr:rowOff>
    </xdr:from>
    <xdr:ext cx="0" cy="152400"/>
    <xdr:sp>
      <xdr:nvSpPr>
        <xdr:cNvPr id="143" name="Line 211"/>
        <xdr:cNvSpPr>
          <a:spLocks/>
        </xdr:cNvSpPr>
      </xdr:nvSpPr>
      <xdr:spPr>
        <a:xfrm>
          <a:off x="13563600" y="157067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31</xdr:col>
      <xdr:colOff>0</xdr:colOff>
      <xdr:row>97</xdr:row>
      <xdr:rowOff>76200</xdr:rowOff>
    </xdr:from>
    <xdr:to>
      <xdr:col>33</xdr:col>
      <xdr:colOff>0</xdr:colOff>
      <xdr:row>97</xdr:row>
      <xdr:rowOff>76200</xdr:rowOff>
    </xdr:to>
    <xdr:sp>
      <xdr:nvSpPr>
        <xdr:cNvPr id="144" name="Line 212"/>
        <xdr:cNvSpPr>
          <a:spLocks/>
        </xdr:cNvSpPr>
      </xdr:nvSpPr>
      <xdr:spPr>
        <a:xfrm>
          <a:off x="12344400" y="15782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97</xdr:row>
      <xdr:rowOff>76200</xdr:rowOff>
    </xdr:from>
    <xdr:to>
      <xdr:col>31</xdr:col>
      <xdr:colOff>0</xdr:colOff>
      <xdr:row>99</xdr:row>
      <xdr:rowOff>76200</xdr:rowOff>
    </xdr:to>
    <xdr:sp>
      <xdr:nvSpPr>
        <xdr:cNvPr id="145" name="Line 213"/>
        <xdr:cNvSpPr>
          <a:spLocks/>
        </xdr:cNvSpPr>
      </xdr:nvSpPr>
      <xdr:spPr>
        <a:xfrm flipV="1">
          <a:off x="12096750" y="15782925"/>
          <a:ext cx="247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33</xdr:col>
      <xdr:colOff>0</xdr:colOff>
      <xdr:row>102</xdr:row>
      <xdr:rowOff>0</xdr:rowOff>
    </xdr:from>
    <xdr:ext cx="0" cy="152400"/>
    <xdr:sp>
      <xdr:nvSpPr>
        <xdr:cNvPr id="146" name="Line 214"/>
        <xdr:cNvSpPr>
          <a:spLocks/>
        </xdr:cNvSpPr>
      </xdr:nvSpPr>
      <xdr:spPr>
        <a:xfrm>
          <a:off x="13563600" y="165163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31</xdr:col>
      <xdr:colOff>0</xdr:colOff>
      <xdr:row>102</xdr:row>
      <xdr:rowOff>76200</xdr:rowOff>
    </xdr:from>
    <xdr:to>
      <xdr:col>33</xdr:col>
      <xdr:colOff>0</xdr:colOff>
      <xdr:row>102</xdr:row>
      <xdr:rowOff>76200</xdr:rowOff>
    </xdr:to>
    <xdr:sp>
      <xdr:nvSpPr>
        <xdr:cNvPr id="147" name="Line 215"/>
        <xdr:cNvSpPr>
          <a:spLocks/>
        </xdr:cNvSpPr>
      </xdr:nvSpPr>
      <xdr:spPr>
        <a:xfrm>
          <a:off x="12344400" y="165925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99</xdr:row>
      <xdr:rowOff>76200</xdr:rowOff>
    </xdr:from>
    <xdr:to>
      <xdr:col>31</xdr:col>
      <xdr:colOff>0</xdr:colOff>
      <xdr:row>102</xdr:row>
      <xdr:rowOff>76200</xdr:rowOff>
    </xdr:to>
    <xdr:sp>
      <xdr:nvSpPr>
        <xdr:cNvPr id="148" name="Line 216"/>
        <xdr:cNvSpPr>
          <a:spLocks/>
        </xdr:cNvSpPr>
      </xdr:nvSpPr>
      <xdr:spPr>
        <a:xfrm>
          <a:off x="12096750" y="16106775"/>
          <a:ext cx="247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29</xdr:col>
      <xdr:colOff>0</xdr:colOff>
      <xdr:row>114</xdr:row>
      <xdr:rowOff>0</xdr:rowOff>
    </xdr:from>
    <xdr:ext cx="152400" cy="152400"/>
    <xdr:sp>
      <xdr:nvSpPr>
        <xdr:cNvPr id="149" name="Oval 217"/>
        <xdr:cNvSpPr>
          <a:spLocks/>
        </xdr:cNvSpPr>
      </xdr:nvSpPr>
      <xdr:spPr>
        <a:xfrm>
          <a:off x="11944350" y="1845945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27</xdr:col>
      <xdr:colOff>0</xdr:colOff>
      <xdr:row>114</xdr:row>
      <xdr:rowOff>76200</xdr:rowOff>
    </xdr:from>
    <xdr:to>
      <xdr:col>29</xdr:col>
      <xdr:colOff>0</xdr:colOff>
      <xdr:row>114</xdr:row>
      <xdr:rowOff>76200</xdr:rowOff>
    </xdr:to>
    <xdr:sp>
      <xdr:nvSpPr>
        <xdr:cNvPr id="150" name="Line 218"/>
        <xdr:cNvSpPr>
          <a:spLocks/>
        </xdr:cNvSpPr>
      </xdr:nvSpPr>
      <xdr:spPr>
        <a:xfrm>
          <a:off x="10725150" y="18535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114</xdr:row>
      <xdr:rowOff>76200</xdr:rowOff>
    </xdr:from>
    <xdr:to>
      <xdr:col>27</xdr:col>
      <xdr:colOff>0</xdr:colOff>
      <xdr:row>118</xdr:row>
      <xdr:rowOff>76200</xdr:rowOff>
    </xdr:to>
    <xdr:sp>
      <xdr:nvSpPr>
        <xdr:cNvPr id="151" name="Line 219"/>
        <xdr:cNvSpPr>
          <a:spLocks/>
        </xdr:cNvSpPr>
      </xdr:nvSpPr>
      <xdr:spPr>
        <a:xfrm flipV="1">
          <a:off x="10477500" y="18535650"/>
          <a:ext cx="2476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29</xdr:col>
      <xdr:colOff>0</xdr:colOff>
      <xdr:row>122</xdr:row>
      <xdr:rowOff>0</xdr:rowOff>
    </xdr:from>
    <xdr:ext cx="0" cy="152400"/>
    <xdr:sp>
      <xdr:nvSpPr>
        <xdr:cNvPr id="152" name="Line 220"/>
        <xdr:cNvSpPr>
          <a:spLocks/>
        </xdr:cNvSpPr>
      </xdr:nvSpPr>
      <xdr:spPr>
        <a:xfrm>
          <a:off x="11944350" y="197548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30</xdr:col>
      <xdr:colOff>0</xdr:colOff>
      <xdr:row>122</xdr:row>
      <xdr:rowOff>76200</xdr:rowOff>
    </xdr:from>
    <xdr:to>
      <xdr:col>33</xdr:col>
      <xdr:colOff>0</xdr:colOff>
      <xdr:row>122</xdr:row>
      <xdr:rowOff>76200</xdr:rowOff>
    </xdr:to>
    <xdr:sp>
      <xdr:nvSpPr>
        <xdr:cNvPr id="153" name="Line 221"/>
        <xdr:cNvSpPr>
          <a:spLocks/>
        </xdr:cNvSpPr>
      </xdr:nvSpPr>
      <xdr:spPr>
        <a:xfrm>
          <a:off x="12096750" y="19831050"/>
          <a:ext cx="14668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122</xdr:row>
      <xdr:rowOff>76200</xdr:rowOff>
    </xdr:from>
    <xdr:to>
      <xdr:col>29</xdr:col>
      <xdr:colOff>0</xdr:colOff>
      <xdr:row>122</xdr:row>
      <xdr:rowOff>76200</xdr:rowOff>
    </xdr:to>
    <xdr:sp>
      <xdr:nvSpPr>
        <xdr:cNvPr id="154" name="Line 222"/>
        <xdr:cNvSpPr>
          <a:spLocks/>
        </xdr:cNvSpPr>
      </xdr:nvSpPr>
      <xdr:spPr>
        <a:xfrm>
          <a:off x="10725150" y="198310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118</xdr:row>
      <xdr:rowOff>76200</xdr:rowOff>
    </xdr:from>
    <xdr:to>
      <xdr:col>27</xdr:col>
      <xdr:colOff>0</xdr:colOff>
      <xdr:row>122</xdr:row>
      <xdr:rowOff>76200</xdr:rowOff>
    </xdr:to>
    <xdr:sp>
      <xdr:nvSpPr>
        <xdr:cNvPr id="155" name="Line 223"/>
        <xdr:cNvSpPr>
          <a:spLocks/>
        </xdr:cNvSpPr>
      </xdr:nvSpPr>
      <xdr:spPr>
        <a:xfrm>
          <a:off x="10477500" y="19183350"/>
          <a:ext cx="2476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33</xdr:col>
      <xdr:colOff>0</xdr:colOff>
      <xdr:row>112</xdr:row>
      <xdr:rowOff>0</xdr:rowOff>
    </xdr:from>
    <xdr:ext cx="0" cy="152400"/>
    <xdr:sp>
      <xdr:nvSpPr>
        <xdr:cNvPr id="156" name="Line 224"/>
        <xdr:cNvSpPr>
          <a:spLocks/>
        </xdr:cNvSpPr>
      </xdr:nvSpPr>
      <xdr:spPr>
        <a:xfrm>
          <a:off x="13563600" y="18135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31</xdr:col>
      <xdr:colOff>0</xdr:colOff>
      <xdr:row>112</xdr:row>
      <xdr:rowOff>76200</xdr:rowOff>
    </xdr:from>
    <xdr:to>
      <xdr:col>33</xdr:col>
      <xdr:colOff>0</xdr:colOff>
      <xdr:row>112</xdr:row>
      <xdr:rowOff>76200</xdr:rowOff>
    </xdr:to>
    <xdr:sp>
      <xdr:nvSpPr>
        <xdr:cNvPr id="157" name="Line 225"/>
        <xdr:cNvSpPr>
          <a:spLocks/>
        </xdr:cNvSpPr>
      </xdr:nvSpPr>
      <xdr:spPr>
        <a:xfrm>
          <a:off x="12344400" y="182118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112</xdr:row>
      <xdr:rowOff>76200</xdr:rowOff>
    </xdr:from>
    <xdr:to>
      <xdr:col>31</xdr:col>
      <xdr:colOff>0</xdr:colOff>
      <xdr:row>114</xdr:row>
      <xdr:rowOff>76200</xdr:rowOff>
    </xdr:to>
    <xdr:sp>
      <xdr:nvSpPr>
        <xdr:cNvPr id="158" name="Line 226"/>
        <xdr:cNvSpPr>
          <a:spLocks/>
        </xdr:cNvSpPr>
      </xdr:nvSpPr>
      <xdr:spPr>
        <a:xfrm flipV="1">
          <a:off x="12096750" y="18211800"/>
          <a:ext cx="247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33</xdr:col>
      <xdr:colOff>0</xdr:colOff>
      <xdr:row>117</xdr:row>
      <xdr:rowOff>0</xdr:rowOff>
    </xdr:from>
    <xdr:ext cx="0" cy="152400"/>
    <xdr:sp>
      <xdr:nvSpPr>
        <xdr:cNvPr id="159" name="Line 227"/>
        <xdr:cNvSpPr>
          <a:spLocks/>
        </xdr:cNvSpPr>
      </xdr:nvSpPr>
      <xdr:spPr>
        <a:xfrm>
          <a:off x="13563600" y="189452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31</xdr:col>
      <xdr:colOff>0</xdr:colOff>
      <xdr:row>117</xdr:row>
      <xdr:rowOff>76200</xdr:rowOff>
    </xdr:from>
    <xdr:to>
      <xdr:col>33</xdr:col>
      <xdr:colOff>0</xdr:colOff>
      <xdr:row>117</xdr:row>
      <xdr:rowOff>76200</xdr:rowOff>
    </xdr:to>
    <xdr:sp>
      <xdr:nvSpPr>
        <xdr:cNvPr id="160" name="Line 228"/>
        <xdr:cNvSpPr>
          <a:spLocks/>
        </xdr:cNvSpPr>
      </xdr:nvSpPr>
      <xdr:spPr>
        <a:xfrm>
          <a:off x="12344400" y="19021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114</xdr:row>
      <xdr:rowOff>76200</xdr:rowOff>
    </xdr:from>
    <xdr:to>
      <xdr:col>31</xdr:col>
      <xdr:colOff>0</xdr:colOff>
      <xdr:row>117</xdr:row>
      <xdr:rowOff>76200</xdr:rowOff>
    </xdr:to>
    <xdr:sp>
      <xdr:nvSpPr>
        <xdr:cNvPr id="161" name="Line 229"/>
        <xdr:cNvSpPr>
          <a:spLocks/>
        </xdr:cNvSpPr>
      </xdr:nvSpPr>
      <xdr:spPr>
        <a:xfrm>
          <a:off x="12096750" y="18535650"/>
          <a:ext cx="247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12</xdr:row>
      <xdr:rowOff>0</xdr:rowOff>
    </xdr:from>
    <xdr:ext cx="0" cy="152400"/>
    <xdr:sp>
      <xdr:nvSpPr>
        <xdr:cNvPr id="162" name="Line 230"/>
        <xdr:cNvSpPr>
          <a:spLocks/>
        </xdr:cNvSpPr>
      </xdr:nvSpPr>
      <xdr:spPr>
        <a:xfrm>
          <a:off x="3848100" y="1943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0</xdr:colOff>
      <xdr:row>12</xdr:row>
      <xdr:rowOff>76200</xdr:rowOff>
    </xdr:from>
    <xdr:to>
      <xdr:col>33</xdr:col>
      <xdr:colOff>0</xdr:colOff>
      <xdr:row>12</xdr:row>
      <xdr:rowOff>76200</xdr:rowOff>
    </xdr:to>
    <xdr:sp>
      <xdr:nvSpPr>
        <xdr:cNvPr id="163" name="Line 231"/>
        <xdr:cNvSpPr>
          <a:spLocks/>
        </xdr:cNvSpPr>
      </xdr:nvSpPr>
      <xdr:spPr>
        <a:xfrm>
          <a:off x="4000500" y="2019300"/>
          <a:ext cx="95631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76200</xdr:rowOff>
    </xdr:from>
    <xdr:to>
      <xdr:col>9</xdr:col>
      <xdr:colOff>0</xdr:colOff>
      <xdr:row>12</xdr:row>
      <xdr:rowOff>76200</xdr:rowOff>
    </xdr:to>
    <xdr:sp>
      <xdr:nvSpPr>
        <xdr:cNvPr id="164" name="Line 232"/>
        <xdr:cNvSpPr>
          <a:spLocks/>
        </xdr:cNvSpPr>
      </xdr:nvSpPr>
      <xdr:spPr>
        <a:xfrm>
          <a:off x="2628900" y="2019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76200</xdr:rowOff>
    </xdr:from>
    <xdr:to>
      <xdr:col>7</xdr:col>
      <xdr:colOff>0</xdr:colOff>
      <xdr:row>12</xdr:row>
      <xdr:rowOff>76200</xdr:rowOff>
    </xdr:to>
    <xdr:sp>
      <xdr:nvSpPr>
        <xdr:cNvPr id="165" name="Line 233"/>
        <xdr:cNvSpPr>
          <a:spLocks/>
        </xdr:cNvSpPr>
      </xdr:nvSpPr>
      <xdr:spPr>
        <a:xfrm>
          <a:off x="2381250" y="1209675"/>
          <a:ext cx="2476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74</xdr:row>
      <xdr:rowOff>0</xdr:rowOff>
    </xdr:from>
    <xdr:ext cx="152400" cy="152400"/>
    <xdr:sp>
      <xdr:nvSpPr>
        <xdr:cNvPr id="166" name="Rectangle 234"/>
        <xdr:cNvSpPr>
          <a:spLocks/>
        </xdr:cNvSpPr>
      </xdr:nvSpPr>
      <xdr:spPr>
        <a:xfrm>
          <a:off x="609600" y="11982450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74</xdr:row>
      <xdr:rowOff>76200</xdr:rowOff>
    </xdr:from>
    <xdr:to>
      <xdr:col>1</xdr:col>
      <xdr:colOff>0</xdr:colOff>
      <xdr:row>74</xdr:row>
      <xdr:rowOff>76200</xdr:rowOff>
    </xdr:to>
    <xdr:sp>
      <xdr:nvSpPr>
        <xdr:cNvPr id="167" name="Line 235"/>
        <xdr:cNvSpPr>
          <a:spLocks/>
        </xdr:cNvSpPr>
      </xdr:nvSpPr>
      <xdr:spPr>
        <a:xfrm>
          <a:off x="0" y="120586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1049"/>
  <sheetViews>
    <sheetView tabSelected="1" zoomScale="75" zoomScaleNormal="75" workbookViewId="0" topLeftCell="A1">
      <selection activeCell="F8" sqref="F8"/>
    </sheetView>
  </sheetViews>
  <sheetFormatPr defaultColWidth="9.140625" defaultRowHeight="12.75"/>
  <cols>
    <col min="1" max="1" width="9.140625" style="1" customWidth="1"/>
    <col min="2" max="2" width="2.28125" style="1" customWidth="1"/>
    <col min="3" max="3" width="3.7109375" style="1" customWidth="1"/>
    <col min="4" max="5" width="9.140625" style="1" customWidth="1"/>
    <col min="6" max="6" width="2.28125" style="1" customWidth="1"/>
    <col min="7" max="7" width="3.7109375" style="1" customWidth="1"/>
    <col min="8" max="9" width="9.140625" style="1" customWidth="1"/>
    <col min="10" max="10" width="2.28125" style="1" customWidth="1"/>
    <col min="11" max="11" width="3.7109375" style="1" customWidth="1"/>
    <col min="12" max="13" width="9.140625" style="1" customWidth="1"/>
    <col min="14" max="14" width="2.28125" style="1" customWidth="1"/>
    <col min="15" max="15" width="3.7109375" style="1" customWidth="1"/>
    <col min="16" max="17" width="9.140625" style="1" customWidth="1"/>
    <col min="18" max="18" width="2.28125" style="1" customWidth="1"/>
    <col min="19" max="19" width="3.7109375" style="1" customWidth="1"/>
    <col min="20" max="21" width="9.140625" style="1" customWidth="1"/>
    <col min="22" max="22" width="2.28125" style="1" customWidth="1"/>
    <col min="23" max="23" width="3.7109375" style="1" customWidth="1"/>
    <col min="24" max="25" width="9.140625" style="1" customWidth="1"/>
    <col min="26" max="26" width="2.28125" style="1" customWidth="1"/>
    <col min="27" max="27" width="3.7109375" style="1" customWidth="1"/>
    <col min="28" max="29" width="9.140625" style="1" customWidth="1"/>
    <col min="30" max="30" width="2.28125" style="1" customWidth="1"/>
    <col min="31" max="31" width="3.7109375" style="1" customWidth="1"/>
    <col min="32" max="33" width="9.140625" style="1" customWidth="1"/>
    <col min="34" max="34" width="2.28125" style="1" customWidth="1"/>
    <col min="35" max="35" width="9.140625" style="1" customWidth="1"/>
    <col min="36" max="16384" width="9.140625" style="2" customWidth="1"/>
  </cols>
  <sheetData>
    <row r="1" spans="1:35" ht="12.75">
      <c r="A1" t="s">
        <v>18</v>
      </c>
      <c r="B1"/>
      <c r="C1"/>
      <c r="D1"/>
      <c r="E1"/>
      <c r="F1"/>
      <c r="G1"/>
      <c r="H1" s="1">
        <v>0.97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ht="12.75">
      <c r="A2"/>
      <c r="B2"/>
      <c r="C2"/>
      <c r="D2"/>
      <c r="E2"/>
      <c r="F2"/>
      <c r="G2"/>
      <c r="H2" s="1" t="s">
        <v>21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 s="3" t="e">
        <f>SUM(H4,D9)</f>
        <v>#DIV/0!</v>
      </c>
    </row>
    <row r="4" spans="1:35" ht="12.75">
      <c r="A4"/>
      <c r="B4"/>
      <c r="C4"/>
      <c r="D4"/>
      <c r="E4"/>
      <c r="F4"/>
      <c r="G4"/>
      <c r="H4" s="1" t="e">
        <f>POWER($A$7,-45/360)*$A$3-$A$10</f>
        <v>#DIV/0!</v>
      </c>
      <c r="I4" s="3" t="e">
        <f>AI3</f>
        <v>#DIV/0!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ht="12.75">
      <c r="A6"/>
      <c r="B6"/>
      <c r="C6"/>
      <c r="D6"/>
      <c r="E6"/>
      <c r="F6"/>
      <c r="G6"/>
      <c r="H6" s="1">
        <v>0.03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ht="12.75">
      <c r="A7"/>
      <c r="B7"/>
      <c r="C7"/>
      <c r="D7" s="1" t="s">
        <v>19</v>
      </c>
      <c r="E7"/>
      <c r="F7"/>
      <c r="G7"/>
      <c r="H7" s="1" t="s">
        <v>22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 s="3">
        <f>SUM(H9,D9)</f>
        <v>0</v>
      </c>
    </row>
    <row r="9" spans="1:35" ht="12.75">
      <c r="A9"/>
      <c r="B9"/>
      <c r="C9"/>
      <c r="D9" s="1">
        <v>0</v>
      </c>
      <c r="E9" t="e">
        <f>IF(ABS(1-SUM(H1,H6,H11))&lt;=0.00001,SUM(H1*I4,H6*I9,H11*I14),NA())</f>
        <v>#DIV/0!</v>
      </c>
      <c r="F9"/>
      <c r="G9"/>
      <c r="H9" s="1">
        <f>-$A$10</f>
        <v>0</v>
      </c>
      <c r="I9" s="3">
        <f>AI8</f>
        <v>0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>
      <c r="A11"/>
      <c r="B11"/>
      <c r="C11"/>
      <c r="D11"/>
      <c r="E11"/>
      <c r="F11"/>
      <c r="G11"/>
      <c r="H11" s="2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>
      <c r="A12"/>
      <c r="B12"/>
      <c r="C12"/>
      <c r="D12"/>
      <c r="E12"/>
      <c r="F12"/>
      <c r="G12"/>
      <c r="H12" s="2" t="s">
        <v>35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 s="3">
        <f>SUM(H14,D9)</f>
        <v>0</v>
      </c>
    </row>
    <row r="14" spans="1:35" ht="12.75">
      <c r="A14"/>
      <c r="B14"/>
      <c r="C14"/>
      <c r="D14"/>
      <c r="E14"/>
      <c r="F14"/>
      <c r="G14"/>
      <c r="H14" s="2">
        <v>0</v>
      </c>
      <c r="I14" s="3">
        <f>AI13</f>
        <v>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>
      <c r="A16"/>
      <c r="B16"/>
      <c r="C16"/>
      <c r="D16"/>
      <c r="E16"/>
      <c r="F16"/>
      <c r="G16"/>
      <c r="H16" s="1">
        <v>0.5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>
      <c r="A17"/>
      <c r="B17"/>
      <c r="C17"/>
      <c r="D17"/>
      <c r="E17"/>
      <c r="F17"/>
      <c r="G17"/>
      <c r="H17" s="1" t="s">
        <v>25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 s="3" t="e">
        <f>SUM(H19,D79)</f>
        <v>#DIV/0!</v>
      </c>
    </row>
    <row r="19" spans="1:35" ht="12.75">
      <c r="A19"/>
      <c r="B19"/>
      <c r="C19"/>
      <c r="D19"/>
      <c r="E19"/>
      <c r="F19"/>
      <c r="G19"/>
      <c r="H19" s="1" t="e">
        <f>POWER($A$7,-30/360)*$A$3-$A$10</f>
        <v>#DIV/0!</v>
      </c>
      <c r="I19" s="3" t="e">
        <f>AI18</f>
        <v>#DIV/0!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>
      <c r="A21"/>
      <c r="B21"/>
      <c r="C21"/>
      <c r="D21"/>
      <c r="E21"/>
      <c r="F21"/>
      <c r="G21"/>
      <c r="H21" s="1">
        <v>0.29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>
      <c r="A22"/>
      <c r="B22"/>
      <c r="C22"/>
      <c r="D22"/>
      <c r="E22"/>
      <c r="F22"/>
      <c r="G22"/>
      <c r="H22" s="1" t="s">
        <v>26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 s="3" t="e">
        <f>SUM(H24,D79)</f>
        <v>#DIV/0!</v>
      </c>
    </row>
    <row r="24" spans="1:35" ht="12.75">
      <c r="A24"/>
      <c r="B24"/>
      <c r="C24"/>
      <c r="D24"/>
      <c r="E24"/>
      <c r="F24"/>
      <c r="G24"/>
      <c r="H24" s="1" t="e">
        <f>POWER($A$7,-60/360)*$A$3-$A$10</f>
        <v>#DIV/0!</v>
      </c>
      <c r="I24" s="3" t="e">
        <f>AI23</f>
        <v>#DIV/0!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1">
        <v>0.97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1" t="s">
        <v>21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 s="3" t="e">
        <f>SUM(P29,L31,H82,D79)</f>
        <v>#DIV/0!</v>
      </c>
    </row>
    <row r="29" spans="1:35" ht="12.75">
      <c r="A29"/>
      <c r="B29"/>
      <c r="C29"/>
      <c r="D29"/>
      <c r="E29"/>
      <c r="F29"/>
      <c r="G29"/>
      <c r="H29"/>
      <c r="I29"/>
      <c r="J29"/>
      <c r="K29"/>
      <c r="L29" s="1" t="s">
        <v>19</v>
      </c>
      <c r="M29"/>
      <c r="N29"/>
      <c r="O29"/>
      <c r="P29" s="1" t="e">
        <f>POWER($A$7,-45/360)*$A$3-$A$10</f>
        <v>#DIV/0!</v>
      </c>
      <c r="Q29" s="3" t="e">
        <f>AI28</f>
        <v>#DIV/0!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2.75">
      <c r="A31"/>
      <c r="B31"/>
      <c r="C31"/>
      <c r="D31"/>
      <c r="E31"/>
      <c r="F31"/>
      <c r="G31"/>
      <c r="H31"/>
      <c r="I31"/>
      <c r="J31"/>
      <c r="K31"/>
      <c r="L31" s="1">
        <v>0</v>
      </c>
      <c r="M31" t="e">
        <f>IF(ABS(1-SUM(P26,P31))&lt;=0.00001,SUM(P26*Q29,P31*Q34),NA())</f>
        <v>#DIV/0!</v>
      </c>
      <c r="N31"/>
      <c r="O31"/>
      <c r="P31" s="1">
        <v>0.03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 s="1" t="s">
        <v>22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 s="3">
        <f>SUM(P34,L31,H82,D79)</f>
        <v>0</v>
      </c>
    </row>
    <row r="34" spans="1:35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1">
        <f>-$A$10</f>
        <v>0</v>
      </c>
      <c r="Q34" s="3">
        <f>AI33</f>
        <v>0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1">
        <v>0.84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1" t="s">
        <v>30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 s="3" t="e">
        <f>SUM(P39,L74,H82,D79)</f>
        <v>#DIV/0!</v>
      </c>
    </row>
    <row r="39" spans="1:3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1" t="e">
        <f>POWER($A$7,-30/360)*$A$3-$A$10</f>
        <v>#DIV/0!</v>
      </c>
      <c r="Q39" s="3" t="e">
        <f>AI38</f>
        <v>#DIV/0!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 s="1">
        <v>0.85</v>
      </c>
      <c r="Y41"/>
      <c r="Z41"/>
      <c r="AA41"/>
      <c r="AB41"/>
      <c r="AC41"/>
      <c r="AD41"/>
      <c r="AE41"/>
      <c r="AF41"/>
      <c r="AG41"/>
      <c r="AH41"/>
      <c r="AI41"/>
    </row>
    <row r="42" spans="1:3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 s="1" t="s">
        <v>21</v>
      </c>
      <c r="Y42"/>
      <c r="Z42"/>
      <c r="AA42"/>
      <c r="AB42"/>
      <c r="AC42"/>
      <c r="AD42"/>
      <c r="AE42"/>
      <c r="AF42"/>
      <c r="AG42"/>
      <c r="AH42"/>
      <c r="AI42"/>
    </row>
    <row r="43" spans="1:3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 s="3" t="e">
        <f>SUM(X44,T46,P65,L74,H82,D79)</f>
        <v>#DIV/0!</v>
      </c>
    </row>
    <row r="44" spans="1:3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 s="1" t="s">
        <v>19</v>
      </c>
      <c r="U44"/>
      <c r="V44"/>
      <c r="W44"/>
      <c r="X44" s="1" t="e">
        <f>POWER($A$7,-60/360)*$A$3-$A$10</f>
        <v>#DIV/0!</v>
      </c>
      <c r="Y44" s="3" t="e">
        <f>AI43</f>
        <v>#DIV/0!</v>
      </c>
      <c r="Z44"/>
      <c r="AA44"/>
      <c r="AB44"/>
      <c r="AC44"/>
      <c r="AD44"/>
      <c r="AE44"/>
      <c r="AF44"/>
      <c r="AG44"/>
      <c r="AH44"/>
      <c r="AI44"/>
    </row>
    <row r="45" spans="1:35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 s="1">
        <v>0</v>
      </c>
      <c r="U46" t="e">
        <f>IF(ABS(1-SUM(X41,X46))&lt;=0.00001,SUM(X41*Y44,X46*Y49),NA())</f>
        <v>#DIV/0!</v>
      </c>
      <c r="V46"/>
      <c r="W46"/>
      <c r="X46" s="1">
        <v>0.15</v>
      </c>
      <c r="Y46"/>
      <c r="Z46"/>
      <c r="AA46"/>
      <c r="AB46"/>
      <c r="AC46"/>
      <c r="AD46"/>
      <c r="AE46"/>
      <c r="AF46"/>
      <c r="AG46"/>
      <c r="AH46"/>
      <c r="AI46"/>
    </row>
    <row r="47" spans="1:35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 s="1" t="s">
        <v>22</v>
      </c>
      <c r="Y47"/>
      <c r="Z47"/>
      <c r="AA47"/>
      <c r="AB47"/>
      <c r="AC47"/>
      <c r="AD47"/>
      <c r="AE47"/>
      <c r="AF47"/>
      <c r="AG47"/>
      <c r="AH47"/>
      <c r="AI47"/>
    </row>
    <row r="48" spans="1:35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 s="3">
        <f>SUM(X49,T46,P65,L74,H82,D79)</f>
        <v>0</v>
      </c>
    </row>
    <row r="49" spans="1:35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 s="1">
        <f>-$A$10</f>
        <v>0</v>
      </c>
      <c r="Y49" s="3">
        <f>AI48</f>
        <v>0</v>
      </c>
      <c r="Z49"/>
      <c r="AA49"/>
      <c r="AB49"/>
      <c r="AC49"/>
      <c r="AD49"/>
      <c r="AE49"/>
      <c r="AF49"/>
      <c r="AG49"/>
      <c r="AH49"/>
      <c r="AI49"/>
    </row>
    <row r="50" spans="1:35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 s="1">
        <v>0.99</v>
      </c>
      <c r="AG51"/>
      <c r="AH51"/>
      <c r="AI51"/>
    </row>
    <row r="52" spans="1:35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 s="1" t="s">
        <v>21</v>
      </c>
      <c r="AG52"/>
      <c r="AH52"/>
      <c r="AI52"/>
    </row>
    <row r="53" spans="1:35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 s="3" t="e">
        <f>SUM(AF54,AB56,X60,T67,P65,L74,H82,D79)</f>
        <v>#DIV/0!</v>
      </c>
    </row>
    <row r="54" spans="1:35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 s="1" t="s">
        <v>19</v>
      </c>
      <c r="AC54"/>
      <c r="AD54"/>
      <c r="AE54"/>
      <c r="AF54" s="1" t="e">
        <f>POWER($A$7,-30/360)*$A$3-$A$10</f>
        <v>#DIV/0!</v>
      </c>
      <c r="AG54" s="3" t="e">
        <f>AI53</f>
        <v>#DIV/0!</v>
      </c>
      <c r="AH54"/>
      <c r="AI54"/>
    </row>
    <row r="55" spans="1:35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 s="1">
        <v>0</v>
      </c>
      <c r="AC56" t="e">
        <f>IF(ABS(1-SUM(AF51,AF56))&lt;=0.00001,SUM(AF51*AG54,AF56*AG59),NA())</f>
        <v>#DIV/0!</v>
      </c>
      <c r="AD56"/>
      <c r="AE56"/>
      <c r="AF56" s="1">
        <v>0.01</v>
      </c>
      <c r="AG56"/>
      <c r="AH56"/>
      <c r="AI56"/>
    </row>
    <row r="57" spans="1:35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 s="1">
        <v>0.5</v>
      </c>
      <c r="Y57"/>
      <c r="Z57"/>
      <c r="AA57"/>
      <c r="AB57"/>
      <c r="AC57"/>
      <c r="AD57"/>
      <c r="AE57"/>
      <c r="AF57" s="1" t="s">
        <v>22</v>
      </c>
      <c r="AG57"/>
      <c r="AH57"/>
      <c r="AI57"/>
    </row>
    <row r="58" spans="1:3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 s="1" t="s">
        <v>33</v>
      </c>
      <c r="Y58"/>
      <c r="Z58"/>
      <c r="AA58"/>
      <c r="AB58"/>
      <c r="AC58"/>
      <c r="AD58"/>
      <c r="AE58"/>
      <c r="AF58"/>
      <c r="AG58"/>
      <c r="AH58"/>
      <c r="AI58" s="3">
        <f>SUM(AF59,AB56,X60,T67,P65,L74,H82,D79)</f>
        <v>0</v>
      </c>
    </row>
    <row r="59" spans="1:3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 t="e">
        <f>IF(Y60=AC56,1,IF(Y60=AC64,2))</f>
        <v>#DIV/0!</v>
      </c>
      <c r="AA59"/>
      <c r="AB59"/>
      <c r="AC59"/>
      <c r="AD59"/>
      <c r="AE59"/>
      <c r="AF59" s="1">
        <f>-$A$10</f>
        <v>0</v>
      </c>
      <c r="AG59" s="3">
        <f>AI58</f>
        <v>0</v>
      </c>
      <c r="AH59"/>
      <c r="AI59"/>
    </row>
    <row r="60" spans="1:3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 s="1">
        <v>0</v>
      </c>
      <c r="Y60" s="3" t="e">
        <f>MAX(AC56,AC64)</f>
        <v>#DIV/0!</v>
      </c>
      <c r="Z60"/>
      <c r="AA60"/>
      <c r="AB60"/>
      <c r="AC60"/>
      <c r="AD60"/>
      <c r="AE60"/>
      <c r="AF60"/>
      <c r="AG60"/>
      <c r="AH60"/>
      <c r="AI60"/>
    </row>
    <row r="61" spans="1:3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 s="1">
        <v>0.1</v>
      </c>
      <c r="Q62"/>
      <c r="R62"/>
      <c r="S62"/>
      <c r="T62"/>
      <c r="U62"/>
      <c r="V62"/>
      <c r="W62"/>
      <c r="X62"/>
      <c r="Y62"/>
      <c r="Z62"/>
      <c r="AA62"/>
      <c r="AB62" s="1" t="s">
        <v>24</v>
      </c>
      <c r="AC62"/>
      <c r="AD62"/>
      <c r="AE62"/>
      <c r="AF62"/>
      <c r="AG62"/>
      <c r="AH62"/>
      <c r="AI62"/>
    </row>
    <row r="63" spans="1:3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 s="1" t="s">
        <v>31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 s="3">
        <f>SUM(AB64,X60,T67,P65,L74,H82,D79)</f>
        <v>0</v>
      </c>
    </row>
    <row r="64" spans="1:3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 t="e">
        <f>IF(Q65=U46,1,IF(Q65=U67,2,IF(Q65=U84,3)))</f>
        <v>#DIV/0!</v>
      </c>
      <c r="S64"/>
      <c r="T64"/>
      <c r="U64"/>
      <c r="V64"/>
      <c r="W64"/>
      <c r="X64"/>
      <c r="Y64"/>
      <c r="Z64"/>
      <c r="AA64"/>
      <c r="AB64" s="1">
        <v>0</v>
      </c>
      <c r="AC64" s="3">
        <f>AI63</f>
        <v>0</v>
      </c>
      <c r="AD64"/>
      <c r="AE64"/>
      <c r="AF64"/>
      <c r="AG64"/>
      <c r="AH64"/>
      <c r="AI64"/>
    </row>
    <row r="65" spans="1:3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 s="1">
        <v>0</v>
      </c>
      <c r="Q65" s="3" t="e">
        <f>MAX(U46,U67,U84)</f>
        <v>#DIV/0!</v>
      </c>
      <c r="R65"/>
      <c r="S65"/>
      <c r="T65" s="1" t="s">
        <v>23</v>
      </c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 s="1">
        <v>0.71</v>
      </c>
      <c r="AG66"/>
      <c r="AH66"/>
      <c r="AI66"/>
    </row>
    <row r="67" spans="1:35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 s="1">
        <f>-$A$19</f>
        <v>0</v>
      </c>
      <c r="U67" t="e">
        <f>IF(ABS(1-SUM(X57,X72))&lt;=0.00001,SUM(X57*Y60,X72*Y75),NA())</f>
        <v>#DIV/0!</v>
      </c>
      <c r="V67"/>
      <c r="W67"/>
      <c r="X67"/>
      <c r="Y67"/>
      <c r="Z67"/>
      <c r="AA67"/>
      <c r="AB67"/>
      <c r="AC67"/>
      <c r="AD67"/>
      <c r="AE67"/>
      <c r="AF67" s="1" t="s">
        <v>21</v>
      </c>
      <c r="AG67"/>
      <c r="AH67"/>
      <c r="AI67"/>
    </row>
    <row r="68" spans="1:35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 s="3" t="e">
        <f>SUM(AF69,AB71,X75,T67,P65,L74,H82,D79)</f>
        <v>#DIV/0!</v>
      </c>
    </row>
    <row r="69" spans="1:35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 s="1" t="s">
        <v>19</v>
      </c>
      <c r="AC69"/>
      <c r="AD69"/>
      <c r="AE69"/>
      <c r="AF69" s="1" t="e">
        <f>POWER($A$7,-90/360)*$A$3-$A$10</f>
        <v>#DIV/0!</v>
      </c>
      <c r="AG69" s="3" t="e">
        <f>AI68</f>
        <v>#DIV/0!</v>
      </c>
      <c r="AH69"/>
      <c r="AI69"/>
    </row>
    <row r="70" spans="1:35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 s="1">
        <v>0</v>
      </c>
      <c r="AC71" t="e">
        <f>IF(ABS(1-SUM(AF66,AF71))&lt;=0.00001,SUM(AF66*AG69,AF71*AG74),NA())</f>
        <v>#DIV/0!</v>
      </c>
      <c r="AD71"/>
      <c r="AE71"/>
      <c r="AF71" s="1">
        <v>0.29</v>
      </c>
      <c r="AG71"/>
      <c r="AH71"/>
      <c r="AI71"/>
    </row>
    <row r="72" spans="1:35" ht="12.75">
      <c r="A72"/>
      <c r="B72"/>
      <c r="C72"/>
      <c r="D72"/>
      <c r="E72"/>
      <c r="F72"/>
      <c r="G72"/>
      <c r="H72"/>
      <c r="I72"/>
      <c r="J72"/>
      <c r="K72"/>
      <c r="L72" s="1" t="s">
        <v>29</v>
      </c>
      <c r="M72"/>
      <c r="N72"/>
      <c r="O72"/>
      <c r="P72"/>
      <c r="Q72"/>
      <c r="R72"/>
      <c r="S72"/>
      <c r="T72"/>
      <c r="U72"/>
      <c r="V72"/>
      <c r="W72"/>
      <c r="X72" s="1">
        <v>0.5</v>
      </c>
      <c r="Y72"/>
      <c r="Z72"/>
      <c r="AA72"/>
      <c r="AB72"/>
      <c r="AC72"/>
      <c r="AD72"/>
      <c r="AE72"/>
      <c r="AF72" s="1" t="s">
        <v>22</v>
      </c>
      <c r="AG72"/>
      <c r="AH72"/>
      <c r="AI72"/>
    </row>
    <row r="73" spans="1:3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 s="1" t="s">
        <v>34</v>
      </c>
      <c r="Y73"/>
      <c r="Z73"/>
      <c r="AA73"/>
      <c r="AB73"/>
      <c r="AC73"/>
      <c r="AD73"/>
      <c r="AE73"/>
      <c r="AF73"/>
      <c r="AG73"/>
      <c r="AH73"/>
      <c r="AI73" s="3">
        <f>SUM(AF74,AB71,X75,T67,P65,L74,H82,D79)</f>
        <v>0</v>
      </c>
    </row>
    <row r="74" spans="1:35" ht="12.75">
      <c r="A74" s="4"/>
      <c r="B74"/>
      <c r="C74"/>
      <c r="D74"/>
      <c r="E74"/>
      <c r="F74"/>
      <c r="G74"/>
      <c r="H74"/>
      <c r="I74"/>
      <c r="J74"/>
      <c r="K74"/>
      <c r="L74" s="1">
        <f>-$A$16</f>
        <v>0</v>
      </c>
      <c r="M74" t="e">
        <f>IF(ABS(1-SUM(P36,P62,P107))&lt;=0.00001,SUM(P36*Q39,P62*Q65,P107*Q110),NA())</f>
        <v>#DIV/0!</v>
      </c>
      <c r="N74"/>
      <c r="O74"/>
      <c r="P74"/>
      <c r="Q74"/>
      <c r="R74"/>
      <c r="S74"/>
      <c r="T74"/>
      <c r="U74"/>
      <c r="V74"/>
      <c r="W74"/>
      <c r="X74"/>
      <c r="Y74"/>
      <c r="Z74" t="e">
        <f>IF(Y75=AC71,1,IF(Y75=AC79,2))</f>
        <v>#DIV/0!</v>
      </c>
      <c r="AA74"/>
      <c r="AB74"/>
      <c r="AC74"/>
      <c r="AD74"/>
      <c r="AE74"/>
      <c r="AF74" s="1">
        <f>-$A$10</f>
        <v>0</v>
      </c>
      <c r="AG74" s="3">
        <f>AI73</f>
        <v>0</v>
      </c>
      <c r="AH74"/>
      <c r="AI74"/>
    </row>
    <row r="75" spans="1:35" ht="12.75">
      <c r="A75"/>
      <c r="B75" t="e">
        <f>IF(A76=E9,1,IF(A76=E79,2,IF(A76=E144,3)))</f>
        <v>#DIV/0!</v>
      </c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 s="1">
        <v>0</v>
      </c>
      <c r="Y75" s="3" t="e">
        <f>MAX(AC71,AC79)</f>
        <v>#DIV/0!</v>
      </c>
      <c r="Z75"/>
      <c r="AA75"/>
      <c r="AB75"/>
      <c r="AC75"/>
      <c r="AD75"/>
      <c r="AE75"/>
      <c r="AF75"/>
      <c r="AG75"/>
      <c r="AH75"/>
      <c r="AI75"/>
    </row>
    <row r="76" spans="1:35" ht="12.75">
      <c r="A76" s="3" t="e">
        <f>MAX(E9,E79,E144)</f>
        <v>#DIV/0!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ht="12.75">
      <c r="A77"/>
      <c r="B77"/>
      <c r="C77"/>
      <c r="D77" s="1" t="s">
        <v>23</v>
      </c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 s="1" t="s">
        <v>24</v>
      </c>
      <c r="AC77"/>
      <c r="AD77"/>
      <c r="AE77"/>
      <c r="AF77"/>
      <c r="AG77"/>
      <c r="AH77"/>
      <c r="AI77"/>
    </row>
    <row r="78" spans="1:3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 s="3">
        <f>SUM(AB79,X75,T67,P65,L74,H82,D79)</f>
        <v>0</v>
      </c>
    </row>
    <row r="79" spans="1:35" ht="12.75">
      <c r="A79"/>
      <c r="B79"/>
      <c r="C79"/>
      <c r="D79" s="1">
        <f>-$A$13</f>
        <v>0</v>
      </c>
      <c r="E79" t="e">
        <f>IF(ABS(1-SUM(H16,H21,H79,H136))&lt;=0.00001,SUM(H16*I19,H21*I24,H79*I82,H136*I139),NA())</f>
        <v>#DIV/0!</v>
      </c>
      <c r="F79"/>
      <c r="G79"/>
      <c r="H79" s="1">
        <v>0.2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1">
        <v>0</v>
      </c>
      <c r="AC79" s="3">
        <f>AI78</f>
        <v>0</v>
      </c>
      <c r="AD79"/>
      <c r="AE79"/>
      <c r="AF79"/>
      <c r="AG79"/>
      <c r="AH79"/>
      <c r="AI79"/>
    </row>
    <row r="80" spans="1:35" ht="12.75">
      <c r="A80"/>
      <c r="B80"/>
      <c r="C80"/>
      <c r="D80"/>
      <c r="E80"/>
      <c r="F80"/>
      <c r="G80"/>
      <c r="H80" s="1" t="s">
        <v>27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ht="12.75">
      <c r="A81"/>
      <c r="B81"/>
      <c r="C81"/>
      <c r="D81"/>
      <c r="E81"/>
      <c r="F81"/>
      <c r="G81"/>
      <c r="H81"/>
      <c r="I81"/>
      <c r="J81" t="e">
        <f>IF(I82=M31,1,IF(I82=M74,2,IF(I82=M134,3)))</f>
        <v>#DIV/0!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ht="12.75">
      <c r="A82"/>
      <c r="B82"/>
      <c r="C82"/>
      <c r="D82"/>
      <c r="E82"/>
      <c r="F82"/>
      <c r="G82"/>
      <c r="H82" s="1">
        <v>0</v>
      </c>
      <c r="I82" s="3" t="e">
        <f>MAX(M31,M74,M134)</f>
        <v>#DIV/0!</v>
      </c>
      <c r="J82"/>
      <c r="K82"/>
      <c r="L82"/>
      <c r="M82"/>
      <c r="N82"/>
      <c r="O82"/>
      <c r="P82"/>
      <c r="Q82"/>
      <c r="R82"/>
      <c r="S82"/>
      <c r="T82" s="1" t="s">
        <v>24</v>
      </c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 s="3">
        <f>SUM(T84,P65,L74,H82,D79)</f>
        <v>0</v>
      </c>
    </row>
    <row r="84" spans="1:3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1">
        <v>0</v>
      </c>
      <c r="U84" s="3">
        <f>AI83</f>
        <v>0</v>
      </c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 s="1">
        <v>0.75</v>
      </c>
      <c r="Y86"/>
      <c r="Z86"/>
      <c r="AA86"/>
      <c r="AB86"/>
      <c r="AC86"/>
      <c r="AD86"/>
      <c r="AE86"/>
      <c r="AF86"/>
      <c r="AG86"/>
      <c r="AH86"/>
      <c r="AI86"/>
    </row>
    <row r="87" spans="1:3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 s="1" t="s">
        <v>21</v>
      </c>
      <c r="Y87"/>
      <c r="Z87"/>
      <c r="AA87"/>
      <c r="AB87"/>
      <c r="AC87"/>
      <c r="AD87"/>
      <c r="AE87"/>
      <c r="AF87"/>
      <c r="AG87"/>
      <c r="AH87"/>
      <c r="AI87"/>
    </row>
    <row r="88" spans="1:3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 s="3" t="e">
        <f>SUM(X89,T91,P110,L74,H82,D79)</f>
        <v>#DIV/0!</v>
      </c>
    </row>
    <row r="89" spans="1:3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1" t="s">
        <v>19</v>
      </c>
      <c r="U89"/>
      <c r="V89"/>
      <c r="W89"/>
      <c r="X89" s="1" t="e">
        <f>POWER($A$7,-90/360)*$A$3-$A$10</f>
        <v>#DIV/0!</v>
      </c>
      <c r="Y89" s="3" t="e">
        <f>AI88</f>
        <v>#DIV/0!</v>
      </c>
      <c r="Z89"/>
      <c r="AA89"/>
      <c r="AB89"/>
      <c r="AC89"/>
      <c r="AD89"/>
      <c r="AE89"/>
      <c r="AF89"/>
      <c r="AG89"/>
      <c r="AH89"/>
      <c r="AI89"/>
    </row>
    <row r="90" spans="1:3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1">
        <v>0</v>
      </c>
      <c r="U91" t="e">
        <f>IF(ABS(1-SUM(X86,X91))&lt;=0.00001,SUM(X86*Y89,X91*Y94),NA())</f>
        <v>#DIV/0!</v>
      </c>
      <c r="V91"/>
      <c r="W91"/>
      <c r="X91" s="1">
        <v>0.25</v>
      </c>
      <c r="Y91"/>
      <c r="Z91"/>
      <c r="AA91"/>
      <c r="AB91"/>
      <c r="AC91"/>
      <c r="AD91"/>
      <c r="AE91"/>
      <c r="AF91"/>
      <c r="AG91"/>
      <c r="AH91"/>
      <c r="AI91"/>
    </row>
    <row r="92" spans="1:35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 s="1" t="s">
        <v>22</v>
      </c>
      <c r="Y92"/>
      <c r="Z92"/>
      <c r="AA92"/>
      <c r="AB92"/>
      <c r="AC92"/>
      <c r="AD92"/>
      <c r="AE92"/>
      <c r="AF92"/>
      <c r="AG92"/>
      <c r="AH92"/>
      <c r="AI92"/>
    </row>
    <row r="93" spans="1:3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 s="3">
        <f>SUM(X94,T91,P110,L74,H82,D79)</f>
        <v>0</v>
      </c>
    </row>
    <row r="94" spans="1:3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 s="1">
        <f>-$A$10</f>
        <v>0</v>
      </c>
      <c r="Y94" s="3">
        <f>AI93</f>
        <v>0</v>
      </c>
      <c r="Z94"/>
      <c r="AA94"/>
      <c r="AB94"/>
      <c r="AC94"/>
      <c r="AD94"/>
      <c r="AE94"/>
      <c r="AF94"/>
      <c r="AG94"/>
      <c r="AH94"/>
      <c r="AI94"/>
    </row>
    <row r="95" spans="1:3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 s="1">
        <v>0.85</v>
      </c>
      <c r="AG96"/>
      <c r="AH96"/>
      <c r="AI96"/>
    </row>
    <row r="97" spans="1:3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 s="1" t="s">
        <v>21</v>
      </c>
      <c r="AG97"/>
      <c r="AH97"/>
      <c r="AI97"/>
    </row>
    <row r="98" spans="1:3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 s="3" t="e">
        <f>SUM(AF99,AB101,X105,T112,P110,L74,H82,D79)</f>
        <v>#DIV/0!</v>
      </c>
    </row>
    <row r="99" spans="1:3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 s="1" t="s">
        <v>19</v>
      </c>
      <c r="AC99"/>
      <c r="AD99"/>
      <c r="AE99"/>
      <c r="AF99" s="1" t="e">
        <f>POWER($A$7,-60/360)*$A$3-$A$10</f>
        <v>#DIV/0!</v>
      </c>
      <c r="AG99" s="3" t="e">
        <f>AI98</f>
        <v>#DIV/0!</v>
      </c>
      <c r="AH99"/>
      <c r="AI99"/>
    </row>
    <row r="100" spans="1:35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 s="1">
        <v>0</v>
      </c>
      <c r="AC101" t="e">
        <f>IF(ABS(1-SUM(AF96,AF101))&lt;=0.00001,SUM(AF96*AG99,AF101*AG104),NA())</f>
        <v>#DIV/0!</v>
      </c>
      <c r="AD101"/>
      <c r="AE101"/>
      <c r="AF101" s="1">
        <v>0.15</v>
      </c>
      <c r="AG101"/>
      <c r="AH101"/>
      <c r="AI101"/>
    </row>
    <row r="102" spans="1:3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 s="1">
        <v>0.5</v>
      </c>
      <c r="Y102"/>
      <c r="Z102"/>
      <c r="AA102"/>
      <c r="AB102"/>
      <c r="AC102"/>
      <c r="AD102"/>
      <c r="AE102"/>
      <c r="AF102" s="1" t="s">
        <v>22</v>
      </c>
      <c r="AG102"/>
      <c r="AH102"/>
      <c r="AI102"/>
    </row>
    <row r="103" spans="1:3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 s="1" t="s">
        <v>33</v>
      </c>
      <c r="Y103"/>
      <c r="Z103"/>
      <c r="AA103"/>
      <c r="AB103"/>
      <c r="AC103"/>
      <c r="AD103"/>
      <c r="AE103"/>
      <c r="AF103"/>
      <c r="AG103"/>
      <c r="AH103"/>
      <c r="AI103" s="3">
        <f>SUM(AF104,AB101,X105,T112,P110,L74,H82,D79)</f>
        <v>0</v>
      </c>
    </row>
    <row r="104" spans="1:3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 t="e">
        <f>IF(Y105=AC101,1,IF(Y105=AC109,2))</f>
        <v>#DIV/0!</v>
      </c>
      <c r="AA104"/>
      <c r="AB104"/>
      <c r="AC104"/>
      <c r="AD104"/>
      <c r="AE104"/>
      <c r="AF104" s="1">
        <f>-$A$10</f>
        <v>0</v>
      </c>
      <c r="AG104" s="3">
        <f>AI103</f>
        <v>0</v>
      </c>
      <c r="AH104"/>
      <c r="AI104"/>
    </row>
    <row r="105" spans="1:3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 s="1">
        <v>0</v>
      </c>
      <c r="Y105" s="3" t="e">
        <f>MAX(AC101,AC109)</f>
        <v>#DIV/0!</v>
      </c>
      <c r="Z105"/>
      <c r="AA105"/>
      <c r="AB105"/>
      <c r="AC105"/>
      <c r="AD105"/>
      <c r="AE105"/>
      <c r="AF105"/>
      <c r="AG105"/>
      <c r="AH105"/>
      <c r="AI105"/>
    </row>
    <row r="106" spans="1:3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 s="1">
        <v>0.06</v>
      </c>
      <c r="Q107"/>
      <c r="R107"/>
      <c r="S107"/>
      <c r="T107"/>
      <c r="U107"/>
      <c r="V107"/>
      <c r="W107"/>
      <c r="X107"/>
      <c r="Y107"/>
      <c r="Z107"/>
      <c r="AA107"/>
      <c r="AB107" s="1" t="s">
        <v>24</v>
      </c>
      <c r="AC107"/>
      <c r="AD107"/>
      <c r="AE107"/>
      <c r="AF107"/>
      <c r="AG107"/>
      <c r="AH107"/>
      <c r="AI107"/>
    </row>
    <row r="108" spans="1:3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 s="1" t="s">
        <v>32</v>
      </c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 s="3">
        <f>SUM(AB109,X105,T112,P110,L74,H82,D79)</f>
        <v>0</v>
      </c>
    </row>
    <row r="109" spans="1:3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 t="e">
        <f>IF(Q110=U91,1,IF(Q110=U112,2,IF(Q110=U129,3)))</f>
        <v>#DIV/0!</v>
      </c>
      <c r="S109"/>
      <c r="T109"/>
      <c r="U109"/>
      <c r="V109"/>
      <c r="W109"/>
      <c r="X109"/>
      <c r="Y109"/>
      <c r="Z109"/>
      <c r="AA109"/>
      <c r="AB109" s="1">
        <v>0</v>
      </c>
      <c r="AC109" s="3">
        <f>AI108</f>
        <v>0</v>
      </c>
      <c r="AD109"/>
      <c r="AE109"/>
      <c r="AF109"/>
      <c r="AG109"/>
      <c r="AH109"/>
      <c r="AI109"/>
    </row>
    <row r="110" spans="1:3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 s="1">
        <v>0</v>
      </c>
      <c r="Q110" s="3" t="e">
        <f>MAX(U91,U112,U129)</f>
        <v>#DIV/0!</v>
      </c>
      <c r="R110"/>
      <c r="S110"/>
      <c r="T110" s="1" t="s">
        <v>23</v>
      </c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 s="1">
        <v>0.65</v>
      </c>
      <c r="AG111"/>
      <c r="AH111"/>
      <c r="AI111"/>
    </row>
    <row r="112" spans="1:3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 s="1">
        <f>-$A$19</f>
        <v>0</v>
      </c>
      <c r="U112" t="e">
        <f>IF(ABS(1-SUM(X102,X117))&lt;=0.00001,SUM(X102*Y105,X117*Y120),NA())</f>
        <v>#DIV/0!</v>
      </c>
      <c r="V112"/>
      <c r="W112"/>
      <c r="X112"/>
      <c r="Y112"/>
      <c r="Z112"/>
      <c r="AA112"/>
      <c r="AB112"/>
      <c r="AC112"/>
      <c r="AD112"/>
      <c r="AE112"/>
      <c r="AF112" s="1" t="s">
        <v>21</v>
      </c>
      <c r="AG112"/>
      <c r="AH112"/>
      <c r="AI112"/>
    </row>
    <row r="113" spans="1:3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 s="3" t="e">
        <f>SUM(AF114,AB116,X120,T112,P110,L74,H82,D79)</f>
        <v>#DIV/0!</v>
      </c>
    </row>
    <row r="114" spans="1:3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 s="1" t="s">
        <v>19</v>
      </c>
      <c r="AC114"/>
      <c r="AD114"/>
      <c r="AE114"/>
      <c r="AF114" s="1" t="e">
        <f>POWER($A$7,-120/360)*$A$3-$A$10</f>
        <v>#DIV/0!</v>
      </c>
      <c r="AG114" s="3" t="e">
        <f>AI113</f>
        <v>#DIV/0!</v>
      </c>
      <c r="AH114"/>
      <c r="AI114"/>
    </row>
    <row r="115" spans="1:35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 s="1">
        <v>0</v>
      </c>
      <c r="AC116" t="e">
        <f>IF(ABS(1-SUM(AF111,AF116))&lt;=0.00001,SUM(AF111*AG114,AF116*AG119),NA())</f>
        <v>#DIV/0!</v>
      </c>
      <c r="AD116"/>
      <c r="AE116"/>
      <c r="AF116" s="1">
        <v>0.35</v>
      </c>
      <c r="AG116"/>
      <c r="AH116"/>
      <c r="AI116"/>
    </row>
    <row r="117" spans="1:35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 s="1">
        <v>0.5</v>
      </c>
      <c r="Y117"/>
      <c r="Z117"/>
      <c r="AA117"/>
      <c r="AB117"/>
      <c r="AC117"/>
      <c r="AD117"/>
      <c r="AE117"/>
      <c r="AF117" s="1" t="s">
        <v>22</v>
      </c>
      <c r="AG117"/>
      <c r="AH117"/>
      <c r="AI117"/>
    </row>
    <row r="118" spans="1:35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 s="1" t="s">
        <v>34</v>
      </c>
      <c r="Y118"/>
      <c r="Z118"/>
      <c r="AA118"/>
      <c r="AB118"/>
      <c r="AC118"/>
      <c r="AD118"/>
      <c r="AE118"/>
      <c r="AF118"/>
      <c r="AG118"/>
      <c r="AH118"/>
      <c r="AI118" s="3">
        <f>SUM(AF119,AB116,X120,T112,P110,L74,H82,D79)</f>
        <v>0</v>
      </c>
    </row>
    <row r="119" spans="1:35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 t="e">
        <f>IF(Y120=AC116,1,IF(Y120=AC124,2))</f>
        <v>#DIV/0!</v>
      </c>
      <c r="AA119"/>
      <c r="AB119"/>
      <c r="AC119"/>
      <c r="AD119"/>
      <c r="AE119"/>
      <c r="AF119" s="1">
        <f>-$A$10</f>
        <v>0</v>
      </c>
      <c r="AG119" s="3">
        <f>AI118</f>
        <v>0</v>
      </c>
      <c r="AH119"/>
      <c r="AI119"/>
    </row>
    <row r="120" spans="1:35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 s="1">
        <v>0</v>
      </c>
      <c r="Y120" s="3" t="e">
        <f>MAX(AC116,AC124)</f>
        <v>#DIV/0!</v>
      </c>
      <c r="Z120"/>
      <c r="AA120"/>
      <c r="AB120"/>
      <c r="AC120"/>
      <c r="AD120"/>
      <c r="AE120"/>
      <c r="AF120"/>
      <c r="AG120"/>
      <c r="AH120"/>
      <c r="AI120"/>
    </row>
    <row r="121" spans="1:35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 s="1" t="s">
        <v>24</v>
      </c>
      <c r="AC122"/>
      <c r="AD122"/>
      <c r="AE122"/>
      <c r="AF122"/>
      <c r="AG122"/>
      <c r="AH122"/>
      <c r="AI122"/>
    </row>
    <row r="123" spans="1:35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 s="3">
        <f>SUM(AB124,X120,T112,P110,L74,H82,D79)</f>
        <v>0</v>
      </c>
    </row>
    <row r="124" spans="1:35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1">
        <v>0</v>
      </c>
      <c r="AC124" s="3">
        <f>AI123</f>
        <v>0</v>
      </c>
      <c r="AD124"/>
      <c r="AE124"/>
      <c r="AF124"/>
      <c r="AG124"/>
      <c r="AH124"/>
      <c r="AI124"/>
    </row>
    <row r="125" spans="1:35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 s="1" t="s">
        <v>24</v>
      </c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 s="3">
        <f>SUM(T129,P110,L74,H82,D79)</f>
        <v>0</v>
      </c>
    </row>
    <row r="129" spans="1:35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 s="1">
        <v>0</v>
      </c>
      <c r="U129" s="3">
        <f>AI128</f>
        <v>0</v>
      </c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ht="12.75">
      <c r="A132"/>
      <c r="B132"/>
      <c r="C132"/>
      <c r="D132"/>
      <c r="E132"/>
      <c r="F132"/>
      <c r="G132"/>
      <c r="H132"/>
      <c r="I132"/>
      <c r="J132"/>
      <c r="K132"/>
      <c r="L132" s="1" t="s">
        <v>24</v>
      </c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 s="3">
        <f>SUM(L134,H82,D79)</f>
        <v>0</v>
      </c>
    </row>
    <row r="134" spans="1:35" ht="12.75">
      <c r="A134"/>
      <c r="B134"/>
      <c r="C134"/>
      <c r="D134"/>
      <c r="E134"/>
      <c r="F134"/>
      <c r="G134"/>
      <c r="H134"/>
      <c r="I134"/>
      <c r="J134"/>
      <c r="K134"/>
      <c r="L134" s="1">
        <v>0</v>
      </c>
      <c r="M134" s="3">
        <f>AI133</f>
        <v>0</v>
      </c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ht="12.75">
      <c r="A136"/>
      <c r="B136"/>
      <c r="C136"/>
      <c r="D136"/>
      <c r="E136"/>
      <c r="F136"/>
      <c r="G136"/>
      <c r="H136" s="1">
        <v>0.01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ht="12.75">
      <c r="A137"/>
      <c r="B137"/>
      <c r="C137"/>
      <c r="D137"/>
      <c r="E137"/>
      <c r="F137"/>
      <c r="G137"/>
      <c r="H137" s="1" t="s">
        <v>28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 s="3">
        <f>SUM(H139,D79)</f>
        <v>0</v>
      </c>
    </row>
    <row r="139" spans="1:35" ht="12.75">
      <c r="A139"/>
      <c r="B139"/>
      <c r="C139"/>
      <c r="D139"/>
      <c r="E139"/>
      <c r="F139"/>
      <c r="G139"/>
      <c r="H139" s="1">
        <v>0</v>
      </c>
      <c r="I139" s="3">
        <f>AI138</f>
        <v>0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2" ht="12.75">
      <c r="D142" s="1" t="s">
        <v>24</v>
      </c>
    </row>
    <row r="143" ht="12.75">
      <c r="AI143" s="1">
        <f>SUM(D144)</f>
        <v>0</v>
      </c>
    </row>
    <row r="144" spans="4:5" ht="12.75">
      <c r="D144" s="1">
        <v>0</v>
      </c>
      <c r="E144" s="1">
        <f>AI143</f>
        <v>0</v>
      </c>
    </row>
    <row r="1000" spans="190:204" ht="12.75">
      <c r="GH1000" s="2" t="s">
        <v>0</v>
      </c>
      <c r="GI1000" s="2" t="s">
        <v>1</v>
      </c>
      <c r="GJ1000" s="2" t="s">
        <v>2</v>
      </c>
      <c r="GK1000" s="2" t="s">
        <v>3</v>
      </c>
      <c r="GL1000" s="2" t="s">
        <v>4</v>
      </c>
      <c r="GM1000" s="2" t="s">
        <v>5</v>
      </c>
      <c r="GN1000" s="2" t="s">
        <v>6</v>
      </c>
      <c r="GO1000" s="2" t="s">
        <v>7</v>
      </c>
      <c r="GP1000" s="2" t="s">
        <v>8</v>
      </c>
      <c r="GQ1000" s="2" t="s">
        <v>9</v>
      </c>
      <c r="GR1000" s="2" t="s">
        <v>10</v>
      </c>
      <c r="GS1000" s="2" t="s">
        <v>11</v>
      </c>
      <c r="GT1000" s="2" t="s">
        <v>12</v>
      </c>
      <c r="GU1000" s="2" t="s">
        <v>13</v>
      </c>
      <c r="GV1000" s="2" t="s">
        <v>14</v>
      </c>
    </row>
    <row r="1001" spans="189:204" ht="12.75">
      <c r="GG1001" s="2">
        <v>0</v>
      </c>
      <c r="GH1001" s="2">
        <v>0</v>
      </c>
      <c r="GI1001" s="2" t="s">
        <v>15</v>
      </c>
      <c r="GJ1001" s="2">
        <v>0</v>
      </c>
      <c r="GK1001" s="2">
        <v>0</v>
      </c>
      <c r="GL1001" s="2">
        <v>0</v>
      </c>
      <c r="GM1001" s="2" t="s">
        <v>16</v>
      </c>
      <c r="GN1001" s="2">
        <v>3</v>
      </c>
      <c r="GO1001" s="2">
        <v>1</v>
      </c>
      <c r="GP1001" s="2">
        <v>2</v>
      </c>
      <c r="GQ1001" s="2">
        <v>3</v>
      </c>
      <c r="GR1001" s="2">
        <v>0</v>
      </c>
      <c r="GS1001" s="2">
        <v>0</v>
      </c>
      <c r="GT1001" s="2">
        <v>74</v>
      </c>
      <c r="GU1001" s="2">
        <v>1</v>
      </c>
      <c r="GV1001" s="2" t="b">
        <v>1</v>
      </c>
    </row>
    <row r="1002" spans="189:204" ht="12.75">
      <c r="GG1002" s="2">
        <v>0</v>
      </c>
      <c r="GH1002" s="2">
        <v>1</v>
      </c>
      <c r="GK1002" s="2">
        <v>0</v>
      </c>
      <c r="GL1002" s="2">
        <v>0</v>
      </c>
      <c r="GM1002" s="2" t="s">
        <v>20</v>
      </c>
      <c r="GN1002" s="2">
        <v>3</v>
      </c>
      <c r="GO1002" s="2">
        <v>4</v>
      </c>
      <c r="GP1002" s="2">
        <v>5</v>
      </c>
      <c r="GQ1002" s="2">
        <v>48</v>
      </c>
      <c r="GR1002" s="2">
        <v>0</v>
      </c>
      <c r="GS1002" s="2">
        <v>0</v>
      </c>
      <c r="GT1002" s="2">
        <v>7</v>
      </c>
      <c r="GU1002" s="2">
        <v>5</v>
      </c>
      <c r="GV1002" s="2" t="b">
        <v>1</v>
      </c>
    </row>
    <row r="1003" spans="189:204" ht="12.75">
      <c r="GG1003" s="2">
        <v>0</v>
      </c>
      <c r="GH1003" s="2">
        <v>2</v>
      </c>
      <c r="GK1003" s="2">
        <v>0</v>
      </c>
      <c r="GL1003" s="2">
        <v>0</v>
      </c>
      <c r="GM1003" s="2" t="s">
        <v>20</v>
      </c>
      <c r="GN1003" s="2">
        <v>4</v>
      </c>
      <c r="GO1003" s="2">
        <v>6</v>
      </c>
      <c r="GP1003" s="2">
        <v>7</v>
      </c>
      <c r="GQ1003" s="2">
        <v>8</v>
      </c>
      <c r="GR1003" s="2">
        <v>9</v>
      </c>
      <c r="GS1003" s="2">
        <v>0</v>
      </c>
      <c r="GT1003" s="2">
        <v>77</v>
      </c>
      <c r="GU1003" s="2">
        <v>5</v>
      </c>
      <c r="GV1003" s="2" t="b">
        <v>1</v>
      </c>
    </row>
    <row r="1004" spans="189:204" ht="12.75">
      <c r="GG1004" s="2">
        <v>0</v>
      </c>
      <c r="GH1004" s="2">
        <v>3</v>
      </c>
      <c r="GK1004" s="2">
        <v>0</v>
      </c>
      <c r="GL1004" s="2">
        <v>0</v>
      </c>
      <c r="GM1004" s="2" t="s">
        <v>17</v>
      </c>
      <c r="GN1004" s="2">
        <v>0</v>
      </c>
      <c r="GO1004" s="2">
        <v>0</v>
      </c>
      <c r="GP1004" s="2">
        <v>0</v>
      </c>
      <c r="GQ1004" s="2">
        <v>0</v>
      </c>
      <c r="GR1004" s="2">
        <v>0</v>
      </c>
      <c r="GS1004" s="2">
        <v>0</v>
      </c>
      <c r="GT1004" s="2">
        <v>142</v>
      </c>
      <c r="GU1004" s="2">
        <v>5</v>
      </c>
      <c r="GV1004" s="2" t="b">
        <v>1</v>
      </c>
    </row>
    <row r="1005" spans="189:204" ht="12.75">
      <c r="GG1005" s="2">
        <v>0</v>
      </c>
      <c r="GH1005" s="2">
        <v>4</v>
      </c>
      <c r="GL1005" s="2">
        <v>1</v>
      </c>
      <c r="GM1005" s="2" t="s">
        <v>17</v>
      </c>
      <c r="GN1005" s="2">
        <v>0</v>
      </c>
      <c r="GO1005" s="2">
        <v>0</v>
      </c>
      <c r="GP1005" s="2">
        <v>0</v>
      </c>
      <c r="GQ1005" s="2">
        <v>0</v>
      </c>
      <c r="GR1005" s="2">
        <v>0</v>
      </c>
      <c r="GS1005" s="2">
        <v>0</v>
      </c>
      <c r="GT1005" s="2">
        <v>2</v>
      </c>
      <c r="GU1005" s="2">
        <v>9</v>
      </c>
      <c r="GV1005" s="2" t="b">
        <v>1</v>
      </c>
    </row>
    <row r="1006" spans="189:204" ht="12.75">
      <c r="GG1006" s="2">
        <v>0</v>
      </c>
      <c r="GH1006" s="2">
        <v>5</v>
      </c>
      <c r="GL1006" s="2">
        <v>1</v>
      </c>
      <c r="GM1006" s="2" t="s">
        <v>17</v>
      </c>
      <c r="GN1006" s="2">
        <v>0</v>
      </c>
      <c r="GO1006" s="2">
        <v>0</v>
      </c>
      <c r="GP1006" s="2">
        <v>0</v>
      </c>
      <c r="GQ1006" s="2">
        <v>0</v>
      </c>
      <c r="GR1006" s="2">
        <v>0</v>
      </c>
      <c r="GS1006" s="2">
        <v>0</v>
      </c>
      <c r="GT1006" s="2">
        <v>7</v>
      </c>
      <c r="GU1006" s="2">
        <v>9</v>
      </c>
      <c r="GV1006" s="2" t="b">
        <v>1</v>
      </c>
    </row>
    <row r="1007" spans="189:204" ht="12.75">
      <c r="GG1007" s="2">
        <v>0</v>
      </c>
      <c r="GH1007" s="2">
        <v>6</v>
      </c>
      <c r="GL1007" s="2">
        <v>2</v>
      </c>
      <c r="GM1007" s="2" t="s">
        <v>17</v>
      </c>
      <c r="GN1007" s="2">
        <v>0</v>
      </c>
      <c r="GO1007" s="2">
        <v>0</v>
      </c>
      <c r="GP1007" s="2">
        <v>0</v>
      </c>
      <c r="GQ1007" s="2">
        <v>0</v>
      </c>
      <c r="GR1007" s="2">
        <v>0</v>
      </c>
      <c r="GS1007" s="2">
        <v>0</v>
      </c>
      <c r="GT1007" s="2">
        <v>17</v>
      </c>
      <c r="GU1007" s="2">
        <v>9</v>
      </c>
      <c r="GV1007" s="2" t="b">
        <v>1</v>
      </c>
    </row>
    <row r="1008" spans="189:204" ht="12.75">
      <c r="GG1008" s="2">
        <v>0</v>
      </c>
      <c r="GH1008" s="2">
        <v>7</v>
      </c>
      <c r="GL1008" s="2">
        <v>2</v>
      </c>
      <c r="GM1008" s="2" t="s">
        <v>17</v>
      </c>
      <c r="GN1008" s="2">
        <v>0</v>
      </c>
      <c r="GO1008" s="2">
        <v>0</v>
      </c>
      <c r="GP1008" s="2">
        <v>0</v>
      </c>
      <c r="GQ1008" s="2">
        <v>0</v>
      </c>
      <c r="GR1008" s="2">
        <v>0</v>
      </c>
      <c r="GS1008" s="2">
        <v>0</v>
      </c>
      <c r="GT1008" s="2">
        <v>22</v>
      </c>
      <c r="GU1008" s="2">
        <v>9</v>
      </c>
      <c r="GV1008" s="2" t="b">
        <v>1</v>
      </c>
    </row>
    <row r="1009" spans="189:204" ht="12.75">
      <c r="GG1009" s="2">
        <v>0</v>
      </c>
      <c r="GH1009" s="2">
        <v>8</v>
      </c>
      <c r="GL1009" s="2">
        <v>2</v>
      </c>
      <c r="GM1009" s="2" t="s">
        <v>16</v>
      </c>
      <c r="GN1009" s="2">
        <v>3</v>
      </c>
      <c r="GO1009" s="2">
        <v>11</v>
      </c>
      <c r="GP1009" s="2">
        <v>10</v>
      </c>
      <c r="GQ1009" s="2">
        <v>12</v>
      </c>
      <c r="GR1009" s="2">
        <v>0</v>
      </c>
      <c r="GS1009" s="2">
        <v>0</v>
      </c>
      <c r="GT1009" s="2">
        <v>80</v>
      </c>
      <c r="GU1009" s="2">
        <v>9</v>
      </c>
      <c r="GV1009" s="2" t="b">
        <v>1</v>
      </c>
    </row>
    <row r="1010" spans="189:204" ht="12.75">
      <c r="GG1010" s="2">
        <v>0</v>
      </c>
      <c r="GH1010" s="2">
        <v>9</v>
      </c>
      <c r="GL1010" s="2">
        <v>2</v>
      </c>
      <c r="GM1010" s="2" t="s">
        <v>17</v>
      </c>
      <c r="GN1010" s="2">
        <v>0</v>
      </c>
      <c r="GO1010" s="2">
        <v>0</v>
      </c>
      <c r="GP1010" s="2">
        <v>0</v>
      </c>
      <c r="GQ1010" s="2">
        <v>0</v>
      </c>
      <c r="GR1010" s="2">
        <v>0</v>
      </c>
      <c r="GS1010" s="2">
        <v>0</v>
      </c>
      <c r="GT1010" s="2">
        <v>137</v>
      </c>
      <c r="GU1010" s="2">
        <v>9</v>
      </c>
      <c r="GV1010" s="2" t="b">
        <v>1</v>
      </c>
    </row>
    <row r="1011" spans="189:204" ht="12.75">
      <c r="GG1011" s="2">
        <v>0</v>
      </c>
      <c r="GH1011" s="2">
        <v>10</v>
      </c>
      <c r="GK1011" s="2">
        <v>0</v>
      </c>
      <c r="GL1011" s="2">
        <v>8</v>
      </c>
      <c r="GM1011" s="2" t="s">
        <v>20</v>
      </c>
      <c r="GN1011" s="2">
        <v>3</v>
      </c>
      <c r="GO1011" s="2">
        <v>15</v>
      </c>
      <c r="GP1011" s="2">
        <v>16</v>
      </c>
      <c r="GQ1011" s="2">
        <v>17</v>
      </c>
      <c r="GR1011" s="2">
        <v>0</v>
      </c>
      <c r="GS1011" s="2">
        <v>0</v>
      </c>
      <c r="GT1011" s="2">
        <v>72</v>
      </c>
      <c r="GU1011" s="2">
        <v>13</v>
      </c>
      <c r="GV1011" s="2" t="b">
        <v>1</v>
      </c>
    </row>
    <row r="1012" spans="189:204" ht="12.75">
      <c r="GG1012" s="2">
        <v>0</v>
      </c>
      <c r="GH1012" s="2">
        <v>11</v>
      </c>
      <c r="GK1012" s="2">
        <v>0</v>
      </c>
      <c r="GL1012" s="2">
        <v>8</v>
      </c>
      <c r="GM1012" s="2" t="s">
        <v>20</v>
      </c>
      <c r="GN1012" s="2">
        <v>2</v>
      </c>
      <c r="GO1012" s="2">
        <v>13</v>
      </c>
      <c r="GP1012" s="2">
        <v>14</v>
      </c>
      <c r="GQ1012" s="2">
        <v>0</v>
      </c>
      <c r="GR1012" s="2">
        <v>0</v>
      </c>
      <c r="GS1012" s="2">
        <v>0</v>
      </c>
      <c r="GT1012" s="2">
        <v>29</v>
      </c>
      <c r="GU1012" s="2">
        <v>13</v>
      </c>
      <c r="GV1012" s="2" t="b">
        <v>1</v>
      </c>
    </row>
    <row r="1013" spans="189:204" ht="12.75">
      <c r="GG1013" s="2">
        <v>0</v>
      </c>
      <c r="GH1013" s="2">
        <v>12</v>
      </c>
      <c r="GK1013" s="2">
        <v>0</v>
      </c>
      <c r="GL1013" s="2">
        <v>8</v>
      </c>
      <c r="GM1013" s="2" t="s">
        <v>17</v>
      </c>
      <c r="GN1013" s="2">
        <v>0</v>
      </c>
      <c r="GO1013" s="2">
        <v>0</v>
      </c>
      <c r="GP1013" s="2">
        <v>0</v>
      </c>
      <c r="GQ1013" s="2">
        <v>0</v>
      </c>
      <c r="GR1013" s="2">
        <v>0</v>
      </c>
      <c r="GS1013" s="2">
        <v>0</v>
      </c>
      <c r="GT1013" s="2">
        <v>132</v>
      </c>
      <c r="GU1013" s="2">
        <v>13</v>
      </c>
      <c r="GV1013" s="2" t="b">
        <v>1</v>
      </c>
    </row>
    <row r="1014" spans="189:204" ht="12.75">
      <c r="GG1014" s="2">
        <v>0</v>
      </c>
      <c r="GH1014" s="2">
        <v>13</v>
      </c>
      <c r="GL1014" s="2">
        <v>11</v>
      </c>
      <c r="GM1014" s="2" t="s">
        <v>17</v>
      </c>
      <c r="GN1014" s="2">
        <v>0</v>
      </c>
      <c r="GO1014" s="2">
        <v>0</v>
      </c>
      <c r="GP1014" s="2">
        <v>0</v>
      </c>
      <c r="GQ1014" s="2">
        <v>0</v>
      </c>
      <c r="GR1014" s="2">
        <v>0</v>
      </c>
      <c r="GS1014" s="2">
        <v>0</v>
      </c>
      <c r="GT1014" s="2">
        <v>27</v>
      </c>
      <c r="GU1014" s="2">
        <v>17</v>
      </c>
      <c r="GV1014" s="2" t="b">
        <v>1</v>
      </c>
    </row>
    <row r="1015" spans="189:204" ht="12.75">
      <c r="GG1015" s="2">
        <v>0</v>
      </c>
      <c r="GH1015" s="2">
        <v>14</v>
      </c>
      <c r="GL1015" s="2">
        <v>11</v>
      </c>
      <c r="GM1015" s="2" t="s">
        <v>17</v>
      </c>
      <c r="GN1015" s="2">
        <v>0</v>
      </c>
      <c r="GO1015" s="2">
        <v>0</v>
      </c>
      <c r="GP1015" s="2">
        <v>0</v>
      </c>
      <c r="GQ1015" s="2">
        <v>0</v>
      </c>
      <c r="GR1015" s="2">
        <v>0</v>
      </c>
      <c r="GS1015" s="2">
        <v>0</v>
      </c>
      <c r="GT1015" s="2">
        <v>32</v>
      </c>
      <c r="GU1015" s="2">
        <v>17</v>
      </c>
      <c r="GV1015" s="2" t="b">
        <v>1</v>
      </c>
    </row>
    <row r="1016" spans="189:204" ht="12.75">
      <c r="GG1016" s="2">
        <v>0</v>
      </c>
      <c r="GH1016" s="2">
        <v>15</v>
      </c>
      <c r="GL1016" s="2">
        <v>10</v>
      </c>
      <c r="GM1016" s="2" t="s">
        <v>17</v>
      </c>
      <c r="GN1016" s="2">
        <v>0</v>
      </c>
      <c r="GO1016" s="2">
        <v>0</v>
      </c>
      <c r="GP1016" s="2">
        <v>0</v>
      </c>
      <c r="GQ1016" s="2">
        <v>0</v>
      </c>
      <c r="GR1016" s="2">
        <v>0</v>
      </c>
      <c r="GS1016" s="2">
        <v>0</v>
      </c>
      <c r="GT1016" s="2">
        <v>37</v>
      </c>
      <c r="GU1016" s="2">
        <v>17</v>
      </c>
      <c r="GV1016" s="2" t="b">
        <v>1</v>
      </c>
    </row>
    <row r="1017" spans="189:204" ht="12.75">
      <c r="GG1017" s="2">
        <v>17</v>
      </c>
      <c r="GH1017" s="2">
        <v>16</v>
      </c>
      <c r="GL1017" s="2">
        <v>10</v>
      </c>
      <c r="GM1017" s="2" t="s">
        <v>16</v>
      </c>
      <c r="GN1017" s="2">
        <v>3</v>
      </c>
      <c r="GO1017" s="2">
        <v>18</v>
      </c>
      <c r="GP1017" s="2">
        <v>19</v>
      </c>
      <c r="GQ1017" s="2">
        <v>20</v>
      </c>
      <c r="GR1017" s="2">
        <v>0</v>
      </c>
      <c r="GS1017" s="2">
        <v>0</v>
      </c>
      <c r="GT1017" s="2">
        <v>63</v>
      </c>
      <c r="GU1017" s="2">
        <v>17</v>
      </c>
      <c r="GV1017" s="2" t="b">
        <v>1</v>
      </c>
    </row>
    <row r="1018" spans="189:204" ht="12.75">
      <c r="GG1018" s="2">
        <v>0</v>
      </c>
      <c r="GH1018" s="2">
        <v>17</v>
      </c>
      <c r="GL1018" s="2">
        <v>10</v>
      </c>
      <c r="GM1018" s="2" t="s">
        <v>16</v>
      </c>
      <c r="GN1018" s="2">
        <v>3</v>
      </c>
      <c r="GO1018" s="2">
        <v>33</v>
      </c>
      <c r="GP1018" s="2">
        <v>34</v>
      </c>
      <c r="GQ1018" s="2">
        <v>35</v>
      </c>
      <c r="GR1018" s="2">
        <v>0</v>
      </c>
      <c r="GS1018" s="2">
        <v>0</v>
      </c>
      <c r="GT1018" s="2">
        <v>108</v>
      </c>
      <c r="GU1018" s="2">
        <v>17</v>
      </c>
      <c r="GV1018" s="2" t="b">
        <v>1</v>
      </c>
    </row>
    <row r="1019" spans="189:204" ht="12.75">
      <c r="GG1019" s="2">
        <v>33</v>
      </c>
      <c r="GH1019" s="2">
        <v>18</v>
      </c>
      <c r="GK1019" s="2">
        <v>0</v>
      </c>
      <c r="GL1019" s="2">
        <v>16</v>
      </c>
      <c r="GM1019" s="2" t="s">
        <v>20</v>
      </c>
      <c r="GN1019" s="2">
        <v>2</v>
      </c>
      <c r="GO1019" s="2">
        <v>21</v>
      </c>
      <c r="GP1019" s="2">
        <v>22</v>
      </c>
      <c r="GQ1019" s="2">
        <v>0</v>
      </c>
      <c r="GR1019" s="2">
        <v>0</v>
      </c>
      <c r="GS1019" s="2">
        <v>0</v>
      </c>
      <c r="GT1019" s="2">
        <v>44</v>
      </c>
      <c r="GU1019" s="2">
        <v>21</v>
      </c>
      <c r="GV1019" s="2" t="b">
        <v>1</v>
      </c>
    </row>
    <row r="1020" spans="189:204" ht="12.75">
      <c r="GG1020" s="2">
        <v>34</v>
      </c>
      <c r="GH1020" s="2">
        <v>19</v>
      </c>
      <c r="GK1020" s="2">
        <v>0</v>
      </c>
      <c r="GL1020" s="2">
        <v>16</v>
      </c>
      <c r="GM1020" s="2" t="s">
        <v>20</v>
      </c>
      <c r="GN1020" s="2">
        <v>2</v>
      </c>
      <c r="GO1020" s="2">
        <v>23</v>
      </c>
      <c r="GP1020" s="2">
        <v>24</v>
      </c>
      <c r="GQ1020" s="2">
        <v>0</v>
      </c>
      <c r="GR1020" s="2">
        <v>0</v>
      </c>
      <c r="GS1020" s="2">
        <v>0</v>
      </c>
      <c r="GT1020" s="2">
        <v>65</v>
      </c>
      <c r="GU1020" s="2">
        <v>21</v>
      </c>
      <c r="GV1020" s="2" t="b">
        <v>1</v>
      </c>
    </row>
    <row r="1021" spans="189:204" ht="12.75">
      <c r="GG1021" s="2">
        <v>35</v>
      </c>
      <c r="GH1021" s="2">
        <v>20</v>
      </c>
      <c r="GK1021" s="2">
        <v>0</v>
      </c>
      <c r="GL1021" s="2">
        <v>16</v>
      </c>
      <c r="GM1021" s="2" t="s">
        <v>17</v>
      </c>
      <c r="GN1021" s="2">
        <v>0</v>
      </c>
      <c r="GO1021" s="2">
        <v>0</v>
      </c>
      <c r="GP1021" s="2">
        <v>0</v>
      </c>
      <c r="GQ1021" s="2">
        <v>0</v>
      </c>
      <c r="GR1021" s="2">
        <v>0</v>
      </c>
      <c r="GS1021" s="2">
        <v>0</v>
      </c>
      <c r="GT1021" s="2">
        <v>82</v>
      </c>
      <c r="GU1021" s="2">
        <v>21</v>
      </c>
      <c r="GV1021" s="2" t="b">
        <v>1</v>
      </c>
    </row>
    <row r="1022" spans="189:204" ht="12.75">
      <c r="GG1022" s="2">
        <v>36</v>
      </c>
      <c r="GH1022" s="2">
        <v>21</v>
      </c>
      <c r="GL1022" s="2">
        <v>18</v>
      </c>
      <c r="GM1022" s="2" t="s">
        <v>17</v>
      </c>
      <c r="GN1022" s="2">
        <v>0</v>
      </c>
      <c r="GO1022" s="2">
        <v>0</v>
      </c>
      <c r="GP1022" s="2">
        <v>0</v>
      </c>
      <c r="GQ1022" s="2">
        <v>0</v>
      </c>
      <c r="GR1022" s="2">
        <v>0</v>
      </c>
      <c r="GS1022" s="2">
        <v>0</v>
      </c>
      <c r="GT1022" s="2">
        <v>42</v>
      </c>
      <c r="GU1022" s="2">
        <v>25</v>
      </c>
      <c r="GV1022" s="2" t="b">
        <v>1</v>
      </c>
    </row>
    <row r="1023" spans="189:204" ht="12.75">
      <c r="GG1023" s="2">
        <v>37</v>
      </c>
      <c r="GH1023" s="2">
        <v>22</v>
      </c>
      <c r="GL1023" s="2">
        <v>18</v>
      </c>
      <c r="GM1023" s="2" t="s">
        <v>17</v>
      </c>
      <c r="GN1023" s="2">
        <v>0</v>
      </c>
      <c r="GO1023" s="2">
        <v>0</v>
      </c>
      <c r="GP1023" s="2">
        <v>0</v>
      </c>
      <c r="GQ1023" s="2">
        <v>0</v>
      </c>
      <c r="GR1023" s="2">
        <v>0</v>
      </c>
      <c r="GS1023" s="2">
        <v>0</v>
      </c>
      <c r="GT1023" s="2">
        <v>47</v>
      </c>
      <c r="GU1023" s="2">
        <v>25</v>
      </c>
      <c r="GV1023" s="2" t="b">
        <v>1</v>
      </c>
    </row>
    <row r="1024" spans="189:204" ht="12.75">
      <c r="GG1024" s="2">
        <v>38</v>
      </c>
      <c r="GH1024" s="2">
        <v>23</v>
      </c>
      <c r="GL1024" s="2">
        <v>19</v>
      </c>
      <c r="GM1024" s="2" t="s">
        <v>16</v>
      </c>
      <c r="GN1024" s="2">
        <v>2</v>
      </c>
      <c r="GO1024" s="2">
        <v>25</v>
      </c>
      <c r="GP1024" s="2">
        <v>26</v>
      </c>
      <c r="GQ1024" s="2">
        <v>0</v>
      </c>
      <c r="GR1024" s="2">
        <v>0</v>
      </c>
      <c r="GS1024" s="2">
        <v>0</v>
      </c>
      <c r="GT1024" s="2">
        <v>58</v>
      </c>
      <c r="GU1024" s="2">
        <v>25</v>
      </c>
      <c r="GV1024" s="2" t="b">
        <v>1</v>
      </c>
    </row>
    <row r="1025" spans="189:204" ht="12.75">
      <c r="GG1025" s="2">
        <v>39</v>
      </c>
      <c r="GH1025" s="2">
        <v>24</v>
      </c>
      <c r="GL1025" s="2">
        <v>19</v>
      </c>
      <c r="GM1025" s="2" t="s">
        <v>16</v>
      </c>
      <c r="GN1025" s="2">
        <v>2</v>
      </c>
      <c r="GO1025" s="2">
        <v>29</v>
      </c>
      <c r="GP1025" s="2">
        <v>30</v>
      </c>
      <c r="GQ1025" s="2">
        <v>0</v>
      </c>
      <c r="GR1025" s="2">
        <v>0</v>
      </c>
      <c r="GS1025" s="2">
        <v>0</v>
      </c>
      <c r="GT1025" s="2">
        <v>73</v>
      </c>
      <c r="GU1025" s="2">
        <v>25</v>
      </c>
      <c r="GV1025" s="2" t="b">
        <v>1</v>
      </c>
    </row>
    <row r="1026" spans="189:204" ht="12.75">
      <c r="GG1026" s="2">
        <v>40</v>
      </c>
      <c r="GH1026" s="2">
        <v>25</v>
      </c>
      <c r="GK1026" s="2">
        <v>0</v>
      </c>
      <c r="GL1026" s="2">
        <v>23</v>
      </c>
      <c r="GM1026" s="2" t="s">
        <v>20</v>
      </c>
      <c r="GN1026" s="2">
        <v>2</v>
      </c>
      <c r="GO1026" s="2">
        <v>27</v>
      </c>
      <c r="GP1026" s="2">
        <v>28</v>
      </c>
      <c r="GQ1026" s="2">
        <v>0</v>
      </c>
      <c r="GR1026" s="2">
        <v>0</v>
      </c>
      <c r="GS1026" s="2">
        <v>0</v>
      </c>
      <c r="GT1026" s="2">
        <v>54</v>
      </c>
      <c r="GU1026" s="2">
        <v>29</v>
      </c>
      <c r="GV1026" s="2" t="b">
        <v>1</v>
      </c>
    </row>
    <row r="1027" spans="189:204" ht="12.75">
      <c r="GG1027" s="2">
        <v>41</v>
      </c>
      <c r="GH1027" s="2">
        <v>26</v>
      </c>
      <c r="GK1027" s="2">
        <v>0</v>
      </c>
      <c r="GL1027" s="2">
        <v>23</v>
      </c>
      <c r="GM1027" s="2" t="s">
        <v>17</v>
      </c>
      <c r="GN1027" s="2">
        <v>0</v>
      </c>
      <c r="GO1027" s="2">
        <v>0</v>
      </c>
      <c r="GP1027" s="2">
        <v>0</v>
      </c>
      <c r="GQ1027" s="2">
        <v>0</v>
      </c>
      <c r="GR1027" s="2">
        <v>0</v>
      </c>
      <c r="GS1027" s="2">
        <v>0</v>
      </c>
      <c r="GT1027" s="2">
        <v>62</v>
      </c>
      <c r="GU1027" s="2">
        <v>29</v>
      </c>
      <c r="GV1027" s="2" t="b">
        <v>1</v>
      </c>
    </row>
    <row r="1028" spans="189:204" ht="12.75">
      <c r="GG1028" s="2">
        <v>42</v>
      </c>
      <c r="GH1028" s="2">
        <v>27</v>
      </c>
      <c r="GL1028" s="2">
        <v>25</v>
      </c>
      <c r="GM1028" s="2" t="s">
        <v>17</v>
      </c>
      <c r="GN1028" s="2">
        <v>0</v>
      </c>
      <c r="GO1028" s="2">
        <v>0</v>
      </c>
      <c r="GP1028" s="2">
        <v>0</v>
      </c>
      <c r="GQ1028" s="2">
        <v>0</v>
      </c>
      <c r="GR1028" s="2">
        <v>0</v>
      </c>
      <c r="GS1028" s="2">
        <v>0</v>
      </c>
      <c r="GT1028" s="2">
        <v>52</v>
      </c>
      <c r="GU1028" s="2">
        <v>33</v>
      </c>
      <c r="GV1028" s="2" t="b">
        <v>1</v>
      </c>
    </row>
    <row r="1029" spans="189:204" ht="12.75">
      <c r="GG1029" s="2">
        <v>43</v>
      </c>
      <c r="GH1029" s="2">
        <v>28</v>
      </c>
      <c r="GL1029" s="2">
        <v>25</v>
      </c>
      <c r="GM1029" s="2" t="s">
        <v>17</v>
      </c>
      <c r="GN1029" s="2">
        <v>0</v>
      </c>
      <c r="GO1029" s="2">
        <v>0</v>
      </c>
      <c r="GP1029" s="2">
        <v>0</v>
      </c>
      <c r="GQ1029" s="2">
        <v>0</v>
      </c>
      <c r="GR1029" s="2">
        <v>0</v>
      </c>
      <c r="GS1029" s="2">
        <v>0</v>
      </c>
      <c r="GT1029" s="2">
        <v>57</v>
      </c>
      <c r="GU1029" s="2">
        <v>33</v>
      </c>
      <c r="GV1029" s="2" t="b">
        <v>1</v>
      </c>
    </row>
    <row r="1030" spans="189:204" ht="12.75">
      <c r="GG1030" s="2">
        <v>44</v>
      </c>
      <c r="GH1030" s="2">
        <v>29</v>
      </c>
      <c r="GK1030" s="2">
        <v>0</v>
      </c>
      <c r="GL1030" s="2">
        <v>24</v>
      </c>
      <c r="GM1030" s="2" t="s">
        <v>20</v>
      </c>
      <c r="GN1030" s="2">
        <v>2</v>
      </c>
      <c r="GO1030" s="2">
        <v>31</v>
      </c>
      <c r="GP1030" s="2">
        <v>32</v>
      </c>
      <c r="GQ1030" s="2">
        <v>0</v>
      </c>
      <c r="GR1030" s="2">
        <v>0</v>
      </c>
      <c r="GS1030" s="2">
        <v>0</v>
      </c>
      <c r="GT1030" s="2">
        <v>69</v>
      </c>
      <c r="GU1030" s="2">
        <v>29</v>
      </c>
      <c r="GV1030" s="2" t="b">
        <v>1</v>
      </c>
    </row>
    <row r="1031" spans="189:204" ht="12.75">
      <c r="GG1031" s="2">
        <v>45</v>
      </c>
      <c r="GH1031" s="2">
        <v>30</v>
      </c>
      <c r="GK1031" s="2">
        <v>0</v>
      </c>
      <c r="GL1031" s="2">
        <v>24</v>
      </c>
      <c r="GM1031" s="2" t="s">
        <v>17</v>
      </c>
      <c r="GN1031" s="2">
        <v>0</v>
      </c>
      <c r="GO1031" s="2">
        <v>0</v>
      </c>
      <c r="GP1031" s="2">
        <v>0</v>
      </c>
      <c r="GQ1031" s="2">
        <v>0</v>
      </c>
      <c r="GR1031" s="2">
        <v>0</v>
      </c>
      <c r="GS1031" s="2">
        <v>0</v>
      </c>
      <c r="GT1031" s="2">
        <v>77</v>
      </c>
      <c r="GU1031" s="2">
        <v>29</v>
      </c>
      <c r="GV1031" s="2" t="b">
        <v>1</v>
      </c>
    </row>
    <row r="1032" spans="189:204" ht="12.75">
      <c r="GG1032" s="2">
        <v>46</v>
      </c>
      <c r="GH1032" s="2">
        <v>31</v>
      </c>
      <c r="GL1032" s="2">
        <v>29</v>
      </c>
      <c r="GM1032" s="2" t="s">
        <v>17</v>
      </c>
      <c r="GN1032" s="2">
        <v>0</v>
      </c>
      <c r="GO1032" s="2">
        <v>0</v>
      </c>
      <c r="GP1032" s="2">
        <v>0</v>
      </c>
      <c r="GQ1032" s="2">
        <v>0</v>
      </c>
      <c r="GR1032" s="2">
        <v>0</v>
      </c>
      <c r="GS1032" s="2">
        <v>0</v>
      </c>
      <c r="GT1032" s="2">
        <v>67</v>
      </c>
      <c r="GU1032" s="2">
        <v>33</v>
      </c>
      <c r="GV1032" s="2" t="b">
        <v>1</v>
      </c>
    </row>
    <row r="1033" spans="189:204" ht="12.75">
      <c r="GG1033" s="2">
        <v>47</v>
      </c>
      <c r="GH1033" s="2">
        <v>32</v>
      </c>
      <c r="GL1033" s="2">
        <v>29</v>
      </c>
      <c r="GM1033" s="2" t="s">
        <v>17</v>
      </c>
      <c r="GN1033" s="2">
        <v>0</v>
      </c>
      <c r="GO1033" s="2">
        <v>0</v>
      </c>
      <c r="GP1033" s="2">
        <v>0</v>
      </c>
      <c r="GQ1033" s="2">
        <v>0</v>
      </c>
      <c r="GR1033" s="2">
        <v>0</v>
      </c>
      <c r="GS1033" s="2">
        <v>0</v>
      </c>
      <c r="GT1033" s="2">
        <v>72</v>
      </c>
      <c r="GU1033" s="2">
        <v>33</v>
      </c>
      <c r="GV1033" s="2" t="b">
        <v>1</v>
      </c>
    </row>
    <row r="1034" spans="190:204" ht="12.75">
      <c r="GH1034" s="2">
        <v>33</v>
      </c>
      <c r="GK1034" s="2">
        <v>0</v>
      </c>
      <c r="GL1034" s="2">
        <v>17</v>
      </c>
      <c r="GM1034" s="2" t="s">
        <v>20</v>
      </c>
      <c r="GN1034" s="2">
        <v>2</v>
      </c>
      <c r="GO1034" s="2">
        <v>36</v>
      </c>
      <c r="GP1034" s="2">
        <v>37</v>
      </c>
      <c r="GQ1034" s="2">
        <v>0</v>
      </c>
      <c r="GR1034" s="2">
        <v>0</v>
      </c>
      <c r="GS1034" s="2">
        <v>0</v>
      </c>
      <c r="GT1034" s="2">
        <v>89</v>
      </c>
      <c r="GU1034" s="2">
        <v>21</v>
      </c>
      <c r="GV1034" s="2" t="b">
        <v>1</v>
      </c>
    </row>
    <row r="1035" spans="190:204" ht="12.75">
      <c r="GH1035" s="2">
        <v>34</v>
      </c>
      <c r="GK1035" s="2">
        <v>0</v>
      </c>
      <c r="GL1035" s="2">
        <v>17</v>
      </c>
      <c r="GM1035" s="2" t="s">
        <v>20</v>
      </c>
      <c r="GN1035" s="2">
        <v>2</v>
      </c>
      <c r="GO1035" s="2">
        <v>38</v>
      </c>
      <c r="GP1035" s="2">
        <v>39</v>
      </c>
      <c r="GQ1035" s="2">
        <v>0</v>
      </c>
      <c r="GR1035" s="2">
        <v>0</v>
      </c>
      <c r="GS1035" s="2">
        <v>0</v>
      </c>
      <c r="GT1035" s="2">
        <v>110</v>
      </c>
      <c r="GU1035" s="2">
        <v>21</v>
      </c>
      <c r="GV1035" s="2" t="b">
        <v>1</v>
      </c>
    </row>
    <row r="1036" spans="190:204" ht="12.75">
      <c r="GH1036" s="2">
        <v>35</v>
      </c>
      <c r="GK1036" s="2">
        <v>0</v>
      </c>
      <c r="GL1036" s="2">
        <v>17</v>
      </c>
      <c r="GM1036" s="2" t="s">
        <v>17</v>
      </c>
      <c r="GN1036" s="2">
        <v>0</v>
      </c>
      <c r="GO1036" s="2">
        <v>0</v>
      </c>
      <c r="GP1036" s="2">
        <v>0</v>
      </c>
      <c r="GQ1036" s="2">
        <v>0</v>
      </c>
      <c r="GR1036" s="2">
        <v>0</v>
      </c>
      <c r="GS1036" s="2">
        <v>0</v>
      </c>
      <c r="GT1036" s="2">
        <v>127</v>
      </c>
      <c r="GU1036" s="2">
        <v>21</v>
      </c>
      <c r="GV1036" s="2" t="b">
        <v>1</v>
      </c>
    </row>
    <row r="1037" spans="190:204" ht="12.75">
      <c r="GH1037" s="2">
        <v>36</v>
      </c>
      <c r="GL1037" s="2">
        <v>33</v>
      </c>
      <c r="GM1037" s="2" t="s">
        <v>17</v>
      </c>
      <c r="GN1037" s="2">
        <v>0</v>
      </c>
      <c r="GO1037" s="2">
        <v>0</v>
      </c>
      <c r="GP1037" s="2">
        <v>0</v>
      </c>
      <c r="GQ1037" s="2">
        <v>0</v>
      </c>
      <c r="GR1037" s="2">
        <v>0</v>
      </c>
      <c r="GS1037" s="2">
        <v>0</v>
      </c>
      <c r="GT1037" s="2">
        <v>87</v>
      </c>
      <c r="GU1037" s="2">
        <v>25</v>
      </c>
      <c r="GV1037" s="2" t="b">
        <v>1</v>
      </c>
    </row>
    <row r="1038" spans="190:204" ht="12.75">
      <c r="GH1038" s="2">
        <v>37</v>
      </c>
      <c r="GL1038" s="2">
        <v>33</v>
      </c>
      <c r="GM1038" s="2" t="s">
        <v>17</v>
      </c>
      <c r="GN1038" s="2">
        <v>0</v>
      </c>
      <c r="GO1038" s="2">
        <v>0</v>
      </c>
      <c r="GP1038" s="2">
        <v>0</v>
      </c>
      <c r="GQ1038" s="2">
        <v>0</v>
      </c>
      <c r="GR1038" s="2">
        <v>0</v>
      </c>
      <c r="GS1038" s="2">
        <v>0</v>
      </c>
      <c r="GT1038" s="2">
        <v>92</v>
      </c>
      <c r="GU1038" s="2">
        <v>25</v>
      </c>
      <c r="GV1038" s="2" t="b">
        <v>1</v>
      </c>
    </row>
    <row r="1039" spans="190:204" ht="12.75">
      <c r="GH1039" s="2">
        <v>38</v>
      </c>
      <c r="GL1039" s="2">
        <v>34</v>
      </c>
      <c r="GM1039" s="2" t="s">
        <v>16</v>
      </c>
      <c r="GN1039" s="2">
        <v>2</v>
      </c>
      <c r="GO1039" s="2">
        <v>40</v>
      </c>
      <c r="GP1039" s="2">
        <v>41</v>
      </c>
      <c r="GQ1039" s="2">
        <v>0</v>
      </c>
      <c r="GR1039" s="2">
        <v>0</v>
      </c>
      <c r="GS1039" s="2">
        <v>0</v>
      </c>
      <c r="GT1039" s="2">
        <v>103</v>
      </c>
      <c r="GU1039" s="2">
        <v>25</v>
      </c>
      <c r="GV1039" s="2" t="b">
        <v>1</v>
      </c>
    </row>
    <row r="1040" spans="190:204" ht="12.75">
      <c r="GH1040" s="2">
        <v>39</v>
      </c>
      <c r="GL1040" s="2">
        <v>34</v>
      </c>
      <c r="GM1040" s="2" t="s">
        <v>16</v>
      </c>
      <c r="GN1040" s="2">
        <v>2</v>
      </c>
      <c r="GO1040" s="2">
        <v>44</v>
      </c>
      <c r="GP1040" s="2">
        <v>45</v>
      </c>
      <c r="GQ1040" s="2">
        <v>0</v>
      </c>
      <c r="GR1040" s="2">
        <v>0</v>
      </c>
      <c r="GS1040" s="2">
        <v>0</v>
      </c>
      <c r="GT1040" s="2">
        <v>118</v>
      </c>
      <c r="GU1040" s="2">
        <v>25</v>
      </c>
      <c r="GV1040" s="2" t="b">
        <v>1</v>
      </c>
    </row>
    <row r="1041" spans="190:204" ht="12.75">
      <c r="GH1041" s="2">
        <v>40</v>
      </c>
      <c r="GK1041" s="2">
        <v>0</v>
      </c>
      <c r="GL1041" s="2">
        <v>38</v>
      </c>
      <c r="GM1041" s="2" t="s">
        <v>20</v>
      </c>
      <c r="GN1041" s="2">
        <v>2</v>
      </c>
      <c r="GO1041" s="2">
        <v>42</v>
      </c>
      <c r="GP1041" s="2">
        <v>43</v>
      </c>
      <c r="GQ1041" s="2">
        <v>0</v>
      </c>
      <c r="GR1041" s="2">
        <v>0</v>
      </c>
      <c r="GS1041" s="2">
        <v>0</v>
      </c>
      <c r="GT1041" s="2">
        <v>99</v>
      </c>
      <c r="GU1041" s="2">
        <v>29</v>
      </c>
      <c r="GV1041" s="2" t="b">
        <v>1</v>
      </c>
    </row>
    <row r="1042" spans="190:204" ht="12.75">
      <c r="GH1042" s="2">
        <v>41</v>
      </c>
      <c r="GK1042" s="2">
        <v>0</v>
      </c>
      <c r="GL1042" s="2">
        <v>38</v>
      </c>
      <c r="GM1042" s="2" t="s">
        <v>17</v>
      </c>
      <c r="GN1042" s="2">
        <v>0</v>
      </c>
      <c r="GO1042" s="2">
        <v>0</v>
      </c>
      <c r="GP1042" s="2">
        <v>0</v>
      </c>
      <c r="GQ1042" s="2">
        <v>0</v>
      </c>
      <c r="GR1042" s="2">
        <v>0</v>
      </c>
      <c r="GS1042" s="2">
        <v>0</v>
      </c>
      <c r="GT1042" s="2">
        <v>107</v>
      </c>
      <c r="GU1042" s="2">
        <v>29</v>
      </c>
      <c r="GV1042" s="2" t="b">
        <v>1</v>
      </c>
    </row>
    <row r="1043" spans="190:204" ht="12.75">
      <c r="GH1043" s="2">
        <v>42</v>
      </c>
      <c r="GL1043" s="2">
        <v>40</v>
      </c>
      <c r="GM1043" s="2" t="s">
        <v>17</v>
      </c>
      <c r="GN1043" s="2">
        <v>0</v>
      </c>
      <c r="GO1043" s="2">
        <v>0</v>
      </c>
      <c r="GP1043" s="2">
        <v>0</v>
      </c>
      <c r="GQ1043" s="2">
        <v>0</v>
      </c>
      <c r="GR1043" s="2">
        <v>0</v>
      </c>
      <c r="GS1043" s="2">
        <v>0</v>
      </c>
      <c r="GT1043" s="2">
        <v>97</v>
      </c>
      <c r="GU1043" s="2">
        <v>33</v>
      </c>
      <c r="GV1043" s="2" t="b">
        <v>1</v>
      </c>
    </row>
    <row r="1044" spans="190:204" ht="12.75">
      <c r="GH1044" s="2">
        <v>43</v>
      </c>
      <c r="GL1044" s="2">
        <v>40</v>
      </c>
      <c r="GM1044" s="2" t="s">
        <v>17</v>
      </c>
      <c r="GN1044" s="2">
        <v>0</v>
      </c>
      <c r="GO1044" s="2">
        <v>0</v>
      </c>
      <c r="GP1044" s="2">
        <v>0</v>
      </c>
      <c r="GQ1044" s="2">
        <v>0</v>
      </c>
      <c r="GR1044" s="2">
        <v>0</v>
      </c>
      <c r="GS1044" s="2">
        <v>0</v>
      </c>
      <c r="GT1044" s="2">
        <v>102</v>
      </c>
      <c r="GU1044" s="2">
        <v>33</v>
      </c>
      <c r="GV1044" s="2" t="b">
        <v>1</v>
      </c>
    </row>
    <row r="1045" spans="190:204" ht="12.75">
      <c r="GH1045" s="2">
        <v>44</v>
      </c>
      <c r="GK1045" s="2">
        <v>0</v>
      </c>
      <c r="GL1045" s="2">
        <v>39</v>
      </c>
      <c r="GM1045" s="2" t="s">
        <v>20</v>
      </c>
      <c r="GN1045" s="2">
        <v>2</v>
      </c>
      <c r="GO1045" s="2">
        <v>46</v>
      </c>
      <c r="GP1045" s="2">
        <v>47</v>
      </c>
      <c r="GQ1045" s="2">
        <v>0</v>
      </c>
      <c r="GR1045" s="2">
        <v>0</v>
      </c>
      <c r="GS1045" s="2">
        <v>0</v>
      </c>
      <c r="GT1045" s="2">
        <v>114</v>
      </c>
      <c r="GU1045" s="2">
        <v>29</v>
      </c>
      <c r="GV1045" s="2" t="b">
        <v>1</v>
      </c>
    </row>
    <row r="1046" spans="190:204" ht="12.75">
      <c r="GH1046" s="2">
        <v>45</v>
      </c>
      <c r="GK1046" s="2">
        <v>0</v>
      </c>
      <c r="GL1046" s="2">
        <v>39</v>
      </c>
      <c r="GM1046" s="2" t="s">
        <v>17</v>
      </c>
      <c r="GN1046" s="2">
        <v>0</v>
      </c>
      <c r="GO1046" s="2">
        <v>0</v>
      </c>
      <c r="GP1046" s="2">
        <v>0</v>
      </c>
      <c r="GQ1046" s="2">
        <v>0</v>
      </c>
      <c r="GR1046" s="2">
        <v>0</v>
      </c>
      <c r="GS1046" s="2">
        <v>0</v>
      </c>
      <c r="GT1046" s="2">
        <v>122</v>
      </c>
      <c r="GU1046" s="2">
        <v>29</v>
      </c>
      <c r="GV1046" s="2" t="b">
        <v>1</v>
      </c>
    </row>
    <row r="1047" spans="190:204" ht="12.75">
      <c r="GH1047" s="2">
        <v>46</v>
      </c>
      <c r="GL1047" s="2">
        <v>44</v>
      </c>
      <c r="GM1047" s="2" t="s">
        <v>17</v>
      </c>
      <c r="GN1047" s="2">
        <v>0</v>
      </c>
      <c r="GO1047" s="2">
        <v>0</v>
      </c>
      <c r="GP1047" s="2">
        <v>0</v>
      </c>
      <c r="GQ1047" s="2">
        <v>0</v>
      </c>
      <c r="GR1047" s="2">
        <v>0</v>
      </c>
      <c r="GS1047" s="2">
        <v>0</v>
      </c>
      <c r="GT1047" s="2">
        <v>112</v>
      </c>
      <c r="GU1047" s="2">
        <v>33</v>
      </c>
      <c r="GV1047" s="2" t="b">
        <v>1</v>
      </c>
    </row>
    <row r="1048" spans="190:204" ht="12.75">
      <c r="GH1048" s="2">
        <v>47</v>
      </c>
      <c r="GL1048" s="2">
        <v>44</v>
      </c>
      <c r="GM1048" s="2" t="s">
        <v>17</v>
      </c>
      <c r="GN1048" s="2">
        <v>0</v>
      </c>
      <c r="GO1048" s="2">
        <v>0</v>
      </c>
      <c r="GP1048" s="2">
        <v>0</v>
      </c>
      <c r="GQ1048" s="2">
        <v>0</v>
      </c>
      <c r="GR1048" s="2">
        <v>0</v>
      </c>
      <c r="GS1048" s="2">
        <v>0</v>
      </c>
      <c r="GT1048" s="2">
        <v>117</v>
      </c>
      <c r="GU1048" s="2">
        <v>33</v>
      </c>
      <c r="GV1048" s="2" t="b">
        <v>1</v>
      </c>
    </row>
    <row r="1049" spans="190:204" ht="12.75">
      <c r="GH1049" s="2">
        <v>48</v>
      </c>
      <c r="GL1049" s="2">
        <v>1</v>
      </c>
      <c r="GM1049" s="2" t="s">
        <v>17</v>
      </c>
      <c r="GN1049" s="2">
        <v>0</v>
      </c>
      <c r="GO1049" s="2">
        <v>0</v>
      </c>
      <c r="GP1049" s="2">
        <v>0</v>
      </c>
      <c r="GQ1049" s="2">
        <v>0</v>
      </c>
      <c r="GR1049" s="2">
        <v>0</v>
      </c>
      <c r="GS1049" s="2">
        <v>0</v>
      </c>
      <c r="GT1049" s="2">
        <v>12</v>
      </c>
      <c r="GU1049" s="2">
        <v>9</v>
      </c>
      <c r="GV1049" s="2" t="b">
        <v>1</v>
      </c>
    </row>
  </sheetData>
  <printOptions horizontalCentered="1" verticalCentered="1"/>
  <pageMargins left="0.1968503937007874" right="0.17" top="0.04" bottom="0.1968503937007874" header="0.1968503937007874" footer="0.1968503937007874"/>
  <pageSetup horizontalDpi="300" verticalDpi="300" orientation="portrait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 Marcio Mattos Borges de Oliveira</dc:creator>
  <cp:keywords/>
  <dc:description/>
  <cp:lastModifiedBy>Marcio Mattos</cp:lastModifiedBy>
  <cp:lastPrinted>1998-07-28T11:45:09Z</cp:lastPrinted>
  <dcterms:created xsi:type="dcterms:W3CDTF">1998-07-28T00:24:49Z</dcterms:created>
  <dcterms:modified xsi:type="dcterms:W3CDTF">2002-06-29T18:36:52Z</dcterms:modified>
  <cp:category/>
  <cp:version/>
  <cp:contentType/>
  <cp:contentStatus/>
</cp:coreProperties>
</file>