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<sst xmlns="http://schemas.openxmlformats.org/spreadsheetml/2006/main" count="41" uniqueCount="35">
  <si>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Problema da Dicom</t>
  </si>
  <si>
    <t>Mês (n)</t>
  </si>
  <si>
    <t>Demanda Dn</t>
  </si>
  <si>
    <t>Cap Prod Pn</t>
  </si>
  <si>
    <t>Cap Esto Wn</t>
  </si>
  <si>
    <t>Custo Pro um Cn</t>
  </si>
  <si>
    <t>Custo Manut um Hn</t>
  </si>
  <si>
    <t>Novembro</t>
  </si>
  <si>
    <t>x1</t>
  </si>
  <si>
    <t>d1</t>
  </si>
  <si>
    <t xml:space="preserve">           rn(xn,dn) = Cn dn + Hn(xn  + dn - Dn)</t>
  </si>
  <si>
    <t>d1*</t>
  </si>
  <si>
    <t>f1(x1)</t>
  </si>
  <si>
    <t>Outubro</t>
  </si>
  <si>
    <t>x2</t>
  </si>
  <si>
    <t>d2</t>
  </si>
  <si>
    <t>d2*</t>
  </si>
  <si>
    <t>f2(x2)</t>
  </si>
  <si>
    <t>x3</t>
  </si>
  <si>
    <t>d3</t>
  </si>
  <si>
    <t>d3*</t>
  </si>
  <si>
    <t>f3(x3)</t>
  </si>
  <si>
    <t>Setembro</t>
  </si>
  <si>
    <t>x4</t>
  </si>
  <si>
    <t>d4</t>
  </si>
  <si>
    <t>Outubro+17:42F4617:4217:4117:3617:3117:2917:28</t>
  </si>
  <si>
    <t>d4*</t>
  </si>
  <si>
    <t>f4(x4)</t>
  </si>
  <si>
    <t>Resposta</t>
  </si>
  <si>
    <t>Mês</t>
  </si>
  <si>
    <t>qtd a produzir</t>
  </si>
  <si>
    <t>Agosto</t>
  </si>
  <si>
    <t>dn</t>
  </si>
  <si>
    <t>xn</t>
  </si>
  <si>
    <t>Dn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</si>
</sst>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30" zoomScaleNormal="130" zoomScalePageLayoutView="0" workbookViewId="0" topLeftCell="A31">
      <selection activeCell="I43" sqref="I43"/>
    </sheetView>
  </sheetViews>
  <sheetFormatPr defaultColWidth="9.140625" defaultRowHeight="15"/>
  <cols>
    <col min="1" max="1" width="12.00390625" style="0" customWidth="1"/>
  </cols>
  <sheetData>
    <row r="1" ht="15">
      <c r="A1" t="s">
        <v>0</v>
      </c>
    </row>
    <row r="3" spans="1:6" s="1" customFormat="1" ht="4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5">
      <c r="A4" s="3">
        <v>1</v>
      </c>
      <c r="B4" s="3">
        <v>3</v>
      </c>
      <c r="C4" s="3">
        <v>5</v>
      </c>
      <c r="D4" s="3">
        <v>8</v>
      </c>
      <c r="E4" s="3">
        <v>45</v>
      </c>
      <c r="F4" s="3">
        <v>5</v>
      </c>
    </row>
    <row r="5" spans="1:6" ht="15">
      <c r="A5" s="3">
        <v>2</v>
      </c>
      <c r="B5" s="3">
        <v>5</v>
      </c>
      <c r="C5" s="3">
        <v>4</v>
      </c>
      <c r="D5" s="3">
        <v>8</v>
      </c>
      <c r="E5" s="3">
        <v>26</v>
      </c>
      <c r="F5" s="3">
        <v>5</v>
      </c>
    </row>
    <row r="6" spans="1:6" ht="15">
      <c r="A6" s="3">
        <v>3</v>
      </c>
      <c r="B6" s="3">
        <v>1</v>
      </c>
      <c r="C6" s="3">
        <v>3</v>
      </c>
      <c r="D6" s="3">
        <v>8</v>
      </c>
      <c r="E6" s="3">
        <v>18</v>
      </c>
      <c r="F6" s="3">
        <v>5</v>
      </c>
    </row>
    <row r="7" spans="1:6" ht="15">
      <c r="A7" s="3">
        <v>4</v>
      </c>
      <c r="B7" s="3">
        <v>2</v>
      </c>
      <c r="C7" s="3">
        <v>4</v>
      </c>
      <c r="D7" s="3">
        <v>8</v>
      </c>
      <c r="E7" s="3">
        <v>32</v>
      </c>
      <c r="F7" s="3">
        <v>5</v>
      </c>
    </row>
    <row r="9" spans="1:3" ht="15">
      <c r="A9" t="s">
        <v>7</v>
      </c>
      <c r="C9" s="4" t="s">
        <v>10</v>
      </c>
    </row>
    <row r="10" spans="1:9" ht="15">
      <c r="A10" s="3"/>
      <c r="B10" s="5" t="s">
        <v>9</v>
      </c>
      <c r="C10" s="5"/>
      <c r="D10" s="5"/>
      <c r="E10" s="5"/>
      <c r="F10" s="5"/>
      <c r="G10" s="5"/>
      <c r="H10" s="3"/>
      <c r="I10" s="3"/>
    </row>
    <row r="11" spans="1:9" ht="15">
      <c r="A11" s="3" t="s">
        <v>8</v>
      </c>
      <c r="B11" s="3">
        <v>0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 t="s">
        <v>11</v>
      </c>
      <c r="I11" s="3" t="s">
        <v>12</v>
      </c>
    </row>
    <row r="12" spans="1:9" ht="15">
      <c r="A12" s="3">
        <v>0</v>
      </c>
      <c r="B12" s="3"/>
      <c r="C12" s="3"/>
      <c r="D12" s="3"/>
      <c r="E12" s="3">
        <f>$E$4*E$11+$F$4*($A12+E$11-$B$4)</f>
        <v>135</v>
      </c>
      <c r="F12" s="3">
        <f aca="true" t="shared" si="0" ref="F12:G15">$E$4*F$11+$F$4*($A12+F$11-$B$4)</f>
        <v>185</v>
      </c>
      <c r="G12" s="3">
        <f t="shared" si="0"/>
        <v>235</v>
      </c>
      <c r="H12" s="3">
        <f>INDEX($B$11:$G$11,,MATCH(MIN(B12:G12),B12:G12,0))</f>
        <v>3</v>
      </c>
      <c r="I12" s="3">
        <f>MIN(B12:G12)</f>
        <v>135</v>
      </c>
    </row>
    <row r="13" spans="1:9" ht="15">
      <c r="A13" s="3">
        <v>1</v>
      </c>
      <c r="B13" s="3"/>
      <c r="C13" s="3"/>
      <c r="D13" s="3">
        <f>$E$4*D$11+$F$4*($A13+D$11-$B$4)</f>
        <v>90</v>
      </c>
      <c r="E13" s="3">
        <f>$E$4*E$11+$F$4*($A13+E$11-$B$4)</f>
        <v>140</v>
      </c>
      <c r="F13" s="3">
        <f t="shared" si="0"/>
        <v>190</v>
      </c>
      <c r="G13" s="3">
        <f t="shared" si="0"/>
        <v>240</v>
      </c>
      <c r="H13" s="3">
        <f>INDEX($B$11:$G$11,,MATCH(MIN(B13:G13),B13:G13,0))</f>
        <v>2</v>
      </c>
      <c r="I13" s="3">
        <f>MIN(B13:G13)</f>
        <v>90</v>
      </c>
    </row>
    <row r="14" spans="1:9" ht="15">
      <c r="A14" s="3">
        <v>2</v>
      </c>
      <c r="B14" s="3"/>
      <c r="C14" s="3">
        <f aca="true" t="shared" si="1" ref="B14:E15">$E$4*C$11+$F$4*($A14+C$11-$B$4)</f>
        <v>45</v>
      </c>
      <c r="D14" s="3">
        <f t="shared" si="1"/>
        <v>95</v>
      </c>
      <c r="E14" s="3">
        <f t="shared" si="1"/>
        <v>145</v>
      </c>
      <c r="F14" s="3">
        <f t="shared" si="0"/>
        <v>195</v>
      </c>
      <c r="G14" s="3">
        <f t="shared" si="0"/>
        <v>245</v>
      </c>
      <c r="H14" s="3">
        <f>INDEX($B$11:$G$11,,MATCH(MIN(B14:G14),B14:G14,0))</f>
        <v>1</v>
      </c>
      <c r="I14" s="3">
        <f>MIN(B14:G14)</f>
        <v>45</v>
      </c>
    </row>
    <row r="15" spans="1:9" ht="15">
      <c r="A15" s="3">
        <v>3</v>
      </c>
      <c r="B15" s="3">
        <f t="shared" si="1"/>
        <v>0</v>
      </c>
      <c r="C15" s="3">
        <f t="shared" si="1"/>
        <v>50</v>
      </c>
      <c r="D15" s="3">
        <f t="shared" si="1"/>
        <v>100</v>
      </c>
      <c r="E15" s="3">
        <f t="shared" si="1"/>
        <v>150</v>
      </c>
      <c r="F15" s="3">
        <f t="shared" si="0"/>
        <v>200</v>
      </c>
      <c r="G15" s="3">
        <f t="shared" si="0"/>
        <v>250</v>
      </c>
      <c r="H15" s="3">
        <f>INDEX($B$11:$G$11,,MATCH(MIN(B15:G15),B15:G15,0))</f>
        <v>0</v>
      </c>
      <c r="I15" s="3">
        <f>MIN(B15:G15)</f>
        <v>0</v>
      </c>
    </row>
    <row r="17" spans="1:3" ht="15">
      <c r="A17" t="s">
        <v>25</v>
      </c>
      <c r="C17" s="4" t="s">
        <v>10</v>
      </c>
    </row>
    <row r="18" spans="1:8" ht="15">
      <c r="A18" s="3"/>
      <c r="B18" s="5" t="s">
        <v>15</v>
      </c>
      <c r="C18" s="5"/>
      <c r="D18" s="5"/>
      <c r="E18" s="5"/>
      <c r="F18" s="5"/>
      <c r="G18" s="5"/>
      <c r="H18" s="3"/>
    </row>
    <row r="19" spans="1:8" ht="15">
      <c r="A19" s="3" t="s">
        <v>14</v>
      </c>
      <c r="B19" s="3">
        <v>0</v>
      </c>
      <c r="C19" s="3">
        <v>1</v>
      </c>
      <c r="D19" s="3">
        <v>2</v>
      </c>
      <c r="E19" s="3">
        <v>3</v>
      </c>
      <c r="F19" s="3">
        <v>4</v>
      </c>
      <c r="G19" s="3" t="s">
        <v>16</v>
      </c>
      <c r="H19" s="3" t="s">
        <v>17</v>
      </c>
    </row>
    <row r="20" spans="1:8" ht="15">
      <c r="A20" s="3">
        <v>1</v>
      </c>
      <c r="B20" s="3"/>
      <c r="C20" s="3"/>
      <c r="D20" s="3"/>
      <c r="E20" s="3"/>
      <c r="F20" s="3">
        <f>$E$5*F$19+$F$5*($A20+F$19-$B$5)+LOOKUP($A20+F$19-$B$5,$A$12:$A$15,$I$12:$I$15)</f>
        <v>239</v>
      </c>
      <c r="G20" s="3">
        <f>INDEX($B$19:$F$19,,MATCH(MIN(B20:F20),B20:F20,0))</f>
        <v>4</v>
      </c>
      <c r="H20" s="3">
        <f>MIN(B20:F20)</f>
        <v>239</v>
      </c>
    </row>
    <row r="21" spans="1:8" ht="15">
      <c r="A21" s="3">
        <v>2</v>
      </c>
      <c r="B21" s="3"/>
      <c r="C21" s="3"/>
      <c r="D21" s="3"/>
      <c r="E21" s="3">
        <f aca="true" t="shared" si="2" ref="B21:F27">$E$5*E$19+$F$5*($A21+E$19-$B$5)+LOOKUP($A21+E$19-$B$5,$A$12:$A$15,$I$12:$I$15)</f>
        <v>213</v>
      </c>
      <c r="F21" s="3">
        <f t="shared" si="2"/>
        <v>199</v>
      </c>
      <c r="G21" s="3">
        <f aca="true" t="shared" si="3" ref="G21:G27">INDEX($B$19:$F$19,,MATCH(MIN(B21:F21),B21:F21,0))</f>
        <v>4</v>
      </c>
      <c r="H21" s="3">
        <f aca="true" t="shared" si="4" ref="H21:H27">MIN(B21:F21)</f>
        <v>199</v>
      </c>
    </row>
    <row r="22" spans="1:8" ht="15">
      <c r="A22" s="3">
        <v>3</v>
      </c>
      <c r="B22" s="3"/>
      <c r="C22" s="3"/>
      <c r="D22" s="3">
        <f t="shared" si="2"/>
        <v>187</v>
      </c>
      <c r="E22" s="3">
        <f t="shared" si="2"/>
        <v>173</v>
      </c>
      <c r="F22" s="3">
        <f t="shared" si="2"/>
        <v>159</v>
      </c>
      <c r="G22" s="3">
        <f t="shared" si="3"/>
        <v>4</v>
      </c>
      <c r="H22" s="3">
        <f t="shared" si="4"/>
        <v>159</v>
      </c>
    </row>
    <row r="23" spans="1:8" ht="15">
      <c r="A23" s="3">
        <v>4</v>
      </c>
      <c r="B23" s="3"/>
      <c r="C23" s="3">
        <f t="shared" si="2"/>
        <v>161</v>
      </c>
      <c r="D23" s="3">
        <f t="shared" si="2"/>
        <v>147</v>
      </c>
      <c r="E23" s="3">
        <f t="shared" si="2"/>
        <v>133</v>
      </c>
      <c r="F23" s="3">
        <f t="shared" si="2"/>
        <v>119</v>
      </c>
      <c r="G23" s="3">
        <f t="shared" si="3"/>
        <v>4</v>
      </c>
      <c r="H23" s="3">
        <f t="shared" si="4"/>
        <v>119</v>
      </c>
    </row>
    <row r="24" spans="1:8" ht="15">
      <c r="A24" s="3">
        <v>5</v>
      </c>
      <c r="B24" s="3">
        <f t="shared" si="2"/>
        <v>135</v>
      </c>
      <c r="C24" s="3">
        <f t="shared" si="2"/>
        <v>121</v>
      </c>
      <c r="D24" s="3">
        <f t="shared" si="2"/>
        <v>107</v>
      </c>
      <c r="E24" s="3">
        <f t="shared" si="2"/>
        <v>93</v>
      </c>
      <c r="F24" s="3"/>
      <c r="G24" s="3">
        <f t="shared" si="3"/>
        <v>3</v>
      </c>
      <c r="H24" s="3">
        <f t="shared" si="4"/>
        <v>93</v>
      </c>
    </row>
    <row r="25" spans="1:8" ht="15">
      <c r="A25" s="3">
        <v>6</v>
      </c>
      <c r="B25" s="3">
        <f t="shared" si="2"/>
        <v>95</v>
      </c>
      <c r="C25" s="3">
        <f t="shared" si="2"/>
        <v>81</v>
      </c>
      <c r="D25" s="3">
        <f t="shared" si="2"/>
        <v>67</v>
      </c>
      <c r="E25" s="3"/>
      <c r="F25" s="3"/>
      <c r="G25" s="3">
        <f t="shared" si="3"/>
        <v>2</v>
      </c>
      <c r="H25" s="3">
        <f t="shared" si="4"/>
        <v>67</v>
      </c>
    </row>
    <row r="26" spans="1:8" ht="15">
      <c r="A26" s="3">
        <v>7</v>
      </c>
      <c r="B26" s="3">
        <f t="shared" si="2"/>
        <v>55</v>
      </c>
      <c r="C26" s="3">
        <f t="shared" si="2"/>
        <v>41</v>
      </c>
      <c r="D26" s="3"/>
      <c r="E26" s="3"/>
      <c r="F26" s="3"/>
      <c r="G26" s="3">
        <f t="shared" si="3"/>
        <v>1</v>
      </c>
      <c r="H26" s="3">
        <f t="shared" si="4"/>
        <v>41</v>
      </c>
    </row>
    <row r="27" spans="1:8" ht="15">
      <c r="A27" s="3">
        <v>8</v>
      </c>
      <c r="B27" s="3">
        <f t="shared" si="2"/>
        <v>15</v>
      </c>
      <c r="C27" s="3"/>
      <c r="D27" s="3"/>
      <c r="E27" s="3"/>
      <c r="F27" s="3"/>
      <c r="G27" s="3">
        <f t="shared" si="3"/>
        <v>0</v>
      </c>
      <c r="H27" s="3">
        <f t="shared" si="4"/>
        <v>15</v>
      </c>
    </row>
    <row r="29" spans="1:3" ht="15">
      <c r="A29" t="s">
        <v>22</v>
      </c>
      <c r="C29" s="4" t="s">
        <v>10</v>
      </c>
    </row>
    <row r="30" spans="1:8" ht="15">
      <c r="A30" s="6"/>
      <c r="B30" s="7" t="s">
        <v>19</v>
      </c>
      <c r="C30" s="7"/>
      <c r="D30" s="7"/>
      <c r="E30" s="7"/>
      <c r="F30" s="7"/>
      <c r="G30" s="7"/>
      <c r="H30" s="6"/>
    </row>
    <row r="31" spans="1:8" ht="14.25" customHeight="1">
      <c r="A31" s="6" t="s">
        <v>18</v>
      </c>
      <c r="B31" s="6">
        <v>0</v>
      </c>
      <c r="C31" s="6">
        <v>1</v>
      </c>
      <c r="D31" s="6">
        <v>2</v>
      </c>
      <c r="E31" s="6">
        <v>3</v>
      </c>
      <c r="F31" s="6">
        <v>4</v>
      </c>
      <c r="G31" s="6" t="s">
        <v>20</v>
      </c>
      <c r="H31" s="6" t="s">
        <v>21</v>
      </c>
    </row>
    <row r="32" spans="1:8" ht="14.25" customHeight="1">
      <c r="A32" s="6">
        <v>0</v>
      </c>
      <c r="B32" s="6"/>
      <c r="C32" s="6"/>
      <c r="D32" s="6">
        <f>$E$6*D$31+$F$6*($A32+D$31-$B$6)+LOOKUP($A32+D$31-$B$6,$A$20:$A$27,$H$20:$H$27)</f>
        <v>280</v>
      </c>
      <c r="E32" s="6">
        <f>$E$6*E$31+$F$6*($A32+E$31-$B$6)+LOOKUP($A32+E$31-$B$6,$A$20:$A$27,$H$20:$H$27)</f>
        <v>263</v>
      </c>
      <c r="F32" s="6"/>
      <c r="G32" s="6">
        <f>INDEX($B$19:$F$19,,MATCH(MIN(B32:F32),B32:F32,0))</f>
        <v>3</v>
      </c>
      <c r="H32" s="6">
        <f>MIN(B32:F32)</f>
        <v>263</v>
      </c>
    </row>
    <row r="33" spans="1:8" ht="15">
      <c r="A33" s="6">
        <v>1</v>
      </c>
      <c r="B33" s="6"/>
      <c r="C33" s="6">
        <f aca="true" t="shared" si="5" ref="B33:E40">$E$6*C$31+$F$6*($A33+C$31-$B$6)+LOOKUP($A33+C$31-$B$6,$A$20:$A$27,$H$20:$H$27)</f>
        <v>262</v>
      </c>
      <c r="D33" s="6">
        <f t="shared" si="5"/>
        <v>245</v>
      </c>
      <c r="E33" s="6">
        <f t="shared" si="5"/>
        <v>228</v>
      </c>
      <c r="F33" s="6"/>
      <c r="G33" s="6">
        <f>INDEX($B$19:$F$19,,MATCH(MIN(B33:F33),B33:F33,0))</f>
        <v>3</v>
      </c>
      <c r="H33" s="6">
        <f>MIN(B33:F33)</f>
        <v>228</v>
      </c>
    </row>
    <row r="34" spans="1:8" ht="15">
      <c r="A34" s="6">
        <v>2</v>
      </c>
      <c r="B34" s="6">
        <f t="shared" si="5"/>
        <v>244</v>
      </c>
      <c r="C34" s="6">
        <f t="shared" si="5"/>
        <v>227</v>
      </c>
      <c r="D34" s="6">
        <f t="shared" si="5"/>
        <v>210</v>
      </c>
      <c r="E34" s="6">
        <f t="shared" si="5"/>
        <v>193</v>
      </c>
      <c r="F34" s="6"/>
      <c r="G34" s="6">
        <f aca="true" t="shared" si="6" ref="G34:G40">INDEX($B$19:$F$19,,MATCH(MIN(B34:F34),B34:F34,0))</f>
        <v>3</v>
      </c>
      <c r="H34" s="6">
        <f aca="true" t="shared" si="7" ref="H34:H40">MIN(B34:F34)</f>
        <v>193</v>
      </c>
    </row>
    <row r="35" spans="1:8" ht="15">
      <c r="A35" s="6">
        <v>3</v>
      </c>
      <c r="B35" s="6">
        <f t="shared" si="5"/>
        <v>209</v>
      </c>
      <c r="C35" s="6">
        <f t="shared" si="5"/>
        <v>192</v>
      </c>
      <c r="D35" s="6">
        <f t="shared" si="5"/>
        <v>175</v>
      </c>
      <c r="E35" s="6">
        <f t="shared" si="5"/>
        <v>172</v>
      </c>
      <c r="F35" s="6"/>
      <c r="G35" s="6">
        <f t="shared" si="6"/>
        <v>3</v>
      </c>
      <c r="H35" s="6">
        <f t="shared" si="7"/>
        <v>172</v>
      </c>
    </row>
    <row r="36" spans="1:8" ht="15">
      <c r="A36" s="6">
        <v>4</v>
      </c>
      <c r="B36" s="6">
        <f t="shared" si="5"/>
        <v>174</v>
      </c>
      <c r="C36" s="6">
        <f t="shared" si="5"/>
        <v>157</v>
      </c>
      <c r="D36" s="6">
        <f t="shared" si="5"/>
        <v>154</v>
      </c>
      <c r="E36" s="6">
        <f t="shared" si="5"/>
        <v>151</v>
      </c>
      <c r="F36" s="6"/>
      <c r="G36" s="6">
        <f t="shared" si="6"/>
        <v>3</v>
      </c>
      <c r="H36" s="6">
        <f t="shared" si="7"/>
        <v>151</v>
      </c>
    </row>
    <row r="37" spans="1:8" ht="15">
      <c r="A37" s="6">
        <v>5</v>
      </c>
      <c r="B37" s="6">
        <f t="shared" si="5"/>
        <v>139</v>
      </c>
      <c r="C37" s="6">
        <f t="shared" si="5"/>
        <v>136</v>
      </c>
      <c r="D37" s="6">
        <f t="shared" si="5"/>
        <v>133</v>
      </c>
      <c r="E37" s="6">
        <f t="shared" si="5"/>
        <v>130</v>
      </c>
      <c r="F37" s="6"/>
      <c r="G37" s="6">
        <f t="shared" si="6"/>
        <v>3</v>
      </c>
      <c r="H37" s="6">
        <f t="shared" si="7"/>
        <v>130</v>
      </c>
    </row>
    <row r="38" spans="1:8" ht="15">
      <c r="A38" s="6">
        <v>6</v>
      </c>
      <c r="B38" s="6">
        <f t="shared" si="5"/>
        <v>118</v>
      </c>
      <c r="C38" s="6">
        <f t="shared" si="5"/>
        <v>115</v>
      </c>
      <c r="D38" s="6">
        <f t="shared" si="5"/>
        <v>112</v>
      </c>
      <c r="E38" s="6">
        <f t="shared" si="5"/>
        <v>109</v>
      </c>
      <c r="F38" s="6"/>
      <c r="G38" s="6">
        <f t="shared" si="6"/>
        <v>3</v>
      </c>
      <c r="H38" s="6">
        <f t="shared" si="7"/>
        <v>109</v>
      </c>
    </row>
    <row r="39" spans="1:8" ht="15">
      <c r="A39" s="6">
        <v>7</v>
      </c>
      <c r="B39" s="6">
        <f t="shared" si="5"/>
        <v>97</v>
      </c>
      <c r="C39" s="6">
        <f t="shared" si="5"/>
        <v>94</v>
      </c>
      <c r="D39" s="6">
        <f t="shared" si="5"/>
        <v>91</v>
      </c>
      <c r="E39" s="6"/>
      <c r="F39" s="6"/>
      <c r="G39" s="6">
        <f t="shared" si="6"/>
        <v>2</v>
      </c>
      <c r="H39" s="6">
        <f t="shared" si="7"/>
        <v>91</v>
      </c>
    </row>
    <row r="40" spans="1:8" ht="15">
      <c r="A40" s="6">
        <v>8</v>
      </c>
      <c r="B40" s="6">
        <f t="shared" si="5"/>
        <v>76</v>
      </c>
      <c r="C40" s="6">
        <f t="shared" si="5"/>
        <v>73</v>
      </c>
      <c r="D40" s="6"/>
      <c r="E40" s="6"/>
      <c r="F40" s="6"/>
      <c r="G40" s="6">
        <f t="shared" si="6"/>
        <v>1</v>
      </c>
      <c r="H40" s="6">
        <f t="shared" si="7"/>
        <v>73</v>
      </c>
    </row>
    <row r="41" spans="1:8" ht="15">
      <c r="A41" s="10"/>
      <c r="B41" s="10"/>
      <c r="C41" s="10"/>
      <c r="D41" s="10"/>
      <c r="E41" s="10"/>
      <c r="F41" s="10"/>
      <c r="G41" s="10"/>
      <c r="H41" s="10"/>
    </row>
    <row r="42" spans="1:8" ht="15">
      <c r="A42" s="8" t="s">
        <v>13</v>
      </c>
      <c r="B42" s="8"/>
      <c r="C42" s="9" t="s">
        <v>10</v>
      </c>
      <c r="D42" s="8"/>
      <c r="E42" s="8"/>
      <c r="F42" s="8"/>
      <c r="G42" s="8"/>
      <c r="H42" s="8"/>
    </row>
    <row r="43" spans="1:8" ht="15">
      <c r="A43" s="6"/>
      <c r="B43" s="7" t="s">
        <v>24</v>
      </c>
      <c r="C43" s="7"/>
      <c r="D43" s="7"/>
      <c r="E43" s="7"/>
      <c r="F43" s="7"/>
      <c r="G43" s="7"/>
      <c r="H43" s="6"/>
    </row>
    <row r="44" spans="1:8" ht="15">
      <c r="A44" s="6" t="s">
        <v>23</v>
      </c>
      <c r="B44" s="6">
        <v>0</v>
      </c>
      <c r="C44" s="6">
        <v>1</v>
      </c>
      <c r="D44" s="6">
        <v>2</v>
      </c>
      <c r="E44" s="6">
        <v>3</v>
      </c>
      <c r="F44" s="6">
        <v>4</v>
      </c>
      <c r="G44" s="6" t="s">
        <v>26</v>
      </c>
      <c r="H44" s="6" t="s">
        <v>27</v>
      </c>
    </row>
    <row r="45" spans="1:8" ht="15">
      <c r="A45" s="6">
        <v>0</v>
      </c>
      <c r="B45" s="6"/>
      <c r="C45" s="6"/>
      <c r="D45" s="6">
        <f>$E$7*D$44+$F$7*($A45+D$31-$B$7)+LOOKUP($A45+D$31-$B$7,$A$32:$A$40,$H$32:$H$40)</f>
        <v>327</v>
      </c>
      <c r="E45" s="6">
        <f>$E$7*E$44+$F$7*($A45+E$31-$B$7)+LOOKUP($A45+E$31-$B$7,$A$32:$A$40,$H$32:$H$40)</f>
        <v>329</v>
      </c>
      <c r="F45" s="6">
        <f>$E$7*F$44+$F$7*($A45+F$31-$B$7)+LOOKUP($A45+F$31-$B$7,$A$32:$A$40,$H$32:$H$40)</f>
        <v>331</v>
      </c>
      <c r="G45" s="6">
        <f>INDEX($B$19:$F$19,,MATCH(MIN(B45:F45),B45:F45,0))</f>
        <v>2</v>
      </c>
      <c r="H45" s="6">
        <f>MIN(B45:F45)</f>
        <v>327</v>
      </c>
    </row>
    <row r="47" spans="1:5" ht="15">
      <c r="A47" s="11" t="s">
        <v>28</v>
      </c>
      <c r="B47" s="11"/>
      <c r="C47" s="11"/>
      <c r="D47" s="11"/>
      <c r="E47" s="11"/>
    </row>
    <row r="48" spans="1:5" ht="15">
      <c r="A48" s="11" t="s">
        <v>29</v>
      </c>
      <c r="B48" s="11" t="s">
        <v>31</v>
      </c>
      <c r="C48" s="11" t="s">
        <v>22</v>
      </c>
      <c r="D48" s="11" t="s">
        <v>13</v>
      </c>
      <c r="E48" s="11" t="s">
        <v>7</v>
      </c>
    </row>
    <row r="49" spans="1:5" ht="15">
      <c r="A49" s="11" t="s">
        <v>32</v>
      </c>
      <c r="B49" s="11">
        <v>4</v>
      </c>
      <c r="C49" s="11">
        <v>3</v>
      </c>
      <c r="D49" s="11">
        <v>2</v>
      </c>
      <c r="E49" s="11">
        <v>1</v>
      </c>
    </row>
    <row r="50" spans="1:5" ht="15">
      <c r="A50" s="13" t="s">
        <v>30</v>
      </c>
      <c r="B50" s="13">
        <f>G45</f>
        <v>2</v>
      </c>
      <c r="C50" s="13">
        <f>LOOKUP(C51,$A$32:$A$40,$G$32:$G$40)</f>
        <v>3</v>
      </c>
      <c r="D50" s="13">
        <f>LOOKUP(D51,$A$20:$A$27,$G$20:$G$27)</f>
        <v>4</v>
      </c>
      <c r="E50" s="13">
        <f>LOOKUP(E51,$A$12:$A$15,$H$12:$H$15)</f>
        <v>2</v>
      </c>
    </row>
    <row r="51" spans="1:5" ht="15">
      <c r="A51" s="12" t="s">
        <v>33</v>
      </c>
      <c r="B51" s="11">
        <f>A45</f>
        <v>0</v>
      </c>
      <c r="C51" s="11">
        <f>B51+B50-B52</f>
        <v>0</v>
      </c>
      <c r="D51" s="11">
        <f>C51+C50-C52</f>
        <v>2</v>
      </c>
      <c r="E51" s="11">
        <f>D51+D50-D52</f>
        <v>1</v>
      </c>
    </row>
    <row r="52" spans="1:5" ht="15">
      <c r="A52" s="12" t="s">
        <v>34</v>
      </c>
      <c r="B52" s="11">
        <f>B7</f>
        <v>2</v>
      </c>
      <c r="C52" s="11">
        <f>B6</f>
        <v>1</v>
      </c>
      <c r="D52" s="11">
        <f>B5</f>
        <v>5</v>
      </c>
      <c r="E52" s="11">
        <f>B4</f>
        <v>3</v>
      </c>
    </row>
  </sheetData>
  <sheetProtection/>
  <mergeCells count="4">
    <mergeCell ref="B10:G10"/>
    <mergeCell ref="B18:G18"/>
    <mergeCell ref="B30:G30"/>
    <mergeCell ref="B43:G4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Mattos Borges de Oliveira</dc:creator>
  <cp:keywords/>
  <dc:description/>
  <cp:lastModifiedBy>Marcio Mattos Borges de Oliveira</cp:lastModifiedBy>
  <dcterms:created xsi:type="dcterms:W3CDTF">2016-10-11T13:07:51Z</dcterms:created>
  <dcterms:modified xsi:type="dcterms:W3CDTF">2016-10-11T17:05:21Z</dcterms:modified>
  <cp:category/>
  <cp:version/>
  <cp:contentType/>
  <cp:contentStatus/>
</cp:coreProperties>
</file>