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Dispa\Downloads\"/>
    </mc:Choice>
  </mc:AlternateContent>
  <bookViews>
    <workbookView xWindow="0" yWindow="0" windowWidth="11250" windowHeight="7755"/>
  </bookViews>
  <sheets>
    <sheet name="Produtos" sheetId="5" r:id="rId1"/>
    <sheet name="Curva ABC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7" l="1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" i="7"/>
  <c r="D2" i="7"/>
  <c r="E2" i="7" s="1"/>
  <c r="D3" i="7"/>
  <c r="D4" i="7" s="1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E22" i="7" s="1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2" i="5"/>
  <c r="F2" i="5"/>
  <c r="F3" i="5"/>
  <c r="F4" i="5"/>
  <c r="F5" i="5"/>
  <c r="F6" i="5"/>
  <c r="F7" i="5"/>
  <c r="F8" i="5"/>
  <c r="F9" i="5"/>
  <c r="F10" i="5"/>
  <c r="F11" i="5"/>
  <c r="F12" i="5"/>
  <c r="F13" i="5"/>
  <c r="F15" i="5"/>
  <c r="F16" i="5"/>
  <c r="F17" i="5"/>
  <c r="F18" i="5"/>
  <c r="F19" i="5"/>
  <c r="F20" i="5"/>
  <c r="F21" i="5"/>
  <c r="F22" i="5"/>
  <c r="J2" i="5"/>
  <c r="J3" i="5"/>
  <c r="J4" i="5"/>
  <c r="J5" i="5"/>
  <c r="J6" i="5"/>
  <c r="J7" i="5"/>
  <c r="J8" i="5"/>
  <c r="J9" i="5"/>
  <c r="J10" i="5"/>
  <c r="J11" i="5"/>
  <c r="J12" i="5"/>
  <c r="J13" i="5"/>
  <c r="J15" i="5"/>
  <c r="J16" i="5"/>
  <c r="J17" i="5"/>
  <c r="J18" i="5"/>
  <c r="J19" i="5"/>
  <c r="J20" i="5"/>
  <c r="J22" i="5"/>
  <c r="D21" i="5"/>
  <c r="J21" i="5" s="1"/>
  <c r="F23" i="5" l="1"/>
  <c r="G21" i="5"/>
  <c r="G23" i="5" s="1"/>
  <c r="E20" i="7"/>
  <c r="E11" i="7"/>
  <c r="E17" i="7"/>
  <c r="E8" i="7"/>
  <c r="E14" i="7"/>
  <c r="E5" i="7"/>
  <c r="E19" i="7"/>
  <c r="E16" i="7"/>
  <c r="E13" i="7"/>
  <c r="E10" i="7"/>
  <c r="E7" i="7"/>
  <c r="E4" i="7"/>
  <c r="E21" i="7"/>
  <c r="E18" i="7"/>
  <c r="E15" i="7"/>
  <c r="E12" i="7"/>
  <c r="E9" i="7"/>
  <c r="E6" i="7"/>
  <c r="E3" i="7"/>
</calcChain>
</file>

<file path=xl/sharedStrings.xml><?xml version="1.0" encoding="utf-8"?>
<sst xmlns="http://schemas.openxmlformats.org/spreadsheetml/2006/main" count="100" uniqueCount="41">
  <si>
    <t>Polvilho Azedo</t>
  </si>
  <si>
    <t>Lenha</t>
  </si>
  <si>
    <t>Polvilho doce</t>
  </si>
  <si>
    <t>Tempero</t>
  </si>
  <si>
    <t>Lote de Compra Atual</t>
  </si>
  <si>
    <t>Unidade</t>
  </si>
  <si>
    <t>Kg</t>
  </si>
  <si>
    <t>duzia</t>
  </si>
  <si>
    <t>Duração do lote (Dias)</t>
  </si>
  <si>
    <t>Preço de Compra</t>
  </si>
  <si>
    <t>Produto</t>
  </si>
  <si>
    <t>Valor total Investido (Ano)</t>
  </si>
  <si>
    <t>Gordura vegetal hidrogenada</t>
  </si>
  <si>
    <t>Composto lácteo</t>
  </si>
  <si>
    <t>Ovos</t>
  </si>
  <si>
    <t>Sal</t>
  </si>
  <si>
    <t>Gema</t>
  </si>
  <si>
    <t>Ovos integrais</t>
  </si>
  <si>
    <t>Farinha de trigo</t>
  </si>
  <si>
    <t>Queijo (3,6Kg)</t>
  </si>
  <si>
    <t>Parmesao</t>
  </si>
  <si>
    <t>Chocolate (4,2Kg)</t>
  </si>
  <si>
    <t>Margarina</t>
  </si>
  <si>
    <t>Etiqueta</t>
  </si>
  <si>
    <t>Embalagem</t>
  </si>
  <si>
    <t>Fermento em pó</t>
  </si>
  <si>
    <t>Goiabada</t>
  </si>
  <si>
    <t>Leite de coco</t>
  </si>
  <si>
    <t>Coco ralado</t>
  </si>
  <si>
    <t>X</t>
  </si>
  <si>
    <t>Valor do Estoque Médio</t>
  </si>
  <si>
    <t>L</t>
  </si>
  <si>
    <t>Número</t>
  </si>
  <si>
    <t>Valor Investido Acumulado</t>
  </si>
  <si>
    <t>Percentual Acumulado</t>
  </si>
  <si>
    <t>Categoria</t>
  </si>
  <si>
    <t>A</t>
  </si>
  <si>
    <t>C</t>
  </si>
  <si>
    <t>B</t>
  </si>
  <si>
    <t>N/A</t>
  </si>
  <si>
    <t>Demanda Diária (u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</si>
</sst>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-* #,##0.0_-;\-* #,##0.0_-;_-* &quot;-&quot;??_-;_-@_-"/>
    <numFmt numFmtId="166" formatCode="0.0%"/>
    <numFmt numFmtId="168" formatCode="_-&quot;R$&quot;\ * #,##0_-;\-&quot;R$&quot;\ * #,##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34998626667073579"/>
        <bgColor theme="9" tint="0.79998168889431442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4" fontId="1" fillId="0" borderId="0" xfId="2" applyFont="1"/>
    <xf numFmtId="0" fontId="5" fillId="2" borderId="0" xfId="0" applyFont="1" applyFill="1"/>
    <xf numFmtId="44" fontId="5" fillId="2" borderId="0" xfId="2" applyNumberFormat="1" applyFont="1" applyFill="1"/>
    <xf numFmtId="0" fontId="5" fillId="0" borderId="0" xfId="0" applyFont="1"/>
    <xf numFmtId="44" fontId="5" fillId="0" borderId="0" xfId="2" applyNumberFormat="1" applyFont="1"/>
    <xf numFmtId="44" fontId="1" fillId="0" borderId="0" xfId="0" applyNumberFormat="1" applyFont="1"/>
    <xf numFmtId="43" fontId="1" fillId="0" borderId="0" xfId="0" applyNumberFormat="1" applyFont="1"/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5" fillId="2" borderId="0" xfId="3" applyNumberFormat="1" applyFont="1" applyFill="1"/>
    <xf numFmtId="166" fontId="5" fillId="0" borderId="0" xfId="3" applyNumberFormat="1" applyFont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68" fontId="1" fillId="0" borderId="0" xfId="2" applyNumberFormat="1" applyFont="1"/>
    <xf numFmtId="9" fontId="4" fillId="0" borderId="0" xfId="3" applyFont="1"/>
    <xf numFmtId="0" fontId="4" fillId="0" borderId="0" xfId="0" applyFont="1"/>
    <xf numFmtId="0" fontId="4" fillId="0" borderId="0" xfId="0" applyFont="1" applyAlignment="1">
      <alignment wrapText="1"/>
    </xf>
    <xf numFmtId="43" fontId="3" fillId="0" borderId="0" xfId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&quot;R$&quot;\ * #,##0_-;\-&quot;R$&quot;\ * #,##0_-;_-&quot;R$&quot;\ * &quot;-&quot;??_-;_-@_-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numFmt numFmtId="165" formatCode="_-* #,##0.0_-;\-* #,##0.0_-;_-* &quot;-&quot;??_-;_-@_-"/>
      <alignment horizontal="center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numFmt numFmtId="0" formatCode="General"/>
    </dxf>
    <dxf>
      <font>
        <b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 ABC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'Curva ABC'!$O$1:$O$22</c:f>
              <c:numCache>
                <c:formatCode>0%</c:formatCode>
                <c:ptCount val="22"/>
                <c:pt idx="0">
                  <c:v>0</c:v>
                </c:pt>
                <c:pt idx="1">
                  <c:v>4.7619047619047616E-2</c:v>
                </c:pt>
                <c:pt idx="2">
                  <c:v>9.5238095238095233E-2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0.33333333333333331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0.52380952380952384</c:v>
                </c:pt>
                <c:pt idx="12">
                  <c:v>0.5714285714285714</c:v>
                </c:pt>
                <c:pt idx="13">
                  <c:v>0.61904761904761907</c:v>
                </c:pt>
                <c:pt idx="14">
                  <c:v>0.66666666666666663</c:v>
                </c:pt>
                <c:pt idx="15">
                  <c:v>0.7142857142857143</c:v>
                </c:pt>
                <c:pt idx="16">
                  <c:v>0.76190476190476186</c:v>
                </c:pt>
                <c:pt idx="17">
                  <c:v>0.80952380952380953</c:v>
                </c:pt>
                <c:pt idx="18">
                  <c:v>0.8571428571428571</c:v>
                </c:pt>
                <c:pt idx="19">
                  <c:v>0.90476190476190477</c:v>
                </c:pt>
                <c:pt idx="20">
                  <c:v>0.95238095238095233</c:v>
                </c:pt>
                <c:pt idx="21">
                  <c:v>1</c:v>
                </c:pt>
              </c:numCache>
            </c:numRef>
          </c:xVal>
          <c:yVal>
            <c:numRef>
              <c:f>'Curva ABC'!$P$1:$P$22</c:f>
              <c:numCache>
                <c:formatCode>0%</c:formatCode>
                <c:ptCount val="22"/>
                <c:pt idx="0">
                  <c:v>0</c:v>
                </c:pt>
                <c:pt idx="1">
                  <c:v>0.34295357424763423</c:v>
                </c:pt>
                <c:pt idx="2">
                  <c:v>0.49156678975494239</c:v>
                </c:pt>
                <c:pt idx="3">
                  <c:v>0.57539988568214184</c:v>
                </c:pt>
                <c:pt idx="4">
                  <c:v>0.64399060053166879</c:v>
                </c:pt>
                <c:pt idx="5">
                  <c:v>0.70278264183126316</c:v>
                </c:pt>
                <c:pt idx="6">
                  <c:v>0.74361044828931488</c:v>
                </c:pt>
                <c:pt idx="7">
                  <c:v>0.77953891797240049</c:v>
                </c:pt>
                <c:pt idx="8">
                  <c:v>0.81220116313884172</c:v>
                </c:pt>
              </c:numCache>
            </c:numRef>
          </c:yVal>
          <c:smooth val="1"/>
        </c:ser>
        <c:ser>
          <c:idx val="1"/>
          <c:order val="1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square"/>
              <c:size val="5"/>
              <c:spPr>
                <a:solidFill>
                  <a:schemeClr val="accent2"/>
                </a:solidFill>
                <a:ln w="28575">
                  <a:solidFill>
                    <a:srgbClr val="FFC000"/>
                  </a:solidFill>
                </a:ln>
                <a:effectLst/>
              </c:spPr>
            </c:marker>
            <c:bubble3D val="0"/>
          </c:dPt>
          <c:xVal>
            <c:numRef>
              <c:f>'Curva ABC'!$O$1:$O$22</c:f>
              <c:numCache>
                <c:formatCode>0%</c:formatCode>
                <c:ptCount val="22"/>
                <c:pt idx="0">
                  <c:v>0</c:v>
                </c:pt>
                <c:pt idx="1">
                  <c:v>4.7619047619047616E-2</c:v>
                </c:pt>
                <c:pt idx="2">
                  <c:v>9.5238095238095233E-2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0.33333333333333331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0.52380952380952384</c:v>
                </c:pt>
                <c:pt idx="12">
                  <c:v>0.5714285714285714</c:v>
                </c:pt>
                <c:pt idx="13">
                  <c:v>0.61904761904761907</c:v>
                </c:pt>
                <c:pt idx="14">
                  <c:v>0.66666666666666663</c:v>
                </c:pt>
                <c:pt idx="15">
                  <c:v>0.7142857142857143</c:v>
                </c:pt>
                <c:pt idx="16">
                  <c:v>0.76190476190476186</c:v>
                </c:pt>
                <c:pt idx="17">
                  <c:v>0.80952380952380953</c:v>
                </c:pt>
                <c:pt idx="18">
                  <c:v>0.8571428571428571</c:v>
                </c:pt>
                <c:pt idx="19">
                  <c:v>0.90476190476190477</c:v>
                </c:pt>
                <c:pt idx="20">
                  <c:v>0.95238095238095233</c:v>
                </c:pt>
                <c:pt idx="21">
                  <c:v>1</c:v>
                </c:pt>
              </c:numCache>
            </c:numRef>
          </c:xVal>
          <c:yVal>
            <c:numRef>
              <c:f>'Curva ABC'!$Q$1:$Q$22</c:f>
              <c:numCache>
                <c:formatCode>General</c:formatCode>
                <c:ptCount val="22"/>
                <c:pt idx="8" formatCode="0%">
                  <c:v>0.81220116313884172</c:v>
                </c:pt>
                <c:pt idx="9" formatCode="0%">
                  <c:v>0.83982797884212346</c:v>
                </c:pt>
                <c:pt idx="10" formatCode="0%">
                  <c:v>0.86269155045863233</c:v>
                </c:pt>
                <c:pt idx="11" formatCode="0%">
                  <c:v>0.88555512207514131</c:v>
                </c:pt>
                <c:pt idx="12" formatCode="0%">
                  <c:v>0.90841869369165029</c:v>
                </c:pt>
                <c:pt idx="13" formatCode="0%">
                  <c:v>0.93128226530815916</c:v>
                </c:pt>
                <c:pt idx="14" formatCode="0%">
                  <c:v>0.95376477739772636</c:v>
                </c:pt>
              </c:numCache>
            </c:numRef>
          </c:yVal>
          <c:smooth val="1"/>
        </c:ser>
        <c:ser>
          <c:idx val="2"/>
          <c:order val="2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square"/>
              <c:size val="5"/>
              <c:spPr>
                <a:solidFill>
                  <a:schemeClr val="accent3"/>
                </a:solidFill>
                <a:ln w="28575">
                  <a:solidFill>
                    <a:schemeClr val="accent6"/>
                  </a:solidFill>
                </a:ln>
                <a:effectLst/>
              </c:spPr>
            </c:marker>
            <c:bubble3D val="0"/>
          </c:dPt>
          <c:xVal>
            <c:numRef>
              <c:f>'Curva ABC'!$O$1:$O$22</c:f>
              <c:numCache>
                <c:formatCode>0%</c:formatCode>
                <c:ptCount val="22"/>
                <c:pt idx="0">
                  <c:v>0</c:v>
                </c:pt>
                <c:pt idx="1">
                  <c:v>4.7619047619047616E-2</c:v>
                </c:pt>
                <c:pt idx="2">
                  <c:v>9.5238095238095233E-2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0.33333333333333331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0.52380952380952384</c:v>
                </c:pt>
                <c:pt idx="12">
                  <c:v>0.5714285714285714</c:v>
                </c:pt>
                <c:pt idx="13">
                  <c:v>0.61904761904761907</c:v>
                </c:pt>
                <c:pt idx="14">
                  <c:v>0.66666666666666663</c:v>
                </c:pt>
                <c:pt idx="15">
                  <c:v>0.7142857142857143</c:v>
                </c:pt>
                <c:pt idx="16">
                  <c:v>0.76190476190476186</c:v>
                </c:pt>
                <c:pt idx="17">
                  <c:v>0.80952380952380953</c:v>
                </c:pt>
                <c:pt idx="18">
                  <c:v>0.8571428571428571</c:v>
                </c:pt>
                <c:pt idx="19">
                  <c:v>0.90476190476190477</c:v>
                </c:pt>
                <c:pt idx="20">
                  <c:v>0.95238095238095233</c:v>
                </c:pt>
                <c:pt idx="21">
                  <c:v>1</c:v>
                </c:pt>
              </c:numCache>
            </c:numRef>
          </c:xVal>
          <c:yVal>
            <c:numRef>
              <c:f>'Curva ABC'!$R$1:$R$22</c:f>
              <c:numCache>
                <c:formatCode>General</c:formatCode>
                <c:ptCount val="22"/>
                <c:pt idx="14" formatCode="0%">
                  <c:v>0.95376477739772636</c:v>
                </c:pt>
                <c:pt idx="15" formatCode="0%">
                  <c:v>0.97319881327175894</c:v>
                </c:pt>
                <c:pt idx="16" formatCode="0%">
                  <c:v>0.98463059908001338</c:v>
                </c:pt>
                <c:pt idx="17" formatCode="0%">
                  <c:v>0.99110861103802428</c:v>
                </c:pt>
                <c:pt idx="18" formatCode="0%">
                  <c:v>0.99453814678050068</c:v>
                </c:pt>
                <c:pt idx="19" formatCode="0%">
                  <c:v>0.99758662299603518</c:v>
                </c:pt>
                <c:pt idx="20" formatCode="0%">
                  <c:v>0.99879331149801753</c:v>
                </c:pt>
                <c:pt idx="21" formatCode="0%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3908560"/>
        <c:axId val="-843920528"/>
      </c:scatterChart>
      <c:valAx>
        <c:axId val="-8439085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43920528"/>
        <c:crosses val="autoZero"/>
        <c:crossBetween val="midCat"/>
        <c:majorUnit val="0.1"/>
      </c:valAx>
      <c:valAx>
        <c:axId val="-8439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4390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528636</xdr:rowOff>
    </xdr:from>
    <xdr:to>
      <xdr:col>13</xdr:col>
      <xdr:colOff>571500</xdr:colOff>
      <xdr:row>21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G23" totalsRowCount="1" headerRowDxfId="15" dataDxfId="14">
  <sortState ref="A2:I22">
    <sortCondition descending="1" ref="G2:G22"/>
  </sortState>
  <tableColumns count="7">
    <tableColumn id="1" name="Produto" dataDxfId="11" totalsRowDxfId="6"/>
    <tableColumn id="2" name="Lote de Compra Atual" dataDxfId="10" totalsRowDxfId="5" dataCellStyle="Comma"/>
    <tableColumn id="3" name="Unidade" dataDxfId="9" totalsRowDxfId="4"/>
    <tableColumn id="4" name="Duração do lote (Dias)" dataDxfId="8" totalsRowDxfId="3"/>
    <tableColumn id="5" name="Preço de Compra" dataDxfId="7" totalsRowDxfId="2" dataCellStyle="Currency"/>
    <tableColumn id="9" name="Valor do Estoque Médio" totalsRowFunction="custom" dataDxfId="12" totalsRowDxfId="1" dataCellStyle="Currency">
      <calculatedColumnFormula>Table2[[#This Row],[Lote de Compra Atual]]/2*(Table2[[#This Row],[Preço de Compra]]/Table2[[#This Row],[Lote de Compra Atual]])</calculatedColumnFormula>
      <totalsRowFormula>SUM(Table2[Valor do Estoque Médio])</totalsRowFormula>
    </tableColumn>
    <tableColumn id="6" name="Valor total Investido (Ano)" totalsRowFunction="custom" dataDxfId="13" totalsRowDxfId="0">
      <calculatedColumnFormula>360/Table2[[#This Row],[Duração do lote (Dias)]]*Table2[[#This Row],[Preço de Compra]]</calculatedColumnFormula>
      <totalsRowFormula>SUM(Table2[Valor total Investido (Ano)])</totalsRow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" sqref="H1"/>
    </sheetView>
  </sheetViews>
  <sheetFormatPr defaultRowHeight="15" x14ac:dyDescent="0.25"/>
  <cols>
    <col min="1" max="1" width="27" bestFit="1" customWidth="1"/>
    <col min="2" max="2" width="13" customWidth="1"/>
    <col min="3" max="3" width="8.7109375" customWidth="1"/>
    <col min="4" max="4" width="10.85546875" customWidth="1"/>
    <col min="5" max="5" width="10" customWidth="1"/>
    <col min="6" max="6" width="14.140625" customWidth="1"/>
    <col min="7" max="7" width="14.5703125" customWidth="1"/>
    <col min="9" max="9" width="14" customWidth="1"/>
    <col min="10" max="10" width="9.85546875" customWidth="1"/>
    <col min="11" max="11" width="14" customWidth="1"/>
  </cols>
  <sheetData>
    <row r="1" spans="1:10" ht="45" x14ac:dyDescent="0.25">
      <c r="A1" t="s">
        <v>10</v>
      </c>
      <c r="B1" s="2" t="s">
        <v>4</v>
      </c>
      <c r="C1" s="2" t="s">
        <v>5</v>
      </c>
      <c r="D1" s="2" t="s">
        <v>8</v>
      </c>
      <c r="E1" s="2" t="s">
        <v>9</v>
      </c>
      <c r="F1" s="2" t="s">
        <v>30</v>
      </c>
      <c r="G1" s="2" t="s">
        <v>11</v>
      </c>
      <c r="J1" s="26" t="s">
        <v>40</v>
      </c>
    </row>
    <row r="2" spans="1:10" x14ac:dyDescent="0.25">
      <c r="A2" s="1" t="s">
        <v>0</v>
      </c>
      <c r="B2" s="13">
        <v>125</v>
      </c>
      <c r="C2" s="14" t="s">
        <v>6</v>
      </c>
      <c r="D2" s="14">
        <v>10</v>
      </c>
      <c r="E2" s="23">
        <v>300</v>
      </c>
      <c r="F2" s="5">
        <f>Table2[[#This Row],[Lote de Compra Atual]]/2*(Table2[[#This Row],[Preço de Compra]]/Table2[[#This Row],[Lote de Compra Atual]])</f>
        <v>150</v>
      </c>
      <c r="G2" s="5">
        <f>360/Table2[[#This Row],[Duração do lote (Dias)]]*Table2[[#This Row],[Preço de Compra]]</f>
        <v>10800</v>
      </c>
      <c r="J2" s="27">
        <f>Table2[[#This Row],[Lote de Compra Atual]]/Table2[[#This Row],[Duração do lote (Dias)]]</f>
        <v>12.5</v>
      </c>
    </row>
    <row r="3" spans="1:10" x14ac:dyDescent="0.25">
      <c r="A3" s="1" t="s">
        <v>12</v>
      </c>
      <c r="B3" s="13">
        <v>24</v>
      </c>
      <c r="C3" s="14" t="s">
        <v>6</v>
      </c>
      <c r="D3" s="14">
        <v>10</v>
      </c>
      <c r="E3" s="23">
        <v>130</v>
      </c>
      <c r="F3" s="5">
        <f>Table2[[#This Row],[Lote de Compra Atual]]/2*(Table2[[#This Row],[Preço de Compra]]/Table2[[#This Row],[Lote de Compra Atual]])</f>
        <v>65</v>
      </c>
      <c r="G3" s="5">
        <f>360/Table2[[#This Row],[Duração do lote (Dias)]]*Table2[[#This Row],[Preço de Compra]]</f>
        <v>4680</v>
      </c>
      <c r="J3" s="27">
        <f>Table2[[#This Row],[Lote de Compra Atual]]/Table2[[#This Row],[Duração do lote (Dias)]]</f>
        <v>2.4</v>
      </c>
    </row>
    <row r="4" spans="1:10" x14ac:dyDescent="0.25">
      <c r="A4" s="1" t="s">
        <v>24</v>
      </c>
      <c r="B4" s="13">
        <v>15</v>
      </c>
      <c r="C4" s="14" t="s">
        <v>6</v>
      </c>
      <c r="D4" s="14">
        <v>150</v>
      </c>
      <c r="E4" s="23">
        <v>1100</v>
      </c>
      <c r="F4" s="5">
        <f>Table2[[#This Row],[Lote de Compra Atual]]/2*(Table2[[#This Row],[Preço de Compra]]/Table2[[#This Row],[Lote de Compra Atual]])</f>
        <v>550</v>
      </c>
      <c r="G4" s="5">
        <f>360/Table2[[#This Row],[Duração do lote (Dias)]]*Table2[[#This Row],[Preço de Compra]]</f>
        <v>2640</v>
      </c>
      <c r="J4" s="27">
        <f>Table2[[#This Row],[Lote de Compra Atual]]/Table2[[#This Row],[Duração do lote (Dias)]]</f>
        <v>0.1</v>
      </c>
    </row>
    <row r="5" spans="1:10" x14ac:dyDescent="0.25">
      <c r="A5" s="1" t="s">
        <v>2</v>
      </c>
      <c r="B5" s="13">
        <v>25</v>
      </c>
      <c r="C5" s="14" t="s">
        <v>6</v>
      </c>
      <c r="D5" s="14">
        <v>10</v>
      </c>
      <c r="E5" s="23">
        <v>60</v>
      </c>
      <c r="F5" s="5">
        <f>Table2[[#This Row],[Lote de Compra Atual]]/2*(Table2[[#This Row],[Preço de Compra]]/Table2[[#This Row],[Lote de Compra Atual]])</f>
        <v>30</v>
      </c>
      <c r="G5" s="5">
        <f>360/Table2[[#This Row],[Duração do lote (Dias)]]*Table2[[#This Row],[Preço de Compra]]</f>
        <v>2160</v>
      </c>
      <c r="J5" s="27">
        <f>Table2[[#This Row],[Lote de Compra Atual]]/Table2[[#This Row],[Duração do lote (Dias)]]</f>
        <v>2.5</v>
      </c>
    </row>
    <row r="6" spans="1:10" x14ac:dyDescent="0.25">
      <c r="A6" s="1" t="s">
        <v>14</v>
      </c>
      <c r="B6" s="13">
        <v>10</v>
      </c>
      <c r="C6" s="14" t="s">
        <v>7</v>
      </c>
      <c r="D6" s="14">
        <v>7</v>
      </c>
      <c r="E6" s="23">
        <v>36</v>
      </c>
      <c r="F6" s="5">
        <f>Table2[[#This Row],[Lote de Compra Atual]]/2*(Table2[[#This Row],[Preço de Compra]]/Table2[[#This Row],[Lote de Compra Atual]])</f>
        <v>18</v>
      </c>
      <c r="G6" s="5">
        <f>360/Table2[[#This Row],[Duração do lote (Dias)]]*Table2[[#This Row],[Preço de Compra]]</f>
        <v>1851.4285714285716</v>
      </c>
      <c r="J6" s="27">
        <f>Table2[[#This Row],[Lote de Compra Atual]]/Table2[[#This Row],[Duração do lote (Dias)]]</f>
        <v>1.4285714285714286</v>
      </c>
    </row>
    <row r="7" spans="1:10" x14ac:dyDescent="0.25">
      <c r="A7" s="1" t="s">
        <v>16</v>
      </c>
      <c r="B7" s="13">
        <v>2</v>
      </c>
      <c r="C7" s="14" t="s">
        <v>6</v>
      </c>
      <c r="D7" s="14">
        <v>7</v>
      </c>
      <c r="E7" s="23">
        <v>25</v>
      </c>
      <c r="F7" s="5">
        <f>Table2[[#This Row],[Lote de Compra Atual]]/2*(Table2[[#This Row],[Preço de Compra]]/Table2[[#This Row],[Lote de Compra Atual]])</f>
        <v>12.5</v>
      </c>
      <c r="G7" s="5">
        <f>360/Table2[[#This Row],[Duração do lote (Dias)]]*Table2[[#This Row],[Preço de Compra]]</f>
        <v>1285.7142857142858</v>
      </c>
      <c r="J7" s="27">
        <f>Table2[[#This Row],[Lote de Compra Atual]]/Table2[[#This Row],[Duração do lote (Dias)]]</f>
        <v>0.2857142857142857</v>
      </c>
    </row>
    <row r="8" spans="1:10" x14ac:dyDescent="0.25">
      <c r="A8" s="1" t="s">
        <v>13</v>
      </c>
      <c r="B8" s="13">
        <v>25</v>
      </c>
      <c r="C8" s="14" t="s">
        <v>6</v>
      </c>
      <c r="D8" s="14">
        <v>70</v>
      </c>
      <c r="E8" s="23">
        <v>220</v>
      </c>
      <c r="F8" s="5">
        <f>Table2[[#This Row],[Lote de Compra Atual]]/2*(Table2[[#This Row],[Preço de Compra]]/Table2[[#This Row],[Lote de Compra Atual]])</f>
        <v>110.00000000000001</v>
      </c>
      <c r="G8" s="5">
        <f>360/Table2[[#This Row],[Duração do lote (Dias)]]*Table2[[#This Row],[Preço de Compra]]</f>
        <v>1131.4285714285716</v>
      </c>
      <c r="J8" s="27">
        <f>Table2[[#This Row],[Lote de Compra Atual]]/Table2[[#This Row],[Duração do lote (Dias)]]</f>
        <v>0.35714285714285715</v>
      </c>
    </row>
    <row r="9" spans="1:10" x14ac:dyDescent="0.25">
      <c r="A9" s="1" t="s">
        <v>17</v>
      </c>
      <c r="B9" s="13">
        <v>4</v>
      </c>
      <c r="C9" s="14" t="s">
        <v>7</v>
      </c>
      <c r="D9" s="14">
        <v>7</v>
      </c>
      <c r="E9" s="23">
        <v>20</v>
      </c>
      <c r="F9" s="5">
        <f>Table2[[#This Row],[Lote de Compra Atual]]/2*(Table2[[#This Row],[Preço de Compra]]/Table2[[#This Row],[Lote de Compra Atual]])</f>
        <v>10</v>
      </c>
      <c r="G9" s="5">
        <f>360/Table2[[#This Row],[Duração do lote (Dias)]]*Table2[[#This Row],[Preço de Compra]]</f>
        <v>1028.5714285714287</v>
      </c>
      <c r="J9" s="27">
        <f>Table2[[#This Row],[Lote de Compra Atual]]/Table2[[#This Row],[Duração do lote (Dias)]]</f>
        <v>0.5714285714285714</v>
      </c>
    </row>
    <row r="10" spans="1:10" x14ac:dyDescent="0.25">
      <c r="A10" s="1" t="s">
        <v>23</v>
      </c>
      <c r="B10" s="13">
        <v>5000</v>
      </c>
      <c r="C10" s="14" t="s">
        <v>5</v>
      </c>
      <c r="D10" s="14">
        <v>60</v>
      </c>
      <c r="E10" s="23">
        <v>145</v>
      </c>
      <c r="F10" s="5">
        <f>Table2[[#This Row],[Lote de Compra Atual]]/2*(Table2[[#This Row],[Preço de Compra]]/Table2[[#This Row],[Lote de Compra Atual]])</f>
        <v>72.5</v>
      </c>
      <c r="G10" s="5">
        <f>360/Table2[[#This Row],[Duração do lote (Dias)]]*Table2[[#This Row],[Preço de Compra]]</f>
        <v>870</v>
      </c>
      <c r="J10" s="27">
        <f>Table2[[#This Row],[Lote de Compra Atual]]/Table2[[#This Row],[Duração do lote (Dias)]]</f>
        <v>83.333333333333329</v>
      </c>
    </row>
    <row r="11" spans="1:10" x14ac:dyDescent="0.25">
      <c r="A11" s="1" t="s">
        <v>3</v>
      </c>
      <c r="B11" s="13">
        <v>1</v>
      </c>
      <c r="C11" s="14" t="s">
        <v>6</v>
      </c>
      <c r="D11" s="14">
        <v>60</v>
      </c>
      <c r="E11" s="23">
        <v>120</v>
      </c>
      <c r="F11" s="5">
        <f>Table2[[#This Row],[Lote de Compra Atual]]/2*(Table2[[#This Row],[Preço de Compra]]/Table2[[#This Row],[Lote de Compra Atual]])</f>
        <v>60</v>
      </c>
      <c r="G11" s="5">
        <f>360/Table2[[#This Row],[Duração do lote (Dias)]]*Table2[[#This Row],[Preço de Compra]]</f>
        <v>720</v>
      </c>
      <c r="J11" s="27">
        <f>Table2[[#This Row],[Lote de Compra Atual]]/Table2[[#This Row],[Duração do lote (Dias)]]</f>
        <v>1.6666666666666666E-2</v>
      </c>
    </row>
    <row r="12" spans="1:10" x14ac:dyDescent="0.25">
      <c r="A12" s="1" t="s">
        <v>20</v>
      </c>
      <c r="B12" s="13">
        <v>0.6</v>
      </c>
      <c r="C12" s="14" t="s">
        <v>6</v>
      </c>
      <c r="D12" s="14">
        <v>7</v>
      </c>
      <c r="E12" s="23">
        <v>14</v>
      </c>
      <c r="F12" s="5">
        <f>Table2[[#This Row],[Lote de Compra Atual]]/2*(Table2[[#This Row],[Preço de Compra]]/Table2[[#This Row],[Lote de Compra Atual]])</f>
        <v>7.0000000000000009</v>
      </c>
      <c r="G12" s="5">
        <f>360/Table2[[#This Row],[Duração do lote (Dias)]]*Table2[[#This Row],[Preço de Compra]]</f>
        <v>720</v>
      </c>
      <c r="J12" s="27">
        <f>Table2[[#This Row],[Lote de Compra Atual]]/Table2[[#This Row],[Duração do lote (Dias)]]</f>
        <v>8.5714285714285715E-2</v>
      </c>
    </row>
    <row r="13" spans="1:10" x14ac:dyDescent="0.25">
      <c r="A13" s="1" t="s">
        <v>22</v>
      </c>
      <c r="B13" s="13">
        <v>15</v>
      </c>
      <c r="C13" s="14" t="s">
        <v>6</v>
      </c>
      <c r="D13" s="14">
        <v>30</v>
      </c>
      <c r="E13" s="23">
        <v>60</v>
      </c>
      <c r="F13" s="5">
        <f>Table2[[#This Row],[Lote de Compra Atual]]/2*(Table2[[#This Row],[Preço de Compra]]/Table2[[#This Row],[Lote de Compra Atual]])</f>
        <v>30</v>
      </c>
      <c r="G13" s="5">
        <f>360/Table2[[#This Row],[Duração do lote (Dias)]]*Table2[[#This Row],[Preço de Compra]]</f>
        <v>720</v>
      </c>
      <c r="J13" s="27">
        <f>Table2[[#This Row],[Lote de Compra Atual]]/Table2[[#This Row],[Duração do lote (Dias)]]</f>
        <v>0.5</v>
      </c>
    </row>
    <row r="14" spans="1:10" x14ac:dyDescent="0.25">
      <c r="A14" s="1" t="s">
        <v>1</v>
      </c>
      <c r="B14" s="12" t="s">
        <v>29</v>
      </c>
      <c r="C14" s="14" t="s">
        <v>39</v>
      </c>
      <c r="D14" s="14">
        <v>30</v>
      </c>
      <c r="E14" s="23">
        <v>60</v>
      </c>
      <c r="F14" s="5">
        <v>30</v>
      </c>
      <c r="G14" s="5">
        <f>360/Table2[[#This Row],[Duração do lote (Dias)]]*Table2[[#This Row],[Preço de Compra]]</f>
        <v>720</v>
      </c>
      <c r="J14" s="27" t="s">
        <v>39</v>
      </c>
    </row>
    <row r="15" spans="1:10" x14ac:dyDescent="0.25">
      <c r="A15" s="1" t="s">
        <v>26</v>
      </c>
      <c r="B15" s="13">
        <v>19.2</v>
      </c>
      <c r="C15" s="14" t="s">
        <v>6</v>
      </c>
      <c r="D15" s="14">
        <v>30</v>
      </c>
      <c r="E15" s="23">
        <v>59</v>
      </c>
      <c r="F15" s="5">
        <f>Table2[[#This Row],[Lote de Compra Atual]]/2*(Table2[[#This Row],[Preço de Compra]]/Table2[[#This Row],[Lote de Compra Atual]])</f>
        <v>29.5</v>
      </c>
      <c r="G15" s="5">
        <f>360/Table2[[#This Row],[Duração do lote (Dias)]]*Table2[[#This Row],[Preço de Compra]]</f>
        <v>708</v>
      </c>
      <c r="J15" s="27">
        <f>Table2[[#This Row],[Lote de Compra Atual]]/Table2[[#This Row],[Duração do lote (Dias)]]</f>
        <v>0.64</v>
      </c>
    </row>
    <row r="16" spans="1:10" x14ac:dyDescent="0.25">
      <c r="A16" s="1" t="s">
        <v>18</v>
      </c>
      <c r="B16" s="13">
        <v>5</v>
      </c>
      <c r="C16" s="14" t="s">
        <v>6</v>
      </c>
      <c r="D16" s="14">
        <v>7</v>
      </c>
      <c r="E16" s="23">
        <v>11.9</v>
      </c>
      <c r="F16" s="5">
        <f>Table2[[#This Row],[Lote de Compra Atual]]/2*(Table2[[#This Row],[Preço de Compra]]/Table2[[#This Row],[Lote de Compra Atual]])</f>
        <v>5.9499999999999993</v>
      </c>
      <c r="G16" s="5">
        <f>360/Table2[[#This Row],[Duração do lote (Dias)]]*Table2[[#This Row],[Preço de Compra]]</f>
        <v>612</v>
      </c>
      <c r="J16" s="27">
        <f>Table2[[#This Row],[Lote de Compra Atual]]/Table2[[#This Row],[Duração do lote (Dias)]]</f>
        <v>0.7142857142857143</v>
      </c>
    </row>
    <row r="17" spans="1:10" x14ac:dyDescent="0.25">
      <c r="A17" s="1" t="s">
        <v>19</v>
      </c>
      <c r="B17" s="13">
        <v>0.6</v>
      </c>
      <c r="C17" s="14" t="s">
        <v>6</v>
      </c>
      <c r="D17" s="14">
        <v>7</v>
      </c>
      <c r="E17" s="23">
        <v>7</v>
      </c>
      <c r="F17" s="5">
        <f>Table2[[#This Row],[Lote de Compra Atual]]/2*(Table2[[#This Row],[Preço de Compra]]/Table2[[#This Row],[Lote de Compra Atual]])</f>
        <v>3.5000000000000004</v>
      </c>
      <c r="G17" s="5">
        <f>360/Table2[[#This Row],[Duração do lote (Dias)]]*Table2[[#This Row],[Preço de Compra]]</f>
        <v>360</v>
      </c>
      <c r="J17" s="27">
        <f>Table2[[#This Row],[Lote de Compra Atual]]/Table2[[#This Row],[Duração do lote (Dias)]]</f>
        <v>8.5714285714285715E-2</v>
      </c>
    </row>
    <row r="18" spans="1:10" x14ac:dyDescent="0.25">
      <c r="A18" s="1" t="s">
        <v>28</v>
      </c>
      <c r="B18" s="13">
        <v>1</v>
      </c>
      <c r="C18" s="14" t="s">
        <v>6</v>
      </c>
      <c r="D18" s="14">
        <v>30</v>
      </c>
      <c r="E18" s="23">
        <v>17</v>
      </c>
      <c r="F18" s="5">
        <f>Table2[[#This Row],[Lote de Compra Atual]]/2*(Table2[[#This Row],[Preço de Compra]]/Table2[[#This Row],[Lote de Compra Atual]])</f>
        <v>8.5</v>
      </c>
      <c r="G18" s="5">
        <f>360/Table2[[#This Row],[Duração do lote (Dias)]]*Table2[[#This Row],[Preço de Compra]]</f>
        <v>204</v>
      </c>
      <c r="J18" s="27">
        <f>Table2[[#This Row],[Lote de Compra Atual]]/Table2[[#This Row],[Duração do lote (Dias)]]</f>
        <v>3.3333333333333333E-2</v>
      </c>
    </row>
    <row r="19" spans="1:10" x14ac:dyDescent="0.25">
      <c r="A19" s="1" t="s">
        <v>21</v>
      </c>
      <c r="B19" s="13">
        <v>1</v>
      </c>
      <c r="C19" s="14" t="s">
        <v>6</v>
      </c>
      <c r="D19" s="14">
        <v>60</v>
      </c>
      <c r="E19" s="23">
        <v>18</v>
      </c>
      <c r="F19" s="5">
        <f>Table2[[#This Row],[Lote de Compra Atual]]/2*(Table2[[#This Row],[Preço de Compra]]/Table2[[#This Row],[Lote de Compra Atual]])</f>
        <v>9</v>
      </c>
      <c r="G19" s="5">
        <f>360/Table2[[#This Row],[Duração do lote (Dias)]]*Table2[[#This Row],[Preço de Compra]]</f>
        <v>108</v>
      </c>
      <c r="J19" s="27">
        <f>Table2[[#This Row],[Lote de Compra Atual]]/Table2[[#This Row],[Duração do lote (Dias)]]</f>
        <v>1.6666666666666666E-2</v>
      </c>
    </row>
    <row r="20" spans="1:10" x14ac:dyDescent="0.25">
      <c r="A20" s="1" t="s">
        <v>27</v>
      </c>
      <c r="B20" s="13">
        <v>0.5</v>
      </c>
      <c r="C20" s="14" t="s">
        <v>31</v>
      </c>
      <c r="D20" s="14">
        <v>15</v>
      </c>
      <c r="E20" s="23">
        <v>4</v>
      </c>
      <c r="F20" s="5">
        <f>Table2[[#This Row],[Lote de Compra Atual]]/2*(Table2[[#This Row],[Preço de Compra]]/Table2[[#This Row],[Lote de Compra Atual]])</f>
        <v>2</v>
      </c>
      <c r="G20" s="5">
        <f>360/Table2[[#This Row],[Duração do lote (Dias)]]*Table2[[#This Row],[Preço de Compra]]</f>
        <v>96</v>
      </c>
      <c r="J20" s="27">
        <f>Table2[[#This Row],[Lote de Compra Atual]]/Table2[[#This Row],[Duração do lote (Dias)]]</f>
        <v>3.3333333333333333E-2</v>
      </c>
    </row>
    <row r="21" spans="1:10" x14ac:dyDescent="0.25">
      <c r="A21" s="1" t="s">
        <v>15</v>
      </c>
      <c r="B21" s="13">
        <v>30</v>
      </c>
      <c r="C21" s="14" t="s">
        <v>6</v>
      </c>
      <c r="D21" s="14">
        <f>6*30</f>
        <v>180</v>
      </c>
      <c r="E21" s="23">
        <v>19</v>
      </c>
      <c r="F21" s="5">
        <f>Table2[[#This Row],[Lote de Compra Atual]]/2*(Table2[[#This Row],[Preço de Compra]]/Table2[[#This Row],[Lote de Compra Atual]])</f>
        <v>9.5</v>
      </c>
      <c r="G21" s="5">
        <f>360/Table2[[#This Row],[Duração do lote (Dias)]]*Table2[[#This Row],[Preço de Compra]]</f>
        <v>38</v>
      </c>
      <c r="J21" s="27">
        <f>Table2[[#This Row],[Lote de Compra Atual]]/Table2[[#This Row],[Duração do lote (Dias)]]</f>
        <v>0.16666666666666666</v>
      </c>
    </row>
    <row r="22" spans="1:10" x14ac:dyDescent="0.25">
      <c r="A22" s="1" t="s">
        <v>25</v>
      </c>
      <c r="B22" s="13">
        <v>2</v>
      </c>
      <c r="C22" s="14" t="s">
        <v>6</v>
      </c>
      <c r="D22" s="14">
        <v>180</v>
      </c>
      <c r="E22" s="23">
        <v>19</v>
      </c>
      <c r="F22" s="5">
        <f>Table2[[#This Row],[Lote de Compra Atual]]/2*(Table2[[#This Row],[Preço de Compra]]/Table2[[#This Row],[Lote de Compra Atual]])</f>
        <v>9.5</v>
      </c>
      <c r="G22" s="5">
        <f>360/Table2[[#This Row],[Duração do lote (Dias)]]*Table2[[#This Row],[Preço de Compra]]</f>
        <v>38</v>
      </c>
      <c r="J22" s="27">
        <f>Table2[[#This Row],[Lote de Compra Atual]]/Table2[[#This Row],[Duração do lote (Dias)]]</f>
        <v>1.1111111111111112E-2</v>
      </c>
    </row>
    <row r="23" spans="1:10" x14ac:dyDescent="0.25">
      <c r="A23" s="1"/>
      <c r="B23" s="1"/>
      <c r="C23" s="1"/>
      <c r="D23" s="1"/>
      <c r="E23" s="10"/>
      <c r="F23" s="10">
        <f>SUM(Table2[Valor do Estoque Médio])</f>
        <v>1222.45</v>
      </c>
      <c r="G23" s="10">
        <f>SUM(Table2[Valor total Investido (Ano)])</f>
        <v>31491.142857142859</v>
      </c>
      <c r="J23" s="11"/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M24" sqref="M24"/>
    </sheetView>
  </sheetViews>
  <sheetFormatPr defaultRowHeight="15" x14ac:dyDescent="0.25"/>
  <cols>
    <col min="2" max="2" width="13.28515625" bestFit="1" customWidth="1"/>
    <col min="3" max="3" width="15.140625" customWidth="1"/>
    <col min="4" max="4" width="13.28515625" bestFit="1" customWidth="1"/>
    <col min="5" max="5" width="10.7109375" customWidth="1"/>
    <col min="15" max="18" width="9.140625" style="25"/>
  </cols>
  <sheetData>
    <row r="1" spans="1:18" ht="45" x14ac:dyDescent="0.25">
      <c r="A1" s="3" t="s">
        <v>32</v>
      </c>
      <c r="B1" s="3" t="s">
        <v>10</v>
      </c>
      <c r="C1" s="4" t="s">
        <v>11</v>
      </c>
      <c r="D1" s="4" t="s">
        <v>33</v>
      </c>
      <c r="E1" s="4" t="s">
        <v>34</v>
      </c>
      <c r="F1" s="3" t="s">
        <v>35</v>
      </c>
      <c r="O1" s="24">
        <v>0</v>
      </c>
      <c r="P1" s="24">
        <v>0</v>
      </c>
    </row>
    <row r="2" spans="1:18" ht="15.75" x14ac:dyDescent="0.25">
      <c r="A2" s="6">
        <v>1</v>
      </c>
      <c r="B2" s="6" t="s">
        <v>0</v>
      </c>
      <c r="C2" s="7">
        <v>10800</v>
      </c>
      <c r="D2" s="7">
        <f>C2</f>
        <v>10800</v>
      </c>
      <c r="E2" s="15">
        <f>D2/$D$22</f>
        <v>0.34295357424763423</v>
      </c>
      <c r="F2" s="17" t="s">
        <v>36</v>
      </c>
      <c r="O2" s="24">
        <f>A2/$A$22</f>
        <v>4.7619047619047616E-2</v>
      </c>
      <c r="P2" s="24">
        <v>0.34295357424763423</v>
      </c>
    </row>
    <row r="3" spans="1:18" ht="15.75" x14ac:dyDescent="0.25">
      <c r="A3" s="8">
        <v>2</v>
      </c>
      <c r="B3" s="8" t="s">
        <v>12</v>
      </c>
      <c r="C3" s="9">
        <v>4680</v>
      </c>
      <c r="D3" s="9">
        <f>C3+D2</f>
        <v>15480</v>
      </c>
      <c r="E3" s="16">
        <f t="shared" ref="E3:E22" si="0">D3/$D$22</f>
        <v>0.49156678975494239</v>
      </c>
      <c r="F3" s="18" t="s">
        <v>36</v>
      </c>
      <c r="O3" s="24">
        <f>A3/$A$22</f>
        <v>9.5238095238095233E-2</v>
      </c>
      <c r="P3" s="24">
        <v>0.49156678975494239</v>
      </c>
    </row>
    <row r="4" spans="1:18" ht="15.75" x14ac:dyDescent="0.25">
      <c r="A4" s="6">
        <v>3</v>
      </c>
      <c r="B4" s="6" t="s">
        <v>24</v>
      </c>
      <c r="C4" s="7">
        <v>2640</v>
      </c>
      <c r="D4" s="7">
        <f t="shared" ref="D4:D22" si="1">C4+D3</f>
        <v>18120</v>
      </c>
      <c r="E4" s="15">
        <f t="shared" si="0"/>
        <v>0.57539988568214184</v>
      </c>
      <c r="F4" s="17" t="s">
        <v>36</v>
      </c>
      <c r="O4" s="24">
        <f>A4/$A$22</f>
        <v>0.14285714285714285</v>
      </c>
      <c r="P4" s="24">
        <v>0.57539988568214184</v>
      </c>
    </row>
    <row r="5" spans="1:18" ht="15.75" x14ac:dyDescent="0.25">
      <c r="A5" s="8">
        <v>4</v>
      </c>
      <c r="B5" s="8" t="s">
        <v>2</v>
      </c>
      <c r="C5" s="9">
        <v>2160</v>
      </c>
      <c r="D5" s="9">
        <f t="shared" si="1"/>
        <v>20280</v>
      </c>
      <c r="E5" s="16">
        <f t="shared" si="0"/>
        <v>0.64399060053166879</v>
      </c>
      <c r="F5" s="18" t="s">
        <v>36</v>
      </c>
      <c r="O5" s="24">
        <f>A5/$A$22</f>
        <v>0.19047619047619047</v>
      </c>
      <c r="P5" s="24">
        <v>0.64399060053166879</v>
      </c>
    </row>
    <row r="6" spans="1:18" ht="15.75" x14ac:dyDescent="0.25">
      <c r="A6" s="6">
        <v>5</v>
      </c>
      <c r="B6" s="6" t="s">
        <v>14</v>
      </c>
      <c r="C6" s="7">
        <v>1851.4285714285716</v>
      </c>
      <c r="D6" s="7">
        <f t="shared" si="1"/>
        <v>22131.428571428572</v>
      </c>
      <c r="E6" s="15">
        <f t="shared" si="0"/>
        <v>0.70278264183126316</v>
      </c>
      <c r="F6" s="17" t="s">
        <v>36</v>
      </c>
      <c r="O6" s="24">
        <f>A6/$A$22</f>
        <v>0.23809523809523808</v>
      </c>
      <c r="P6" s="24">
        <v>0.70278264183126316</v>
      </c>
    </row>
    <row r="7" spans="1:18" ht="15.75" x14ac:dyDescent="0.25">
      <c r="A7" s="8">
        <v>6</v>
      </c>
      <c r="B7" s="8" t="s">
        <v>16</v>
      </c>
      <c r="C7" s="9">
        <v>1285.7142857142858</v>
      </c>
      <c r="D7" s="9">
        <f t="shared" si="1"/>
        <v>23417.142857142859</v>
      </c>
      <c r="E7" s="16">
        <f t="shared" si="0"/>
        <v>0.74361044828931488</v>
      </c>
      <c r="F7" s="18" t="s">
        <v>36</v>
      </c>
      <c r="O7" s="24">
        <f>A7/$A$22</f>
        <v>0.2857142857142857</v>
      </c>
      <c r="P7" s="24">
        <v>0.74361044828931488</v>
      </c>
    </row>
    <row r="8" spans="1:18" ht="15.75" x14ac:dyDescent="0.25">
      <c r="A8" s="6">
        <v>7</v>
      </c>
      <c r="B8" s="6" t="s">
        <v>13</v>
      </c>
      <c r="C8" s="7">
        <v>1131.4285714285716</v>
      </c>
      <c r="D8" s="7">
        <f t="shared" si="1"/>
        <v>24548.571428571431</v>
      </c>
      <c r="E8" s="15">
        <f t="shared" si="0"/>
        <v>0.77953891797240049</v>
      </c>
      <c r="F8" s="17" t="s">
        <v>36</v>
      </c>
      <c r="O8" s="24">
        <f>A8/$A$22</f>
        <v>0.33333333333333331</v>
      </c>
      <c r="P8" s="24">
        <v>0.77953891797240049</v>
      </c>
    </row>
    <row r="9" spans="1:18" ht="15.75" x14ac:dyDescent="0.25">
      <c r="A9" s="8">
        <v>8</v>
      </c>
      <c r="B9" s="8" t="s">
        <v>17</v>
      </c>
      <c r="C9" s="9">
        <v>1028.5714285714287</v>
      </c>
      <c r="D9" s="9">
        <f t="shared" si="1"/>
        <v>25577.142857142859</v>
      </c>
      <c r="E9" s="16">
        <f t="shared" si="0"/>
        <v>0.81220116313884172</v>
      </c>
      <c r="F9" s="18" t="s">
        <v>36</v>
      </c>
      <c r="O9" s="24">
        <f>A9/$A$22</f>
        <v>0.38095238095238093</v>
      </c>
      <c r="P9" s="24">
        <v>0.81220116313884172</v>
      </c>
      <c r="Q9" s="24">
        <v>0.81220116313884172</v>
      </c>
    </row>
    <row r="10" spans="1:18" ht="15.75" x14ac:dyDescent="0.25">
      <c r="A10" s="6">
        <v>9</v>
      </c>
      <c r="B10" s="6" t="s">
        <v>23</v>
      </c>
      <c r="C10" s="7">
        <v>870</v>
      </c>
      <c r="D10" s="7">
        <f t="shared" si="1"/>
        <v>26447.142857142859</v>
      </c>
      <c r="E10" s="15">
        <f t="shared" si="0"/>
        <v>0.83982797884212346</v>
      </c>
      <c r="F10" s="19" t="s">
        <v>38</v>
      </c>
      <c r="O10" s="24">
        <f>A10/$A$22</f>
        <v>0.42857142857142855</v>
      </c>
      <c r="Q10" s="24">
        <v>0.83982797884212346</v>
      </c>
    </row>
    <row r="11" spans="1:18" ht="15.75" x14ac:dyDescent="0.25">
      <c r="A11" s="8">
        <v>10</v>
      </c>
      <c r="B11" s="8" t="s">
        <v>3</v>
      </c>
      <c r="C11" s="9">
        <v>720</v>
      </c>
      <c r="D11" s="9">
        <f t="shared" si="1"/>
        <v>27167.142857142859</v>
      </c>
      <c r="E11" s="16">
        <f t="shared" si="0"/>
        <v>0.86269155045863233</v>
      </c>
      <c r="F11" s="20" t="s">
        <v>38</v>
      </c>
      <c r="O11" s="24">
        <f>A11/$A$22</f>
        <v>0.47619047619047616</v>
      </c>
      <c r="Q11" s="24">
        <v>0.86269155045863233</v>
      </c>
    </row>
    <row r="12" spans="1:18" ht="15.75" x14ac:dyDescent="0.25">
      <c r="A12" s="6">
        <v>11</v>
      </c>
      <c r="B12" s="6" t="s">
        <v>20</v>
      </c>
      <c r="C12" s="7">
        <v>720</v>
      </c>
      <c r="D12" s="7">
        <f t="shared" si="1"/>
        <v>27887.142857142859</v>
      </c>
      <c r="E12" s="15">
        <f t="shared" si="0"/>
        <v>0.88555512207514131</v>
      </c>
      <c r="F12" s="19" t="s">
        <v>38</v>
      </c>
      <c r="O12" s="24">
        <f>A12/$A$22</f>
        <v>0.52380952380952384</v>
      </c>
      <c r="Q12" s="24">
        <v>0.88555512207514131</v>
      </c>
    </row>
    <row r="13" spans="1:18" ht="15.75" x14ac:dyDescent="0.25">
      <c r="A13" s="8">
        <v>12</v>
      </c>
      <c r="B13" s="8" t="s">
        <v>22</v>
      </c>
      <c r="C13" s="9">
        <v>720</v>
      </c>
      <c r="D13" s="9">
        <f t="shared" si="1"/>
        <v>28607.142857142859</v>
      </c>
      <c r="E13" s="16">
        <f t="shared" si="0"/>
        <v>0.90841869369165029</v>
      </c>
      <c r="F13" s="20" t="s">
        <v>38</v>
      </c>
      <c r="O13" s="24">
        <f>A13/$A$22</f>
        <v>0.5714285714285714</v>
      </c>
      <c r="Q13" s="24">
        <v>0.90841869369165029</v>
      </c>
    </row>
    <row r="14" spans="1:18" ht="15.75" x14ac:dyDescent="0.25">
      <c r="A14" s="6">
        <v>13</v>
      </c>
      <c r="B14" s="6" t="s">
        <v>1</v>
      </c>
      <c r="C14" s="7">
        <v>720</v>
      </c>
      <c r="D14" s="7">
        <f t="shared" si="1"/>
        <v>29327.142857142859</v>
      </c>
      <c r="E14" s="15">
        <f t="shared" si="0"/>
        <v>0.93128226530815916</v>
      </c>
      <c r="F14" s="19" t="s">
        <v>38</v>
      </c>
      <c r="O14" s="24">
        <f>A14/$A$22</f>
        <v>0.61904761904761907</v>
      </c>
      <c r="Q14" s="24">
        <v>0.93128226530815916</v>
      </c>
    </row>
    <row r="15" spans="1:18" ht="15.75" x14ac:dyDescent="0.25">
      <c r="A15" s="8">
        <v>14</v>
      </c>
      <c r="B15" s="8" t="s">
        <v>26</v>
      </c>
      <c r="C15" s="9">
        <v>708</v>
      </c>
      <c r="D15" s="9">
        <f t="shared" si="1"/>
        <v>30035.142857142859</v>
      </c>
      <c r="E15" s="16">
        <f t="shared" si="0"/>
        <v>0.95376477739772636</v>
      </c>
      <c r="F15" s="20" t="s">
        <v>38</v>
      </c>
      <c r="O15" s="24">
        <f>A15/$A$22</f>
        <v>0.66666666666666663</v>
      </c>
      <c r="Q15" s="24">
        <v>0.95376477739772636</v>
      </c>
      <c r="R15" s="24">
        <v>0.95376477739772636</v>
      </c>
    </row>
    <row r="16" spans="1:18" ht="15.75" x14ac:dyDescent="0.25">
      <c r="A16" s="6">
        <v>15</v>
      </c>
      <c r="B16" s="6" t="s">
        <v>18</v>
      </c>
      <c r="C16" s="7">
        <v>612</v>
      </c>
      <c r="D16" s="7">
        <f t="shared" si="1"/>
        <v>30647.142857142859</v>
      </c>
      <c r="E16" s="15">
        <f t="shared" si="0"/>
        <v>0.97319881327175894</v>
      </c>
      <c r="F16" s="21" t="s">
        <v>37</v>
      </c>
      <c r="O16" s="24">
        <f>A16/$A$22</f>
        <v>0.7142857142857143</v>
      </c>
      <c r="Q16" s="24"/>
      <c r="R16" s="24">
        <v>0.97319881327175894</v>
      </c>
    </row>
    <row r="17" spans="1:18" ht="15.75" x14ac:dyDescent="0.25">
      <c r="A17" s="8">
        <v>16</v>
      </c>
      <c r="B17" s="8" t="s">
        <v>19</v>
      </c>
      <c r="C17" s="9">
        <v>360</v>
      </c>
      <c r="D17" s="9">
        <f t="shared" si="1"/>
        <v>31007.142857142859</v>
      </c>
      <c r="E17" s="16">
        <f t="shared" si="0"/>
        <v>0.98463059908001338</v>
      </c>
      <c r="F17" s="22" t="s">
        <v>37</v>
      </c>
      <c r="O17" s="24">
        <f>A17/$A$22</f>
        <v>0.76190476190476186</v>
      </c>
      <c r="R17" s="24">
        <v>0.98463059908001338</v>
      </c>
    </row>
    <row r="18" spans="1:18" ht="15.75" x14ac:dyDescent="0.25">
      <c r="A18" s="6">
        <v>17</v>
      </c>
      <c r="B18" s="6" t="s">
        <v>28</v>
      </c>
      <c r="C18" s="7">
        <v>204</v>
      </c>
      <c r="D18" s="7">
        <f t="shared" si="1"/>
        <v>31211.142857142859</v>
      </c>
      <c r="E18" s="15">
        <f t="shared" si="0"/>
        <v>0.99110861103802428</v>
      </c>
      <c r="F18" s="21" t="s">
        <v>37</v>
      </c>
      <c r="O18" s="24">
        <f>A18/$A$22</f>
        <v>0.80952380952380953</v>
      </c>
      <c r="R18" s="24">
        <v>0.99110861103802428</v>
      </c>
    </row>
    <row r="19" spans="1:18" ht="15.75" x14ac:dyDescent="0.25">
      <c r="A19" s="8">
        <v>18</v>
      </c>
      <c r="B19" s="8" t="s">
        <v>21</v>
      </c>
      <c r="C19" s="9">
        <v>108</v>
      </c>
      <c r="D19" s="9">
        <f t="shared" si="1"/>
        <v>31319.142857142859</v>
      </c>
      <c r="E19" s="16">
        <f t="shared" si="0"/>
        <v>0.99453814678050068</v>
      </c>
      <c r="F19" s="22" t="s">
        <v>37</v>
      </c>
      <c r="O19" s="24">
        <f>A19/$A$22</f>
        <v>0.8571428571428571</v>
      </c>
      <c r="R19" s="24">
        <v>0.99453814678050068</v>
      </c>
    </row>
    <row r="20" spans="1:18" ht="15.75" x14ac:dyDescent="0.25">
      <c r="A20" s="6">
        <v>19</v>
      </c>
      <c r="B20" s="6" t="s">
        <v>27</v>
      </c>
      <c r="C20" s="7">
        <v>96</v>
      </c>
      <c r="D20" s="7">
        <f t="shared" si="1"/>
        <v>31415.142857142859</v>
      </c>
      <c r="E20" s="15">
        <f t="shared" si="0"/>
        <v>0.99758662299603518</v>
      </c>
      <c r="F20" s="21" t="s">
        <v>37</v>
      </c>
      <c r="O20" s="24">
        <f>A20/$A$22</f>
        <v>0.90476190476190477</v>
      </c>
      <c r="R20" s="24">
        <v>0.99758662299603518</v>
      </c>
    </row>
    <row r="21" spans="1:18" ht="15.75" x14ac:dyDescent="0.25">
      <c r="A21" s="8">
        <v>20</v>
      </c>
      <c r="B21" s="8" t="s">
        <v>15</v>
      </c>
      <c r="C21" s="9">
        <v>38</v>
      </c>
      <c r="D21" s="9">
        <f t="shared" si="1"/>
        <v>31453.142857142859</v>
      </c>
      <c r="E21" s="16">
        <f t="shared" si="0"/>
        <v>0.99879331149801753</v>
      </c>
      <c r="F21" s="22" t="s">
        <v>37</v>
      </c>
      <c r="O21" s="24">
        <f>A21/$A$22</f>
        <v>0.95238095238095233</v>
      </c>
      <c r="R21" s="24">
        <v>0.99879331149801753</v>
      </c>
    </row>
    <row r="22" spans="1:18" ht="15.75" x14ac:dyDescent="0.25">
      <c r="A22" s="6">
        <v>21</v>
      </c>
      <c r="B22" s="6" t="s">
        <v>25</v>
      </c>
      <c r="C22" s="7">
        <v>38</v>
      </c>
      <c r="D22" s="7">
        <f t="shared" si="1"/>
        <v>31491.142857142859</v>
      </c>
      <c r="E22" s="15">
        <f t="shared" si="0"/>
        <v>1</v>
      </c>
      <c r="F22" s="21" t="s">
        <v>37</v>
      </c>
      <c r="O22" s="24">
        <f>A22/$A$22</f>
        <v>1</v>
      </c>
      <c r="R22" s="2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Produtos</vt:lpstr>
      <vt:lpstr>Curva ABC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Moura</dc:creator>
  <cp:lastModifiedBy>Gab Dispa Menezes</cp:lastModifiedBy>
  <dcterms:created xsi:type="dcterms:W3CDTF">2015-04-26T21:47:02Z</dcterms:created>
  <dcterms:modified xsi:type="dcterms:W3CDTF">2015-06-26T17:03:54Z</dcterms:modified>
</cp:coreProperties>
</file>