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7" i="1" l="1"/>
  <c r="F32" i="1"/>
  <c r="F17" i="1"/>
  <c r="F5" i="1"/>
  <c r="H5" i="1" s="1"/>
  <c r="E32" i="1"/>
  <c r="E27" i="1"/>
  <c r="H27" i="1" s="1"/>
  <c r="E28" i="1"/>
  <c r="B15" i="1"/>
  <c r="D15" i="1" s="1"/>
  <c r="E15" i="1" s="1"/>
  <c r="F15" i="1" s="1"/>
  <c r="H15" i="1" s="1"/>
  <c r="B5" i="1"/>
  <c r="D4" i="1"/>
  <c r="E4" i="1" s="1"/>
  <c r="F4" i="1" s="1"/>
  <c r="H4" i="1" s="1"/>
  <c r="D32" i="1"/>
  <c r="D22" i="1"/>
  <c r="E22" i="1" s="1"/>
  <c r="F22" i="1" s="1"/>
  <c r="H22" i="1" s="1"/>
  <c r="D16" i="1"/>
  <c r="E16" i="1" s="1"/>
  <c r="F16" i="1" s="1"/>
  <c r="H16" i="1" s="1"/>
  <c r="D28" i="1"/>
  <c r="D29" i="1" s="1"/>
  <c r="D6" i="1"/>
  <c r="E6" i="1" s="1"/>
  <c r="F6" i="1" s="1"/>
  <c r="H6" i="1" s="1"/>
  <c r="D27" i="1"/>
  <c r="F29" i="1"/>
  <c r="B29" i="1"/>
  <c r="B36" i="1" s="1"/>
  <c r="B40" i="1" s="1"/>
  <c r="B44" i="1" s="1"/>
  <c r="B23" i="1" s="1"/>
  <c r="B24" i="1" s="1"/>
  <c r="B32" i="1"/>
  <c r="B9" i="1"/>
  <c r="D9" i="1" s="1"/>
  <c r="E9" i="1" s="1"/>
  <c r="F9" i="1" s="1"/>
  <c r="H9" i="1" s="1"/>
  <c r="D36" i="1" l="1"/>
  <c r="D40" i="1" s="1"/>
  <c r="D44" i="1" s="1"/>
  <c r="D23" i="1" s="1"/>
  <c r="D24" i="1" s="1"/>
  <c r="E29" i="1"/>
  <c r="E36" i="1" s="1"/>
  <c r="E40" i="1" s="1"/>
  <c r="E44" i="1" s="1"/>
  <c r="E23" i="1" s="1"/>
  <c r="H28" i="1"/>
  <c r="H29" i="1" s="1"/>
  <c r="B11" i="1"/>
  <c r="H32" i="1"/>
  <c r="D5" i="1"/>
  <c r="E5" i="1" s="1"/>
  <c r="H11" i="1"/>
  <c r="F11" i="1"/>
  <c r="F36" i="1"/>
  <c r="F40" i="1" s="1"/>
  <c r="F44" i="1" s="1"/>
  <c r="E11" i="1"/>
  <c r="D11" i="1" l="1"/>
  <c r="H36" i="1"/>
  <c r="H40" i="1" s="1"/>
  <c r="H44" i="1" s="1"/>
  <c r="H23" i="1" s="1"/>
  <c r="F23" i="1"/>
  <c r="E24" i="1"/>
  <c r="F24" i="1" l="1"/>
  <c r="H24" i="1" l="1"/>
</calcChain>
</file>

<file path=xl/comments1.xml><?xml version="1.0" encoding="utf-8"?>
<comments xmlns="http://schemas.openxmlformats.org/spreadsheetml/2006/main">
  <authors>
    <author>xpto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5 unidades * R$ 20.000 cada</t>
        </r>
      </text>
    </comment>
    <comment ref="D5" authorId="0">
      <text>
        <r>
          <rPr>
            <sz val="9"/>
            <color indexed="81"/>
            <rFont val="Tahoma"/>
            <family val="2"/>
          </rPr>
          <t>foram retirados 5 aparelhos do estoque, pelo preço de custo.
Portanto ficaram com estoque de 15 aparelhos (20 un - 5 un)</t>
        </r>
      </text>
    </comment>
    <comment ref="E5" authorId="0">
      <text>
        <r>
          <rPr>
            <sz val="9"/>
            <color indexed="81"/>
            <rFont val="Tahoma"/>
            <family val="2"/>
          </rPr>
          <t>venderam os últimos 15 aparelhos.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os cheques eram para 30 dias, então em março eles foram descontados e covnertidos em CAIXA.
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aqui registram-se os 15 produtos vendidos pelo preço de VENDA.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 xml:space="preserve">aqui registram-se os 15 produtos vendidos pelo preço de CUSTO.
</t>
        </r>
        <r>
          <rPr>
            <sz val="9"/>
            <color indexed="81"/>
            <rFont val="Tahoma"/>
            <family val="2"/>
          </rPr>
          <t>(*Independente deles terem sido pagos a vista ou não.)</t>
        </r>
      </text>
    </comment>
    <comment ref="B32" authorId="0">
      <text>
        <r>
          <rPr>
            <sz val="9"/>
            <color indexed="81"/>
            <rFont val="Tahoma"/>
            <family val="2"/>
          </rPr>
          <t>A empresa começou a funcionar em maio de 2015. Essas despesas foram incorridas (usadas - por isso aparece na DRE regime de competência, que compete àquele período), mas não foram pagas, por isso não saíram do caixa e ficaram como dívida.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essas despesas foram pagas em janeiro 2016.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essas despesas foram pagas em janeiro 2016.</t>
        </r>
      </text>
    </comment>
  </commentList>
</comments>
</file>

<file path=xl/sharedStrings.xml><?xml version="1.0" encoding="utf-8"?>
<sst xmlns="http://schemas.openxmlformats.org/spreadsheetml/2006/main" count="34" uniqueCount="34">
  <si>
    <t>ATIVO</t>
  </si>
  <si>
    <t>PASSIVO</t>
  </si>
  <si>
    <t>DRE</t>
  </si>
  <si>
    <t>Passivo Circulante</t>
  </si>
  <si>
    <t>Passivo não circulante</t>
  </si>
  <si>
    <t>Patrimônio líquido</t>
  </si>
  <si>
    <t>capital social (FGTS)</t>
  </si>
  <si>
    <t>Ativo Permanente</t>
  </si>
  <si>
    <t>imóvel + reforma</t>
  </si>
  <si>
    <t>Ativo Circulante</t>
  </si>
  <si>
    <t>caixa</t>
  </si>
  <si>
    <t>empréstimo BNDES</t>
  </si>
  <si>
    <t>estoques</t>
  </si>
  <si>
    <t>Receita Bruta</t>
  </si>
  <si>
    <t xml:space="preserve">  (-) Custos - CMV</t>
  </si>
  <si>
    <t xml:space="preserve">  =  lucro bruto</t>
  </si>
  <si>
    <t>Despesas</t>
  </si>
  <si>
    <t>administrativas</t>
  </si>
  <si>
    <t>comerciais</t>
  </si>
  <si>
    <t>financeiras</t>
  </si>
  <si>
    <t xml:space="preserve">  = lucro operacional</t>
  </si>
  <si>
    <t>Despesas e Rec não operacionais</t>
  </si>
  <si>
    <t xml:space="preserve">  = lucro não operacional</t>
  </si>
  <si>
    <t xml:space="preserve">  (-) IR / CSSL</t>
  </si>
  <si>
    <t xml:space="preserve">  = lucro líquido</t>
  </si>
  <si>
    <t>01/01/2015 a 31/12/2015</t>
  </si>
  <si>
    <t>contas a pagar</t>
  </si>
  <si>
    <t>lucros acumulados</t>
  </si>
  <si>
    <t>01/01/2016 a 31/01/2016</t>
  </si>
  <si>
    <t>contas a receber</t>
  </si>
  <si>
    <t>01/02/2016 a 31/03/2016</t>
  </si>
  <si>
    <t>01/04/2016 a 30/04/2016</t>
  </si>
  <si>
    <t>fornecedores</t>
  </si>
  <si>
    <t>01/01/2016 a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</si>
</sst>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* #,##0_-;\-* #,##0_-;_-* &quot;-&quot;??_-;_-@_-"/>
    <numFmt numFmtId="167" formatCode="[$-416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5" fontId="0" fillId="2" borderId="0" xfId="1" applyNumberFormat="1" applyFont="1" applyFill="1" applyAlignment="1">
      <alignment horizontal="center" wrapText="1"/>
    </xf>
    <xf numFmtId="165" fontId="0" fillId="3" borderId="0" xfId="1" applyNumberFormat="1" applyFont="1" applyFill="1" applyAlignment="1">
      <alignment horizontal="center" wrapText="1"/>
    </xf>
    <xf numFmtId="167" fontId="4" fillId="3" borderId="0" xfId="0" applyNumberFormat="1" applyFont="1" applyFill="1"/>
    <xf numFmtId="167" fontId="4" fillId="3" borderId="0" xfId="1" applyNumberFormat="1" applyFont="1" applyFill="1"/>
    <xf numFmtId="167" fontId="4" fillId="3" borderId="0" xfId="0" applyNumberFormat="1" applyFont="1" applyFill="1" applyBorder="1"/>
    <xf numFmtId="0" fontId="4" fillId="2" borderId="0" xfId="0" applyFont="1" applyFill="1"/>
    <xf numFmtId="165" fontId="4" fillId="2" borderId="0" xfId="1" applyNumberFormat="1" applyFont="1" applyFill="1"/>
    <xf numFmtId="165" fontId="4" fillId="3" borderId="0" xfId="1" applyNumberFormat="1" applyFont="1" applyFill="1"/>
    <xf numFmtId="0" fontId="4" fillId="2" borderId="0" xfId="0" applyFont="1" applyFill="1" applyBorder="1"/>
    <xf numFmtId="0" fontId="5" fillId="0" borderId="0" xfId="0" applyFont="1"/>
    <xf numFmtId="165" fontId="5" fillId="0" borderId="0" xfId="1" applyNumberFormat="1" applyFont="1"/>
    <xf numFmtId="165" fontId="5" fillId="3" borderId="0" xfId="1" applyNumberFormat="1" applyFont="1" applyFill="1"/>
    <xf numFmtId="0" fontId="5" fillId="0" borderId="0" xfId="0" applyFont="1" applyBorder="1"/>
    <xf numFmtId="0" fontId="4" fillId="0" borderId="0" xfId="0" applyFont="1"/>
    <xf numFmtId="165" fontId="4" fillId="0" borderId="0" xfId="1" applyNumberFormat="1" applyFont="1"/>
    <xf numFmtId="0" fontId="4" fillId="0" borderId="0" xfId="0" applyFont="1" applyBorder="1"/>
    <xf numFmtId="0" fontId="5" fillId="0" borderId="1" xfId="0" applyFont="1" applyBorder="1"/>
    <xf numFmtId="165" fontId="5" fillId="0" borderId="1" xfId="1" applyNumberFormat="1" applyFont="1" applyBorder="1"/>
    <xf numFmtId="165" fontId="5" fillId="3" borderId="1" xfId="1" applyNumberFormat="1" applyFont="1" applyFill="1" applyBorder="1"/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E33" sqref="E33"/>
    </sheetView>
  </sheetViews>
  <sheetFormatPr defaultRowHeight="18.75" x14ac:dyDescent="0.3"/>
  <cols>
    <col min="1" max="1" width="28.140625" style="14" customWidth="1"/>
    <col min="2" max="2" width="13.42578125" style="15" customWidth="1"/>
    <col min="3" max="3" width="2.5703125" style="8" customWidth="1"/>
    <col min="4" max="4" width="12.42578125" style="15" customWidth="1"/>
    <col min="5" max="5" width="12.140625" style="15" customWidth="1"/>
    <col min="6" max="6" width="12.5703125" style="15" customWidth="1"/>
    <col min="7" max="7" width="2.140625" style="8" customWidth="1"/>
    <col min="8" max="8" width="14.5703125" style="15" customWidth="1"/>
    <col min="9" max="16384" width="9.140625" style="16"/>
  </cols>
  <sheetData>
    <row r="1" spans="1:8" s="5" customFormat="1" x14ac:dyDescent="0.3">
      <c r="A1" s="3"/>
      <c r="B1" s="4">
        <v>42339</v>
      </c>
      <c r="C1" s="4"/>
      <c r="D1" s="4">
        <v>42370</v>
      </c>
      <c r="E1" s="4">
        <v>42430</v>
      </c>
      <c r="F1" s="4">
        <v>42461</v>
      </c>
      <c r="G1" s="4"/>
      <c r="H1" s="4">
        <v>42705</v>
      </c>
    </row>
    <row r="2" spans="1:8" s="9" customFormat="1" x14ac:dyDescent="0.3">
      <c r="A2" s="6" t="s">
        <v>0</v>
      </c>
      <c r="B2" s="7"/>
      <c r="C2" s="8"/>
      <c r="D2" s="7"/>
      <c r="E2" s="7"/>
      <c r="F2" s="7"/>
      <c r="G2" s="8"/>
      <c r="H2" s="7"/>
    </row>
    <row r="3" spans="1:8" s="13" customFormat="1" x14ac:dyDescent="0.3">
      <c r="A3" s="10" t="s">
        <v>9</v>
      </c>
      <c r="B3" s="11"/>
      <c r="C3" s="12"/>
      <c r="D3" s="11"/>
      <c r="E3" s="11"/>
      <c r="F3" s="11"/>
      <c r="G3" s="12"/>
      <c r="H3" s="11"/>
    </row>
    <row r="4" spans="1:8" x14ac:dyDescent="0.3">
      <c r="A4" s="14" t="s">
        <v>10</v>
      </c>
      <c r="B4" s="15">
        <v>20000</v>
      </c>
      <c r="D4" s="15">
        <f>+B4-2500</f>
        <v>17500</v>
      </c>
      <c r="E4" s="15">
        <f>+D4+(15*10000)-5000+40000</f>
        <v>202500</v>
      </c>
      <c r="F4" s="15">
        <f>+E4-3500</f>
        <v>199000</v>
      </c>
      <c r="H4" s="15">
        <f>+F4-(3500*8)</f>
        <v>171000</v>
      </c>
    </row>
    <row r="5" spans="1:8" x14ac:dyDescent="0.3">
      <c r="A5" s="14" t="s">
        <v>12</v>
      </c>
      <c r="B5" s="15">
        <f>20*5000</f>
        <v>100000</v>
      </c>
      <c r="D5" s="15">
        <f>+B5-(5*5000)</f>
        <v>75000</v>
      </c>
      <c r="E5" s="15">
        <f>+D5-(15*5000)</f>
        <v>0</v>
      </c>
      <c r="F5" s="15">
        <f>30*6000</f>
        <v>180000</v>
      </c>
      <c r="H5" s="15">
        <f>+F5+0</f>
        <v>180000</v>
      </c>
    </row>
    <row r="6" spans="1:8" x14ac:dyDescent="0.3">
      <c r="A6" s="14" t="s">
        <v>29</v>
      </c>
      <c r="D6" s="15">
        <f>5*8000</f>
        <v>40000</v>
      </c>
      <c r="E6" s="15">
        <f>+D6-40000</f>
        <v>0</v>
      </c>
      <c r="F6" s="15">
        <f>+E6+0</f>
        <v>0</v>
      </c>
      <c r="H6" s="15">
        <f>+F6+0</f>
        <v>0</v>
      </c>
    </row>
    <row r="8" spans="1:8" x14ac:dyDescent="0.3">
      <c r="A8" s="14" t="s">
        <v>7</v>
      </c>
    </row>
    <row r="9" spans="1:8" x14ac:dyDescent="0.3">
      <c r="A9" s="14" t="s">
        <v>8</v>
      </c>
      <c r="B9" s="15">
        <f>150000+30000</f>
        <v>180000</v>
      </c>
      <c r="D9" s="15">
        <f>+B9+0</f>
        <v>180000</v>
      </c>
      <c r="E9" s="15">
        <f>+D9+0</f>
        <v>180000</v>
      </c>
      <c r="F9" s="15">
        <f>+E9+0</f>
        <v>180000</v>
      </c>
      <c r="H9" s="15">
        <f>+F9+0</f>
        <v>180000</v>
      </c>
    </row>
    <row r="11" spans="1:8" s="13" customFormat="1" ht="19.5" thickBot="1" x14ac:dyDescent="0.35">
      <c r="A11" s="17"/>
      <c r="B11" s="18">
        <f>SUM(B3:B9)</f>
        <v>300000</v>
      </c>
      <c r="C11" s="19"/>
      <c r="D11" s="18">
        <f>SUM(D3:D9)</f>
        <v>312500</v>
      </c>
      <c r="E11" s="18">
        <f>SUM(E3:E9)</f>
        <v>382500</v>
      </c>
      <c r="F11" s="18">
        <f>SUM(F3:F9)</f>
        <v>559000</v>
      </c>
      <c r="G11" s="19"/>
      <c r="H11" s="18">
        <f>SUM(H3:H9)</f>
        <v>531000</v>
      </c>
    </row>
    <row r="13" spans="1:8" s="9" customFormat="1" x14ac:dyDescent="0.3">
      <c r="A13" s="6" t="s">
        <v>1</v>
      </c>
      <c r="B13" s="7"/>
      <c r="C13" s="8"/>
      <c r="D13" s="7"/>
      <c r="E13" s="7"/>
      <c r="F13" s="7"/>
      <c r="G13" s="8"/>
      <c r="H13" s="7"/>
    </row>
    <row r="14" spans="1:8" s="13" customFormat="1" x14ac:dyDescent="0.3">
      <c r="A14" s="10" t="s">
        <v>3</v>
      </c>
      <c r="B14" s="11"/>
      <c r="C14" s="12"/>
      <c r="D14" s="11"/>
      <c r="E14" s="11"/>
      <c r="F14" s="11"/>
      <c r="G14" s="12"/>
      <c r="H14" s="11"/>
    </row>
    <row r="15" spans="1:8" x14ac:dyDescent="0.3">
      <c r="A15" s="14" t="s">
        <v>11</v>
      </c>
      <c r="B15" s="15">
        <f>20*5000</f>
        <v>100000</v>
      </c>
      <c r="D15" s="15">
        <f>+B15+0</f>
        <v>100000</v>
      </c>
      <c r="E15" s="15">
        <f>+D15+0</f>
        <v>100000</v>
      </c>
      <c r="F15" s="15">
        <f>+E15+0</f>
        <v>100000</v>
      </c>
      <c r="H15" s="15">
        <f>+F15+0</f>
        <v>100000</v>
      </c>
    </row>
    <row r="16" spans="1:8" x14ac:dyDescent="0.3">
      <c r="A16" s="14" t="s">
        <v>26</v>
      </c>
      <c r="B16" s="15">
        <v>20000</v>
      </c>
      <c r="D16" s="15">
        <f>+B16+0</f>
        <v>20000</v>
      </c>
      <c r="E16" s="15">
        <f>+D16+0</f>
        <v>20000</v>
      </c>
      <c r="F16" s="15">
        <f>+E16+0</f>
        <v>20000</v>
      </c>
      <c r="H16" s="15">
        <f>+F16+0</f>
        <v>20000</v>
      </c>
    </row>
    <row r="17" spans="1:8" x14ac:dyDescent="0.3">
      <c r="A17" s="14" t="s">
        <v>32</v>
      </c>
      <c r="F17" s="15">
        <f>30*6000</f>
        <v>180000</v>
      </c>
      <c r="H17" s="15">
        <f>+F17+0</f>
        <v>180000</v>
      </c>
    </row>
    <row r="19" spans="1:8" s="13" customFormat="1" x14ac:dyDescent="0.3">
      <c r="A19" s="10" t="s">
        <v>4</v>
      </c>
      <c r="B19" s="11"/>
      <c r="C19" s="12"/>
      <c r="D19" s="11"/>
      <c r="E19" s="11"/>
      <c r="F19" s="11"/>
      <c r="G19" s="12"/>
      <c r="H19" s="11"/>
    </row>
    <row r="21" spans="1:8" s="13" customFormat="1" x14ac:dyDescent="0.3">
      <c r="A21" s="10" t="s">
        <v>5</v>
      </c>
      <c r="B21" s="11"/>
      <c r="C21" s="12"/>
      <c r="D21" s="11"/>
      <c r="E21" s="11"/>
      <c r="F21" s="11"/>
      <c r="G21" s="12"/>
      <c r="H21" s="11"/>
    </row>
    <row r="22" spans="1:8" x14ac:dyDescent="0.3">
      <c r="A22" s="14" t="s">
        <v>6</v>
      </c>
      <c r="B22" s="15">
        <v>200000</v>
      </c>
      <c r="D22" s="15">
        <f>+B22+0</f>
        <v>200000</v>
      </c>
      <c r="E22" s="15">
        <f>+D22+0</f>
        <v>200000</v>
      </c>
      <c r="F22" s="15">
        <f>+E22+0</f>
        <v>200000</v>
      </c>
      <c r="H22" s="15">
        <f>+F22+0</f>
        <v>200000</v>
      </c>
    </row>
    <row r="23" spans="1:8" x14ac:dyDescent="0.3">
      <c r="A23" s="14" t="s">
        <v>27</v>
      </c>
      <c r="B23" s="15">
        <f>B44</f>
        <v>-20000</v>
      </c>
      <c r="D23" s="15">
        <f>B23+D44</f>
        <v>-7500</v>
      </c>
      <c r="E23" s="15">
        <f t="shared" ref="E23:F23" si="0">D23+E44</f>
        <v>62500</v>
      </c>
      <c r="F23" s="15">
        <f t="shared" si="0"/>
        <v>59000</v>
      </c>
      <c r="H23" s="15">
        <f>+B23+H44</f>
        <v>31000</v>
      </c>
    </row>
    <row r="24" spans="1:8" s="13" customFormat="1" ht="19.5" thickBot="1" x14ac:dyDescent="0.35">
      <c r="A24" s="17"/>
      <c r="B24" s="18">
        <f>SUM(B14:B23)</f>
        <v>300000</v>
      </c>
      <c r="C24" s="19"/>
      <c r="D24" s="18">
        <f>SUM(D14:D23)</f>
        <v>312500</v>
      </c>
      <c r="E24" s="18">
        <f>SUM(E14:E23)</f>
        <v>382500</v>
      </c>
      <c r="F24" s="18">
        <f>SUM(F14:F23)</f>
        <v>559000</v>
      </c>
      <c r="G24" s="19"/>
      <c r="H24" s="18">
        <f>SUM(H14:H23)</f>
        <v>531000</v>
      </c>
    </row>
    <row r="26" spans="1:8" s="23" customFormat="1" ht="30" x14ac:dyDescent="0.25">
      <c r="A26" s="22" t="s">
        <v>2</v>
      </c>
      <c r="B26" s="1" t="s">
        <v>25</v>
      </c>
      <c r="C26" s="2"/>
      <c r="D26" s="1" t="s">
        <v>28</v>
      </c>
      <c r="E26" s="1" t="s">
        <v>30</v>
      </c>
      <c r="F26" s="1" t="s">
        <v>31</v>
      </c>
      <c r="G26" s="2"/>
      <c r="H26" s="1" t="s">
        <v>33</v>
      </c>
    </row>
    <row r="27" spans="1:8" x14ac:dyDescent="0.3">
      <c r="A27" s="14" t="s">
        <v>13</v>
      </c>
      <c r="B27" s="15">
        <v>0</v>
      </c>
      <c r="D27" s="15">
        <f>5*8000</f>
        <v>40000</v>
      </c>
      <c r="E27" s="15">
        <f>15*10000</f>
        <v>150000</v>
      </c>
      <c r="F27" s="15">
        <v>0</v>
      </c>
      <c r="H27" s="15">
        <f>SUM(D27:F27)</f>
        <v>190000</v>
      </c>
    </row>
    <row r="28" spans="1:8" x14ac:dyDescent="0.3">
      <c r="A28" s="14" t="s">
        <v>14</v>
      </c>
      <c r="D28" s="15">
        <f>-5*5000</f>
        <v>-25000</v>
      </c>
      <c r="E28" s="15">
        <f>-15*5000</f>
        <v>-75000</v>
      </c>
      <c r="H28" s="15">
        <f>SUM(D28:F28)</f>
        <v>-100000</v>
      </c>
    </row>
    <row r="29" spans="1:8" s="13" customFormat="1" x14ac:dyDescent="0.3">
      <c r="A29" s="10" t="s">
        <v>15</v>
      </c>
      <c r="B29" s="11">
        <f>+B27+B28</f>
        <v>0</v>
      </c>
      <c r="C29" s="12"/>
      <c r="D29" s="11">
        <f t="shared" ref="D29:H29" si="1">+D27+D28</f>
        <v>15000</v>
      </c>
      <c r="E29" s="11">
        <f t="shared" si="1"/>
        <v>75000</v>
      </c>
      <c r="F29" s="11">
        <f t="shared" si="1"/>
        <v>0</v>
      </c>
      <c r="G29" s="12"/>
      <c r="H29" s="11">
        <f t="shared" si="1"/>
        <v>90000</v>
      </c>
    </row>
    <row r="31" spans="1:8" x14ac:dyDescent="0.3">
      <c r="A31" s="14" t="s">
        <v>16</v>
      </c>
    </row>
    <row r="32" spans="1:8" x14ac:dyDescent="0.3">
      <c r="A32" s="20" t="s">
        <v>17</v>
      </c>
      <c r="B32" s="15">
        <f>-8*2500</f>
        <v>-20000</v>
      </c>
      <c r="D32" s="15">
        <f>-2500*1</f>
        <v>-2500</v>
      </c>
      <c r="E32" s="15">
        <f>-2500*2</f>
        <v>-5000</v>
      </c>
      <c r="F32" s="15">
        <f>-2500-1000</f>
        <v>-3500</v>
      </c>
      <c r="H32" s="15">
        <f>SUM(D32:F32)-(3500*8)</f>
        <v>-39000</v>
      </c>
    </row>
    <row r="33" spans="1:8" x14ac:dyDescent="0.3">
      <c r="A33" s="20" t="s">
        <v>18</v>
      </c>
    </row>
    <row r="34" spans="1:8" x14ac:dyDescent="0.3">
      <c r="A34" s="20" t="s">
        <v>19</v>
      </c>
    </row>
    <row r="36" spans="1:8" s="13" customFormat="1" x14ac:dyDescent="0.3">
      <c r="A36" s="21" t="s">
        <v>20</v>
      </c>
      <c r="B36" s="11">
        <f>SUM(B29:B35)</f>
        <v>-20000</v>
      </c>
      <c r="C36" s="12"/>
      <c r="D36" s="11">
        <f t="shared" ref="D36:H36" si="2">SUM(D29:D35)</f>
        <v>12500</v>
      </c>
      <c r="E36" s="11">
        <f t="shared" si="2"/>
        <v>70000</v>
      </c>
      <c r="F36" s="11">
        <f t="shared" si="2"/>
        <v>-3500</v>
      </c>
      <c r="G36" s="12"/>
      <c r="H36" s="11">
        <f t="shared" si="2"/>
        <v>51000</v>
      </c>
    </row>
    <row r="38" spans="1:8" x14ac:dyDescent="0.3">
      <c r="A38" s="14" t="s">
        <v>21</v>
      </c>
    </row>
    <row r="40" spans="1:8" s="13" customFormat="1" x14ac:dyDescent="0.3">
      <c r="A40" s="21" t="s">
        <v>22</v>
      </c>
      <c r="B40" s="11">
        <f>SUM(B36:B39)</f>
        <v>-20000</v>
      </c>
      <c r="C40" s="12"/>
      <c r="D40" s="11">
        <f t="shared" ref="D40:H40" si="3">SUM(D36:D39)</f>
        <v>12500</v>
      </c>
      <c r="E40" s="11">
        <f t="shared" si="3"/>
        <v>70000</v>
      </c>
      <c r="F40" s="11">
        <f t="shared" si="3"/>
        <v>-3500</v>
      </c>
      <c r="G40" s="12"/>
      <c r="H40" s="11">
        <f t="shared" si="3"/>
        <v>51000</v>
      </c>
    </row>
    <row r="42" spans="1:8" x14ac:dyDescent="0.3">
      <c r="A42" s="14" t="s">
        <v>23</v>
      </c>
    </row>
    <row r="44" spans="1:8" s="13" customFormat="1" x14ac:dyDescent="0.3">
      <c r="A44" s="21" t="s">
        <v>24</v>
      </c>
      <c r="B44" s="11">
        <f>SUM(B40:B43)</f>
        <v>-20000</v>
      </c>
      <c r="C44" s="12"/>
      <c r="D44" s="11">
        <f t="shared" ref="D44:H44" si="4">SUM(D40:D43)</f>
        <v>12500</v>
      </c>
      <c r="E44" s="11">
        <f t="shared" si="4"/>
        <v>70000</v>
      </c>
      <c r="F44" s="11">
        <f t="shared" si="4"/>
        <v>-3500</v>
      </c>
      <c r="G44" s="12"/>
      <c r="H44" s="11">
        <f t="shared" si="4"/>
        <v>51000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xpto</dc:creator>
  <cp:lastModifiedBy>xpto</cp:lastModifiedBy>
  <dcterms:created xsi:type="dcterms:W3CDTF">2017-03-14T23:17:41Z</dcterms:created>
  <dcterms:modified xsi:type="dcterms:W3CDTF">2017-03-15T00:15:18Z</dcterms:modified>
</cp:coreProperties>
</file>