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Margarete\disciplinas\semestrespassados\primeirosemestre2015\aulas\Financeiro\"/>
    </mc:Choice>
  </mc:AlternateContent>
  <bookViews>
    <workbookView xWindow="480" yWindow="105" windowWidth="20730" windowHeight="9975" firstSheet="3" activeTab="3"/>
  </bookViews>
  <sheets>
    <sheet name="Exercio1_Avista" sheetId="5" state="hidden" r:id="rId1"/>
    <sheet name="Exerc2_APrazo" sheetId="4" state="hidden" r:id="rId2"/>
    <sheet name="Exercio3_Avista" sheetId="10" state="hidden" r:id="rId3"/>
    <sheet name="Op_1(pasta1)" sheetId="7" r:id="rId4"/>
    <sheet name="Op_2(pasta2)" sheetId="11" r:id="rId5"/>
    <sheet name="EXerc_3 (pasta3)" sheetId="12" r:id="rId6"/>
    <sheet name="RESPONDA" sheetId="13" r:id="rId7"/>
  </sheets>
  <calcPr calcId="152511"/>
</workbook>
</file>

<file path=xl/calcChain.xml><?xml version="1.0" encoding="utf-8"?>
<calcChain xmlns="http://schemas.openxmlformats.org/spreadsheetml/2006/main">
  <c r="B8" i="11" l="1"/>
  <c r="H12" i="11" l="1"/>
  <c r="G13" i="12" l="1"/>
  <c r="F13" i="12"/>
  <c r="E13" i="12"/>
  <c r="E13" i="11"/>
  <c r="G13" i="11"/>
  <c r="F13" i="11"/>
  <c r="E13" i="7"/>
  <c r="G13" i="7"/>
  <c r="F13" i="7"/>
  <c r="G41" i="7"/>
  <c r="F41" i="7"/>
  <c r="D12" i="12" l="1"/>
  <c r="B8" i="12"/>
  <c r="D12" i="11"/>
  <c r="B8" i="7"/>
  <c r="D12" i="7"/>
  <c r="N44" i="10"/>
  <c r="L44" i="10"/>
  <c r="N43" i="10"/>
  <c r="L43" i="10"/>
  <c r="N42" i="10"/>
  <c r="L42" i="10"/>
  <c r="N41" i="10"/>
  <c r="L41" i="10"/>
  <c r="N40" i="10"/>
  <c r="L40" i="10"/>
  <c r="N39" i="10"/>
  <c r="L39" i="10"/>
  <c r="N38" i="10"/>
  <c r="L38" i="10"/>
  <c r="N37" i="10"/>
  <c r="L37" i="10"/>
  <c r="N36" i="10"/>
  <c r="L36" i="10"/>
  <c r="N35" i="10"/>
  <c r="L35" i="10"/>
  <c r="N34" i="10"/>
  <c r="L34" i="10"/>
  <c r="N33" i="10"/>
  <c r="L33" i="10"/>
  <c r="N32" i="10"/>
  <c r="L32" i="10"/>
  <c r="N31" i="10"/>
  <c r="L31" i="10"/>
  <c r="N30" i="10"/>
  <c r="L30" i="10"/>
  <c r="N29" i="10"/>
  <c r="L29" i="10"/>
  <c r="N28" i="10"/>
  <c r="L28" i="10"/>
  <c r="N27" i="10"/>
  <c r="L27" i="10"/>
  <c r="N26" i="10"/>
  <c r="L26" i="10"/>
  <c r="N25" i="10"/>
  <c r="L25" i="10"/>
  <c r="N24" i="10"/>
  <c r="L24" i="10"/>
  <c r="N23" i="10"/>
  <c r="L23" i="10"/>
  <c r="N22" i="10"/>
  <c r="L22" i="10"/>
  <c r="N21" i="10"/>
  <c r="L21" i="10"/>
  <c r="I21" i="10"/>
  <c r="I18" i="10" s="1"/>
  <c r="I17" i="10" s="1"/>
  <c r="C21" i="10"/>
  <c r="F20" i="10"/>
  <c r="B18" i="10"/>
  <c r="D17" i="10"/>
  <c r="D13" i="10"/>
  <c r="D9" i="10"/>
  <c r="B7" i="10"/>
  <c r="E20" i="10" s="1"/>
  <c r="B6" i="10"/>
  <c r="N44" i="4"/>
  <c r="L44" i="4"/>
  <c r="N43" i="4"/>
  <c r="L43" i="4"/>
  <c r="N42" i="4"/>
  <c r="L42" i="4"/>
  <c r="N41" i="4"/>
  <c r="L41" i="4"/>
  <c r="N40" i="4"/>
  <c r="L40" i="4"/>
  <c r="N39" i="4"/>
  <c r="L39" i="4"/>
  <c r="N38" i="4"/>
  <c r="L38" i="4"/>
  <c r="N37" i="4"/>
  <c r="L37" i="4"/>
  <c r="N36" i="4"/>
  <c r="L36" i="4"/>
  <c r="N35" i="4"/>
  <c r="L35" i="4"/>
  <c r="N34" i="4"/>
  <c r="L34" i="4"/>
  <c r="N33" i="4"/>
  <c r="L33" i="4"/>
  <c r="N32" i="4"/>
  <c r="L32" i="4"/>
  <c r="N31" i="4"/>
  <c r="L31" i="4"/>
  <c r="N30" i="4"/>
  <c r="L30" i="4"/>
  <c r="N29" i="4"/>
  <c r="L29" i="4"/>
  <c r="N28" i="4"/>
  <c r="L28" i="4"/>
  <c r="N27" i="4"/>
  <c r="L27" i="4"/>
  <c r="N26" i="4"/>
  <c r="L26" i="4"/>
  <c r="N25" i="4"/>
  <c r="L25" i="4"/>
  <c r="N24" i="4"/>
  <c r="L24" i="4"/>
  <c r="N23" i="4"/>
  <c r="L23" i="4"/>
  <c r="N22" i="4"/>
  <c r="L22" i="4"/>
  <c r="N21" i="4"/>
  <c r="L21" i="4"/>
  <c r="C21" i="4"/>
  <c r="C22" i="4" s="1"/>
  <c r="F20" i="4"/>
  <c r="E20" i="4"/>
  <c r="B18" i="4"/>
  <c r="D17" i="4"/>
  <c r="D13" i="4"/>
  <c r="D9" i="4"/>
  <c r="B7" i="4"/>
  <c r="D20" i="4" s="1"/>
  <c r="B6" i="4"/>
  <c r="N44" i="5"/>
  <c r="L44" i="5"/>
  <c r="N43" i="5"/>
  <c r="L43" i="5"/>
  <c r="N42" i="5"/>
  <c r="L42" i="5"/>
  <c r="N41" i="5"/>
  <c r="L41" i="5"/>
  <c r="N40" i="5"/>
  <c r="L40" i="5"/>
  <c r="N39" i="5"/>
  <c r="L39" i="5"/>
  <c r="N38" i="5"/>
  <c r="L38" i="5"/>
  <c r="N37" i="5"/>
  <c r="L37" i="5"/>
  <c r="N36" i="5"/>
  <c r="L36" i="5"/>
  <c r="N35" i="5"/>
  <c r="L35" i="5"/>
  <c r="N34" i="5"/>
  <c r="L34" i="5"/>
  <c r="N33" i="5"/>
  <c r="L33" i="5"/>
  <c r="N32" i="5"/>
  <c r="L32" i="5"/>
  <c r="N31" i="5"/>
  <c r="L31" i="5"/>
  <c r="N30" i="5"/>
  <c r="L30" i="5"/>
  <c r="N29" i="5"/>
  <c r="L29" i="5"/>
  <c r="N28" i="5"/>
  <c r="L28" i="5"/>
  <c r="N27" i="5"/>
  <c r="L27" i="5"/>
  <c r="N26" i="5"/>
  <c r="L26" i="5"/>
  <c r="N25" i="5"/>
  <c r="L25" i="5"/>
  <c r="N24" i="5"/>
  <c r="L24" i="5"/>
  <c r="N23" i="5"/>
  <c r="L23" i="5"/>
  <c r="N22" i="5"/>
  <c r="L22" i="5"/>
  <c r="N21" i="5"/>
  <c r="L21" i="5"/>
  <c r="C21" i="5"/>
  <c r="C22" i="5" s="1"/>
  <c r="F20" i="5"/>
  <c r="B18" i="5"/>
  <c r="D17" i="5"/>
  <c r="D13" i="5"/>
  <c r="D9" i="5"/>
  <c r="B7" i="5"/>
  <c r="E20" i="5" s="1"/>
  <c r="B6" i="5"/>
  <c r="J21" i="10" l="1"/>
  <c r="J18" i="10" s="1"/>
  <c r="J17" i="10" s="1"/>
  <c r="E21" i="10"/>
  <c r="F21" i="4"/>
  <c r="D20" i="10"/>
  <c r="G20" i="10" s="1"/>
  <c r="H20" i="10" s="1"/>
  <c r="F21" i="10"/>
  <c r="I22" i="4"/>
  <c r="F22" i="4"/>
  <c r="C23" i="4"/>
  <c r="J22" i="4"/>
  <c r="C23" i="5"/>
  <c r="J22" i="5"/>
  <c r="F22" i="5"/>
  <c r="I22" i="5"/>
  <c r="E22" i="5"/>
  <c r="E21" i="5"/>
  <c r="I21" i="5"/>
  <c r="I18" i="5" s="1"/>
  <c r="I17" i="5" s="1"/>
  <c r="G20" i="4"/>
  <c r="D20" i="5"/>
  <c r="D21" i="5" s="1"/>
  <c r="F21" i="5"/>
  <c r="J21" i="5"/>
  <c r="J18" i="5" s="1"/>
  <c r="J17" i="5" s="1"/>
  <c r="J21" i="4"/>
  <c r="J18" i="4" s="1"/>
  <c r="J17" i="4" s="1"/>
  <c r="I21" i="4"/>
  <c r="I18" i="4" s="1"/>
  <c r="I17" i="4" s="1"/>
  <c r="D21" i="4"/>
  <c r="G21" i="4" s="1"/>
  <c r="C22" i="10"/>
  <c r="E21" i="4" l="1"/>
  <c r="D21" i="10"/>
  <c r="G21" i="10" s="1"/>
  <c r="K21" i="10" s="1"/>
  <c r="M21" i="4"/>
  <c r="H21" i="4"/>
  <c r="K21" i="4"/>
  <c r="M21" i="10"/>
  <c r="C24" i="5"/>
  <c r="D23" i="5"/>
  <c r="J23" i="5"/>
  <c r="F23" i="5"/>
  <c r="G23" i="5" s="1"/>
  <c r="K23" i="5" s="1"/>
  <c r="I23" i="5"/>
  <c r="E23" i="5"/>
  <c r="H20" i="4"/>
  <c r="D22" i="4"/>
  <c r="G22" i="4" s="1"/>
  <c r="I22" i="10"/>
  <c r="E22" i="10"/>
  <c r="C23" i="10"/>
  <c r="J22" i="10"/>
  <c r="F22" i="10"/>
  <c r="G21" i="5"/>
  <c r="D22" i="5"/>
  <c r="G22" i="5" s="1"/>
  <c r="I23" i="4"/>
  <c r="J23" i="4"/>
  <c r="C24" i="4"/>
  <c r="G20" i="5"/>
  <c r="D22" i="10" l="1"/>
  <c r="H21" i="10"/>
  <c r="D23" i="4"/>
  <c r="M22" i="4"/>
  <c r="H22" i="4"/>
  <c r="K22" i="4"/>
  <c r="H22" i="5"/>
  <c r="K22" i="5"/>
  <c r="H23" i="5"/>
  <c r="C25" i="5"/>
  <c r="D24" i="5"/>
  <c r="J24" i="5"/>
  <c r="F24" i="5"/>
  <c r="I24" i="5"/>
  <c r="E24" i="5"/>
  <c r="E22" i="4"/>
  <c r="I23" i="10"/>
  <c r="E23" i="10"/>
  <c r="D23" i="10"/>
  <c r="C24" i="10"/>
  <c r="J23" i="10"/>
  <c r="F23" i="10"/>
  <c r="G23" i="10" s="1"/>
  <c r="K23" i="10" s="1"/>
  <c r="H21" i="5"/>
  <c r="M21" i="5"/>
  <c r="M22" i="5" s="1"/>
  <c r="M23" i="5" s="1"/>
  <c r="K21" i="5"/>
  <c r="H20" i="5"/>
  <c r="I24" i="4"/>
  <c r="D24" i="4"/>
  <c r="C25" i="4"/>
  <c r="J24" i="4"/>
  <c r="G22" i="10"/>
  <c r="M22" i="10" l="1"/>
  <c r="H22" i="10"/>
  <c r="K22" i="10"/>
  <c r="I25" i="4"/>
  <c r="D25" i="4"/>
  <c r="C26" i="4"/>
  <c r="J25" i="4"/>
  <c r="G24" i="5"/>
  <c r="C26" i="5"/>
  <c r="D25" i="5"/>
  <c r="J25" i="5"/>
  <c r="F25" i="5"/>
  <c r="G25" i="5" s="1"/>
  <c r="I25" i="5"/>
  <c r="E25" i="5"/>
  <c r="I24" i="10"/>
  <c r="E24" i="10"/>
  <c r="D24" i="10"/>
  <c r="C25" i="10"/>
  <c r="J24" i="10"/>
  <c r="F24" i="10"/>
  <c r="M23" i="10"/>
  <c r="H23" i="10"/>
  <c r="E23" i="4"/>
  <c r="F23" i="4"/>
  <c r="H25" i="5" l="1"/>
  <c r="I26" i="4"/>
  <c r="D26" i="4"/>
  <c r="C27" i="4"/>
  <c r="J26" i="4"/>
  <c r="C27" i="5"/>
  <c r="D26" i="5"/>
  <c r="J26" i="5"/>
  <c r="F26" i="5"/>
  <c r="I26" i="5"/>
  <c r="E26" i="5"/>
  <c r="H24" i="5"/>
  <c r="M24" i="5"/>
  <c r="M25" i="5" s="1"/>
  <c r="K24" i="5"/>
  <c r="E24" i="4"/>
  <c r="F24" i="4"/>
  <c r="G24" i="4" s="1"/>
  <c r="I25" i="10"/>
  <c r="D25" i="10"/>
  <c r="E25" i="10" s="1"/>
  <c r="C26" i="10"/>
  <c r="J25" i="10"/>
  <c r="F25" i="10"/>
  <c r="G23" i="4"/>
  <c r="G24" i="10"/>
  <c r="K25" i="5"/>
  <c r="G25" i="10" l="1"/>
  <c r="M24" i="10"/>
  <c r="M25" i="10" s="1"/>
  <c r="H24" i="10"/>
  <c r="K24" i="10"/>
  <c r="H24" i="4"/>
  <c r="K24" i="4"/>
  <c r="I27" i="4"/>
  <c r="D27" i="4"/>
  <c r="J27" i="4"/>
  <c r="C28" i="4"/>
  <c r="H25" i="10"/>
  <c r="F25" i="4"/>
  <c r="E25" i="4"/>
  <c r="K25" i="10"/>
  <c r="M23" i="4"/>
  <c r="M24" i="4" s="1"/>
  <c r="H23" i="4"/>
  <c r="K23" i="4"/>
  <c r="I26" i="10"/>
  <c r="D26" i="10"/>
  <c r="E26" i="10" s="1"/>
  <c r="C27" i="10"/>
  <c r="J26" i="10"/>
  <c r="F26" i="10"/>
  <c r="G26" i="5"/>
  <c r="C28" i="5"/>
  <c r="D27" i="5"/>
  <c r="J27" i="5"/>
  <c r="F27" i="5"/>
  <c r="I27" i="5"/>
  <c r="E27" i="5"/>
  <c r="G27" i="5" l="1"/>
  <c r="K27" i="5" s="1"/>
  <c r="F26" i="4"/>
  <c r="G26" i="4" s="1"/>
  <c r="E26" i="4"/>
  <c r="H27" i="5"/>
  <c r="C29" i="5"/>
  <c r="D28" i="5"/>
  <c r="J28" i="5"/>
  <c r="F28" i="5"/>
  <c r="I28" i="5"/>
  <c r="E28" i="5"/>
  <c r="G25" i="4"/>
  <c r="I28" i="4"/>
  <c r="D28" i="4"/>
  <c r="C29" i="4"/>
  <c r="J28" i="4"/>
  <c r="G26" i="10"/>
  <c r="H26" i="5"/>
  <c r="M26" i="5"/>
  <c r="M27" i="5" s="1"/>
  <c r="K26" i="5"/>
  <c r="I27" i="10"/>
  <c r="D27" i="10"/>
  <c r="E27" i="10" s="1"/>
  <c r="C28" i="10"/>
  <c r="J27" i="10"/>
  <c r="F27" i="10"/>
  <c r="G27" i="10" s="1"/>
  <c r="H27" i="10" l="1"/>
  <c r="M26" i="10"/>
  <c r="M27" i="10" s="1"/>
  <c r="H26" i="10"/>
  <c r="K26" i="10"/>
  <c r="I29" i="4"/>
  <c r="D29" i="4"/>
  <c r="C30" i="4"/>
  <c r="J29" i="4"/>
  <c r="F27" i="4"/>
  <c r="E27" i="4"/>
  <c r="I28" i="10"/>
  <c r="D28" i="10"/>
  <c r="E28" i="10" s="1"/>
  <c r="C29" i="10"/>
  <c r="J28" i="10"/>
  <c r="F28" i="10"/>
  <c r="K27" i="10"/>
  <c r="M25" i="4"/>
  <c r="H25" i="4"/>
  <c r="K25" i="4"/>
  <c r="G28" i="5"/>
  <c r="C30" i="5"/>
  <c r="D29" i="5"/>
  <c r="E29" i="5" s="1"/>
  <c r="J29" i="5"/>
  <c r="F29" i="5"/>
  <c r="G29" i="5" s="1"/>
  <c r="I29" i="5"/>
  <c r="M26" i="4"/>
  <c r="H26" i="4"/>
  <c r="K26" i="4"/>
  <c r="C31" i="5" l="1"/>
  <c r="D30" i="5"/>
  <c r="J30" i="5"/>
  <c r="F30" i="5"/>
  <c r="I30" i="5"/>
  <c r="E30" i="5"/>
  <c r="G27" i="4"/>
  <c r="H29" i="5"/>
  <c r="G28" i="10"/>
  <c r="H28" i="5"/>
  <c r="M28" i="5"/>
  <c r="M29" i="5" s="1"/>
  <c r="K28" i="5"/>
  <c r="K29" i="5"/>
  <c r="I29" i="10"/>
  <c r="D29" i="10"/>
  <c r="E29" i="10" s="1"/>
  <c r="C30" i="10"/>
  <c r="J29" i="10"/>
  <c r="F29" i="10"/>
  <c r="E28" i="4"/>
  <c r="F28" i="4"/>
  <c r="G28" i="4" s="1"/>
  <c r="I30" i="4"/>
  <c r="D30" i="4"/>
  <c r="C31" i="4"/>
  <c r="J30" i="4"/>
  <c r="J31" i="4" l="1"/>
  <c r="I31" i="4"/>
  <c r="D31" i="4"/>
  <c r="C32" i="4"/>
  <c r="G29" i="10"/>
  <c r="M27" i="4"/>
  <c r="M28" i="4" s="1"/>
  <c r="H27" i="4"/>
  <c r="K27" i="4"/>
  <c r="H28" i="4"/>
  <c r="K28" i="4"/>
  <c r="E29" i="4"/>
  <c r="F29" i="4"/>
  <c r="G29" i="4" s="1"/>
  <c r="I30" i="10"/>
  <c r="D30" i="10"/>
  <c r="E30" i="10" s="1"/>
  <c r="C31" i="10"/>
  <c r="J30" i="10"/>
  <c r="F30" i="10"/>
  <c r="G30" i="10" s="1"/>
  <c r="K30" i="10" s="1"/>
  <c r="M28" i="10"/>
  <c r="H28" i="10"/>
  <c r="K28" i="10"/>
  <c r="G30" i="5"/>
  <c r="C32" i="5"/>
  <c r="D31" i="5"/>
  <c r="J31" i="5"/>
  <c r="F31" i="5"/>
  <c r="I31" i="5"/>
  <c r="E31" i="5"/>
  <c r="I31" i="10" l="1"/>
  <c r="E31" i="10"/>
  <c r="D31" i="10"/>
  <c r="C32" i="10"/>
  <c r="J31" i="10"/>
  <c r="F31" i="10"/>
  <c r="G31" i="10" s="1"/>
  <c r="M29" i="4"/>
  <c r="H29" i="4"/>
  <c r="K29" i="4"/>
  <c r="F30" i="4"/>
  <c r="G30" i="4" s="1"/>
  <c r="E30" i="4"/>
  <c r="M29" i="10"/>
  <c r="M30" i="10" s="1"/>
  <c r="H29" i="10"/>
  <c r="K29" i="10"/>
  <c r="J32" i="4"/>
  <c r="I32" i="4"/>
  <c r="D32" i="4"/>
  <c r="C33" i="4"/>
  <c r="M30" i="5"/>
  <c r="H30" i="5"/>
  <c r="K30" i="5"/>
  <c r="H30" i="10"/>
  <c r="G31" i="5"/>
  <c r="C33" i="5"/>
  <c r="D32" i="5"/>
  <c r="E32" i="5" s="1"/>
  <c r="J32" i="5"/>
  <c r="F32" i="5"/>
  <c r="G32" i="5" s="1"/>
  <c r="K32" i="5" s="1"/>
  <c r="I32" i="5"/>
  <c r="H31" i="5" l="1"/>
  <c r="M31" i="5"/>
  <c r="K31" i="5"/>
  <c r="M30" i="4"/>
  <c r="H30" i="4"/>
  <c r="K30" i="4"/>
  <c r="I32" i="10"/>
  <c r="E32" i="10"/>
  <c r="D32" i="10"/>
  <c r="C33" i="10"/>
  <c r="J32" i="10"/>
  <c r="F32" i="10"/>
  <c r="G32" i="10" s="1"/>
  <c r="K32" i="10" s="1"/>
  <c r="M31" i="10"/>
  <c r="H31" i="10"/>
  <c r="J33" i="4"/>
  <c r="I33" i="4"/>
  <c r="D33" i="4"/>
  <c r="C34" i="4"/>
  <c r="M32" i="5"/>
  <c r="H32" i="5"/>
  <c r="C34" i="5"/>
  <c r="J33" i="5"/>
  <c r="F33" i="5"/>
  <c r="I33" i="5"/>
  <c r="D33" i="5"/>
  <c r="E33" i="5" s="1"/>
  <c r="F31" i="4"/>
  <c r="G31" i="4" s="1"/>
  <c r="E31" i="4"/>
  <c r="K31" i="10"/>
  <c r="E32" i="4" l="1"/>
  <c r="F32" i="4"/>
  <c r="G32" i="4" s="1"/>
  <c r="I33" i="10"/>
  <c r="D33" i="10"/>
  <c r="E33" i="10" s="1"/>
  <c r="C34" i="10"/>
  <c r="J33" i="10"/>
  <c r="F33" i="10"/>
  <c r="G33" i="10" s="1"/>
  <c r="K33" i="10" s="1"/>
  <c r="J34" i="4"/>
  <c r="I34" i="4"/>
  <c r="D34" i="4"/>
  <c r="C35" i="4"/>
  <c r="M31" i="4"/>
  <c r="H31" i="4"/>
  <c r="K31" i="4"/>
  <c r="C35" i="5"/>
  <c r="J34" i="5"/>
  <c r="F34" i="5"/>
  <c r="G34" i="5" s="1"/>
  <c r="K34" i="5" s="1"/>
  <c r="I34" i="5"/>
  <c r="E34" i="5"/>
  <c r="D34" i="5"/>
  <c r="G33" i="5"/>
  <c r="M32" i="10"/>
  <c r="H32" i="10"/>
  <c r="H33" i="5" l="1"/>
  <c r="M33" i="5"/>
  <c r="K33" i="5"/>
  <c r="I34" i="10"/>
  <c r="D34" i="10"/>
  <c r="E34" i="10" s="1"/>
  <c r="C35" i="10"/>
  <c r="J34" i="10"/>
  <c r="F34" i="10"/>
  <c r="M33" i="10"/>
  <c r="H33" i="10"/>
  <c r="M32" i="4"/>
  <c r="H32" i="4"/>
  <c r="K32" i="4"/>
  <c r="H34" i="5"/>
  <c r="M34" i="5"/>
  <c r="C36" i="5"/>
  <c r="D35" i="5"/>
  <c r="E35" i="5" s="1"/>
  <c r="J35" i="5"/>
  <c r="F35" i="5"/>
  <c r="G35" i="5" s="1"/>
  <c r="I35" i="5"/>
  <c r="J35" i="4"/>
  <c r="I35" i="4"/>
  <c r="D35" i="4"/>
  <c r="C36" i="4"/>
  <c r="E33" i="4"/>
  <c r="F33" i="4"/>
  <c r="G33" i="4" s="1"/>
  <c r="G34" i="10" l="1"/>
  <c r="K34" i="10" s="1"/>
  <c r="F34" i="4"/>
  <c r="G34" i="4" s="1"/>
  <c r="E34" i="4"/>
  <c r="H35" i="5"/>
  <c r="M35" i="5"/>
  <c r="I35" i="10"/>
  <c r="D35" i="10"/>
  <c r="E35" i="10" s="1"/>
  <c r="C36" i="10"/>
  <c r="J35" i="10"/>
  <c r="F35" i="10"/>
  <c r="C37" i="5"/>
  <c r="D36" i="5"/>
  <c r="J36" i="5"/>
  <c r="F36" i="5"/>
  <c r="I36" i="5"/>
  <c r="E36" i="5"/>
  <c r="M33" i="4"/>
  <c r="H33" i="4"/>
  <c r="K33" i="4"/>
  <c r="J36" i="4"/>
  <c r="I36" i="4"/>
  <c r="D36" i="4"/>
  <c r="C37" i="4"/>
  <c r="K35" i="5"/>
  <c r="M34" i="10"/>
  <c r="H34" i="10"/>
  <c r="G36" i="5" l="1"/>
  <c r="H36" i="5" s="1"/>
  <c r="M36" i="5"/>
  <c r="M34" i="4"/>
  <c r="H34" i="4"/>
  <c r="K34" i="4"/>
  <c r="J37" i="4"/>
  <c r="I37" i="4"/>
  <c r="D37" i="4"/>
  <c r="C38" i="4"/>
  <c r="C38" i="5"/>
  <c r="D37" i="5"/>
  <c r="E37" i="5" s="1"/>
  <c r="J37" i="5"/>
  <c r="F37" i="5"/>
  <c r="I37" i="5"/>
  <c r="G35" i="10"/>
  <c r="K36" i="5"/>
  <c r="I36" i="10"/>
  <c r="E36" i="10"/>
  <c r="D36" i="10"/>
  <c r="C37" i="10"/>
  <c r="J36" i="10"/>
  <c r="F36" i="10"/>
  <c r="G36" i="10" s="1"/>
  <c r="E35" i="4"/>
  <c r="F35" i="4"/>
  <c r="G35" i="4" s="1"/>
  <c r="G37" i="5" l="1"/>
  <c r="E36" i="4"/>
  <c r="F36" i="4"/>
  <c r="G36" i="4" s="1"/>
  <c r="M36" i="10"/>
  <c r="H36" i="10"/>
  <c r="M35" i="10"/>
  <c r="H35" i="10"/>
  <c r="K35" i="10"/>
  <c r="J38" i="4"/>
  <c r="I38" i="4"/>
  <c r="D38" i="4"/>
  <c r="C39" i="4"/>
  <c r="C39" i="5"/>
  <c r="D38" i="5"/>
  <c r="E38" i="5" s="1"/>
  <c r="J38" i="5"/>
  <c r="F38" i="5"/>
  <c r="I38" i="5"/>
  <c r="I37" i="10"/>
  <c r="D37" i="10"/>
  <c r="E37" i="10" s="1"/>
  <c r="C38" i="10"/>
  <c r="J37" i="10"/>
  <c r="F37" i="10"/>
  <c r="H37" i="5"/>
  <c r="M37" i="5"/>
  <c r="M35" i="4"/>
  <c r="H35" i="4"/>
  <c r="K35" i="4"/>
  <c r="K36" i="10"/>
  <c r="K37" i="5"/>
  <c r="G37" i="10" l="1"/>
  <c r="K37" i="10" s="1"/>
  <c r="M37" i="10"/>
  <c r="I38" i="10"/>
  <c r="D38" i="10"/>
  <c r="E38" i="10" s="1"/>
  <c r="C39" i="10"/>
  <c r="J38" i="10"/>
  <c r="F38" i="10"/>
  <c r="G38" i="5"/>
  <c r="D39" i="5"/>
  <c r="E39" i="5" s="1"/>
  <c r="C40" i="5"/>
  <c r="J39" i="5"/>
  <c r="F39" i="5"/>
  <c r="I39" i="5"/>
  <c r="M36" i="4"/>
  <c r="H36" i="4"/>
  <c r="K36" i="4"/>
  <c r="J39" i="4"/>
  <c r="I39" i="4"/>
  <c r="D39" i="4"/>
  <c r="C40" i="4"/>
  <c r="F37" i="4"/>
  <c r="G37" i="4" s="1"/>
  <c r="E37" i="4"/>
  <c r="H37" i="10" l="1"/>
  <c r="G38" i="10"/>
  <c r="K38" i="10" s="1"/>
  <c r="M37" i="4"/>
  <c r="H37" i="4"/>
  <c r="K37" i="4"/>
  <c r="G39" i="5"/>
  <c r="J40" i="4"/>
  <c r="I40" i="4"/>
  <c r="D40" i="4"/>
  <c r="C41" i="4"/>
  <c r="M38" i="5"/>
  <c r="H38" i="5"/>
  <c r="K38" i="5"/>
  <c r="I39" i="10"/>
  <c r="D39" i="10"/>
  <c r="E39" i="10" s="1"/>
  <c r="C40" i="10"/>
  <c r="J39" i="10"/>
  <c r="F39" i="10"/>
  <c r="E38" i="4"/>
  <c r="F38" i="4"/>
  <c r="G38" i="4" s="1"/>
  <c r="I40" i="5"/>
  <c r="C41" i="5"/>
  <c r="J40" i="5"/>
  <c r="D40" i="5"/>
  <c r="E40" i="5" s="1"/>
  <c r="F40" i="5"/>
  <c r="M38" i="10"/>
  <c r="H38" i="10"/>
  <c r="G39" i="10" l="1"/>
  <c r="K39" i="10" s="1"/>
  <c r="I41" i="5"/>
  <c r="C42" i="5"/>
  <c r="J41" i="5"/>
  <c r="F41" i="5"/>
  <c r="D41" i="5"/>
  <c r="E41" i="5" s="1"/>
  <c r="M39" i="5"/>
  <c r="H39" i="5"/>
  <c r="K39" i="5"/>
  <c r="G40" i="5"/>
  <c r="M38" i="4"/>
  <c r="H38" i="4"/>
  <c r="K38" i="4"/>
  <c r="I40" i="10"/>
  <c r="D40" i="10"/>
  <c r="E40" i="10" s="1"/>
  <c r="C41" i="10"/>
  <c r="J40" i="10"/>
  <c r="F40" i="10"/>
  <c r="E39" i="4"/>
  <c r="F39" i="4"/>
  <c r="G39" i="4" s="1"/>
  <c r="M39" i="10"/>
  <c r="H39" i="10"/>
  <c r="J41" i="4"/>
  <c r="I41" i="4"/>
  <c r="D41" i="4"/>
  <c r="C42" i="4"/>
  <c r="G40" i="10" l="1"/>
  <c r="C42" i="10"/>
  <c r="I41" i="10"/>
  <c r="E41" i="10"/>
  <c r="D41" i="10"/>
  <c r="J41" i="10"/>
  <c r="F41" i="10"/>
  <c r="I42" i="5"/>
  <c r="D42" i="5"/>
  <c r="E42" i="5" s="1"/>
  <c r="C43" i="5"/>
  <c r="J42" i="5"/>
  <c r="F42" i="5"/>
  <c r="M39" i="4"/>
  <c r="H39" i="4"/>
  <c r="K39" i="4"/>
  <c r="M40" i="10"/>
  <c r="H40" i="10"/>
  <c r="G41" i="5"/>
  <c r="F40" i="4"/>
  <c r="G40" i="4" s="1"/>
  <c r="E40" i="4"/>
  <c r="J42" i="4"/>
  <c r="I42" i="4"/>
  <c r="D42" i="4"/>
  <c r="C43" i="4"/>
  <c r="K40" i="10"/>
  <c r="M40" i="5"/>
  <c r="H40" i="5"/>
  <c r="K40" i="5"/>
  <c r="G42" i="5" l="1"/>
  <c r="G41" i="10"/>
  <c r="F41" i="4"/>
  <c r="G41" i="4" s="1"/>
  <c r="E41" i="4"/>
  <c r="I43" i="5"/>
  <c r="D43" i="5"/>
  <c r="E43" i="5" s="1"/>
  <c r="C44" i="5"/>
  <c r="J43" i="5"/>
  <c r="F43" i="5"/>
  <c r="M41" i="5"/>
  <c r="H41" i="5"/>
  <c r="K41" i="5"/>
  <c r="M42" i="5"/>
  <c r="H42" i="5"/>
  <c r="J43" i="4"/>
  <c r="I43" i="4"/>
  <c r="D43" i="4"/>
  <c r="C44" i="4"/>
  <c r="M40" i="4"/>
  <c r="H40" i="4"/>
  <c r="K40" i="4"/>
  <c r="K42" i="5"/>
  <c r="C43" i="10"/>
  <c r="I42" i="10"/>
  <c r="F42" i="10"/>
  <c r="J42" i="10"/>
  <c r="D42" i="10"/>
  <c r="E42" i="10" s="1"/>
  <c r="J44" i="4" l="1"/>
  <c r="I44" i="4"/>
  <c r="D44" i="4"/>
  <c r="G43" i="5"/>
  <c r="D43" i="10"/>
  <c r="E43" i="10" s="1"/>
  <c r="C44" i="10"/>
  <c r="J43" i="10"/>
  <c r="I43" i="10"/>
  <c r="F43" i="10"/>
  <c r="G43" i="10" s="1"/>
  <c r="K43" i="10" s="1"/>
  <c r="I44" i="5"/>
  <c r="D44" i="5"/>
  <c r="E44" i="5" s="1"/>
  <c r="F44" i="5"/>
  <c r="J44" i="5"/>
  <c r="E42" i="4"/>
  <c r="F42" i="4"/>
  <c r="G42" i="4" s="1"/>
  <c r="G42" i="10"/>
  <c r="M41" i="4"/>
  <c r="H41" i="4"/>
  <c r="K41" i="4"/>
  <c r="M41" i="10"/>
  <c r="H41" i="10"/>
  <c r="K41" i="10"/>
  <c r="M42" i="4" l="1"/>
  <c r="H42" i="4"/>
  <c r="K42" i="4"/>
  <c r="G44" i="5"/>
  <c r="F18" i="5"/>
  <c r="M43" i="5"/>
  <c r="H43" i="5"/>
  <c r="K43" i="5"/>
  <c r="E43" i="4"/>
  <c r="F43" i="4"/>
  <c r="G43" i="4" s="1"/>
  <c r="H43" i="10"/>
  <c r="M43" i="10"/>
  <c r="D44" i="10"/>
  <c r="E44" i="10" s="1"/>
  <c r="J44" i="10"/>
  <c r="I44" i="10"/>
  <c r="F44" i="10"/>
  <c r="H42" i="10"/>
  <c r="M42" i="10"/>
  <c r="K42" i="10"/>
  <c r="G44" i="10" l="1"/>
  <c r="F18" i="10"/>
  <c r="F44" i="4"/>
  <c r="E44" i="4"/>
  <c r="M43" i="4"/>
  <c r="H43" i="4"/>
  <c r="K43" i="4"/>
  <c r="M44" i="5"/>
  <c r="H44" i="5"/>
  <c r="H18" i="5" s="1"/>
  <c r="G18" i="5"/>
  <c r="G17" i="5" s="1"/>
  <c r="K44" i="5"/>
  <c r="G44" i="4" l="1"/>
  <c r="F18" i="4"/>
  <c r="H44" i="10"/>
  <c r="H18" i="10" s="1"/>
  <c r="M44" i="10"/>
  <c r="G18" i="10"/>
  <c r="G17" i="10" s="1"/>
  <c r="K44" i="10"/>
  <c r="O18" i="5"/>
  <c r="H17" i="5"/>
  <c r="M44" i="4" l="1"/>
  <c r="H44" i="4"/>
  <c r="H18" i="4" s="1"/>
  <c r="H17" i="4" s="1"/>
  <c r="G18" i="4"/>
  <c r="G17" i="4" s="1"/>
  <c r="K44" i="4"/>
  <c r="O18" i="10"/>
  <c r="H17" i="10"/>
</calcChain>
</file>

<file path=xl/sharedStrings.xml><?xml version="1.0" encoding="utf-8"?>
<sst xmlns="http://schemas.openxmlformats.org/spreadsheetml/2006/main" count="165" uniqueCount="42">
  <si>
    <t>Planilha para análise de financiamento de máquinas e equipamentos</t>
  </si>
  <si>
    <t>Variáveis a serem definidas</t>
  </si>
  <si>
    <t>Item Financiado:</t>
  </si>
  <si>
    <t>COLHEDORA KTR JACTO</t>
  </si>
  <si>
    <t>Valor de entrada:</t>
  </si>
  <si>
    <t>Valor financiado:</t>
  </si>
  <si>
    <t>Valor total do ativo financiado:</t>
  </si>
  <si>
    <t>Valor a vista</t>
  </si>
  <si>
    <t>Prazo do financiamento, em anos:</t>
  </si>
  <si>
    <t>Carências, em anos:</t>
  </si>
  <si>
    <t>Ano de pagamento dos juros:</t>
  </si>
  <si>
    <t>Taxa de juro efetiva anual (%):</t>
  </si>
  <si>
    <t>Inflação média esperada anual (%):</t>
  </si>
  <si>
    <t xml:space="preserve">Vida útil do bem, em anos: </t>
  </si>
  <si>
    <t>Valor do financiamento</t>
  </si>
  <si>
    <t>Valor de sucata (%):</t>
  </si>
  <si>
    <t>Total</t>
  </si>
  <si>
    <t>Valor Presente (VP)</t>
  </si>
  <si>
    <t xml:space="preserve">Custo de oportunidade do proprietário (%): </t>
  </si>
  <si>
    <t>Fator de recuperação do capital (frc):</t>
  </si>
  <si>
    <t>Calendário de Pgtos</t>
  </si>
  <si>
    <t>Prazo do 
Financiamento</t>
  </si>
  <si>
    <t>Valor da Parcela Fixa</t>
  </si>
  <si>
    <t>Valor Residual do Financiamento</t>
  </si>
  <si>
    <t>Juros pagos no período</t>
  </si>
  <si>
    <t>Valor total da parcela</t>
  </si>
  <si>
    <t>Valor presente (VP) da parcela</t>
  </si>
  <si>
    <r>
      <t xml:space="preserve">Valor capitalizado do </t>
    </r>
    <r>
      <rPr>
        <b/>
        <u/>
        <sz val="10"/>
        <rFont val="Arial"/>
        <family val="2"/>
      </rPr>
      <t>CARP</t>
    </r>
    <r>
      <rPr>
        <b/>
        <sz val="10"/>
        <rFont val="Arial"/>
        <family val="2"/>
      </rPr>
      <t xml:space="preserve"> investimento - final</t>
    </r>
  </si>
  <si>
    <r>
      <t xml:space="preserve">Valor capitalizado do </t>
    </r>
    <r>
      <rPr>
        <b/>
        <u/>
        <sz val="10"/>
        <rFont val="Arial"/>
        <family val="2"/>
      </rPr>
      <t>CARP</t>
    </r>
    <r>
      <rPr>
        <b/>
        <sz val="10"/>
        <rFont val="Arial"/>
        <family val="2"/>
      </rPr>
      <t xml:space="preserve"> com pagto a vista - final</t>
    </r>
  </si>
  <si>
    <r>
      <t>CARP</t>
    </r>
    <r>
      <rPr>
        <b/>
        <sz val="10"/>
        <rFont val="Arial"/>
        <family val="2"/>
      </rPr>
      <t xml:space="preserve"> do bem financiado (-) parcela a pagar</t>
    </r>
  </si>
  <si>
    <r>
      <t xml:space="preserve">Valor acumulado do </t>
    </r>
    <r>
      <rPr>
        <b/>
        <u/>
        <sz val="10"/>
        <rFont val="Arial"/>
        <family val="2"/>
      </rPr>
      <t>CARP</t>
    </r>
    <r>
      <rPr>
        <b/>
        <sz val="10"/>
        <rFont val="Arial"/>
        <family val="2"/>
      </rPr>
      <t xml:space="preserve"> capitalizado</t>
    </r>
  </si>
  <si>
    <t>Valor acumulado da PARCELA capitalizado</t>
  </si>
  <si>
    <r>
      <t>CARP</t>
    </r>
    <r>
      <rPr>
        <b/>
        <sz val="10"/>
        <rFont val="Arial"/>
        <family val="2"/>
      </rPr>
      <t xml:space="preserve"> Financiado (capitalizado) (-) parcela a pagar</t>
    </r>
  </si>
  <si>
    <t>Total de juros</t>
  </si>
  <si>
    <t>Ano</t>
  </si>
  <si>
    <t>Taxa de juroFinanciamento (%):</t>
  </si>
  <si>
    <t>SOMA VALOR PRESENTE (VP)</t>
  </si>
  <si>
    <t>Cacular o Financiamento tomando como base as informações abaixo. Calcular o Valor da Parcela Fixa, Valor Residual do Financiamento, Juros Pagos no Periodo, Valor Total da Parcela, Valor Presente da Parcela e o Total do Valor Presente</t>
  </si>
  <si>
    <t>TOTAL</t>
  </si>
  <si>
    <t>VALOR TOTAL DO FINANCIAMENTO</t>
  </si>
  <si>
    <t>VALOR TOTAL DO JUROS</t>
  </si>
  <si>
    <t>Das três opções de financiamento, qual você optaria e porque?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</si>
</sst>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* #,##0.0000_-;\-* #,##0.0000_-;_-* &quot;-&quot;??_-;_-@_-"/>
    <numFmt numFmtId="167" formatCode="0.00%\ &quot;nominal&quot;"/>
    <numFmt numFmtId="168" formatCode="0.00%\ &quot;real&quot;"/>
    <numFmt numFmtId="169" formatCode="_-[$R$-416]\ * #,##0.00_-;\-[$R$-416]\ * #,##0.00_-;_-[$R$-416]\ 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0" tint="-0.49998474074526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2"/>
      <color indexed="12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16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4" applyNumberFormat="0" applyAlignment="0" applyProtection="0"/>
    <xf numFmtId="0" fontId="6" fillId="22" borderId="5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4" applyNumberFormat="0" applyAlignment="0" applyProtection="0"/>
    <xf numFmtId="0" fontId="13" fillId="0" borderId="9" applyNumberFormat="0" applyFill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23" borderId="0" applyNumberFormat="0" applyBorder="0" applyAlignment="0" applyProtection="0"/>
    <xf numFmtId="0" fontId="14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0" fontId="16" fillId="0" borderId="0" applyNumberFormat="0" applyFill="0" applyBorder="0" applyAlignment="0" applyProtection="0"/>
    <xf numFmtId="0" fontId="16" fillId="24" borderId="10" applyNumberFormat="0" applyFont="0" applyAlignment="0" applyProtection="0"/>
    <xf numFmtId="0" fontId="17" fillId="21" borderId="11" applyNumberForma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0" fillId="2" borderId="0" xfId="0" applyFill="1"/>
    <xf numFmtId="0" fontId="22" fillId="0" borderId="0" xfId="0" applyFont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22" xfId="0" applyFont="1" applyFill="1" applyBorder="1" applyAlignment="1">
      <alignment horizontal="center" vertical="center" wrapText="1"/>
    </xf>
    <xf numFmtId="0" fontId="22" fillId="28" borderId="23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8" borderId="29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4" fillId="29" borderId="17" xfId="0" applyFont="1" applyFill="1" applyBorder="1" applyAlignment="1">
      <alignment horizontal="center" vertical="center" wrapText="1"/>
    </xf>
    <xf numFmtId="0" fontId="0" fillId="25" borderId="0" xfId="0" applyFill="1"/>
    <xf numFmtId="0" fontId="0" fillId="28" borderId="18" xfId="0" applyFill="1" applyBorder="1"/>
    <xf numFmtId="43" fontId="0" fillId="28" borderId="3" xfId="80" applyFont="1" applyFill="1" applyBorder="1"/>
    <xf numFmtId="43" fontId="0" fillId="28" borderId="15" xfId="80" applyFont="1" applyFill="1" applyBorder="1"/>
    <xf numFmtId="43" fontId="0" fillId="28" borderId="24" xfId="80" applyFont="1" applyFill="1" applyBorder="1"/>
    <xf numFmtId="43" fontId="0" fillId="27" borderId="18" xfId="0" applyNumberFormat="1" applyFill="1" applyBorder="1"/>
    <xf numFmtId="43" fontId="0" fillId="25" borderId="2" xfId="80" applyFont="1" applyFill="1" applyBorder="1"/>
    <xf numFmtId="43" fontId="0" fillId="28" borderId="30" xfId="80" applyFont="1" applyFill="1" applyBorder="1"/>
    <xf numFmtId="43" fontId="0" fillId="28" borderId="34" xfId="80" applyFont="1" applyFill="1" applyBorder="1"/>
    <xf numFmtId="43" fontId="0" fillId="25" borderId="35" xfId="80" applyFont="1" applyFill="1" applyBorder="1"/>
    <xf numFmtId="43" fontId="0" fillId="29" borderId="36" xfId="80" applyFont="1" applyFill="1" applyBorder="1"/>
    <xf numFmtId="43" fontId="0" fillId="28" borderId="12" xfId="80" applyFont="1" applyFill="1" applyBorder="1"/>
    <xf numFmtId="43" fontId="0" fillId="29" borderId="19" xfId="80" applyFont="1" applyFill="1" applyBorder="1"/>
    <xf numFmtId="0" fontId="0" fillId="28" borderId="19" xfId="0" applyFill="1" applyBorder="1"/>
    <xf numFmtId="43" fontId="0" fillId="27" borderId="19" xfId="0" applyNumberFormat="1" applyFill="1" applyBorder="1"/>
    <xf numFmtId="43" fontId="0" fillId="25" borderId="31" xfId="80" applyFont="1" applyFill="1" applyBorder="1"/>
    <xf numFmtId="0" fontId="0" fillId="28" borderId="20" xfId="0" applyFill="1" applyBorder="1"/>
    <xf numFmtId="43" fontId="0" fillId="28" borderId="25" xfId="80" applyFont="1" applyFill="1" applyBorder="1"/>
    <xf numFmtId="43" fontId="0" fillId="28" borderId="26" xfId="80" applyFont="1" applyFill="1" applyBorder="1"/>
    <xf numFmtId="43" fontId="0" fillId="27" borderId="20" xfId="0" applyNumberFormat="1" applyFill="1" applyBorder="1"/>
    <xf numFmtId="43" fontId="0" fillId="25" borderId="13" xfId="80" applyFont="1" applyFill="1" applyBorder="1"/>
    <xf numFmtId="43" fontId="0" fillId="28" borderId="32" xfId="80" applyFont="1" applyFill="1" applyBorder="1"/>
    <xf numFmtId="43" fontId="0" fillId="25" borderId="33" xfId="80" applyFont="1" applyFill="1" applyBorder="1"/>
    <xf numFmtId="43" fontId="0" fillId="29" borderId="20" xfId="80" applyFont="1" applyFill="1" applyBorder="1"/>
    <xf numFmtId="43" fontId="0" fillId="28" borderId="14" xfId="80" applyFont="1" applyFill="1" applyBorder="1"/>
    <xf numFmtId="0" fontId="22" fillId="0" borderId="0" xfId="0" applyFont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43" fontId="0" fillId="2" borderId="0" xfId="0" applyNumberFormat="1" applyFill="1"/>
    <xf numFmtId="0" fontId="22" fillId="2" borderId="0" xfId="0" applyFont="1" applyFill="1" applyAlignment="1">
      <alignment horizontal="center" vertical="center" wrapText="1"/>
    </xf>
    <xf numFmtId="43" fontId="0" fillId="2" borderId="0" xfId="80" applyFont="1" applyFill="1"/>
    <xf numFmtId="17" fontId="0" fillId="2" borderId="0" xfId="0" applyNumberFormat="1" applyFill="1"/>
    <xf numFmtId="0" fontId="26" fillId="25" borderId="27" xfId="0" applyFont="1" applyFill="1" applyBorder="1" applyAlignment="1">
      <alignment vertical="center"/>
    </xf>
    <xf numFmtId="0" fontId="27" fillId="2" borderId="15" xfId="0" applyFont="1" applyFill="1" applyBorder="1"/>
    <xf numFmtId="0" fontId="26" fillId="2" borderId="0" xfId="0" applyFont="1" applyFill="1"/>
    <xf numFmtId="0" fontId="26" fillId="0" borderId="0" xfId="0" applyFont="1"/>
    <xf numFmtId="0" fontId="28" fillId="25" borderId="15" xfId="0" applyFont="1" applyFill="1" applyBorder="1" applyAlignment="1">
      <alignment vertical="center"/>
    </xf>
    <xf numFmtId="9" fontId="27" fillId="2" borderId="15" xfId="0" applyNumberFormat="1" applyFont="1" applyFill="1" applyBorder="1"/>
    <xf numFmtId="7" fontId="26" fillId="2" borderId="0" xfId="0" applyNumberFormat="1" applyFont="1" applyFill="1"/>
    <xf numFmtId="0" fontId="29" fillId="26" borderId="15" xfId="0" applyFont="1" applyFill="1" applyBorder="1" applyAlignment="1">
      <alignment vertical="center"/>
    </xf>
    <xf numFmtId="7" fontId="27" fillId="2" borderId="15" xfId="0" applyNumberFormat="1" applyFont="1" applyFill="1" applyBorder="1"/>
    <xf numFmtId="0" fontId="26" fillId="25" borderId="15" xfId="0" applyFont="1" applyFill="1" applyBorder="1" applyAlignment="1">
      <alignment vertical="center"/>
    </xf>
    <xf numFmtId="0" fontId="30" fillId="2" borderId="0" xfId="77" applyFont="1" applyFill="1" applyAlignment="1" applyProtection="1"/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8" fillId="30" borderId="0" xfId="0" applyFont="1" applyFill="1"/>
    <xf numFmtId="168" fontId="31" fillId="2" borderId="15" xfId="81" applyNumberFormat="1" applyFont="1" applyFill="1" applyBorder="1" applyAlignment="1">
      <alignment horizontal="left"/>
    </xf>
    <xf numFmtId="43" fontId="28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7" fontId="32" fillId="2" borderId="0" xfId="81" applyNumberFormat="1" applyFont="1" applyFill="1" applyAlignment="1">
      <alignment horizontal="left"/>
    </xf>
    <xf numFmtId="43" fontId="26" fillId="0" borderId="15" xfId="0" applyNumberFormat="1" applyFont="1" applyBorder="1" applyAlignment="1">
      <alignment horizontal="center"/>
    </xf>
    <xf numFmtId="43" fontId="26" fillId="25" borderId="0" xfId="80" applyFont="1" applyFill="1"/>
    <xf numFmtId="43" fontId="23" fillId="26" borderId="37" xfId="0" applyNumberFormat="1" applyFont="1" applyFill="1" applyBorder="1"/>
    <xf numFmtId="43" fontId="23" fillId="26" borderId="16" xfId="0" applyNumberFormat="1" applyFont="1" applyFill="1" applyBorder="1"/>
    <xf numFmtId="7" fontId="0" fillId="28" borderId="15" xfId="80" applyNumberFormat="1" applyFont="1" applyFill="1" applyBorder="1"/>
    <xf numFmtId="8" fontId="0" fillId="25" borderId="2" xfId="80" applyNumberFormat="1" applyFont="1" applyFill="1" applyBorder="1"/>
    <xf numFmtId="43" fontId="0" fillId="0" borderId="0" xfId="0" applyNumberFormat="1"/>
    <xf numFmtId="43" fontId="0" fillId="0" borderId="15" xfId="0" applyNumberFormat="1" applyBorder="1"/>
    <xf numFmtId="169" fontId="22" fillId="27" borderId="17" xfId="80" applyNumberFormat="1" applyFont="1" applyFill="1" applyBorder="1" applyAlignment="1">
      <alignment horizontal="center" vertical="center" wrapText="1"/>
    </xf>
    <xf numFmtId="169" fontId="22" fillId="28" borderId="23" xfId="0" applyNumberFormat="1" applyFont="1" applyFill="1" applyBorder="1" applyAlignment="1">
      <alignment horizontal="center" vertical="center" wrapText="1"/>
    </xf>
    <xf numFmtId="10" fontId="26" fillId="0" borderId="1" xfId="0" applyNumberFormat="1" applyFont="1" applyBorder="1" applyAlignment="1">
      <alignment horizontal="center" vertical="center"/>
    </xf>
    <xf numFmtId="10" fontId="26" fillId="0" borderId="3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7" fontId="23" fillId="26" borderId="1" xfId="0" applyNumberFormat="1" applyFont="1" applyFill="1" applyBorder="1" applyAlignment="1">
      <alignment horizontal="center" vertical="center"/>
    </xf>
    <xf numFmtId="7" fontId="23" fillId="26" borderId="3" xfId="0" applyNumberFormat="1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wrapText="1"/>
    </xf>
    <xf numFmtId="0" fontId="22" fillId="0" borderId="3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7" fontId="26" fillId="0" borderId="1" xfId="0" applyNumberFormat="1" applyFont="1" applyBorder="1" applyAlignment="1">
      <alignment horizontal="center" vertical="center"/>
    </xf>
    <xf numFmtId="7" fontId="26" fillId="0" borderId="3" xfId="0" applyNumberFormat="1" applyFont="1" applyBorder="1" applyAlignment="1">
      <alignment horizontal="center" vertical="center"/>
    </xf>
    <xf numFmtId="10" fontId="33" fillId="0" borderId="1" xfId="0" applyNumberFormat="1" applyFont="1" applyBorder="1" applyAlignment="1">
      <alignment horizontal="center" vertical="center"/>
    </xf>
    <xf numFmtId="10" fontId="33" fillId="0" borderId="3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166" fontId="23" fillId="26" borderId="1" xfId="80" applyNumberFormat="1" applyFont="1" applyFill="1" applyBorder="1" applyAlignment="1">
      <alignment horizontal="center" vertical="center"/>
    </xf>
    <xf numFmtId="166" fontId="23" fillId="26" borderId="38" xfId="80" applyNumberFormat="1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8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3 2" xfId="34"/>
    <cellStyle name="Heading 3 2 2" xfId="35"/>
    <cellStyle name="Heading 3 3" xfId="36"/>
    <cellStyle name="Heading 3 3 2" xfId="37"/>
    <cellStyle name="Heading 3 4" xfId="38"/>
    <cellStyle name="Heading 3 4 2" xfId="73"/>
    <cellStyle name="Heading 3 5" xfId="39"/>
    <cellStyle name="Heading 4" xfId="40"/>
    <cellStyle name="Hiperlink" xfId="77" builtinId="8"/>
    <cellStyle name="Hiperlink 2" xfId="74"/>
    <cellStyle name="Input" xfId="41"/>
    <cellStyle name="Linked Cell" xfId="42"/>
    <cellStyle name="Moeda 2" xfId="43"/>
    <cellStyle name="Moeda 2 2" xfId="44"/>
    <cellStyle name="Moeda 2 2 2" xfId="75"/>
    <cellStyle name="Moeda 3" xfId="45"/>
    <cellStyle name="Moeda 4" xfId="1"/>
    <cellStyle name="Moeda 4 2" xfId="46"/>
    <cellStyle name="Moeda 5" xfId="47"/>
    <cellStyle name="Moeda 6" xfId="48"/>
    <cellStyle name="Neutral" xfId="49"/>
    <cellStyle name="Normal" xfId="0" builtinId="0"/>
    <cellStyle name="Normal 2" xfId="50"/>
    <cellStyle name="Normal 2 2" xfId="51"/>
    <cellStyle name="Normal 2 3" xfId="78"/>
    <cellStyle name="Normal 2_CT1" xfId="52"/>
    <cellStyle name="Normal 3" xfId="53"/>
    <cellStyle name="Normal 4" xfId="54"/>
    <cellStyle name="Normal 4 2" xfId="55"/>
    <cellStyle name="Note" xfId="56"/>
    <cellStyle name="Output" xfId="57"/>
    <cellStyle name="Porcentagem" xfId="81" builtinId="5"/>
    <cellStyle name="Porcentagem 2" xfId="58"/>
    <cellStyle name="Porcentagem 2 2" xfId="59"/>
    <cellStyle name="Porcentagem 2 2 2" xfId="76"/>
    <cellStyle name="Porcentagem 3" xfId="60"/>
    <cellStyle name="Porcentagem 4" xfId="61"/>
    <cellStyle name="Porcentagem 5" xfId="62"/>
    <cellStyle name="Separador de milhares 2" xfId="63"/>
    <cellStyle name="Separador de milhares 2 2" xfId="64"/>
    <cellStyle name="Separador de milhares 3" xfId="65"/>
    <cellStyle name="Separador de milhares 4" xfId="66"/>
    <cellStyle name="Separador de milhares 5" xfId="67"/>
    <cellStyle name="Title" xfId="68"/>
    <cellStyle name="Vírgula" xfId="80" builtinId="3"/>
    <cellStyle name="Vírgula 2" xfId="69"/>
    <cellStyle name="Vírgula 3" xfId="70"/>
    <cellStyle name="Vírgula 4" xfId="71"/>
    <cellStyle name="Vírgula 5" xfId="79"/>
    <cellStyle name="Warning Text" xfId="72"/>
  </cellStyles>
  <dxfs count="6">
    <dxf>
      <font>
        <b/>
        <i val="0"/>
        <condense val="0"/>
        <extend val="0"/>
        <color auto="1"/>
      </font>
      <fill>
        <patternFill>
          <bgColor indexed="45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5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5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0</xdr:row>
      <xdr:rowOff>104776</xdr:rowOff>
    </xdr:from>
    <xdr:to>
      <xdr:col>14</xdr:col>
      <xdr:colOff>152401</xdr:colOff>
      <xdr:row>13</xdr:row>
      <xdr:rowOff>10183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04776"/>
          <a:ext cx="2743200" cy="2524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0</xdr:row>
      <xdr:rowOff>104776</xdr:rowOff>
    </xdr:from>
    <xdr:to>
      <xdr:col>7</xdr:col>
      <xdr:colOff>1123950</xdr:colOff>
      <xdr:row>13</xdr:row>
      <xdr:rowOff>153058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104776"/>
          <a:ext cx="2219325" cy="2372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0</xdr:row>
      <xdr:rowOff>104776</xdr:rowOff>
    </xdr:from>
    <xdr:to>
      <xdr:col>14</xdr:col>
      <xdr:colOff>152401</xdr:colOff>
      <xdr:row>13</xdr:row>
      <xdr:rowOff>10183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04776"/>
          <a:ext cx="2743201" cy="2524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4" zoomScale="80" zoomScaleNormal="80" workbookViewId="0">
      <selection activeCell="H18" sqref="H18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4" width="14.5703125" style="1" customWidth="1"/>
    <col min="5" max="5" width="16.42578125" style="1" customWidth="1"/>
    <col min="6" max="6" width="14.5703125" style="1" customWidth="1"/>
    <col min="7" max="7" width="15.85546875" style="1" customWidth="1"/>
    <col min="8" max="8" width="22.42578125" style="1" customWidth="1"/>
    <col min="9" max="10" width="20.5703125" style="1" hidden="1" customWidth="1"/>
    <col min="11" max="13" width="18.42578125" style="1" hidden="1" customWidth="1"/>
    <col min="14" max="14" width="23.140625" style="1" hidden="1" customWidth="1"/>
    <col min="15" max="17" width="18.42578125" style="2" customWidth="1"/>
    <col min="18" max="40" width="9.140625" style="2"/>
    <col min="41" max="254" width="9.140625" style="1"/>
    <col min="255" max="255" width="37.28515625" style="1" bestFit="1" customWidth="1"/>
    <col min="256" max="256" width="14.7109375" style="1" bestFit="1" customWidth="1"/>
    <col min="257" max="257" width="15.5703125" style="1" customWidth="1"/>
    <col min="258" max="260" width="14.5703125" style="1" customWidth="1"/>
    <col min="261" max="261" width="15.85546875" style="1" customWidth="1"/>
    <col min="262" max="262" width="17" style="1" customWidth="1"/>
    <col min="263" max="263" width="18.85546875" style="1" customWidth="1"/>
    <col min="264" max="264" width="16" style="1" customWidth="1"/>
    <col min="265" max="266" width="0" style="1" hidden="1" customWidth="1"/>
    <col min="267" max="267" width="18.42578125" style="1" customWidth="1"/>
    <col min="268" max="269" width="0" style="1" hidden="1" customWidth="1"/>
    <col min="270" max="270" width="23.140625" style="1" customWidth="1"/>
    <col min="271" max="273" width="18.42578125" style="1" customWidth="1"/>
    <col min="274" max="510" width="9.140625" style="1"/>
    <col min="511" max="511" width="37.28515625" style="1" bestFit="1" customWidth="1"/>
    <col min="512" max="512" width="14.7109375" style="1" bestFit="1" customWidth="1"/>
    <col min="513" max="513" width="15.5703125" style="1" customWidth="1"/>
    <col min="514" max="516" width="14.5703125" style="1" customWidth="1"/>
    <col min="517" max="517" width="15.85546875" style="1" customWidth="1"/>
    <col min="518" max="518" width="17" style="1" customWidth="1"/>
    <col min="519" max="519" width="18.85546875" style="1" customWidth="1"/>
    <col min="520" max="520" width="16" style="1" customWidth="1"/>
    <col min="521" max="522" width="0" style="1" hidden="1" customWidth="1"/>
    <col min="523" max="523" width="18.42578125" style="1" customWidth="1"/>
    <col min="524" max="525" width="0" style="1" hidden="1" customWidth="1"/>
    <col min="526" max="526" width="23.140625" style="1" customWidth="1"/>
    <col min="527" max="529" width="18.42578125" style="1" customWidth="1"/>
    <col min="530" max="766" width="9.140625" style="1"/>
    <col min="767" max="767" width="37.28515625" style="1" bestFit="1" customWidth="1"/>
    <col min="768" max="768" width="14.7109375" style="1" bestFit="1" customWidth="1"/>
    <col min="769" max="769" width="15.5703125" style="1" customWidth="1"/>
    <col min="770" max="772" width="14.5703125" style="1" customWidth="1"/>
    <col min="773" max="773" width="15.85546875" style="1" customWidth="1"/>
    <col min="774" max="774" width="17" style="1" customWidth="1"/>
    <col min="775" max="775" width="18.85546875" style="1" customWidth="1"/>
    <col min="776" max="776" width="16" style="1" customWidth="1"/>
    <col min="777" max="778" width="0" style="1" hidden="1" customWidth="1"/>
    <col min="779" max="779" width="18.42578125" style="1" customWidth="1"/>
    <col min="780" max="781" width="0" style="1" hidden="1" customWidth="1"/>
    <col min="782" max="782" width="23.140625" style="1" customWidth="1"/>
    <col min="783" max="785" width="18.42578125" style="1" customWidth="1"/>
    <col min="786" max="1022" width="9.140625" style="1"/>
    <col min="1023" max="1023" width="37.28515625" style="1" bestFit="1" customWidth="1"/>
    <col min="1024" max="1024" width="14.7109375" style="1" bestFit="1" customWidth="1"/>
    <col min="1025" max="1025" width="15.5703125" style="1" customWidth="1"/>
    <col min="1026" max="1028" width="14.5703125" style="1" customWidth="1"/>
    <col min="1029" max="1029" width="15.85546875" style="1" customWidth="1"/>
    <col min="1030" max="1030" width="17" style="1" customWidth="1"/>
    <col min="1031" max="1031" width="18.85546875" style="1" customWidth="1"/>
    <col min="1032" max="1032" width="16" style="1" customWidth="1"/>
    <col min="1033" max="1034" width="0" style="1" hidden="1" customWidth="1"/>
    <col min="1035" max="1035" width="18.42578125" style="1" customWidth="1"/>
    <col min="1036" max="1037" width="0" style="1" hidden="1" customWidth="1"/>
    <col min="1038" max="1038" width="23.140625" style="1" customWidth="1"/>
    <col min="1039" max="1041" width="18.42578125" style="1" customWidth="1"/>
    <col min="1042" max="1278" width="9.140625" style="1"/>
    <col min="1279" max="1279" width="37.28515625" style="1" bestFit="1" customWidth="1"/>
    <col min="1280" max="1280" width="14.7109375" style="1" bestFit="1" customWidth="1"/>
    <col min="1281" max="1281" width="15.5703125" style="1" customWidth="1"/>
    <col min="1282" max="1284" width="14.5703125" style="1" customWidth="1"/>
    <col min="1285" max="1285" width="15.85546875" style="1" customWidth="1"/>
    <col min="1286" max="1286" width="17" style="1" customWidth="1"/>
    <col min="1287" max="1287" width="18.85546875" style="1" customWidth="1"/>
    <col min="1288" max="1288" width="16" style="1" customWidth="1"/>
    <col min="1289" max="1290" width="0" style="1" hidden="1" customWidth="1"/>
    <col min="1291" max="1291" width="18.42578125" style="1" customWidth="1"/>
    <col min="1292" max="1293" width="0" style="1" hidden="1" customWidth="1"/>
    <col min="1294" max="1294" width="23.140625" style="1" customWidth="1"/>
    <col min="1295" max="1297" width="18.42578125" style="1" customWidth="1"/>
    <col min="1298" max="1534" width="9.140625" style="1"/>
    <col min="1535" max="1535" width="37.28515625" style="1" bestFit="1" customWidth="1"/>
    <col min="1536" max="1536" width="14.7109375" style="1" bestFit="1" customWidth="1"/>
    <col min="1537" max="1537" width="15.5703125" style="1" customWidth="1"/>
    <col min="1538" max="1540" width="14.5703125" style="1" customWidth="1"/>
    <col min="1541" max="1541" width="15.85546875" style="1" customWidth="1"/>
    <col min="1542" max="1542" width="17" style="1" customWidth="1"/>
    <col min="1543" max="1543" width="18.85546875" style="1" customWidth="1"/>
    <col min="1544" max="1544" width="16" style="1" customWidth="1"/>
    <col min="1545" max="1546" width="0" style="1" hidden="1" customWidth="1"/>
    <col min="1547" max="1547" width="18.42578125" style="1" customWidth="1"/>
    <col min="1548" max="1549" width="0" style="1" hidden="1" customWidth="1"/>
    <col min="1550" max="1550" width="23.140625" style="1" customWidth="1"/>
    <col min="1551" max="1553" width="18.42578125" style="1" customWidth="1"/>
    <col min="1554" max="1790" width="9.140625" style="1"/>
    <col min="1791" max="1791" width="37.28515625" style="1" bestFit="1" customWidth="1"/>
    <col min="1792" max="1792" width="14.7109375" style="1" bestFit="1" customWidth="1"/>
    <col min="1793" max="1793" width="15.5703125" style="1" customWidth="1"/>
    <col min="1794" max="1796" width="14.5703125" style="1" customWidth="1"/>
    <col min="1797" max="1797" width="15.85546875" style="1" customWidth="1"/>
    <col min="1798" max="1798" width="17" style="1" customWidth="1"/>
    <col min="1799" max="1799" width="18.85546875" style="1" customWidth="1"/>
    <col min="1800" max="1800" width="16" style="1" customWidth="1"/>
    <col min="1801" max="1802" width="0" style="1" hidden="1" customWidth="1"/>
    <col min="1803" max="1803" width="18.42578125" style="1" customWidth="1"/>
    <col min="1804" max="1805" width="0" style="1" hidden="1" customWidth="1"/>
    <col min="1806" max="1806" width="23.140625" style="1" customWidth="1"/>
    <col min="1807" max="1809" width="18.42578125" style="1" customWidth="1"/>
    <col min="1810" max="2046" width="9.140625" style="1"/>
    <col min="2047" max="2047" width="37.28515625" style="1" bestFit="1" customWidth="1"/>
    <col min="2048" max="2048" width="14.7109375" style="1" bestFit="1" customWidth="1"/>
    <col min="2049" max="2049" width="15.5703125" style="1" customWidth="1"/>
    <col min="2050" max="2052" width="14.5703125" style="1" customWidth="1"/>
    <col min="2053" max="2053" width="15.85546875" style="1" customWidth="1"/>
    <col min="2054" max="2054" width="17" style="1" customWidth="1"/>
    <col min="2055" max="2055" width="18.85546875" style="1" customWidth="1"/>
    <col min="2056" max="2056" width="16" style="1" customWidth="1"/>
    <col min="2057" max="2058" width="0" style="1" hidden="1" customWidth="1"/>
    <col min="2059" max="2059" width="18.42578125" style="1" customWidth="1"/>
    <col min="2060" max="2061" width="0" style="1" hidden="1" customWidth="1"/>
    <col min="2062" max="2062" width="23.140625" style="1" customWidth="1"/>
    <col min="2063" max="2065" width="18.42578125" style="1" customWidth="1"/>
    <col min="2066" max="2302" width="9.140625" style="1"/>
    <col min="2303" max="2303" width="37.28515625" style="1" bestFit="1" customWidth="1"/>
    <col min="2304" max="2304" width="14.7109375" style="1" bestFit="1" customWidth="1"/>
    <col min="2305" max="2305" width="15.5703125" style="1" customWidth="1"/>
    <col min="2306" max="2308" width="14.5703125" style="1" customWidth="1"/>
    <col min="2309" max="2309" width="15.85546875" style="1" customWidth="1"/>
    <col min="2310" max="2310" width="17" style="1" customWidth="1"/>
    <col min="2311" max="2311" width="18.85546875" style="1" customWidth="1"/>
    <col min="2312" max="2312" width="16" style="1" customWidth="1"/>
    <col min="2313" max="2314" width="0" style="1" hidden="1" customWidth="1"/>
    <col min="2315" max="2315" width="18.42578125" style="1" customWidth="1"/>
    <col min="2316" max="2317" width="0" style="1" hidden="1" customWidth="1"/>
    <col min="2318" max="2318" width="23.140625" style="1" customWidth="1"/>
    <col min="2319" max="2321" width="18.42578125" style="1" customWidth="1"/>
    <col min="2322" max="2558" width="9.140625" style="1"/>
    <col min="2559" max="2559" width="37.28515625" style="1" bestFit="1" customWidth="1"/>
    <col min="2560" max="2560" width="14.7109375" style="1" bestFit="1" customWidth="1"/>
    <col min="2561" max="2561" width="15.5703125" style="1" customWidth="1"/>
    <col min="2562" max="2564" width="14.5703125" style="1" customWidth="1"/>
    <col min="2565" max="2565" width="15.85546875" style="1" customWidth="1"/>
    <col min="2566" max="2566" width="17" style="1" customWidth="1"/>
    <col min="2567" max="2567" width="18.85546875" style="1" customWidth="1"/>
    <col min="2568" max="2568" width="16" style="1" customWidth="1"/>
    <col min="2569" max="2570" width="0" style="1" hidden="1" customWidth="1"/>
    <col min="2571" max="2571" width="18.42578125" style="1" customWidth="1"/>
    <col min="2572" max="2573" width="0" style="1" hidden="1" customWidth="1"/>
    <col min="2574" max="2574" width="23.140625" style="1" customWidth="1"/>
    <col min="2575" max="2577" width="18.42578125" style="1" customWidth="1"/>
    <col min="2578" max="2814" width="9.140625" style="1"/>
    <col min="2815" max="2815" width="37.28515625" style="1" bestFit="1" customWidth="1"/>
    <col min="2816" max="2816" width="14.7109375" style="1" bestFit="1" customWidth="1"/>
    <col min="2817" max="2817" width="15.5703125" style="1" customWidth="1"/>
    <col min="2818" max="2820" width="14.5703125" style="1" customWidth="1"/>
    <col min="2821" max="2821" width="15.85546875" style="1" customWidth="1"/>
    <col min="2822" max="2822" width="17" style="1" customWidth="1"/>
    <col min="2823" max="2823" width="18.85546875" style="1" customWidth="1"/>
    <col min="2824" max="2824" width="16" style="1" customWidth="1"/>
    <col min="2825" max="2826" width="0" style="1" hidden="1" customWidth="1"/>
    <col min="2827" max="2827" width="18.42578125" style="1" customWidth="1"/>
    <col min="2828" max="2829" width="0" style="1" hidden="1" customWidth="1"/>
    <col min="2830" max="2830" width="23.140625" style="1" customWidth="1"/>
    <col min="2831" max="2833" width="18.42578125" style="1" customWidth="1"/>
    <col min="2834" max="3070" width="9.140625" style="1"/>
    <col min="3071" max="3071" width="37.28515625" style="1" bestFit="1" customWidth="1"/>
    <col min="3072" max="3072" width="14.7109375" style="1" bestFit="1" customWidth="1"/>
    <col min="3073" max="3073" width="15.5703125" style="1" customWidth="1"/>
    <col min="3074" max="3076" width="14.5703125" style="1" customWidth="1"/>
    <col min="3077" max="3077" width="15.85546875" style="1" customWidth="1"/>
    <col min="3078" max="3078" width="17" style="1" customWidth="1"/>
    <col min="3079" max="3079" width="18.85546875" style="1" customWidth="1"/>
    <col min="3080" max="3080" width="16" style="1" customWidth="1"/>
    <col min="3081" max="3082" width="0" style="1" hidden="1" customWidth="1"/>
    <col min="3083" max="3083" width="18.42578125" style="1" customWidth="1"/>
    <col min="3084" max="3085" width="0" style="1" hidden="1" customWidth="1"/>
    <col min="3086" max="3086" width="23.140625" style="1" customWidth="1"/>
    <col min="3087" max="3089" width="18.42578125" style="1" customWidth="1"/>
    <col min="3090" max="3326" width="9.140625" style="1"/>
    <col min="3327" max="3327" width="37.28515625" style="1" bestFit="1" customWidth="1"/>
    <col min="3328" max="3328" width="14.7109375" style="1" bestFit="1" customWidth="1"/>
    <col min="3329" max="3329" width="15.5703125" style="1" customWidth="1"/>
    <col min="3330" max="3332" width="14.5703125" style="1" customWidth="1"/>
    <col min="3333" max="3333" width="15.85546875" style="1" customWidth="1"/>
    <col min="3334" max="3334" width="17" style="1" customWidth="1"/>
    <col min="3335" max="3335" width="18.85546875" style="1" customWidth="1"/>
    <col min="3336" max="3336" width="16" style="1" customWidth="1"/>
    <col min="3337" max="3338" width="0" style="1" hidden="1" customWidth="1"/>
    <col min="3339" max="3339" width="18.42578125" style="1" customWidth="1"/>
    <col min="3340" max="3341" width="0" style="1" hidden="1" customWidth="1"/>
    <col min="3342" max="3342" width="23.140625" style="1" customWidth="1"/>
    <col min="3343" max="3345" width="18.42578125" style="1" customWidth="1"/>
    <col min="3346" max="3582" width="9.140625" style="1"/>
    <col min="3583" max="3583" width="37.28515625" style="1" bestFit="1" customWidth="1"/>
    <col min="3584" max="3584" width="14.7109375" style="1" bestFit="1" customWidth="1"/>
    <col min="3585" max="3585" width="15.5703125" style="1" customWidth="1"/>
    <col min="3586" max="3588" width="14.5703125" style="1" customWidth="1"/>
    <col min="3589" max="3589" width="15.85546875" style="1" customWidth="1"/>
    <col min="3590" max="3590" width="17" style="1" customWidth="1"/>
    <col min="3591" max="3591" width="18.85546875" style="1" customWidth="1"/>
    <col min="3592" max="3592" width="16" style="1" customWidth="1"/>
    <col min="3593" max="3594" width="0" style="1" hidden="1" customWidth="1"/>
    <col min="3595" max="3595" width="18.42578125" style="1" customWidth="1"/>
    <col min="3596" max="3597" width="0" style="1" hidden="1" customWidth="1"/>
    <col min="3598" max="3598" width="23.140625" style="1" customWidth="1"/>
    <col min="3599" max="3601" width="18.42578125" style="1" customWidth="1"/>
    <col min="3602" max="3838" width="9.140625" style="1"/>
    <col min="3839" max="3839" width="37.28515625" style="1" bestFit="1" customWidth="1"/>
    <col min="3840" max="3840" width="14.7109375" style="1" bestFit="1" customWidth="1"/>
    <col min="3841" max="3841" width="15.5703125" style="1" customWidth="1"/>
    <col min="3842" max="3844" width="14.5703125" style="1" customWidth="1"/>
    <col min="3845" max="3845" width="15.85546875" style="1" customWidth="1"/>
    <col min="3846" max="3846" width="17" style="1" customWidth="1"/>
    <col min="3847" max="3847" width="18.85546875" style="1" customWidth="1"/>
    <col min="3848" max="3848" width="16" style="1" customWidth="1"/>
    <col min="3849" max="3850" width="0" style="1" hidden="1" customWidth="1"/>
    <col min="3851" max="3851" width="18.42578125" style="1" customWidth="1"/>
    <col min="3852" max="3853" width="0" style="1" hidden="1" customWidth="1"/>
    <col min="3854" max="3854" width="23.140625" style="1" customWidth="1"/>
    <col min="3855" max="3857" width="18.42578125" style="1" customWidth="1"/>
    <col min="3858" max="4094" width="9.140625" style="1"/>
    <col min="4095" max="4095" width="37.28515625" style="1" bestFit="1" customWidth="1"/>
    <col min="4096" max="4096" width="14.7109375" style="1" bestFit="1" customWidth="1"/>
    <col min="4097" max="4097" width="15.5703125" style="1" customWidth="1"/>
    <col min="4098" max="4100" width="14.5703125" style="1" customWidth="1"/>
    <col min="4101" max="4101" width="15.85546875" style="1" customWidth="1"/>
    <col min="4102" max="4102" width="17" style="1" customWidth="1"/>
    <col min="4103" max="4103" width="18.85546875" style="1" customWidth="1"/>
    <col min="4104" max="4104" width="16" style="1" customWidth="1"/>
    <col min="4105" max="4106" width="0" style="1" hidden="1" customWidth="1"/>
    <col min="4107" max="4107" width="18.42578125" style="1" customWidth="1"/>
    <col min="4108" max="4109" width="0" style="1" hidden="1" customWidth="1"/>
    <col min="4110" max="4110" width="23.140625" style="1" customWidth="1"/>
    <col min="4111" max="4113" width="18.42578125" style="1" customWidth="1"/>
    <col min="4114" max="4350" width="9.140625" style="1"/>
    <col min="4351" max="4351" width="37.28515625" style="1" bestFit="1" customWidth="1"/>
    <col min="4352" max="4352" width="14.7109375" style="1" bestFit="1" customWidth="1"/>
    <col min="4353" max="4353" width="15.5703125" style="1" customWidth="1"/>
    <col min="4354" max="4356" width="14.5703125" style="1" customWidth="1"/>
    <col min="4357" max="4357" width="15.85546875" style="1" customWidth="1"/>
    <col min="4358" max="4358" width="17" style="1" customWidth="1"/>
    <col min="4359" max="4359" width="18.85546875" style="1" customWidth="1"/>
    <col min="4360" max="4360" width="16" style="1" customWidth="1"/>
    <col min="4361" max="4362" width="0" style="1" hidden="1" customWidth="1"/>
    <col min="4363" max="4363" width="18.42578125" style="1" customWidth="1"/>
    <col min="4364" max="4365" width="0" style="1" hidden="1" customWidth="1"/>
    <col min="4366" max="4366" width="23.140625" style="1" customWidth="1"/>
    <col min="4367" max="4369" width="18.42578125" style="1" customWidth="1"/>
    <col min="4370" max="4606" width="9.140625" style="1"/>
    <col min="4607" max="4607" width="37.28515625" style="1" bestFit="1" customWidth="1"/>
    <col min="4608" max="4608" width="14.7109375" style="1" bestFit="1" customWidth="1"/>
    <col min="4609" max="4609" width="15.5703125" style="1" customWidth="1"/>
    <col min="4610" max="4612" width="14.5703125" style="1" customWidth="1"/>
    <col min="4613" max="4613" width="15.85546875" style="1" customWidth="1"/>
    <col min="4614" max="4614" width="17" style="1" customWidth="1"/>
    <col min="4615" max="4615" width="18.85546875" style="1" customWidth="1"/>
    <col min="4616" max="4616" width="16" style="1" customWidth="1"/>
    <col min="4617" max="4618" width="0" style="1" hidden="1" customWidth="1"/>
    <col min="4619" max="4619" width="18.42578125" style="1" customWidth="1"/>
    <col min="4620" max="4621" width="0" style="1" hidden="1" customWidth="1"/>
    <col min="4622" max="4622" width="23.140625" style="1" customWidth="1"/>
    <col min="4623" max="4625" width="18.42578125" style="1" customWidth="1"/>
    <col min="4626" max="4862" width="9.140625" style="1"/>
    <col min="4863" max="4863" width="37.28515625" style="1" bestFit="1" customWidth="1"/>
    <col min="4864" max="4864" width="14.7109375" style="1" bestFit="1" customWidth="1"/>
    <col min="4865" max="4865" width="15.5703125" style="1" customWidth="1"/>
    <col min="4866" max="4868" width="14.5703125" style="1" customWidth="1"/>
    <col min="4869" max="4869" width="15.85546875" style="1" customWidth="1"/>
    <col min="4870" max="4870" width="17" style="1" customWidth="1"/>
    <col min="4871" max="4871" width="18.85546875" style="1" customWidth="1"/>
    <col min="4872" max="4872" width="16" style="1" customWidth="1"/>
    <col min="4873" max="4874" width="0" style="1" hidden="1" customWidth="1"/>
    <col min="4875" max="4875" width="18.42578125" style="1" customWidth="1"/>
    <col min="4876" max="4877" width="0" style="1" hidden="1" customWidth="1"/>
    <col min="4878" max="4878" width="23.140625" style="1" customWidth="1"/>
    <col min="4879" max="4881" width="18.42578125" style="1" customWidth="1"/>
    <col min="4882" max="5118" width="9.140625" style="1"/>
    <col min="5119" max="5119" width="37.28515625" style="1" bestFit="1" customWidth="1"/>
    <col min="5120" max="5120" width="14.7109375" style="1" bestFit="1" customWidth="1"/>
    <col min="5121" max="5121" width="15.5703125" style="1" customWidth="1"/>
    <col min="5122" max="5124" width="14.5703125" style="1" customWidth="1"/>
    <col min="5125" max="5125" width="15.85546875" style="1" customWidth="1"/>
    <col min="5126" max="5126" width="17" style="1" customWidth="1"/>
    <col min="5127" max="5127" width="18.85546875" style="1" customWidth="1"/>
    <col min="5128" max="5128" width="16" style="1" customWidth="1"/>
    <col min="5129" max="5130" width="0" style="1" hidden="1" customWidth="1"/>
    <col min="5131" max="5131" width="18.42578125" style="1" customWidth="1"/>
    <col min="5132" max="5133" width="0" style="1" hidden="1" customWidth="1"/>
    <col min="5134" max="5134" width="23.140625" style="1" customWidth="1"/>
    <col min="5135" max="5137" width="18.42578125" style="1" customWidth="1"/>
    <col min="5138" max="5374" width="9.140625" style="1"/>
    <col min="5375" max="5375" width="37.28515625" style="1" bestFit="1" customWidth="1"/>
    <col min="5376" max="5376" width="14.7109375" style="1" bestFit="1" customWidth="1"/>
    <col min="5377" max="5377" width="15.5703125" style="1" customWidth="1"/>
    <col min="5378" max="5380" width="14.5703125" style="1" customWidth="1"/>
    <col min="5381" max="5381" width="15.85546875" style="1" customWidth="1"/>
    <col min="5382" max="5382" width="17" style="1" customWidth="1"/>
    <col min="5383" max="5383" width="18.85546875" style="1" customWidth="1"/>
    <col min="5384" max="5384" width="16" style="1" customWidth="1"/>
    <col min="5385" max="5386" width="0" style="1" hidden="1" customWidth="1"/>
    <col min="5387" max="5387" width="18.42578125" style="1" customWidth="1"/>
    <col min="5388" max="5389" width="0" style="1" hidden="1" customWidth="1"/>
    <col min="5390" max="5390" width="23.140625" style="1" customWidth="1"/>
    <col min="5391" max="5393" width="18.42578125" style="1" customWidth="1"/>
    <col min="5394" max="5630" width="9.140625" style="1"/>
    <col min="5631" max="5631" width="37.28515625" style="1" bestFit="1" customWidth="1"/>
    <col min="5632" max="5632" width="14.7109375" style="1" bestFit="1" customWidth="1"/>
    <col min="5633" max="5633" width="15.5703125" style="1" customWidth="1"/>
    <col min="5634" max="5636" width="14.5703125" style="1" customWidth="1"/>
    <col min="5637" max="5637" width="15.85546875" style="1" customWidth="1"/>
    <col min="5638" max="5638" width="17" style="1" customWidth="1"/>
    <col min="5639" max="5639" width="18.85546875" style="1" customWidth="1"/>
    <col min="5640" max="5640" width="16" style="1" customWidth="1"/>
    <col min="5641" max="5642" width="0" style="1" hidden="1" customWidth="1"/>
    <col min="5643" max="5643" width="18.42578125" style="1" customWidth="1"/>
    <col min="5644" max="5645" width="0" style="1" hidden="1" customWidth="1"/>
    <col min="5646" max="5646" width="23.140625" style="1" customWidth="1"/>
    <col min="5647" max="5649" width="18.42578125" style="1" customWidth="1"/>
    <col min="5650" max="5886" width="9.140625" style="1"/>
    <col min="5887" max="5887" width="37.28515625" style="1" bestFit="1" customWidth="1"/>
    <col min="5888" max="5888" width="14.7109375" style="1" bestFit="1" customWidth="1"/>
    <col min="5889" max="5889" width="15.5703125" style="1" customWidth="1"/>
    <col min="5890" max="5892" width="14.5703125" style="1" customWidth="1"/>
    <col min="5893" max="5893" width="15.85546875" style="1" customWidth="1"/>
    <col min="5894" max="5894" width="17" style="1" customWidth="1"/>
    <col min="5895" max="5895" width="18.85546875" style="1" customWidth="1"/>
    <col min="5896" max="5896" width="16" style="1" customWidth="1"/>
    <col min="5897" max="5898" width="0" style="1" hidden="1" customWidth="1"/>
    <col min="5899" max="5899" width="18.42578125" style="1" customWidth="1"/>
    <col min="5900" max="5901" width="0" style="1" hidden="1" customWidth="1"/>
    <col min="5902" max="5902" width="23.140625" style="1" customWidth="1"/>
    <col min="5903" max="5905" width="18.42578125" style="1" customWidth="1"/>
    <col min="5906" max="6142" width="9.140625" style="1"/>
    <col min="6143" max="6143" width="37.28515625" style="1" bestFit="1" customWidth="1"/>
    <col min="6144" max="6144" width="14.7109375" style="1" bestFit="1" customWidth="1"/>
    <col min="6145" max="6145" width="15.5703125" style="1" customWidth="1"/>
    <col min="6146" max="6148" width="14.5703125" style="1" customWidth="1"/>
    <col min="6149" max="6149" width="15.85546875" style="1" customWidth="1"/>
    <col min="6150" max="6150" width="17" style="1" customWidth="1"/>
    <col min="6151" max="6151" width="18.85546875" style="1" customWidth="1"/>
    <col min="6152" max="6152" width="16" style="1" customWidth="1"/>
    <col min="6153" max="6154" width="0" style="1" hidden="1" customWidth="1"/>
    <col min="6155" max="6155" width="18.42578125" style="1" customWidth="1"/>
    <col min="6156" max="6157" width="0" style="1" hidden="1" customWidth="1"/>
    <col min="6158" max="6158" width="23.140625" style="1" customWidth="1"/>
    <col min="6159" max="6161" width="18.42578125" style="1" customWidth="1"/>
    <col min="6162" max="6398" width="9.140625" style="1"/>
    <col min="6399" max="6399" width="37.28515625" style="1" bestFit="1" customWidth="1"/>
    <col min="6400" max="6400" width="14.7109375" style="1" bestFit="1" customWidth="1"/>
    <col min="6401" max="6401" width="15.5703125" style="1" customWidth="1"/>
    <col min="6402" max="6404" width="14.5703125" style="1" customWidth="1"/>
    <col min="6405" max="6405" width="15.85546875" style="1" customWidth="1"/>
    <col min="6406" max="6406" width="17" style="1" customWidth="1"/>
    <col min="6407" max="6407" width="18.85546875" style="1" customWidth="1"/>
    <col min="6408" max="6408" width="16" style="1" customWidth="1"/>
    <col min="6409" max="6410" width="0" style="1" hidden="1" customWidth="1"/>
    <col min="6411" max="6411" width="18.42578125" style="1" customWidth="1"/>
    <col min="6412" max="6413" width="0" style="1" hidden="1" customWidth="1"/>
    <col min="6414" max="6414" width="23.140625" style="1" customWidth="1"/>
    <col min="6415" max="6417" width="18.42578125" style="1" customWidth="1"/>
    <col min="6418" max="6654" width="9.140625" style="1"/>
    <col min="6655" max="6655" width="37.28515625" style="1" bestFit="1" customWidth="1"/>
    <col min="6656" max="6656" width="14.7109375" style="1" bestFit="1" customWidth="1"/>
    <col min="6657" max="6657" width="15.5703125" style="1" customWidth="1"/>
    <col min="6658" max="6660" width="14.5703125" style="1" customWidth="1"/>
    <col min="6661" max="6661" width="15.85546875" style="1" customWidth="1"/>
    <col min="6662" max="6662" width="17" style="1" customWidth="1"/>
    <col min="6663" max="6663" width="18.85546875" style="1" customWidth="1"/>
    <col min="6664" max="6664" width="16" style="1" customWidth="1"/>
    <col min="6665" max="6666" width="0" style="1" hidden="1" customWidth="1"/>
    <col min="6667" max="6667" width="18.42578125" style="1" customWidth="1"/>
    <col min="6668" max="6669" width="0" style="1" hidden="1" customWidth="1"/>
    <col min="6670" max="6670" width="23.140625" style="1" customWidth="1"/>
    <col min="6671" max="6673" width="18.42578125" style="1" customWidth="1"/>
    <col min="6674" max="6910" width="9.140625" style="1"/>
    <col min="6911" max="6911" width="37.28515625" style="1" bestFit="1" customWidth="1"/>
    <col min="6912" max="6912" width="14.7109375" style="1" bestFit="1" customWidth="1"/>
    <col min="6913" max="6913" width="15.5703125" style="1" customWidth="1"/>
    <col min="6914" max="6916" width="14.5703125" style="1" customWidth="1"/>
    <col min="6917" max="6917" width="15.85546875" style="1" customWidth="1"/>
    <col min="6918" max="6918" width="17" style="1" customWidth="1"/>
    <col min="6919" max="6919" width="18.85546875" style="1" customWidth="1"/>
    <col min="6920" max="6920" width="16" style="1" customWidth="1"/>
    <col min="6921" max="6922" width="0" style="1" hidden="1" customWidth="1"/>
    <col min="6923" max="6923" width="18.42578125" style="1" customWidth="1"/>
    <col min="6924" max="6925" width="0" style="1" hidden="1" customWidth="1"/>
    <col min="6926" max="6926" width="23.140625" style="1" customWidth="1"/>
    <col min="6927" max="6929" width="18.42578125" style="1" customWidth="1"/>
    <col min="6930" max="7166" width="9.140625" style="1"/>
    <col min="7167" max="7167" width="37.28515625" style="1" bestFit="1" customWidth="1"/>
    <col min="7168" max="7168" width="14.7109375" style="1" bestFit="1" customWidth="1"/>
    <col min="7169" max="7169" width="15.5703125" style="1" customWidth="1"/>
    <col min="7170" max="7172" width="14.5703125" style="1" customWidth="1"/>
    <col min="7173" max="7173" width="15.85546875" style="1" customWidth="1"/>
    <col min="7174" max="7174" width="17" style="1" customWidth="1"/>
    <col min="7175" max="7175" width="18.85546875" style="1" customWidth="1"/>
    <col min="7176" max="7176" width="16" style="1" customWidth="1"/>
    <col min="7177" max="7178" width="0" style="1" hidden="1" customWidth="1"/>
    <col min="7179" max="7179" width="18.42578125" style="1" customWidth="1"/>
    <col min="7180" max="7181" width="0" style="1" hidden="1" customWidth="1"/>
    <col min="7182" max="7182" width="23.140625" style="1" customWidth="1"/>
    <col min="7183" max="7185" width="18.42578125" style="1" customWidth="1"/>
    <col min="7186" max="7422" width="9.140625" style="1"/>
    <col min="7423" max="7423" width="37.28515625" style="1" bestFit="1" customWidth="1"/>
    <col min="7424" max="7424" width="14.7109375" style="1" bestFit="1" customWidth="1"/>
    <col min="7425" max="7425" width="15.5703125" style="1" customWidth="1"/>
    <col min="7426" max="7428" width="14.5703125" style="1" customWidth="1"/>
    <col min="7429" max="7429" width="15.85546875" style="1" customWidth="1"/>
    <col min="7430" max="7430" width="17" style="1" customWidth="1"/>
    <col min="7431" max="7431" width="18.85546875" style="1" customWidth="1"/>
    <col min="7432" max="7432" width="16" style="1" customWidth="1"/>
    <col min="7433" max="7434" width="0" style="1" hidden="1" customWidth="1"/>
    <col min="7435" max="7435" width="18.42578125" style="1" customWidth="1"/>
    <col min="7436" max="7437" width="0" style="1" hidden="1" customWidth="1"/>
    <col min="7438" max="7438" width="23.140625" style="1" customWidth="1"/>
    <col min="7439" max="7441" width="18.42578125" style="1" customWidth="1"/>
    <col min="7442" max="7678" width="9.140625" style="1"/>
    <col min="7679" max="7679" width="37.28515625" style="1" bestFit="1" customWidth="1"/>
    <col min="7680" max="7680" width="14.7109375" style="1" bestFit="1" customWidth="1"/>
    <col min="7681" max="7681" width="15.5703125" style="1" customWidth="1"/>
    <col min="7682" max="7684" width="14.5703125" style="1" customWidth="1"/>
    <col min="7685" max="7685" width="15.85546875" style="1" customWidth="1"/>
    <col min="7686" max="7686" width="17" style="1" customWidth="1"/>
    <col min="7687" max="7687" width="18.85546875" style="1" customWidth="1"/>
    <col min="7688" max="7688" width="16" style="1" customWidth="1"/>
    <col min="7689" max="7690" width="0" style="1" hidden="1" customWidth="1"/>
    <col min="7691" max="7691" width="18.42578125" style="1" customWidth="1"/>
    <col min="7692" max="7693" width="0" style="1" hidden="1" customWidth="1"/>
    <col min="7694" max="7694" width="23.140625" style="1" customWidth="1"/>
    <col min="7695" max="7697" width="18.42578125" style="1" customWidth="1"/>
    <col min="7698" max="7934" width="9.140625" style="1"/>
    <col min="7935" max="7935" width="37.28515625" style="1" bestFit="1" customWidth="1"/>
    <col min="7936" max="7936" width="14.7109375" style="1" bestFit="1" customWidth="1"/>
    <col min="7937" max="7937" width="15.5703125" style="1" customWidth="1"/>
    <col min="7938" max="7940" width="14.5703125" style="1" customWidth="1"/>
    <col min="7941" max="7941" width="15.85546875" style="1" customWidth="1"/>
    <col min="7942" max="7942" width="17" style="1" customWidth="1"/>
    <col min="7943" max="7943" width="18.85546875" style="1" customWidth="1"/>
    <col min="7944" max="7944" width="16" style="1" customWidth="1"/>
    <col min="7945" max="7946" width="0" style="1" hidden="1" customWidth="1"/>
    <col min="7947" max="7947" width="18.42578125" style="1" customWidth="1"/>
    <col min="7948" max="7949" width="0" style="1" hidden="1" customWidth="1"/>
    <col min="7950" max="7950" width="23.140625" style="1" customWidth="1"/>
    <col min="7951" max="7953" width="18.42578125" style="1" customWidth="1"/>
    <col min="7954" max="8190" width="9.140625" style="1"/>
    <col min="8191" max="8191" width="37.28515625" style="1" bestFit="1" customWidth="1"/>
    <col min="8192" max="8192" width="14.7109375" style="1" bestFit="1" customWidth="1"/>
    <col min="8193" max="8193" width="15.5703125" style="1" customWidth="1"/>
    <col min="8194" max="8196" width="14.5703125" style="1" customWidth="1"/>
    <col min="8197" max="8197" width="15.85546875" style="1" customWidth="1"/>
    <col min="8198" max="8198" width="17" style="1" customWidth="1"/>
    <col min="8199" max="8199" width="18.85546875" style="1" customWidth="1"/>
    <col min="8200" max="8200" width="16" style="1" customWidth="1"/>
    <col min="8201" max="8202" width="0" style="1" hidden="1" customWidth="1"/>
    <col min="8203" max="8203" width="18.42578125" style="1" customWidth="1"/>
    <col min="8204" max="8205" width="0" style="1" hidden="1" customWidth="1"/>
    <col min="8206" max="8206" width="23.140625" style="1" customWidth="1"/>
    <col min="8207" max="8209" width="18.42578125" style="1" customWidth="1"/>
    <col min="8210" max="8446" width="9.140625" style="1"/>
    <col min="8447" max="8447" width="37.28515625" style="1" bestFit="1" customWidth="1"/>
    <col min="8448" max="8448" width="14.7109375" style="1" bestFit="1" customWidth="1"/>
    <col min="8449" max="8449" width="15.5703125" style="1" customWidth="1"/>
    <col min="8450" max="8452" width="14.5703125" style="1" customWidth="1"/>
    <col min="8453" max="8453" width="15.85546875" style="1" customWidth="1"/>
    <col min="8454" max="8454" width="17" style="1" customWidth="1"/>
    <col min="8455" max="8455" width="18.85546875" style="1" customWidth="1"/>
    <col min="8456" max="8456" width="16" style="1" customWidth="1"/>
    <col min="8457" max="8458" width="0" style="1" hidden="1" customWidth="1"/>
    <col min="8459" max="8459" width="18.42578125" style="1" customWidth="1"/>
    <col min="8460" max="8461" width="0" style="1" hidden="1" customWidth="1"/>
    <col min="8462" max="8462" width="23.140625" style="1" customWidth="1"/>
    <col min="8463" max="8465" width="18.42578125" style="1" customWidth="1"/>
    <col min="8466" max="8702" width="9.140625" style="1"/>
    <col min="8703" max="8703" width="37.28515625" style="1" bestFit="1" customWidth="1"/>
    <col min="8704" max="8704" width="14.7109375" style="1" bestFit="1" customWidth="1"/>
    <col min="8705" max="8705" width="15.5703125" style="1" customWidth="1"/>
    <col min="8706" max="8708" width="14.5703125" style="1" customWidth="1"/>
    <col min="8709" max="8709" width="15.85546875" style="1" customWidth="1"/>
    <col min="8710" max="8710" width="17" style="1" customWidth="1"/>
    <col min="8711" max="8711" width="18.85546875" style="1" customWidth="1"/>
    <col min="8712" max="8712" width="16" style="1" customWidth="1"/>
    <col min="8713" max="8714" width="0" style="1" hidden="1" customWidth="1"/>
    <col min="8715" max="8715" width="18.42578125" style="1" customWidth="1"/>
    <col min="8716" max="8717" width="0" style="1" hidden="1" customWidth="1"/>
    <col min="8718" max="8718" width="23.140625" style="1" customWidth="1"/>
    <col min="8719" max="8721" width="18.42578125" style="1" customWidth="1"/>
    <col min="8722" max="8958" width="9.140625" style="1"/>
    <col min="8959" max="8959" width="37.28515625" style="1" bestFit="1" customWidth="1"/>
    <col min="8960" max="8960" width="14.7109375" style="1" bestFit="1" customWidth="1"/>
    <col min="8961" max="8961" width="15.5703125" style="1" customWidth="1"/>
    <col min="8962" max="8964" width="14.5703125" style="1" customWidth="1"/>
    <col min="8965" max="8965" width="15.85546875" style="1" customWidth="1"/>
    <col min="8966" max="8966" width="17" style="1" customWidth="1"/>
    <col min="8967" max="8967" width="18.85546875" style="1" customWidth="1"/>
    <col min="8968" max="8968" width="16" style="1" customWidth="1"/>
    <col min="8969" max="8970" width="0" style="1" hidden="1" customWidth="1"/>
    <col min="8971" max="8971" width="18.42578125" style="1" customWidth="1"/>
    <col min="8972" max="8973" width="0" style="1" hidden="1" customWidth="1"/>
    <col min="8974" max="8974" width="23.140625" style="1" customWidth="1"/>
    <col min="8975" max="8977" width="18.42578125" style="1" customWidth="1"/>
    <col min="8978" max="9214" width="9.140625" style="1"/>
    <col min="9215" max="9215" width="37.28515625" style="1" bestFit="1" customWidth="1"/>
    <col min="9216" max="9216" width="14.7109375" style="1" bestFit="1" customWidth="1"/>
    <col min="9217" max="9217" width="15.5703125" style="1" customWidth="1"/>
    <col min="9218" max="9220" width="14.5703125" style="1" customWidth="1"/>
    <col min="9221" max="9221" width="15.85546875" style="1" customWidth="1"/>
    <col min="9222" max="9222" width="17" style="1" customWidth="1"/>
    <col min="9223" max="9223" width="18.85546875" style="1" customWidth="1"/>
    <col min="9224" max="9224" width="16" style="1" customWidth="1"/>
    <col min="9225" max="9226" width="0" style="1" hidden="1" customWidth="1"/>
    <col min="9227" max="9227" width="18.42578125" style="1" customWidth="1"/>
    <col min="9228" max="9229" width="0" style="1" hidden="1" customWidth="1"/>
    <col min="9230" max="9230" width="23.140625" style="1" customWidth="1"/>
    <col min="9231" max="9233" width="18.42578125" style="1" customWidth="1"/>
    <col min="9234" max="9470" width="9.140625" style="1"/>
    <col min="9471" max="9471" width="37.28515625" style="1" bestFit="1" customWidth="1"/>
    <col min="9472" max="9472" width="14.7109375" style="1" bestFit="1" customWidth="1"/>
    <col min="9473" max="9473" width="15.5703125" style="1" customWidth="1"/>
    <col min="9474" max="9476" width="14.5703125" style="1" customWidth="1"/>
    <col min="9477" max="9477" width="15.85546875" style="1" customWidth="1"/>
    <col min="9478" max="9478" width="17" style="1" customWidth="1"/>
    <col min="9479" max="9479" width="18.85546875" style="1" customWidth="1"/>
    <col min="9480" max="9480" width="16" style="1" customWidth="1"/>
    <col min="9481" max="9482" width="0" style="1" hidden="1" customWidth="1"/>
    <col min="9483" max="9483" width="18.42578125" style="1" customWidth="1"/>
    <col min="9484" max="9485" width="0" style="1" hidden="1" customWidth="1"/>
    <col min="9486" max="9486" width="23.140625" style="1" customWidth="1"/>
    <col min="9487" max="9489" width="18.42578125" style="1" customWidth="1"/>
    <col min="9490" max="9726" width="9.140625" style="1"/>
    <col min="9727" max="9727" width="37.28515625" style="1" bestFit="1" customWidth="1"/>
    <col min="9728" max="9728" width="14.7109375" style="1" bestFit="1" customWidth="1"/>
    <col min="9729" max="9729" width="15.5703125" style="1" customWidth="1"/>
    <col min="9730" max="9732" width="14.5703125" style="1" customWidth="1"/>
    <col min="9733" max="9733" width="15.85546875" style="1" customWidth="1"/>
    <col min="9734" max="9734" width="17" style="1" customWidth="1"/>
    <col min="9735" max="9735" width="18.85546875" style="1" customWidth="1"/>
    <col min="9736" max="9736" width="16" style="1" customWidth="1"/>
    <col min="9737" max="9738" width="0" style="1" hidden="1" customWidth="1"/>
    <col min="9739" max="9739" width="18.42578125" style="1" customWidth="1"/>
    <col min="9740" max="9741" width="0" style="1" hidden="1" customWidth="1"/>
    <col min="9742" max="9742" width="23.140625" style="1" customWidth="1"/>
    <col min="9743" max="9745" width="18.42578125" style="1" customWidth="1"/>
    <col min="9746" max="9982" width="9.140625" style="1"/>
    <col min="9983" max="9983" width="37.28515625" style="1" bestFit="1" customWidth="1"/>
    <col min="9984" max="9984" width="14.7109375" style="1" bestFit="1" customWidth="1"/>
    <col min="9985" max="9985" width="15.5703125" style="1" customWidth="1"/>
    <col min="9986" max="9988" width="14.5703125" style="1" customWidth="1"/>
    <col min="9989" max="9989" width="15.85546875" style="1" customWidth="1"/>
    <col min="9990" max="9990" width="17" style="1" customWidth="1"/>
    <col min="9991" max="9991" width="18.85546875" style="1" customWidth="1"/>
    <col min="9992" max="9992" width="16" style="1" customWidth="1"/>
    <col min="9993" max="9994" width="0" style="1" hidden="1" customWidth="1"/>
    <col min="9995" max="9995" width="18.42578125" style="1" customWidth="1"/>
    <col min="9996" max="9997" width="0" style="1" hidden="1" customWidth="1"/>
    <col min="9998" max="9998" width="23.140625" style="1" customWidth="1"/>
    <col min="9999" max="10001" width="18.42578125" style="1" customWidth="1"/>
    <col min="10002" max="10238" width="9.140625" style="1"/>
    <col min="10239" max="10239" width="37.28515625" style="1" bestFit="1" customWidth="1"/>
    <col min="10240" max="10240" width="14.7109375" style="1" bestFit="1" customWidth="1"/>
    <col min="10241" max="10241" width="15.5703125" style="1" customWidth="1"/>
    <col min="10242" max="10244" width="14.5703125" style="1" customWidth="1"/>
    <col min="10245" max="10245" width="15.85546875" style="1" customWidth="1"/>
    <col min="10246" max="10246" width="17" style="1" customWidth="1"/>
    <col min="10247" max="10247" width="18.85546875" style="1" customWidth="1"/>
    <col min="10248" max="10248" width="16" style="1" customWidth="1"/>
    <col min="10249" max="10250" width="0" style="1" hidden="1" customWidth="1"/>
    <col min="10251" max="10251" width="18.42578125" style="1" customWidth="1"/>
    <col min="10252" max="10253" width="0" style="1" hidden="1" customWidth="1"/>
    <col min="10254" max="10254" width="23.140625" style="1" customWidth="1"/>
    <col min="10255" max="10257" width="18.42578125" style="1" customWidth="1"/>
    <col min="10258" max="10494" width="9.140625" style="1"/>
    <col min="10495" max="10495" width="37.28515625" style="1" bestFit="1" customWidth="1"/>
    <col min="10496" max="10496" width="14.7109375" style="1" bestFit="1" customWidth="1"/>
    <col min="10497" max="10497" width="15.5703125" style="1" customWidth="1"/>
    <col min="10498" max="10500" width="14.5703125" style="1" customWidth="1"/>
    <col min="10501" max="10501" width="15.85546875" style="1" customWidth="1"/>
    <col min="10502" max="10502" width="17" style="1" customWidth="1"/>
    <col min="10503" max="10503" width="18.85546875" style="1" customWidth="1"/>
    <col min="10504" max="10504" width="16" style="1" customWidth="1"/>
    <col min="10505" max="10506" width="0" style="1" hidden="1" customWidth="1"/>
    <col min="10507" max="10507" width="18.42578125" style="1" customWidth="1"/>
    <col min="10508" max="10509" width="0" style="1" hidden="1" customWidth="1"/>
    <col min="10510" max="10510" width="23.140625" style="1" customWidth="1"/>
    <col min="10511" max="10513" width="18.42578125" style="1" customWidth="1"/>
    <col min="10514" max="10750" width="9.140625" style="1"/>
    <col min="10751" max="10751" width="37.28515625" style="1" bestFit="1" customWidth="1"/>
    <col min="10752" max="10752" width="14.7109375" style="1" bestFit="1" customWidth="1"/>
    <col min="10753" max="10753" width="15.5703125" style="1" customWidth="1"/>
    <col min="10754" max="10756" width="14.5703125" style="1" customWidth="1"/>
    <col min="10757" max="10757" width="15.85546875" style="1" customWidth="1"/>
    <col min="10758" max="10758" width="17" style="1" customWidth="1"/>
    <col min="10759" max="10759" width="18.85546875" style="1" customWidth="1"/>
    <col min="10760" max="10760" width="16" style="1" customWidth="1"/>
    <col min="10761" max="10762" width="0" style="1" hidden="1" customWidth="1"/>
    <col min="10763" max="10763" width="18.42578125" style="1" customWidth="1"/>
    <col min="10764" max="10765" width="0" style="1" hidden="1" customWidth="1"/>
    <col min="10766" max="10766" width="23.140625" style="1" customWidth="1"/>
    <col min="10767" max="10769" width="18.42578125" style="1" customWidth="1"/>
    <col min="10770" max="11006" width="9.140625" style="1"/>
    <col min="11007" max="11007" width="37.28515625" style="1" bestFit="1" customWidth="1"/>
    <col min="11008" max="11008" width="14.7109375" style="1" bestFit="1" customWidth="1"/>
    <col min="11009" max="11009" width="15.5703125" style="1" customWidth="1"/>
    <col min="11010" max="11012" width="14.5703125" style="1" customWidth="1"/>
    <col min="11013" max="11013" width="15.85546875" style="1" customWidth="1"/>
    <col min="11014" max="11014" width="17" style="1" customWidth="1"/>
    <col min="11015" max="11015" width="18.85546875" style="1" customWidth="1"/>
    <col min="11016" max="11016" width="16" style="1" customWidth="1"/>
    <col min="11017" max="11018" width="0" style="1" hidden="1" customWidth="1"/>
    <col min="11019" max="11019" width="18.42578125" style="1" customWidth="1"/>
    <col min="11020" max="11021" width="0" style="1" hidden="1" customWidth="1"/>
    <col min="11022" max="11022" width="23.140625" style="1" customWidth="1"/>
    <col min="11023" max="11025" width="18.42578125" style="1" customWidth="1"/>
    <col min="11026" max="11262" width="9.140625" style="1"/>
    <col min="11263" max="11263" width="37.28515625" style="1" bestFit="1" customWidth="1"/>
    <col min="11264" max="11264" width="14.7109375" style="1" bestFit="1" customWidth="1"/>
    <col min="11265" max="11265" width="15.5703125" style="1" customWidth="1"/>
    <col min="11266" max="11268" width="14.5703125" style="1" customWidth="1"/>
    <col min="11269" max="11269" width="15.85546875" style="1" customWidth="1"/>
    <col min="11270" max="11270" width="17" style="1" customWidth="1"/>
    <col min="11271" max="11271" width="18.85546875" style="1" customWidth="1"/>
    <col min="11272" max="11272" width="16" style="1" customWidth="1"/>
    <col min="11273" max="11274" width="0" style="1" hidden="1" customWidth="1"/>
    <col min="11275" max="11275" width="18.42578125" style="1" customWidth="1"/>
    <col min="11276" max="11277" width="0" style="1" hidden="1" customWidth="1"/>
    <col min="11278" max="11278" width="23.140625" style="1" customWidth="1"/>
    <col min="11279" max="11281" width="18.42578125" style="1" customWidth="1"/>
    <col min="11282" max="11518" width="9.140625" style="1"/>
    <col min="11519" max="11519" width="37.28515625" style="1" bestFit="1" customWidth="1"/>
    <col min="11520" max="11520" width="14.7109375" style="1" bestFit="1" customWidth="1"/>
    <col min="11521" max="11521" width="15.5703125" style="1" customWidth="1"/>
    <col min="11522" max="11524" width="14.5703125" style="1" customWidth="1"/>
    <col min="11525" max="11525" width="15.85546875" style="1" customWidth="1"/>
    <col min="11526" max="11526" width="17" style="1" customWidth="1"/>
    <col min="11527" max="11527" width="18.85546875" style="1" customWidth="1"/>
    <col min="11528" max="11528" width="16" style="1" customWidth="1"/>
    <col min="11529" max="11530" width="0" style="1" hidden="1" customWidth="1"/>
    <col min="11531" max="11531" width="18.42578125" style="1" customWidth="1"/>
    <col min="11532" max="11533" width="0" style="1" hidden="1" customWidth="1"/>
    <col min="11534" max="11534" width="23.140625" style="1" customWidth="1"/>
    <col min="11535" max="11537" width="18.42578125" style="1" customWidth="1"/>
    <col min="11538" max="11774" width="9.140625" style="1"/>
    <col min="11775" max="11775" width="37.28515625" style="1" bestFit="1" customWidth="1"/>
    <col min="11776" max="11776" width="14.7109375" style="1" bestFit="1" customWidth="1"/>
    <col min="11777" max="11777" width="15.5703125" style="1" customWidth="1"/>
    <col min="11778" max="11780" width="14.5703125" style="1" customWidth="1"/>
    <col min="11781" max="11781" width="15.85546875" style="1" customWidth="1"/>
    <col min="11782" max="11782" width="17" style="1" customWidth="1"/>
    <col min="11783" max="11783" width="18.85546875" style="1" customWidth="1"/>
    <col min="11784" max="11784" width="16" style="1" customWidth="1"/>
    <col min="11785" max="11786" width="0" style="1" hidden="1" customWidth="1"/>
    <col min="11787" max="11787" width="18.42578125" style="1" customWidth="1"/>
    <col min="11788" max="11789" width="0" style="1" hidden="1" customWidth="1"/>
    <col min="11790" max="11790" width="23.140625" style="1" customWidth="1"/>
    <col min="11791" max="11793" width="18.42578125" style="1" customWidth="1"/>
    <col min="11794" max="12030" width="9.140625" style="1"/>
    <col min="12031" max="12031" width="37.28515625" style="1" bestFit="1" customWidth="1"/>
    <col min="12032" max="12032" width="14.7109375" style="1" bestFit="1" customWidth="1"/>
    <col min="12033" max="12033" width="15.5703125" style="1" customWidth="1"/>
    <col min="12034" max="12036" width="14.5703125" style="1" customWidth="1"/>
    <col min="12037" max="12037" width="15.85546875" style="1" customWidth="1"/>
    <col min="12038" max="12038" width="17" style="1" customWidth="1"/>
    <col min="12039" max="12039" width="18.85546875" style="1" customWidth="1"/>
    <col min="12040" max="12040" width="16" style="1" customWidth="1"/>
    <col min="12041" max="12042" width="0" style="1" hidden="1" customWidth="1"/>
    <col min="12043" max="12043" width="18.42578125" style="1" customWidth="1"/>
    <col min="12044" max="12045" width="0" style="1" hidden="1" customWidth="1"/>
    <col min="12046" max="12046" width="23.140625" style="1" customWidth="1"/>
    <col min="12047" max="12049" width="18.42578125" style="1" customWidth="1"/>
    <col min="12050" max="12286" width="9.140625" style="1"/>
    <col min="12287" max="12287" width="37.28515625" style="1" bestFit="1" customWidth="1"/>
    <col min="12288" max="12288" width="14.7109375" style="1" bestFit="1" customWidth="1"/>
    <col min="12289" max="12289" width="15.5703125" style="1" customWidth="1"/>
    <col min="12290" max="12292" width="14.5703125" style="1" customWidth="1"/>
    <col min="12293" max="12293" width="15.85546875" style="1" customWidth="1"/>
    <col min="12294" max="12294" width="17" style="1" customWidth="1"/>
    <col min="12295" max="12295" width="18.85546875" style="1" customWidth="1"/>
    <col min="12296" max="12296" width="16" style="1" customWidth="1"/>
    <col min="12297" max="12298" width="0" style="1" hidden="1" customWidth="1"/>
    <col min="12299" max="12299" width="18.42578125" style="1" customWidth="1"/>
    <col min="12300" max="12301" width="0" style="1" hidden="1" customWidth="1"/>
    <col min="12302" max="12302" width="23.140625" style="1" customWidth="1"/>
    <col min="12303" max="12305" width="18.42578125" style="1" customWidth="1"/>
    <col min="12306" max="12542" width="9.140625" style="1"/>
    <col min="12543" max="12543" width="37.28515625" style="1" bestFit="1" customWidth="1"/>
    <col min="12544" max="12544" width="14.7109375" style="1" bestFit="1" customWidth="1"/>
    <col min="12545" max="12545" width="15.5703125" style="1" customWidth="1"/>
    <col min="12546" max="12548" width="14.5703125" style="1" customWidth="1"/>
    <col min="12549" max="12549" width="15.85546875" style="1" customWidth="1"/>
    <col min="12550" max="12550" width="17" style="1" customWidth="1"/>
    <col min="12551" max="12551" width="18.85546875" style="1" customWidth="1"/>
    <col min="12552" max="12552" width="16" style="1" customWidth="1"/>
    <col min="12553" max="12554" width="0" style="1" hidden="1" customWidth="1"/>
    <col min="12555" max="12555" width="18.42578125" style="1" customWidth="1"/>
    <col min="12556" max="12557" width="0" style="1" hidden="1" customWidth="1"/>
    <col min="12558" max="12558" width="23.140625" style="1" customWidth="1"/>
    <col min="12559" max="12561" width="18.42578125" style="1" customWidth="1"/>
    <col min="12562" max="12798" width="9.140625" style="1"/>
    <col min="12799" max="12799" width="37.28515625" style="1" bestFit="1" customWidth="1"/>
    <col min="12800" max="12800" width="14.7109375" style="1" bestFit="1" customWidth="1"/>
    <col min="12801" max="12801" width="15.5703125" style="1" customWidth="1"/>
    <col min="12802" max="12804" width="14.5703125" style="1" customWidth="1"/>
    <col min="12805" max="12805" width="15.85546875" style="1" customWidth="1"/>
    <col min="12806" max="12806" width="17" style="1" customWidth="1"/>
    <col min="12807" max="12807" width="18.85546875" style="1" customWidth="1"/>
    <col min="12808" max="12808" width="16" style="1" customWidth="1"/>
    <col min="12809" max="12810" width="0" style="1" hidden="1" customWidth="1"/>
    <col min="12811" max="12811" width="18.42578125" style="1" customWidth="1"/>
    <col min="12812" max="12813" width="0" style="1" hidden="1" customWidth="1"/>
    <col min="12814" max="12814" width="23.140625" style="1" customWidth="1"/>
    <col min="12815" max="12817" width="18.42578125" style="1" customWidth="1"/>
    <col min="12818" max="13054" width="9.140625" style="1"/>
    <col min="13055" max="13055" width="37.28515625" style="1" bestFit="1" customWidth="1"/>
    <col min="13056" max="13056" width="14.7109375" style="1" bestFit="1" customWidth="1"/>
    <col min="13057" max="13057" width="15.5703125" style="1" customWidth="1"/>
    <col min="13058" max="13060" width="14.5703125" style="1" customWidth="1"/>
    <col min="13061" max="13061" width="15.85546875" style="1" customWidth="1"/>
    <col min="13062" max="13062" width="17" style="1" customWidth="1"/>
    <col min="13063" max="13063" width="18.85546875" style="1" customWidth="1"/>
    <col min="13064" max="13064" width="16" style="1" customWidth="1"/>
    <col min="13065" max="13066" width="0" style="1" hidden="1" customWidth="1"/>
    <col min="13067" max="13067" width="18.42578125" style="1" customWidth="1"/>
    <col min="13068" max="13069" width="0" style="1" hidden="1" customWidth="1"/>
    <col min="13070" max="13070" width="23.140625" style="1" customWidth="1"/>
    <col min="13071" max="13073" width="18.42578125" style="1" customWidth="1"/>
    <col min="13074" max="13310" width="9.140625" style="1"/>
    <col min="13311" max="13311" width="37.28515625" style="1" bestFit="1" customWidth="1"/>
    <col min="13312" max="13312" width="14.7109375" style="1" bestFit="1" customWidth="1"/>
    <col min="13313" max="13313" width="15.5703125" style="1" customWidth="1"/>
    <col min="13314" max="13316" width="14.5703125" style="1" customWidth="1"/>
    <col min="13317" max="13317" width="15.85546875" style="1" customWidth="1"/>
    <col min="13318" max="13318" width="17" style="1" customWidth="1"/>
    <col min="13319" max="13319" width="18.85546875" style="1" customWidth="1"/>
    <col min="13320" max="13320" width="16" style="1" customWidth="1"/>
    <col min="13321" max="13322" width="0" style="1" hidden="1" customWidth="1"/>
    <col min="13323" max="13323" width="18.42578125" style="1" customWidth="1"/>
    <col min="13324" max="13325" width="0" style="1" hidden="1" customWidth="1"/>
    <col min="13326" max="13326" width="23.140625" style="1" customWidth="1"/>
    <col min="13327" max="13329" width="18.42578125" style="1" customWidth="1"/>
    <col min="13330" max="13566" width="9.140625" style="1"/>
    <col min="13567" max="13567" width="37.28515625" style="1" bestFit="1" customWidth="1"/>
    <col min="13568" max="13568" width="14.7109375" style="1" bestFit="1" customWidth="1"/>
    <col min="13569" max="13569" width="15.5703125" style="1" customWidth="1"/>
    <col min="13570" max="13572" width="14.5703125" style="1" customWidth="1"/>
    <col min="13573" max="13573" width="15.85546875" style="1" customWidth="1"/>
    <col min="13574" max="13574" width="17" style="1" customWidth="1"/>
    <col min="13575" max="13575" width="18.85546875" style="1" customWidth="1"/>
    <col min="13576" max="13576" width="16" style="1" customWidth="1"/>
    <col min="13577" max="13578" width="0" style="1" hidden="1" customWidth="1"/>
    <col min="13579" max="13579" width="18.42578125" style="1" customWidth="1"/>
    <col min="13580" max="13581" width="0" style="1" hidden="1" customWidth="1"/>
    <col min="13582" max="13582" width="23.140625" style="1" customWidth="1"/>
    <col min="13583" max="13585" width="18.42578125" style="1" customWidth="1"/>
    <col min="13586" max="13822" width="9.140625" style="1"/>
    <col min="13823" max="13823" width="37.28515625" style="1" bestFit="1" customWidth="1"/>
    <col min="13824" max="13824" width="14.7109375" style="1" bestFit="1" customWidth="1"/>
    <col min="13825" max="13825" width="15.5703125" style="1" customWidth="1"/>
    <col min="13826" max="13828" width="14.5703125" style="1" customWidth="1"/>
    <col min="13829" max="13829" width="15.85546875" style="1" customWidth="1"/>
    <col min="13830" max="13830" width="17" style="1" customWidth="1"/>
    <col min="13831" max="13831" width="18.85546875" style="1" customWidth="1"/>
    <col min="13832" max="13832" width="16" style="1" customWidth="1"/>
    <col min="13833" max="13834" width="0" style="1" hidden="1" customWidth="1"/>
    <col min="13835" max="13835" width="18.42578125" style="1" customWidth="1"/>
    <col min="13836" max="13837" width="0" style="1" hidden="1" customWidth="1"/>
    <col min="13838" max="13838" width="23.140625" style="1" customWidth="1"/>
    <col min="13839" max="13841" width="18.42578125" style="1" customWidth="1"/>
    <col min="13842" max="14078" width="9.140625" style="1"/>
    <col min="14079" max="14079" width="37.28515625" style="1" bestFit="1" customWidth="1"/>
    <col min="14080" max="14080" width="14.7109375" style="1" bestFit="1" customWidth="1"/>
    <col min="14081" max="14081" width="15.5703125" style="1" customWidth="1"/>
    <col min="14082" max="14084" width="14.5703125" style="1" customWidth="1"/>
    <col min="14085" max="14085" width="15.85546875" style="1" customWidth="1"/>
    <col min="14086" max="14086" width="17" style="1" customWidth="1"/>
    <col min="14087" max="14087" width="18.85546875" style="1" customWidth="1"/>
    <col min="14088" max="14088" width="16" style="1" customWidth="1"/>
    <col min="14089" max="14090" width="0" style="1" hidden="1" customWidth="1"/>
    <col min="14091" max="14091" width="18.42578125" style="1" customWidth="1"/>
    <col min="14092" max="14093" width="0" style="1" hidden="1" customWidth="1"/>
    <col min="14094" max="14094" width="23.140625" style="1" customWidth="1"/>
    <col min="14095" max="14097" width="18.42578125" style="1" customWidth="1"/>
    <col min="14098" max="14334" width="9.140625" style="1"/>
    <col min="14335" max="14335" width="37.28515625" style="1" bestFit="1" customWidth="1"/>
    <col min="14336" max="14336" width="14.7109375" style="1" bestFit="1" customWidth="1"/>
    <col min="14337" max="14337" width="15.5703125" style="1" customWidth="1"/>
    <col min="14338" max="14340" width="14.5703125" style="1" customWidth="1"/>
    <col min="14341" max="14341" width="15.85546875" style="1" customWidth="1"/>
    <col min="14342" max="14342" width="17" style="1" customWidth="1"/>
    <col min="14343" max="14343" width="18.85546875" style="1" customWidth="1"/>
    <col min="14344" max="14344" width="16" style="1" customWidth="1"/>
    <col min="14345" max="14346" width="0" style="1" hidden="1" customWidth="1"/>
    <col min="14347" max="14347" width="18.42578125" style="1" customWidth="1"/>
    <col min="14348" max="14349" width="0" style="1" hidden="1" customWidth="1"/>
    <col min="14350" max="14350" width="23.140625" style="1" customWidth="1"/>
    <col min="14351" max="14353" width="18.42578125" style="1" customWidth="1"/>
    <col min="14354" max="14590" width="9.140625" style="1"/>
    <col min="14591" max="14591" width="37.28515625" style="1" bestFit="1" customWidth="1"/>
    <col min="14592" max="14592" width="14.7109375" style="1" bestFit="1" customWidth="1"/>
    <col min="14593" max="14593" width="15.5703125" style="1" customWidth="1"/>
    <col min="14594" max="14596" width="14.5703125" style="1" customWidth="1"/>
    <col min="14597" max="14597" width="15.85546875" style="1" customWidth="1"/>
    <col min="14598" max="14598" width="17" style="1" customWidth="1"/>
    <col min="14599" max="14599" width="18.85546875" style="1" customWidth="1"/>
    <col min="14600" max="14600" width="16" style="1" customWidth="1"/>
    <col min="14601" max="14602" width="0" style="1" hidden="1" customWidth="1"/>
    <col min="14603" max="14603" width="18.42578125" style="1" customWidth="1"/>
    <col min="14604" max="14605" width="0" style="1" hidden="1" customWidth="1"/>
    <col min="14606" max="14606" width="23.140625" style="1" customWidth="1"/>
    <col min="14607" max="14609" width="18.42578125" style="1" customWidth="1"/>
    <col min="14610" max="14846" width="9.140625" style="1"/>
    <col min="14847" max="14847" width="37.28515625" style="1" bestFit="1" customWidth="1"/>
    <col min="14848" max="14848" width="14.7109375" style="1" bestFit="1" customWidth="1"/>
    <col min="14849" max="14849" width="15.5703125" style="1" customWidth="1"/>
    <col min="14850" max="14852" width="14.5703125" style="1" customWidth="1"/>
    <col min="14853" max="14853" width="15.85546875" style="1" customWidth="1"/>
    <col min="14854" max="14854" width="17" style="1" customWidth="1"/>
    <col min="14855" max="14855" width="18.85546875" style="1" customWidth="1"/>
    <col min="14856" max="14856" width="16" style="1" customWidth="1"/>
    <col min="14857" max="14858" width="0" style="1" hidden="1" customWidth="1"/>
    <col min="14859" max="14859" width="18.42578125" style="1" customWidth="1"/>
    <col min="14860" max="14861" width="0" style="1" hidden="1" customWidth="1"/>
    <col min="14862" max="14862" width="23.140625" style="1" customWidth="1"/>
    <col min="14863" max="14865" width="18.42578125" style="1" customWidth="1"/>
    <col min="14866" max="15102" width="9.140625" style="1"/>
    <col min="15103" max="15103" width="37.28515625" style="1" bestFit="1" customWidth="1"/>
    <col min="15104" max="15104" width="14.7109375" style="1" bestFit="1" customWidth="1"/>
    <col min="15105" max="15105" width="15.5703125" style="1" customWidth="1"/>
    <col min="15106" max="15108" width="14.5703125" style="1" customWidth="1"/>
    <col min="15109" max="15109" width="15.85546875" style="1" customWidth="1"/>
    <col min="15110" max="15110" width="17" style="1" customWidth="1"/>
    <col min="15111" max="15111" width="18.85546875" style="1" customWidth="1"/>
    <col min="15112" max="15112" width="16" style="1" customWidth="1"/>
    <col min="15113" max="15114" width="0" style="1" hidden="1" customWidth="1"/>
    <col min="15115" max="15115" width="18.42578125" style="1" customWidth="1"/>
    <col min="15116" max="15117" width="0" style="1" hidden="1" customWidth="1"/>
    <col min="15118" max="15118" width="23.140625" style="1" customWidth="1"/>
    <col min="15119" max="15121" width="18.42578125" style="1" customWidth="1"/>
    <col min="15122" max="15358" width="9.140625" style="1"/>
    <col min="15359" max="15359" width="37.28515625" style="1" bestFit="1" customWidth="1"/>
    <col min="15360" max="15360" width="14.7109375" style="1" bestFit="1" customWidth="1"/>
    <col min="15361" max="15361" width="15.5703125" style="1" customWidth="1"/>
    <col min="15362" max="15364" width="14.5703125" style="1" customWidth="1"/>
    <col min="15365" max="15365" width="15.85546875" style="1" customWidth="1"/>
    <col min="15366" max="15366" width="17" style="1" customWidth="1"/>
    <col min="15367" max="15367" width="18.85546875" style="1" customWidth="1"/>
    <col min="15368" max="15368" width="16" style="1" customWidth="1"/>
    <col min="15369" max="15370" width="0" style="1" hidden="1" customWidth="1"/>
    <col min="15371" max="15371" width="18.42578125" style="1" customWidth="1"/>
    <col min="15372" max="15373" width="0" style="1" hidden="1" customWidth="1"/>
    <col min="15374" max="15374" width="23.140625" style="1" customWidth="1"/>
    <col min="15375" max="15377" width="18.42578125" style="1" customWidth="1"/>
    <col min="15378" max="15614" width="9.140625" style="1"/>
    <col min="15615" max="15615" width="37.28515625" style="1" bestFit="1" customWidth="1"/>
    <col min="15616" max="15616" width="14.7109375" style="1" bestFit="1" customWidth="1"/>
    <col min="15617" max="15617" width="15.5703125" style="1" customWidth="1"/>
    <col min="15618" max="15620" width="14.5703125" style="1" customWidth="1"/>
    <col min="15621" max="15621" width="15.85546875" style="1" customWidth="1"/>
    <col min="15622" max="15622" width="17" style="1" customWidth="1"/>
    <col min="15623" max="15623" width="18.85546875" style="1" customWidth="1"/>
    <col min="15624" max="15624" width="16" style="1" customWidth="1"/>
    <col min="15625" max="15626" width="0" style="1" hidden="1" customWidth="1"/>
    <col min="15627" max="15627" width="18.42578125" style="1" customWidth="1"/>
    <col min="15628" max="15629" width="0" style="1" hidden="1" customWidth="1"/>
    <col min="15630" max="15630" width="23.140625" style="1" customWidth="1"/>
    <col min="15631" max="15633" width="18.42578125" style="1" customWidth="1"/>
    <col min="15634" max="15870" width="9.140625" style="1"/>
    <col min="15871" max="15871" width="37.28515625" style="1" bestFit="1" customWidth="1"/>
    <col min="15872" max="15872" width="14.7109375" style="1" bestFit="1" customWidth="1"/>
    <col min="15873" max="15873" width="15.5703125" style="1" customWidth="1"/>
    <col min="15874" max="15876" width="14.5703125" style="1" customWidth="1"/>
    <col min="15877" max="15877" width="15.85546875" style="1" customWidth="1"/>
    <col min="15878" max="15878" width="17" style="1" customWidth="1"/>
    <col min="15879" max="15879" width="18.85546875" style="1" customWidth="1"/>
    <col min="15880" max="15880" width="16" style="1" customWidth="1"/>
    <col min="15881" max="15882" width="0" style="1" hidden="1" customWidth="1"/>
    <col min="15883" max="15883" width="18.42578125" style="1" customWidth="1"/>
    <col min="15884" max="15885" width="0" style="1" hidden="1" customWidth="1"/>
    <col min="15886" max="15886" width="23.140625" style="1" customWidth="1"/>
    <col min="15887" max="15889" width="18.42578125" style="1" customWidth="1"/>
    <col min="15890" max="16126" width="9.140625" style="1"/>
    <col min="16127" max="16127" width="37.28515625" style="1" bestFit="1" customWidth="1"/>
    <col min="16128" max="16128" width="14.7109375" style="1" bestFit="1" customWidth="1"/>
    <col min="16129" max="16129" width="15.5703125" style="1" customWidth="1"/>
    <col min="16130" max="16132" width="14.5703125" style="1" customWidth="1"/>
    <col min="16133" max="16133" width="15.85546875" style="1" customWidth="1"/>
    <col min="16134" max="16134" width="17" style="1" customWidth="1"/>
    <col min="16135" max="16135" width="18.85546875" style="1" customWidth="1"/>
    <col min="16136" max="16136" width="16" style="1" customWidth="1"/>
    <col min="16137" max="16138" width="0" style="1" hidden="1" customWidth="1"/>
    <col min="16139" max="16139" width="18.42578125" style="1" customWidth="1"/>
    <col min="16140" max="16141" width="0" style="1" hidden="1" customWidth="1"/>
    <col min="16142" max="16142" width="23.140625" style="1" customWidth="1"/>
    <col min="16143" max="16145" width="18.42578125" style="1" customWidth="1"/>
    <col min="16146" max="16384" width="9.140625" style="1"/>
  </cols>
  <sheetData>
    <row r="1" spans="1:40" x14ac:dyDescent="0.25">
      <c r="A1" s="80" t="s">
        <v>0</v>
      </c>
      <c r="B1" s="80"/>
      <c r="C1" s="80"/>
      <c r="D1" s="40"/>
      <c r="E1" s="2"/>
      <c r="F1" s="2"/>
    </row>
    <row r="2" spans="1:40" x14ac:dyDescent="0.25">
      <c r="A2" s="80"/>
      <c r="B2" s="80"/>
      <c r="C2" s="80"/>
      <c r="D2" s="2"/>
      <c r="E2" s="2"/>
      <c r="F2" s="2"/>
    </row>
    <row r="3" spans="1:40" thickBot="1" x14ac:dyDescent="0.35">
      <c r="D3" s="41"/>
      <c r="E3" s="41"/>
      <c r="F3" s="2"/>
    </row>
    <row r="4" spans="1:40" ht="15.75" thickBot="1" x14ac:dyDescent="0.3">
      <c r="A4" s="81" t="s">
        <v>1</v>
      </c>
      <c r="B4" s="82"/>
      <c r="C4" s="83"/>
      <c r="D4" s="2"/>
      <c r="E4" s="2"/>
      <c r="F4" s="2"/>
    </row>
    <row r="5" spans="1:40" s="49" customFormat="1" ht="15.6" x14ac:dyDescent="0.3">
      <c r="A5" s="46" t="s">
        <v>2</v>
      </c>
      <c r="B5" s="84" t="s">
        <v>3</v>
      </c>
      <c r="C5" s="84"/>
      <c r="D5" s="47"/>
      <c r="E5" s="48"/>
      <c r="F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49" customFormat="1" ht="15.6" x14ac:dyDescent="0.3">
      <c r="A6" s="50" t="s">
        <v>4</v>
      </c>
      <c r="B6" s="85">
        <f>B8*D6</f>
        <v>0</v>
      </c>
      <c r="C6" s="86"/>
      <c r="D6" s="51">
        <v>0</v>
      </c>
      <c r="E6" s="48"/>
      <c r="F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49" customFormat="1" ht="15.6" x14ac:dyDescent="0.3">
      <c r="A7" s="50" t="s">
        <v>5</v>
      </c>
      <c r="B7" s="85">
        <f>B8*D7</f>
        <v>308000</v>
      </c>
      <c r="C7" s="86"/>
      <c r="D7" s="51">
        <v>1</v>
      </c>
      <c r="E7" s="52"/>
      <c r="F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49" customFormat="1" ht="15.6" x14ac:dyDescent="0.3">
      <c r="A8" s="53" t="s">
        <v>6</v>
      </c>
      <c r="B8" s="78">
        <v>308000</v>
      </c>
      <c r="C8" s="79"/>
      <c r="D8" s="47"/>
      <c r="E8" s="48"/>
      <c r="F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9" customFormat="1" ht="15.6" x14ac:dyDescent="0.3">
      <c r="A9" s="50" t="s">
        <v>7</v>
      </c>
      <c r="B9" s="85">
        <v>308000</v>
      </c>
      <c r="C9" s="86"/>
      <c r="D9" s="54">
        <f>B8-B9</f>
        <v>0</v>
      </c>
      <c r="E9" s="48"/>
      <c r="F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9" customFormat="1" ht="15.6" x14ac:dyDescent="0.3">
      <c r="A10" s="55" t="s">
        <v>8</v>
      </c>
      <c r="B10" s="76">
        <v>10</v>
      </c>
      <c r="C10" s="77"/>
      <c r="D10" s="48"/>
      <c r="E10" s="48"/>
      <c r="F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9" customFormat="1" ht="15.75" x14ac:dyDescent="0.25">
      <c r="A11" s="55" t="s">
        <v>9</v>
      </c>
      <c r="B11" s="76">
        <v>2</v>
      </c>
      <c r="C11" s="77"/>
      <c r="D11" s="48"/>
      <c r="E11" s="56"/>
      <c r="F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9" customFormat="1" ht="15.6" x14ac:dyDescent="0.3">
      <c r="A12" s="55" t="s">
        <v>10</v>
      </c>
      <c r="B12" s="76">
        <v>2</v>
      </c>
      <c r="C12" s="77"/>
      <c r="D12" s="48"/>
      <c r="E12" s="57"/>
      <c r="F12" s="58"/>
      <c r="G12" s="59"/>
      <c r="H12" s="5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9" customFormat="1" ht="18" x14ac:dyDescent="0.3">
      <c r="A13" s="55" t="s">
        <v>11</v>
      </c>
      <c r="B13" s="87">
        <v>4.4999999999999998E-2</v>
      </c>
      <c r="C13" s="88"/>
      <c r="D13" s="60">
        <f>(1+$B$13)/(1+$B$14)-1</f>
        <v>4.4999999999999929E-2</v>
      </c>
      <c r="E13" s="48"/>
      <c r="F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9" customFormat="1" ht="15.75" x14ac:dyDescent="0.25">
      <c r="A14" s="55" t="s">
        <v>12</v>
      </c>
      <c r="B14" s="74">
        <v>0</v>
      </c>
      <c r="C14" s="75"/>
      <c r="D14" s="48"/>
      <c r="E14" s="48"/>
      <c r="F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s="49" customFormat="1" ht="15.75" x14ac:dyDescent="0.25">
      <c r="A15" s="55" t="s">
        <v>13</v>
      </c>
      <c r="B15" s="76">
        <v>10</v>
      </c>
      <c r="C15" s="77"/>
      <c r="D15" s="48"/>
      <c r="E15" s="48"/>
      <c r="F15" s="48"/>
      <c r="G15" s="89" t="s">
        <v>14</v>
      </c>
      <c r="H15" s="90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9" customFormat="1" ht="15.75" x14ac:dyDescent="0.25">
      <c r="A16" s="55" t="s">
        <v>15</v>
      </c>
      <c r="B16" s="74">
        <v>0</v>
      </c>
      <c r="C16" s="75"/>
      <c r="D16" s="52"/>
      <c r="E16" s="48"/>
      <c r="F16" s="91" t="s">
        <v>33</v>
      </c>
      <c r="G16" s="61" t="s">
        <v>16</v>
      </c>
      <c r="H16" s="62" t="s">
        <v>17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9" customFormat="1" ht="19.5" thickBot="1" x14ac:dyDescent="0.3">
      <c r="A17" s="55" t="s">
        <v>18</v>
      </c>
      <c r="B17" s="87">
        <v>0.04</v>
      </c>
      <c r="C17" s="88"/>
      <c r="D17" s="63">
        <f>(1+$B$17)*(1+$B$14)-1</f>
        <v>4.0000000000000036E-2</v>
      </c>
      <c r="E17" s="48"/>
      <c r="F17" s="91"/>
      <c r="G17" s="64">
        <f>G18+B6</f>
        <v>384230</v>
      </c>
      <c r="H17" s="61">
        <f>H18+B6</f>
        <v>303216.22160623258</v>
      </c>
      <c r="I17" s="65" t="e">
        <f>I18/((1+$B$17)^$B$15)</f>
        <v>#REF!</v>
      </c>
      <c r="J17" s="65" t="e">
        <f>J18/((1+$B$17)^$B$15)</f>
        <v>#REF!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9" customFormat="1" ht="16.5" thickBot="1" x14ac:dyDescent="0.3">
      <c r="A18" s="53" t="s">
        <v>19</v>
      </c>
      <c r="B18" s="92">
        <f>(((1+$B$17)^$B$15)*$B$17)/(((1+$B$17)^$B$15)-1)</f>
        <v>0.1232909443301364</v>
      </c>
      <c r="C18" s="93"/>
      <c r="F18" s="66">
        <f>SUM(F20:F44)</f>
        <v>76230</v>
      </c>
      <c r="G18" s="66">
        <f>SUM(G20:G44)</f>
        <v>384230</v>
      </c>
      <c r="H18" s="66">
        <f>SUM(H20:H44)</f>
        <v>303216.22160623258</v>
      </c>
      <c r="I18" s="67" t="e">
        <f>SUM(I20:I44)</f>
        <v>#REF!</v>
      </c>
      <c r="J18" s="67" t="e">
        <f>SUM(J20:J44)</f>
        <v>#REF!</v>
      </c>
      <c r="O18" s="52">
        <f>B8-H18</f>
        <v>4783.7783937674249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3" customFormat="1" ht="39" thickBot="1" x14ac:dyDescent="0.3">
      <c r="A19" s="43" t="s">
        <v>20</v>
      </c>
      <c r="B19" s="4"/>
      <c r="C19" s="5" t="s">
        <v>21</v>
      </c>
      <c r="D19" s="6" t="s">
        <v>22</v>
      </c>
      <c r="E19" s="7" t="s">
        <v>23</v>
      </c>
      <c r="F19" s="8" t="s">
        <v>24</v>
      </c>
      <c r="G19" s="9" t="s">
        <v>25</v>
      </c>
      <c r="H19" s="10" t="s">
        <v>26</v>
      </c>
      <c r="I19" s="11" t="s">
        <v>27</v>
      </c>
      <c r="J19" s="12" t="s">
        <v>28</v>
      </c>
      <c r="K19" s="13" t="s">
        <v>29</v>
      </c>
      <c r="L19" s="11" t="s">
        <v>30</v>
      </c>
      <c r="M19" s="7" t="s">
        <v>31</v>
      </c>
      <c r="N19" s="13" t="s">
        <v>32</v>
      </c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x14ac:dyDescent="0.25">
      <c r="A20" s="45">
        <v>41671</v>
      </c>
      <c r="B20" s="14">
        <v>0</v>
      </c>
      <c r="C20" s="15">
        <v>0</v>
      </c>
      <c r="D20" s="16">
        <f>IF(C20=($B$11+1),$B$7/($B$10-$B$11),IF(AND($C20&gt;($B$11+1),SUM($D$19:D19)&lt;$B$7),$B$7/($B$10-$B$11),0))</f>
        <v>0</v>
      </c>
      <c r="E20" s="17">
        <f t="shared" ref="E20:E44" si="0">IF($C20=($B$11+1),$B$7-$D20,IF($C20&gt;($B$11+1),$E19-$D20,IF(C20&lt;($B$11+1),$B$7,0)))</f>
        <v>308000</v>
      </c>
      <c r="F20" s="18">
        <f t="shared" ref="F20:F44" si="1">IF($C20=$B$12,$B$7*$B$13,IF($C20&gt;$B$12,E19*$B$13,0))</f>
        <v>0</v>
      </c>
      <c r="G20" s="19">
        <f t="shared" ref="G20:G44" si="2">F20+D20</f>
        <v>0</v>
      </c>
      <c r="H20" s="20">
        <f t="shared" ref="H20:H44" si="3">G20/((1+$B$17)^C20)</f>
        <v>0</v>
      </c>
      <c r="I20" s="22"/>
      <c r="J20" s="23"/>
      <c r="K20" s="24"/>
      <c r="L20" s="21"/>
      <c r="M20" s="25"/>
      <c r="N20" s="26"/>
      <c r="O20" s="44"/>
    </row>
    <row r="21" spans="1:40" x14ac:dyDescent="0.25">
      <c r="A21" s="45">
        <v>42036</v>
      </c>
      <c r="B21" s="14">
        <v>1</v>
      </c>
      <c r="C21" s="27">
        <f>IF(C20&lt;($B$10),C20+1,IF(C20=0,0))</f>
        <v>1</v>
      </c>
      <c r="D21" s="16">
        <f>IF(C21=($B$11+1),$B$7/($B$10-$B$11),IF(AND($C21&gt;($B$11+1),SUM($D$19:D20)&lt;$B$7),$B$7/($B$10-$B$11),0))</f>
        <v>0</v>
      </c>
      <c r="E21" s="17">
        <f t="shared" si="0"/>
        <v>308000</v>
      </c>
      <c r="F21" s="18">
        <f t="shared" si="1"/>
        <v>0</v>
      </c>
      <c r="G21" s="28">
        <f t="shared" si="2"/>
        <v>0</v>
      </c>
      <c r="H21" s="20">
        <f>G21/((1+$B$17)^C21)</f>
        <v>0</v>
      </c>
      <c r="I21" s="21" t="e">
        <f>IF($C21&gt;0,#REF!*((1+$B$17)^($B$15-$B21)),IF(C21=0,($B$6*$B$18)*((1+$B$17)^($B$15)),0))</f>
        <v>#REF!</v>
      </c>
      <c r="J21" s="29" t="e">
        <f>IF($C21&gt;0,#REF!*((1+$B$17)^($B$15-$B21)),0)</f>
        <v>#REF!</v>
      </c>
      <c r="K21" s="26" t="e">
        <f>IF(C21&gt;0,#REF!-G21,0)</f>
        <v>#REF!</v>
      </c>
      <c r="L21" s="21" t="e">
        <f>IF(#REF!&gt;0,#REF!+(L20*(1+$B$17)),0)</f>
        <v>#REF!</v>
      </c>
      <c r="M21" s="25">
        <f t="shared" ref="M21:M44" si="4">IF(G21&gt;0,G21+(M20*(1+$B$17)),0)</f>
        <v>0</v>
      </c>
      <c r="N21" s="26" t="e">
        <f>IF(#REF!&gt;0,(#REF!-G21)+(N20*(1+$B$17)),0)</f>
        <v>#REF!</v>
      </c>
      <c r="O21" s="44"/>
      <c r="P21" s="44"/>
    </row>
    <row r="22" spans="1:40" x14ac:dyDescent="0.25">
      <c r="A22" s="45">
        <v>42401</v>
      </c>
      <c r="B22" s="14">
        <v>2</v>
      </c>
      <c r="C22" s="27">
        <f t="shared" ref="C22:C44" si="5">IF(C21&lt;($B$10),C21+1,IF(C21=0,0))</f>
        <v>2</v>
      </c>
      <c r="D22" s="16">
        <f>IF(C22=($B$11+1),$B$7/($B$10-$B$11),IF(AND($C22&gt;($B$11+1),SUM($D$19:D21)&lt;$B$7),$B$7/($B$10-$B$11),0))</f>
        <v>0</v>
      </c>
      <c r="E22" s="17">
        <f t="shared" si="0"/>
        <v>308000</v>
      </c>
      <c r="F22" s="18">
        <f t="shared" si="1"/>
        <v>13860</v>
      </c>
      <c r="G22" s="28">
        <f>F22+D22</f>
        <v>13860</v>
      </c>
      <c r="H22" s="20">
        <f t="shared" si="3"/>
        <v>12814.349112426034</v>
      </c>
      <c r="I22" s="21" t="e">
        <f>IF($C22&gt;0,#REF!*((1+$B$17)^($B$15-$B22)),IF(C22=0,($B$6*$B$18)*((1+$B$17)^($B$15)),0))</f>
        <v>#REF!</v>
      </c>
      <c r="J22" s="29" t="e">
        <f>IF($C22&gt;0,#REF!*((1+$B$17)^($B$15-$B22)),0)</f>
        <v>#REF!</v>
      </c>
      <c r="K22" s="26" t="e">
        <f>IF(C22&gt;0,#REF!-G22,0)</f>
        <v>#REF!</v>
      </c>
      <c r="L22" s="21" t="e">
        <f>IF(#REF!&gt;0,#REF!+(L21*(1+$B$17)),0)</f>
        <v>#REF!</v>
      </c>
      <c r="M22" s="25">
        <f t="shared" si="4"/>
        <v>13860</v>
      </c>
      <c r="N22" s="26" t="e">
        <f>IF(#REF!&gt;0,(#REF!-G22)+(N21*(1+$B$17)),0)</f>
        <v>#REF!</v>
      </c>
      <c r="O22" s="44"/>
      <c r="P22" s="42"/>
    </row>
    <row r="23" spans="1:40" x14ac:dyDescent="0.25">
      <c r="A23" s="45">
        <v>42767</v>
      </c>
      <c r="B23" s="14">
        <v>3</v>
      </c>
      <c r="C23" s="27">
        <f t="shared" si="5"/>
        <v>3</v>
      </c>
      <c r="D23" s="16">
        <f>IF(C23=($B$11+1),$B$7/($B$10-$B$11),IF(AND($C23&gt;($B$11+1),SUM($D$19:D22)&lt;$B$7),$B$7/($B$10-$B$11),0))</f>
        <v>38500</v>
      </c>
      <c r="E23" s="17">
        <f t="shared" si="0"/>
        <v>269500</v>
      </c>
      <c r="F23" s="18">
        <f t="shared" si="1"/>
        <v>13860</v>
      </c>
      <c r="G23" s="28">
        <f t="shared" si="2"/>
        <v>52360</v>
      </c>
      <c r="H23" s="20">
        <f t="shared" si="3"/>
        <v>46547.849340009103</v>
      </c>
      <c r="I23" s="21" t="e">
        <f>IF($C23&gt;0,#REF!*((1+$B$17)^($B$15-$B23)),IF(C23=0,($B$6*$B$18)*((1+$B$17)^($B$15)),0))</f>
        <v>#REF!</v>
      </c>
      <c r="J23" s="29" t="e">
        <f>IF($C23&gt;0,#REF!*((1+$B$17)^($B$15-$B23)),0)</f>
        <v>#REF!</v>
      </c>
      <c r="K23" s="26" t="e">
        <f>IF(C23&gt;0,#REF!-G23,0)</f>
        <v>#REF!</v>
      </c>
      <c r="L23" s="21" t="e">
        <f>IF(#REF!&gt;0,#REF!+(L22*(1+$B$17)),0)</f>
        <v>#REF!</v>
      </c>
      <c r="M23" s="25">
        <f t="shared" si="4"/>
        <v>66774.399999999994</v>
      </c>
      <c r="N23" s="26" t="e">
        <f>IF(#REF!&gt;0,(#REF!-G23)+(N22*(1+$B$17)),0)</f>
        <v>#REF!</v>
      </c>
      <c r="O23" s="44"/>
    </row>
    <row r="24" spans="1:40" x14ac:dyDescent="0.25">
      <c r="A24" s="45">
        <v>43132</v>
      </c>
      <c r="B24" s="14">
        <v>4</v>
      </c>
      <c r="C24" s="27">
        <f t="shared" si="5"/>
        <v>4</v>
      </c>
      <c r="D24" s="16">
        <f>IF(C24=($B$11+1),$B$7/($B$10-$B$11),IF(AND($C24&gt;($B$11+1),SUM($D$19:D23)&lt;$B$7),$B$7/($B$10-$B$11),0))</f>
        <v>38500</v>
      </c>
      <c r="E24" s="17">
        <f t="shared" si="0"/>
        <v>231000</v>
      </c>
      <c r="F24" s="18">
        <f t="shared" si="1"/>
        <v>12127.5</v>
      </c>
      <c r="G24" s="28">
        <f t="shared" si="2"/>
        <v>50627.5</v>
      </c>
      <c r="H24" s="20">
        <f t="shared" si="3"/>
        <v>43276.599181357436</v>
      </c>
      <c r="I24" s="21" t="e">
        <f>IF($C24&gt;0,#REF!*((1+$B$17)^($B$15-$B24)),IF(C24=0,($B$6*$B$18)*((1+$B$17)^($B$15)),0))</f>
        <v>#REF!</v>
      </c>
      <c r="J24" s="29" t="e">
        <f>IF($C24&gt;0,#REF!*((1+$B$17)^($B$15-$B24)),0)</f>
        <v>#REF!</v>
      </c>
      <c r="K24" s="26" t="e">
        <f>IF(C24&gt;0,#REF!-G24,0)</f>
        <v>#REF!</v>
      </c>
      <c r="L24" s="21" t="e">
        <f>IF(#REF!&gt;0,#REF!+(L23*(1+$B$17)),0)</f>
        <v>#REF!</v>
      </c>
      <c r="M24" s="25">
        <f t="shared" si="4"/>
        <v>120072.87599999999</v>
      </c>
      <c r="N24" s="26" t="e">
        <f>IF(#REF!&gt;0,(#REF!-G24)+(N23*(1+$B$17)),0)</f>
        <v>#REF!</v>
      </c>
      <c r="O24" s="44"/>
    </row>
    <row r="25" spans="1:40" x14ac:dyDescent="0.25">
      <c r="A25" s="45">
        <v>43497</v>
      </c>
      <c r="B25" s="14">
        <v>5</v>
      </c>
      <c r="C25" s="27">
        <f t="shared" si="5"/>
        <v>5</v>
      </c>
      <c r="D25" s="16">
        <f>IF(C25=($B$11+1),$B$7/($B$10-$B$11),IF(AND($C25&gt;($B$11+1),SUM($D$19:D24)&lt;$B$7),$B$7/($B$10-$B$11),0))</f>
        <v>38500</v>
      </c>
      <c r="E25" s="17">
        <f t="shared" si="0"/>
        <v>192500</v>
      </c>
      <c r="F25" s="18">
        <f t="shared" si="1"/>
        <v>10395</v>
      </c>
      <c r="G25" s="28">
        <f t="shared" si="2"/>
        <v>48895</v>
      </c>
      <c r="H25" s="20">
        <f t="shared" si="3"/>
        <v>40188.125884998495</v>
      </c>
      <c r="I25" s="21" t="e">
        <f>IF($C25&gt;0,#REF!*((1+$B$17)^($B$15-$B25)),IF(C25=0,($B$6*$B$18)*((1+$B$17)^($B$15)),0))</f>
        <v>#REF!</v>
      </c>
      <c r="J25" s="29" t="e">
        <f>IF($C25&gt;0,#REF!*((1+$B$17)^($B$15-$B25)),0)</f>
        <v>#REF!</v>
      </c>
      <c r="K25" s="26" t="e">
        <f>IF(C25&gt;0,#REF!-G25,0)</f>
        <v>#REF!</v>
      </c>
      <c r="L25" s="21" t="e">
        <f>IF(#REF!&gt;0,#REF!+(L24*(1+$B$17)),0)</f>
        <v>#REF!</v>
      </c>
      <c r="M25" s="25">
        <f t="shared" si="4"/>
        <v>173770.79103999998</v>
      </c>
      <c r="N25" s="26" t="e">
        <f>IF(#REF!&gt;0,(#REF!-G25)+(N24*(1+$B$17)),0)</f>
        <v>#REF!</v>
      </c>
      <c r="O25" s="44"/>
    </row>
    <row r="26" spans="1:40" x14ac:dyDescent="0.25">
      <c r="A26" s="45">
        <v>43862</v>
      </c>
      <c r="B26" s="14">
        <v>6</v>
      </c>
      <c r="C26" s="27">
        <f t="shared" si="5"/>
        <v>6</v>
      </c>
      <c r="D26" s="16">
        <f>IF(C26=($B$11+1),$B$7/($B$10-$B$11),IF(AND($C26&gt;($B$11+1),SUM($D$19:D25)&lt;$B$7),$B$7/($B$10-$B$11),0))</f>
        <v>38500</v>
      </c>
      <c r="E26" s="17">
        <f t="shared" si="0"/>
        <v>154000</v>
      </c>
      <c r="F26" s="18">
        <f t="shared" si="1"/>
        <v>8662.5</v>
      </c>
      <c r="G26" s="28">
        <f t="shared" si="2"/>
        <v>47162.5</v>
      </c>
      <c r="H26" s="20">
        <f t="shared" si="3"/>
        <v>37273.208819747997</v>
      </c>
      <c r="I26" s="21" t="e">
        <f>IF($C26&gt;0,#REF!*((1+$B$17)^($B$15-$B26)),IF(C26=0,($B$6*$B$18)*((1+$B$17)^($B$15)),0))</f>
        <v>#REF!</v>
      </c>
      <c r="J26" s="29" t="e">
        <f>IF($C26&gt;0,#REF!*((1+$B$17)^($B$15-$B26)),0)</f>
        <v>#REF!</v>
      </c>
      <c r="K26" s="26" t="e">
        <f>IF(C26&gt;0,#REF!-G26,0)</f>
        <v>#REF!</v>
      </c>
      <c r="L26" s="21" t="e">
        <f>IF(#REF!&gt;0,#REF!+(L25*(1+$B$17)),0)</f>
        <v>#REF!</v>
      </c>
      <c r="M26" s="25">
        <f t="shared" si="4"/>
        <v>227884.12268159998</v>
      </c>
      <c r="N26" s="26" t="e">
        <f>IF(#REF!&gt;0,(#REF!-G26)+(N25*(1+$B$17)),0)</f>
        <v>#REF!</v>
      </c>
      <c r="O26" s="44"/>
    </row>
    <row r="27" spans="1:40" x14ac:dyDescent="0.25">
      <c r="A27" s="45">
        <v>44228</v>
      </c>
      <c r="B27" s="14">
        <v>7</v>
      </c>
      <c r="C27" s="27">
        <f t="shared" si="5"/>
        <v>7</v>
      </c>
      <c r="D27" s="16">
        <f>IF(C27=($B$11+1),$B$7/($B$10-$B$11),IF(AND($C27&gt;($B$11+1),SUM($D$19:D26)&lt;$B$7),$B$7/($B$10-$B$11),0))</f>
        <v>38500</v>
      </c>
      <c r="E27" s="17">
        <f t="shared" si="0"/>
        <v>115500</v>
      </c>
      <c r="F27" s="18">
        <f t="shared" si="1"/>
        <v>6930</v>
      </c>
      <c r="G27" s="28">
        <f t="shared" si="2"/>
        <v>45430</v>
      </c>
      <c r="H27" s="20">
        <f t="shared" si="3"/>
        <v>34523.066253769735</v>
      </c>
      <c r="I27" s="21" t="e">
        <f>IF($C27&gt;0,#REF!*((1+$B$17)^($B$15-$B27)),IF(C27=0,($B$6*$B$18)*((1+$B$17)^($B$15)),0))</f>
        <v>#REF!</v>
      </c>
      <c r="J27" s="29" t="e">
        <f>IF($C27&gt;0,#REF!*((1+$B$17)^($B$15-$B27)),0)</f>
        <v>#REF!</v>
      </c>
      <c r="K27" s="26" t="e">
        <f>IF(C27&gt;0,#REF!-G27,0)</f>
        <v>#REF!</v>
      </c>
      <c r="L27" s="21" t="e">
        <f>IF(#REF!&gt;0,#REF!+(L26*(1+$B$17)),0)</f>
        <v>#REF!</v>
      </c>
      <c r="M27" s="25">
        <f t="shared" si="4"/>
        <v>282429.48758886399</v>
      </c>
      <c r="N27" s="26" t="e">
        <f>IF(#REF!&gt;0,(#REF!-G27)+(N26*(1+$B$17)),0)</f>
        <v>#REF!</v>
      </c>
      <c r="O27" s="44"/>
    </row>
    <row r="28" spans="1:40" x14ac:dyDescent="0.25">
      <c r="A28" s="45">
        <v>44593</v>
      </c>
      <c r="B28" s="14">
        <v>8</v>
      </c>
      <c r="C28" s="27">
        <f t="shared" si="5"/>
        <v>8</v>
      </c>
      <c r="D28" s="16">
        <f>IF(C28=($B$11+1),$B$7/($B$10-$B$11),IF(AND($C28&gt;($B$11+1),SUM($D$19:D27)&lt;$B$7),$B$7/($B$10-$B$11),0))</f>
        <v>38500</v>
      </c>
      <c r="E28" s="17">
        <f t="shared" si="0"/>
        <v>77000</v>
      </c>
      <c r="F28" s="18">
        <f t="shared" si="1"/>
        <v>5197.5</v>
      </c>
      <c r="G28" s="28">
        <f t="shared" si="2"/>
        <v>43697.5</v>
      </c>
      <c r="H28" s="20">
        <f t="shared" si="3"/>
        <v>31929.335233074187</v>
      </c>
      <c r="I28" s="21" t="e">
        <f>IF($C28&gt;0,#REF!*((1+$B$17)^($B$15-$B28)),IF(C28=0,($B$6*$B$18)*((1+$B$17)^($B$15)),0))</f>
        <v>#REF!</v>
      </c>
      <c r="J28" s="29" t="e">
        <f>IF($C28&gt;0,#REF!*((1+$B$17)^($B$15-$B28)),0)</f>
        <v>#REF!</v>
      </c>
      <c r="K28" s="26" t="e">
        <f>IF(C28&gt;0,#REF!-G28,0)</f>
        <v>#REF!</v>
      </c>
      <c r="L28" s="21" t="e">
        <f>IF(#REF!&gt;0,#REF!+(L27*(1+$B$17)),0)</f>
        <v>#REF!</v>
      </c>
      <c r="M28" s="25">
        <f t="shared" si="4"/>
        <v>337424.16709241859</v>
      </c>
      <c r="N28" s="26" t="e">
        <f>IF(#REF!&gt;0,(#REF!-G28)+(N27*(1+$B$17)),0)</f>
        <v>#REF!</v>
      </c>
      <c r="O28" s="44"/>
    </row>
    <row r="29" spans="1:40" x14ac:dyDescent="0.25">
      <c r="A29" s="45">
        <v>44958</v>
      </c>
      <c r="B29" s="14">
        <v>9</v>
      </c>
      <c r="C29" s="27">
        <f t="shared" si="5"/>
        <v>9</v>
      </c>
      <c r="D29" s="16">
        <f>IF(C29=($B$11+1),$B$7/($B$10-$B$11),IF(AND($C29&gt;($B$11+1),SUM($D$19:D28)&lt;$B$7),$B$7/($B$10-$B$11),0))</f>
        <v>38500</v>
      </c>
      <c r="E29" s="17">
        <f t="shared" si="0"/>
        <v>38500</v>
      </c>
      <c r="F29" s="18">
        <f t="shared" si="1"/>
        <v>3465</v>
      </c>
      <c r="G29" s="28">
        <f t="shared" si="2"/>
        <v>41965</v>
      </c>
      <c r="H29" s="20">
        <f t="shared" si="3"/>
        <v>29484.052358565623</v>
      </c>
      <c r="I29" s="21" t="e">
        <f>IF($C29&gt;0,#REF!*((1+$B$17)^($B$15-$B29)),IF(C29=0,($B$6*$B$18)*((1+$B$17)^($B$15)),0))</f>
        <v>#REF!</v>
      </c>
      <c r="J29" s="29" t="e">
        <f>IF($C29&gt;0,#REF!*((1+$B$17)^($B$15-$B29)),0)</f>
        <v>#REF!</v>
      </c>
      <c r="K29" s="26" t="e">
        <f>IF(C29&gt;0,#REF!-G29,0)</f>
        <v>#REF!</v>
      </c>
      <c r="L29" s="21" t="e">
        <f>IF(#REF!&gt;0,#REF!+(L28*(1+$B$17)),0)</f>
        <v>#REF!</v>
      </c>
      <c r="M29" s="25">
        <f t="shared" si="4"/>
        <v>392886.13377611537</v>
      </c>
      <c r="N29" s="26" t="e">
        <f>IF(#REF!&gt;0,(#REF!-G29)+(N28*(1+$B$17)),0)</f>
        <v>#REF!</v>
      </c>
      <c r="O29" s="44"/>
    </row>
    <row r="30" spans="1:40" x14ac:dyDescent="0.25">
      <c r="A30" s="45">
        <v>45323</v>
      </c>
      <c r="B30" s="14">
        <v>10</v>
      </c>
      <c r="C30" s="27">
        <f t="shared" si="5"/>
        <v>10</v>
      </c>
      <c r="D30" s="16">
        <f>IF(C30=($B$11+1),$B$7/($B$10-$B$11),IF(AND($C30&gt;($B$11+1),SUM($D$19:D29)&lt;$B$7),$B$7/($B$10-$B$11),0))</f>
        <v>38500</v>
      </c>
      <c r="E30" s="17">
        <f t="shared" si="0"/>
        <v>0</v>
      </c>
      <c r="F30" s="18">
        <f t="shared" si="1"/>
        <v>1732.5</v>
      </c>
      <c r="G30" s="28">
        <f t="shared" si="2"/>
        <v>40232.5</v>
      </c>
      <c r="H30" s="20">
        <f t="shared" si="3"/>
        <v>27179.63542228394</v>
      </c>
      <c r="I30" s="21" t="e">
        <f>IF($C30&gt;0,#REF!*((1+$B$17)^($B$15-$B30)),IF(C30=0,($B$6*$B$18)*((1+$B$17)^($B$15)),0))</f>
        <v>#REF!</v>
      </c>
      <c r="J30" s="29" t="e">
        <f>IF($C30&gt;0,#REF!*((1+$B$17)^($B$15-$B30)),0)</f>
        <v>#REF!</v>
      </c>
      <c r="K30" s="26" t="e">
        <f>IF(C30&gt;0,#REF!-G30,0)</f>
        <v>#REF!</v>
      </c>
      <c r="L30" s="21" t="e">
        <f>IF(#REF!&gt;0,#REF!+(L29*(1+$B$17)),0)</f>
        <v>#REF!</v>
      </c>
      <c r="M30" s="25">
        <f t="shared" si="4"/>
        <v>448834.07912716002</v>
      </c>
      <c r="N30" s="26" t="e">
        <f>IF(#REF!&gt;0,(#REF!-G30)+(N29*(1+$B$17)),0)</f>
        <v>#REF!</v>
      </c>
      <c r="O30" s="44"/>
    </row>
    <row r="31" spans="1:40" x14ac:dyDescent="0.25">
      <c r="A31" s="2"/>
      <c r="B31" s="14">
        <v>11</v>
      </c>
      <c r="C31" s="27" t="b">
        <f t="shared" si="5"/>
        <v>0</v>
      </c>
      <c r="D31" s="16">
        <f>IF(C31=($B$11+1),$B$7/($B$10-$B$11),IF(AND($C31&gt;($B$11+1),SUM($D$19:D30)&lt;$B$7),$B$7/($B$10-$B$11),0))</f>
        <v>0</v>
      </c>
      <c r="E31" s="17">
        <f t="shared" si="0"/>
        <v>0</v>
      </c>
      <c r="F31" s="18">
        <f t="shared" si="1"/>
        <v>0</v>
      </c>
      <c r="G31" s="28">
        <f>F31+D31</f>
        <v>0</v>
      </c>
      <c r="H31" s="20">
        <f t="shared" si="3"/>
        <v>0</v>
      </c>
      <c r="I31" s="21" t="e">
        <f>IF($C31&gt;0,#REF!*((1+$B$17)^($B$15-$B31)),IF(C31=0,($B$6*$B$18)*((1+$B$17)^($B$15)),0))</f>
        <v>#REF!</v>
      </c>
      <c r="J31" s="29" t="e">
        <f>IF($C31&gt;0,#REF!*((1+$B$17)^($B$15-$B31)),0)</f>
        <v>#REF!</v>
      </c>
      <c r="K31" s="26" t="e">
        <f>IF(C31&gt;0,#REF!-G31,0)</f>
        <v>#REF!</v>
      </c>
      <c r="L31" s="21" t="e">
        <f>IF(#REF!&gt;0,#REF!+(L30*(1+$B$17)),0)</f>
        <v>#REF!</v>
      </c>
      <c r="M31" s="25">
        <f t="shared" si="4"/>
        <v>0</v>
      </c>
      <c r="N31" s="26" t="e">
        <f>IF(#REF!&gt;0,(#REF!-G31)+(N30*(1+$B$17)),0)</f>
        <v>#REF!</v>
      </c>
      <c r="O31" s="44"/>
    </row>
    <row r="32" spans="1:40" x14ac:dyDescent="0.25">
      <c r="A32" s="2"/>
      <c r="B32" s="14">
        <v>12</v>
      </c>
      <c r="C32" s="27" t="b">
        <f t="shared" si="5"/>
        <v>0</v>
      </c>
      <c r="D32" s="16">
        <f>IF(C32=($B$11+1),$B$7/($B$10-$B$11),IF(AND($C32&gt;($B$11+1),SUM($D$19:D31)&lt;$B$7),$B$7/($B$10-$B$11),0))</f>
        <v>0</v>
      </c>
      <c r="E32" s="17">
        <f t="shared" si="0"/>
        <v>0</v>
      </c>
      <c r="F32" s="18">
        <f t="shared" si="1"/>
        <v>0</v>
      </c>
      <c r="G32" s="28">
        <f>F32+D32</f>
        <v>0</v>
      </c>
      <c r="H32" s="20">
        <f t="shared" si="3"/>
        <v>0</v>
      </c>
      <c r="I32" s="21" t="e">
        <f>IF($C32&gt;0,#REF!*((1+$B$17)^($B$15-$B32)),IF(C32=0,($B$6*$B$18)*((1+$B$17)^($B$15)),0))</f>
        <v>#REF!</v>
      </c>
      <c r="J32" s="29" t="e">
        <f>IF($C32&gt;0,#REF!*((1+$B$17)^($B$15-$B32)),0)</f>
        <v>#REF!</v>
      </c>
      <c r="K32" s="26" t="e">
        <f>IF(C32&gt;0,#REF!-G32,0)</f>
        <v>#REF!</v>
      </c>
      <c r="L32" s="21" t="e">
        <f>IF(#REF!&gt;0,#REF!+(L31*(1+$B$17)),0)</f>
        <v>#REF!</v>
      </c>
      <c r="M32" s="25">
        <f t="shared" si="4"/>
        <v>0</v>
      </c>
      <c r="N32" s="26" t="e">
        <f>IF(#REF!&gt;0,(#REF!-G32)+(N31*(1+$B$17)),0)</f>
        <v>#REF!</v>
      </c>
      <c r="O32" s="44"/>
    </row>
    <row r="33" spans="1:15" s="1" customFormat="1" x14ac:dyDescent="0.25">
      <c r="A33" s="2"/>
      <c r="B33" s="14">
        <v>13</v>
      </c>
      <c r="C33" s="27" t="b">
        <f t="shared" si="5"/>
        <v>0</v>
      </c>
      <c r="D33" s="16">
        <f>IF(C33=($B$11+1),$B$7/($B$10-$B$11),IF(AND($C33&gt;($B$11+1),SUM($D$19:D32)&lt;$B$7),$B$7/($B$10-$B$11),0))</f>
        <v>0</v>
      </c>
      <c r="E33" s="17">
        <f t="shared" si="0"/>
        <v>0</v>
      </c>
      <c r="F33" s="18">
        <f t="shared" si="1"/>
        <v>0</v>
      </c>
      <c r="G33" s="28">
        <f>F33+D33</f>
        <v>0</v>
      </c>
      <c r="H33" s="20">
        <f t="shared" si="3"/>
        <v>0</v>
      </c>
      <c r="I33" s="21" t="e">
        <f>IF($C33&gt;0,#REF!*((1+$B$17)^($B$15-$B33)),IF(C33=0,($B$6*$B$18)*((1+$B$17)^($B$15)),0))</f>
        <v>#REF!</v>
      </c>
      <c r="J33" s="29" t="e">
        <f>IF($C33&gt;0,#REF!*((1+$B$17)^($B$15-$B33)),0)</f>
        <v>#REF!</v>
      </c>
      <c r="K33" s="26" t="e">
        <f>IF(C33&gt;0,#REF!-G33,0)</f>
        <v>#REF!</v>
      </c>
      <c r="L33" s="21" t="e">
        <f>IF(#REF!&gt;0,#REF!+(L32*(1+$B$17)),0)</f>
        <v>#REF!</v>
      </c>
      <c r="M33" s="25">
        <f t="shared" si="4"/>
        <v>0</v>
      </c>
      <c r="N33" s="26" t="e">
        <f>IF(#REF!&gt;0,(#REF!-G33)+(N32*(1+$B$17)),0)</f>
        <v>#REF!</v>
      </c>
      <c r="O33" s="44"/>
    </row>
    <row r="34" spans="1:15" s="1" customFormat="1" x14ac:dyDescent="0.25">
      <c r="A34" s="2"/>
      <c r="B34" s="14">
        <v>14</v>
      </c>
      <c r="C34" s="27" t="b">
        <f t="shared" si="5"/>
        <v>0</v>
      </c>
      <c r="D34" s="16">
        <f>IF(C34=($B$11+1),$B$7/($B$10-$B$11),IF(AND($C34&gt;($B$11+1),SUM($D$19:D33)&lt;$B$7),$B$7/($B$10-$B$11),0))</f>
        <v>0</v>
      </c>
      <c r="E34" s="17">
        <f t="shared" si="0"/>
        <v>0</v>
      </c>
      <c r="F34" s="18">
        <f t="shared" si="1"/>
        <v>0</v>
      </c>
      <c r="G34" s="28">
        <f>F34+D34</f>
        <v>0</v>
      </c>
      <c r="H34" s="20">
        <f t="shared" si="3"/>
        <v>0</v>
      </c>
      <c r="I34" s="21" t="e">
        <f>IF($C34&gt;0,#REF!*((1+$B$17)^($B$15-$B34)),IF(C34=0,($B$6*$B$18)*((1+$B$17)^($B$15)),0))</f>
        <v>#REF!</v>
      </c>
      <c r="J34" s="29" t="e">
        <f>IF($C34&gt;0,#REF!*((1+$B$17)^($B$15-$B34)),0)</f>
        <v>#REF!</v>
      </c>
      <c r="K34" s="26" t="e">
        <f>IF(C34&gt;0,#REF!-G34,0)</f>
        <v>#REF!</v>
      </c>
      <c r="L34" s="21" t="e">
        <f>IF(#REF!&gt;0,#REF!+(L33*(1+$B$17)),0)</f>
        <v>#REF!</v>
      </c>
      <c r="M34" s="25">
        <f t="shared" si="4"/>
        <v>0</v>
      </c>
      <c r="N34" s="26" t="e">
        <f>IF(#REF!&gt;0,(#REF!-G34)+(N33*(1+$B$17)),0)</f>
        <v>#REF!</v>
      </c>
      <c r="O34" s="44"/>
    </row>
    <row r="35" spans="1:15" s="1" customFormat="1" x14ac:dyDescent="0.25">
      <c r="A35" s="2"/>
      <c r="B35" s="14">
        <v>15</v>
      </c>
      <c r="C35" s="27" t="b">
        <f t="shared" si="5"/>
        <v>0</v>
      </c>
      <c r="D35" s="16">
        <f>IF(C35=($B$11+1),$B$7/($B$10-$B$11),IF(AND($C35&gt;($B$11+1),SUM($D$19:D34)&lt;$B$7),$B$7/($B$10-$B$11),0))</f>
        <v>0</v>
      </c>
      <c r="E35" s="17">
        <f t="shared" si="0"/>
        <v>0</v>
      </c>
      <c r="F35" s="18">
        <f t="shared" si="1"/>
        <v>0</v>
      </c>
      <c r="G35" s="28">
        <f>F35+D35</f>
        <v>0</v>
      </c>
      <c r="H35" s="20">
        <f t="shared" si="3"/>
        <v>0</v>
      </c>
      <c r="I35" s="21" t="e">
        <f>IF($C35&gt;0,#REF!*((1+$B$17)^($B$15-$B35)),IF(C35=0,($B$6*$B$18)*((1+$B$17)^($B$15)),0))</f>
        <v>#REF!</v>
      </c>
      <c r="J35" s="29" t="e">
        <f>IF($C35&gt;0,#REF!*((1+$B$17)^($B$15-$B35)),0)</f>
        <v>#REF!</v>
      </c>
      <c r="K35" s="26" t="e">
        <f>IF(C35&gt;0,#REF!-G35,0)</f>
        <v>#REF!</v>
      </c>
      <c r="L35" s="21" t="e">
        <f>IF(#REF!&gt;0,#REF!+(L34*(1+$B$17)),0)</f>
        <v>#REF!</v>
      </c>
      <c r="M35" s="25">
        <f t="shared" si="4"/>
        <v>0</v>
      </c>
      <c r="N35" s="26" t="e">
        <f>IF(#REF!&gt;0,(#REF!-G35)+(N34*(1+$B$17)),0)</f>
        <v>#REF!</v>
      </c>
      <c r="O35" s="44"/>
    </row>
    <row r="36" spans="1:15" s="1" customFormat="1" x14ac:dyDescent="0.25">
      <c r="A36" s="2"/>
      <c r="B36" s="14">
        <v>16</v>
      </c>
      <c r="C36" s="27" t="b">
        <f t="shared" si="5"/>
        <v>0</v>
      </c>
      <c r="D36" s="16">
        <f>IF(C36=($B$11+1),$B$7/($B$10-$B$11),IF(AND($C36&gt;($B$11+1),SUM($D$19:D35)&lt;$B$7),$B$7/($B$10-$B$11),0))</f>
        <v>0</v>
      </c>
      <c r="E36" s="17">
        <f t="shared" si="0"/>
        <v>0</v>
      </c>
      <c r="F36" s="18">
        <f t="shared" si="1"/>
        <v>0</v>
      </c>
      <c r="G36" s="28">
        <f t="shared" si="2"/>
        <v>0</v>
      </c>
      <c r="H36" s="20">
        <f t="shared" si="3"/>
        <v>0</v>
      </c>
      <c r="I36" s="21" t="e">
        <f>IF($C36&gt;0,#REF!*((1+$B$17)^($B$15-$B36)),IF(C36=0,($B$6*$B$18)*((1+$B$17)^($B$15)),0))</f>
        <v>#REF!</v>
      </c>
      <c r="J36" s="29" t="e">
        <f>IF($C36&gt;0,#REF!*((1+$B$17)^($B$15-$B36)),0)</f>
        <v>#REF!</v>
      </c>
      <c r="K36" s="26" t="e">
        <f>IF(C36&gt;0,#REF!-G36,0)</f>
        <v>#REF!</v>
      </c>
      <c r="L36" s="21" t="e">
        <f>IF(#REF!&gt;0,#REF!+(L35*(1+$B$17)),0)</f>
        <v>#REF!</v>
      </c>
      <c r="M36" s="25">
        <f t="shared" si="4"/>
        <v>0</v>
      </c>
      <c r="N36" s="26" t="e">
        <f>IF(#REF!&gt;0,(#REF!-G36)+(N35*(1+$B$17)),0)</f>
        <v>#REF!</v>
      </c>
      <c r="O36" s="2"/>
    </row>
    <row r="37" spans="1:15" s="1" customFormat="1" x14ac:dyDescent="0.25">
      <c r="A37" s="2"/>
      <c r="B37" s="14">
        <v>17</v>
      </c>
      <c r="C37" s="27" t="b">
        <f t="shared" si="5"/>
        <v>0</v>
      </c>
      <c r="D37" s="16">
        <f>IF(C37=($B$11+1),$B$7/($B$10-$B$11),IF(AND($C37&gt;($B$11+1),SUM($D$19:D36)&lt;$B$7),$B$7/($B$10-$B$11),0))</f>
        <v>0</v>
      </c>
      <c r="E37" s="17">
        <f t="shared" si="0"/>
        <v>0</v>
      </c>
      <c r="F37" s="18">
        <f t="shared" si="1"/>
        <v>0</v>
      </c>
      <c r="G37" s="28">
        <f t="shared" si="2"/>
        <v>0</v>
      </c>
      <c r="H37" s="20">
        <f t="shared" si="3"/>
        <v>0</v>
      </c>
      <c r="I37" s="21" t="e">
        <f>IF($C37&gt;0,#REF!*((1+$B$17)^($B$15-$B37)),IF(C37=0,($B$6*$B$18)*((1+$B$17)^($B$15)),0))</f>
        <v>#REF!</v>
      </c>
      <c r="J37" s="29" t="e">
        <f>IF($C37&gt;0,#REF!*((1+$B$17)^($B$15-$B37)),0)</f>
        <v>#REF!</v>
      </c>
      <c r="K37" s="26" t="e">
        <f>IF(C37&gt;0,#REF!-G37,0)</f>
        <v>#REF!</v>
      </c>
      <c r="L37" s="21" t="e">
        <f>IF(#REF!&gt;0,#REF!+(L36*(1+$B$17)),0)</f>
        <v>#REF!</v>
      </c>
      <c r="M37" s="25">
        <f t="shared" si="4"/>
        <v>0</v>
      </c>
      <c r="N37" s="26" t="e">
        <f>IF(#REF!&gt;0,(#REF!-G37)+(N36*(1+$B$17)),0)</f>
        <v>#REF!</v>
      </c>
      <c r="O37" s="2"/>
    </row>
    <row r="38" spans="1:15" s="1" customFormat="1" x14ac:dyDescent="0.25">
      <c r="A38" s="2"/>
      <c r="B38" s="14">
        <v>18</v>
      </c>
      <c r="C38" s="27" t="b">
        <f t="shared" si="5"/>
        <v>0</v>
      </c>
      <c r="D38" s="16">
        <f>IF(C38=($B$11+1),$B$7/($B$10-$B$11),IF(AND($C38&gt;($B$11+1),SUM($D$19:D37)&lt;$B$7),$B$7/($B$10-$B$11),0))</f>
        <v>0</v>
      </c>
      <c r="E38" s="17">
        <f t="shared" si="0"/>
        <v>0</v>
      </c>
      <c r="F38" s="18">
        <f t="shared" si="1"/>
        <v>0</v>
      </c>
      <c r="G38" s="28">
        <f t="shared" si="2"/>
        <v>0</v>
      </c>
      <c r="H38" s="20">
        <f t="shared" si="3"/>
        <v>0</v>
      </c>
      <c r="I38" s="21" t="e">
        <f>IF($C38&gt;0,#REF!*((1+$B$17)^($B$15-$B38)),IF(C38=0,($B$6*$B$18)*((1+$B$17)^($B$15)),0))</f>
        <v>#REF!</v>
      </c>
      <c r="J38" s="29" t="e">
        <f>IF($C38&gt;0,#REF!*((1+$B$17)^($B$15-$B38)),0)</f>
        <v>#REF!</v>
      </c>
      <c r="K38" s="26" t="e">
        <f>IF(C38&gt;0,#REF!-G38,0)</f>
        <v>#REF!</v>
      </c>
      <c r="L38" s="21" t="e">
        <f>IF(#REF!&gt;0,#REF!+(L37*(1+$B$17)),0)</f>
        <v>#REF!</v>
      </c>
      <c r="M38" s="25">
        <f t="shared" si="4"/>
        <v>0</v>
      </c>
      <c r="N38" s="26" t="e">
        <f>IF(#REF!&gt;0,(#REF!-G38)+(N37*(1+$B$17)),0)</f>
        <v>#REF!</v>
      </c>
      <c r="O38" s="2"/>
    </row>
    <row r="39" spans="1:15" s="1" customFormat="1" x14ac:dyDescent="0.25">
      <c r="A39" s="2"/>
      <c r="B39" s="14">
        <v>19</v>
      </c>
      <c r="C39" s="27" t="b">
        <f t="shared" si="5"/>
        <v>0</v>
      </c>
      <c r="D39" s="16">
        <f>IF(C39=($B$11+1),$B$7/($B$10-$B$11),IF(AND($C39&gt;($B$11+1),SUM($D$19:D38)&lt;$B$7),$B$7/($B$10-$B$11),0))</f>
        <v>0</v>
      </c>
      <c r="E39" s="17">
        <f t="shared" si="0"/>
        <v>0</v>
      </c>
      <c r="F39" s="18">
        <f t="shared" si="1"/>
        <v>0</v>
      </c>
      <c r="G39" s="28">
        <f t="shared" si="2"/>
        <v>0</v>
      </c>
      <c r="H39" s="20">
        <f t="shared" si="3"/>
        <v>0</v>
      </c>
      <c r="I39" s="21" t="e">
        <f>IF($C39&gt;0,#REF!*((1+$B$17)^($B$15-$B39)),IF(C39=0,($B$6*$B$18)*((1+$B$17)^($B$15)),0))</f>
        <v>#REF!</v>
      </c>
      <c r="J39" s="29" t="e">
        <f>IF($C39&gt;0,#REF!*((1+$B$17)^($B$15-$B39)),0)</f>
        <v>#REF!</v>
      </c>
      <c r="K39" s="26" t="e">
        <f>IF(C39&gt;0,#REF!-G39,0)</f>
        <v>#REF!</v>
      </c>
      <c r="L39" s="21" t="e">
        <f>IF(#REF!&gt;0,#REF!+(L38*(1+$B$17)),0)</f>
        <v>#REF!</v>
      </c>
      <c r="M39" s="25">
        <f t="shared" si="4"/>
        <v>0</v>
      </c>
      <c r="N39" s="26" t="e">
        <f>IF(#REF!&gt;0,(#REF!-G39)+(N38*(1+$B$17)),0)</f>
        <v>#REF!</v>
      </c>
      <c r="O39" s="2"/>
    </row>
    <row r="40" spans="1:15" s="1" customFormat="1" x14ac:dyDescent="0.25">
      <c r="A40" s="2"/>
      <c r="B40" s="14">
        <v>20</v>
      </c>
      <c r="C40" s="27" t="b">
        <f t="shared" si="5"/>
        <v>0</v>
      </c>
      <c r="D40" s="16">
        <f>IF(C40=($B$11+1),$B$7/($B$10-$B$11),IF(AND($C40&gt;($B$11+1),SUM($D$19:D39)&lt;$B$7),$B$7/($B$10-$B$11),0))</f>
        <v>0</v>
      </c>
      <c r="E40" s="17">
        <f t="shared" si="0"/>
        <v>0</v>
      </c>
      <c r="F40" s="18">
        <f t="shared" si="1"/>
        <v>0</v>
      </c>
      <c r="G40" s="28">
        <f t="shared" si="2"/>
        <v>0</v>
      </c>
      <c r="H40" s="20">
        <f t="shared" si="3"/>
        <v>0</v>
      </c>
      <c r="I40" s="21" t="e">
        <f>IF($C40&gt;0,#REF!*((1+$B$17)^($B$15-$B40)),IF(C40=0,($B$6*$B$18)*((1+$B$17)^($B$15)),0))</f>
        <v>#REF!</v>
      </c>
      <c r="J40" s="29" t="e">
        <f>IF($C40&gt;0,#REF!*((1+$B$17)^($B$15-$B40)),0)</f>
        <v>#REF!</v>
      </c>
      <c r="K40" s="26" t="e">
        <f>IF(C40&gt;0,#REF!-G40,0)</f>
        <v>#REF!</v>
      </c>
      <c r="L40" s="21" t="e">
        <f>IF(#REF!&gt;0,#REF!+(L39*(1+$B$17)),0)</f>
        <v>#REF!</v>
      </c>
      <c r="M40" s="25">
        <f t="shared" si="4"/>
        <v>0</v>
      </c>
      <c r="N40" s="26" t="e">
        <f>IF(#REF!&gt;0,(#REF!-G40)+(N39*(1+$B$17)),0)</f>
        <v>#REF!</v>
      </c>
      <c r="O40" s="2"/>
    </row>
    <row r="41" spans="1:15" s="1" customFormat="1" x14ac:dyDescent="0.25">
      <c r="A41" s="2"/>
      <c r="B41" s="14">
        <v>21</v>
      </c>
      <c r="C41" s="27" t="b">
        <f t="shared" si="5"/>
        <v>0</v>
      </c>
      <c r="D41" s="16">
        <f>IF(C41=($B$11+1),$B$7/($B$10-$B$11),IF(AND($C41&gt;($B$11+1),SUM($D$19:D40)&lt;$B$7),$B$7/($B$10-$B$11),0))</f>
        <v>0</v>
      </c>
      <c r="E41" s="17">
        <f t="shared" si="0"/>
        <v>0</v>
      </c>
      <c r="F41" s="18">
        <f t="shared" si="1"/>
        <v>0</v>
      </c>
      <c r="G41" s="28">
        <f t="shared" si="2"/>
        <v>0</v>
      </c>
      <c r="H41" s="20">
        <f t="shared" si="3"/>
        <v>0</v>
      </c>
      <c r="I41" s="21" t="e">
        <f>IF($C41&gt;0,#REF!*((1+$B$17)^($B$15-$B41)),IF(C41=0,($B$6*$B$18)*((1+$B$17)^($B$15)),0))</f>
        <v>#REF!</v>
      </c>
      <c r="J41" s="29" t="e">
        <f>IF($C41&gt;0,#REF!*((1+$B$17)^($B$15-$B41)),0)</f>
        <v>#REF!</v>
      </c>
      <c r="K41" s="26" t="e">
        <f>IF(C41&gt;0,#REF!-G41,0)</f>
        <v>#REF!</v>
      </c>
      <c r="L41" s="21" t="e">
        <f>IF(#REF!&gt;0,#REF!+(L40*(1+$B$17)),0)</f>
        <v>#REF!</v>
      </c>
      <c r="M41" s="25">
        <f t="shared" si="4"/>
        <v>0</v>
      </c>
      <c r="N41" s="26" t="e">
        <f>IF(#REF!&gt;0,(#REF!-G41)+(N40*(1+$B$17)),0)</f>
        <v>#REF!</v>
      </c>
      <c r="O41" s="2"/>
    </row>
    <row r="42" spans="1:15" s="1" customFormat="1" x14ac:dyDescent="0.25">
      <c r="A42" s="2"/>
      <c r="B42" s="14">
        <v>22</v>
      </c>
      <c r="C42" s="27" t="b">
        <f t="shared" si="5"/>
        <v>0</v>
      </c>
      <c r="D42" s="16">
        <f>IF(C42=($B$11+1),$B$7/($B$10-$B$11),IF(AND($C42&gt;($B$11+1),SUM($D$19:D41)&lt;$B$7),$B$7/($B$10-$B$11),0))</f>
        <v>0</v>
      </c>
      <c r="E42" s="17">
        <f t="shared" si="0"/>
        <v>0</v>
      </c>
      <c r="F42" s="18">
        <f t="shared" si="1"/>
        <v>0</v>
      </c>
      <c r="G42" s="28">
        <f t="shared" si="2"/>
        <v>0</v>
      </c>
      <c r="H42" s="20">
        <f t="shared" si="3"/>
        <v>0</v>
      </c>
      <c r="I42" s="21" t="e">
        <f>IF($C42&gt;0,#REF!*((1+$B$17)^($B$15-$B42)),IF(C42=0,($B$6*$B$18)*((1+$B$17)^($B$15)),0))</f>
        <v>#REF!</v>
      </c>
      <c r="J42" s="29" t="e">
        <f>IF($C42&gt;0,#REF!*((1+$B$17)^($B$15-$B42)),0)</f>
        <v>#REF!</v>
      </c>
      <c r="K42" s="26" t="e">
        <f>IF(C42&gt;0,#REF!-G42,0)</f>
        <v>#REF!</v>
      </c>
      <c r="L42" s="21" t="e">
        <f>IF(#REF!&gt;0,#REF!+(L41*(1+$B$17)),0)</f>
        <v>#REF!</v>
      </c>
      <c r="M42" s="25">
        <f t="shared" si="4"/>
        <v>0</v>
      </c>
      <c r="N42" s="26" t="e">
        <f>IF(#REF!&gt;0,(#REF!-G42)+(N41*(1+$B$17)),0)</f>
        <v>#REF!</v>
      </c>
      <c r="O42" s="2"/>
    </row>
    <row r="43" spans="1:15" s="1" customFormat="1" x14ac:dyDescent="0.25">
      <c r="A43" s="2"/>
      <c r="B43" s="14">
        <v>23</v>
      </c>
      <c r="C43" s="27" t="b">
        <f t="shared" si="5"/>
        <v>0</v>
      </c>
      <c r="D43" s="16">
        <f>IF(C43=($B$11+1),$B$7/($B$10-$B$11),IF(AND($C43&gt;($B$11+1),SUM($D$19:D42)&lt;$B$7),$B$7/($B$10-$B$11),0))</f>
        <v>0</v>
      </c>
      <c r="E43" s="17">
        <f t="shared" si="0"/>
        <v>0</v>
      </c>
      <c r="F43" s="18">
        <f t="shared" si="1"/>
        <v>0</v>
      </c>
      <c r="G43" s="28">
        <f t="shared" si="2"/>
        <v>0</v>
      </c>
      <c r="H43" s="20">
        <f t="shared" si="3"/>
        <v>0</v>
      </c>
      <c r="I43" s="21" t="e">
        <f>IF($C43&gt;0,#REF!*((1+$B$17)^($B$15-$B43)),IF(C43=0,($B$6*$B$18)*((1+$B$17)^($B$15)),0))</f>
        <v>#REF!</v>
      </c>
      <c r="J43" s="29" t="e">
        <f>IF($C43&gt;0,#REF!*((1+$B$17)^($B$15-$B43)),0)</f>
        <v>#REF!</v>
      </c>
      <c r="K43" s="26" t="e">
        <f>IF(C43&gt;0,#REF!-G43,0)</f>
        <v>#REF!</v>
      </c>
      <c r="L43" s="21" t="e">
        <f>IF(#REF!&gt;0,#REF!+(L42*(1+$B$17)),0)</f>
        <v>#REF!</v>
      </c>
      <c r="M43" s="25">
        <f t="shared" si="4"/>
        <v>0</v>
      </c>
      <c r="N43" s="26" t="e">
        <f>IF(#REF!&gt;0,(#REF!-G43)+(N42*(1+$B$17)),0)</f>
        <v>#REF!</v>
      </c>
      <c r="O43" s="2"/>
    </row>
    <row r="44" spans="1:15" s="1" customFormat="1" ht="15.75" thickBot="1" x14ac:dyDescent="0.3">
      <c r="A44" s="2"/>
      <c r="B44" s="14">
        <v>24</v>
      </c>
      <c r="C44" s="30" t="b">
        <f t="shared" si="5"/>
        <v>0</v>
      </c>
      <c r="D44" s="16">
        <f>IF(C44=($B$11+1),$B$7/($B$10-$B$11),IF(AND($C44&gt;($B$11+1),SUM($D$19:D43)&lt;$B$7),$B$7/($B$10-$B$11),0))</f>
        <v>0</v>
      </c>
      <c r="E44" s="31">
        <f t="shared" si="0"/>
        <v>0</v>
      </c>
      <c r="F44" s="32">
        <f t="shared" si="1"/>
        <v>0</v>
      </c>
      <c r="G44" s="33">
        <f t="shared" si="2"/>
        <v>0</v>
      </c>
      <c r="H44" s="34">
        <f t="shared" si="3"/>
        <v>0</v>
      </c>
      <c r="I44" s="35" t="e">
        <f>IF($C44&gt;0,#REF!*((1+$B$17)^($B$15-$B44)),IF(C44=0,($B$6*$B$18)*((1+$B$17)^($B$15)),0))</f>
        <v>#REF!</v>
      </c>
      <c r="J44" s="36" t="e">
        <f>IF($C44&gt;0,#REF!*((1+$B$17)^($B$15-$B44)),0)</f>
        <v>#REF!</v>
      </c>
      <c r="K44" s="37" t="e">
        <f>IF(C44&gt;0,#REF!-G44,0)</f>
        <v>#REF!</v>
      </c>
      <c r="L44" s="35" t="e">
        <f>IF(#REF!&gt;0,#REF!+(L43*(1+$B$17)),0)</f>
        <v>#REF!</v>
      </c>
      <c r="M44" s="38">
        <f t="shared" si="4"/>
        <v>0</v>
      </c>
      <c r="N44" s="37" t="e">
        <f>IF(#REF!&gt;0,(#REF!-G44)+(N43*(1+$B$17)),0)</f>
        <v>#REF!</v>
      </c>
      <c r="O44" s="2"/>
    </row>
    <row r="47" spans="1:15" s="1" customFormat="1" x14ac:dyDescent="0.25">
      <c r="A47" s="39"/>
      <c r="O47" s="2"/>
    </row>
  </sheetData>
  <mergeCells count="18">
    <mergeCell ref="G15:H15"/>
    <mergeCell ref="B16:C16"/>
    <mergeCell ref="F16:F17"/>
    <mergeCell ref="B17:C17"/>
    <mergeCell ref="B18:C18"/>
    <mergeCell ref="B14:C14"/>
    <mergeCell ref="B15:C15"/>
    <mergeCell ref="B8:C8"/>
    <mergeCell ref="A1:C2"/>
    <mergeCell ref="A4:C4"/>
    <mergeCell ref="B5:C5"/>
    <mergeCell ref="B6:C6"/>
    <mergeCell ref="B7:C7"/>
    <mergeCell ref="B9:C9"/>
    <mergeCell ref="B10:C10"/>
    <mergeCell ref="B11:C11"/>
    <mergeCell ref="B12:C12"/>
    <mergeCell ref="B13:C13"/>
  </mergeCells>
  <conditionalFormatting sqref="N20:N44 K20:K44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4" zoomScale="80" zoomScaleNormal="80" workbookViewId="0">
      <selection activeCell="H18" sqref="H18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6" width="14.5703125" style="1" customWidth="1"/>
    <col min="7" max="7" width="15.85546875" style="1" customWidth="1"/>
    <col min="8" max="8" width="22.42578125" style="1" customWidth="1"/>
    <col min="9" max="10" width="20.5703125" style="1" hidden="1" customWidth="1"/>
    <col min="11" max="13" width="18.42578125" style="1" hidden="1" customWidth="1"/>
    <col min="14" max="14" width="23.140625" style="1" hidden="1" customWidth="1"/>
    <col min="15" max="17" width="18.42578125" style="2" customWidth="1"/>
    <col min="18" max="40" width="9.140625" style="2"/>
    <col min="41" max="254" width="9.140625" style="1"/>
    <col min="255" max="255" width="37.28515625" style="1" bestFit="1" customWidth="1"/>
    <col min="256" max="256" width="14.7109375" style="1" bestFit="1" customWidth="1"/>
    <col min="257" max="257" width="15.5703125" style="1" customWidth="1"/>
    <col min="258" max="260" width="14.5703125" style="1" customWidth="1"/>
    <col min="261" max="261" width="15.85546875" style="1" customWidth="1"/>
    <col min="262" max="262" width="17" style="1" customWidth="1"/>
    <col min="263" max="263" width="18.85546875" style="1" customWidth="1"/>
    <col min="264" max="264" width="16" style="1" customWidth="1"/>
    <col min="265" max="266" width="0" style="1" hidden="1" customWidth="1"/>
    <col min="267" max="267" width="18.42578125" style="1" customWidth="1"/>
    <col min="268" max="269" width="0" style="1" hidden="1" customWidth="1"/>
    <col min="270" max="270" width="23.140625" style="1" customWidth="1"/>
    <col min="271" max="273" width="18.42578125" style="1" customWidth="1"/>
    <col min="274" max="510" width="9.140625" style="1"/>
    <col min="511" max="511" width="37.28515625" style="1" bestFit="1" customWidth="1"/>
    <col min="512" max="512" width="14.7109375" style="1" bestFit="1" customWidth="1"/>
    <col min="513" max="513" width="15.5703125" style="1" customWidth="1"/>
    <col min="514" max="516" width="14.5703125" style="1" customWidth="1"/>
    <col min="517" max="517" width="15.85546875" style="1" customWidth="1"/>
    <col min="518" max="518" width="17" style="1" customWidth="1"/>
    <col min="519" max="519" width="18.85546875" style="1" customWidth="1"/>
    <col min="520" max="520" width="16" style="1" customWidth="1"/>
    <col min="521" max="522" width="0" style="1" hidden="1" customWidth="1"/>
    <col min="523" max="523" width="18.42578125" style="1" customWidth="1"/>
    <col min="524" max="525" width="0" style="1" hidden="1" customWidth="1"/>
    <col min="526" max="526" width="23.140625" style="1" customWidth="1"/>
    <col min="527" max="529" width="18.42578125" style="1" customWidth="1"/>
    <col min="530" max="766" width="9.140625" style="1"/>
    <col min="767" max="767" width="37.28515625" style="1" bestFit="1" customWidth="1"/>
    <col min="768" max="768" width="14.7109375" style="1" bestFit="1" customWidth="1"/>
    <col min="769" max="769" width="15.5703125" style="1" customWidth="1"/>
    <col min="770" max="772" width="14.5703125" style="1" customWidth="1"/>
    <col min="773" max="773" width="15.85546875" style="1" customWidth="1"/>
    <col min="774" max="774" width="17" style="1" customWidth="1"/>
    <col min="775" max="775" width="18.85546875" style="1" customWidth="1"/>
    <col min="776" max="776" width="16" style="1" customWidth="1"/>
    <col min="777" max="778" width="0" style="1" hidden="1" customWidth="1"/>
    <col min="779" max="779" width="18.42578125" style="1" customWidth="1"/>
    <col min="780" max="781" width="0" style="1" hidden="1" customWidth="1"/>
    <col min="782" max="782" width="23.140625" style="1" customWidth="1"/>
    <col min="783" max="785" width="18.42578125" style="1" customWidth="1"/>
    <col min="786" max="1022" width="9.140625" style="1"/>
    <col min="1023" max="1023" width="37.28515625" style="1" bestFit="1" customWidth="1"/>
    <col min="1024" max="1024" width="14.7109375" style="1" bestFit="1" customWidth="1"/>
    <col min="1025" max="1025" width="15.5703125" style="1" customWidth="1"/>
    <col min="1026" max="1028" width="14.5703125" style="1" customWidth="1"/>
    <col min="1029" max="1029" width="15.85546875" style="1" customWidth="1"/>
    <col min="1030" max="1030" width="17" style="1" customWidth="1"/>
    <col min="1031" max="1031" width="18.85546875" style="1" customWidth="1"/>
    <col min="1032" max="1032" width="16" style="1" customWidth="1"/>
    <col min="1033" max="1034" width="0" style="1" hidden="1" customWidth="1"/>
    <col min="1035" max="1035" width="18.42578125" style="1" customWidth="1"/>
    <col min="1036" max="1037" width="0" style="1" hidden="1" customWidth="1"/>
    <col min="1038" max="1038" width="23.140625" style="1" customWidth="1"/>
    <col min="1039" max="1041" width="18.42578125" style="1" customWidth="1"/>
    <col min="1042" max="1278" width="9.140625" style="1"/>
    <col min="1279" max="1279" width="37.28515625" style="1" bestFit="1" customWidth="1"/>
    <col min="1280" max="1280" width="14.7109375" style="1" bestFit="1" customWidth="1"/>
    <col min="1281" max="1281" width="15.5703125" style="1" customWidth="1"/>
    <col min="1282" max="1284" width="14.5703125" style="1" customWidth="1"/>
    <col min="1285" max="1285" width="15.85546875" style="1" customWidth="1"/>
    <col min="1286" max="1286" width="17" style="1" customWidth="1"/>
    <col min="1287" max="1287" width="18.85546875" style="1" customWidth="1"/>
    <col min="1288" max="1288" width="16" style="1" customWidth="1"/>
    <col min="1289" max="1290" width="0" style="1" hidden="1" customWidth="1"/>
    <col min="1291" max="1291" width="18.42578125" style="1" customWidth="1"/>
    <col min="1292" max="1293" width="0" style="1" hidden="1" customWidth="1"/>
    <col min="1294" max="1294" width="23.140625" style="1" customWidth="1"/>
    <col min="1295" max="1297" width="18.42578125" style="1" customWidth="1"/>
    <col min="1298" max="1534" width="9.140625" style="1"/>
    <col min="1535" max="1535" width="37.28515625" style="1" bestFit="1" customWidth="1"/>
    <col min="1536" max="1536" width="14.7109375" style="1" bestFit="1" customWidth="1"/>
    <col min="1537" max="1537" width="15.5703125" style="1" customWidth="1"/>
    <col min="1538" max="1540" width="14.5703125" style="1" customWidth="1"/>
    <col min="1541" max="1541" width="15.85546875" style="1" customWidth="1"/>
    <col min="1542" max="1542" width="17" style="1" customWidth="1"/>
    <col min="1543" max="1543" width="18.85546875" style="1" customWidth="1"/>
    <col min="1544" max="1544" width="16" style="1" customWidth="1"/>
    <col min="1545" max="1546" width="0" style="1" hidden="1" customWidth="1"/>
    <col min="1547" max="1547" width="18.42578125" style="1" customWidth="1"/>
    <col min="1548" max="1549" width="0" style="1" hidden="1" customWidth="1"/>
    <col min="1550" max="1550" width="23.140625" style="1" customWidth="1"/>
    <col min="1551" max="1553" width="18.42578125" style="1" customWidth="1"/>
    <col min="1554" max="1790" width="9.140625" style="1"/>
    <col min="1791" max="1791" width="37.28515625" style="1" bestFit="1" customWidth="1"/>
    <col min="1792" max="1792" width="14.7109375" style="1" bestFit="1" customWidth="1"/>
    <col min="1793" max="1793" width="15.5703125" style="1" customWidth="1"/>
    <col min="1794" max="1796" width="14.5703125" style="1" customWidth="1"/>
    <col min="1797" max="1797" width="15.85546875" style="1" customWidth="1"/>
    <col min="1798" max="1798" width="17" style="1" customWidth="1"/>
    <col min="1799" max="1799" width="18.85546875" style="1" customWidth="1"/>
    <col min="1800" max="1800" width="16" style="1" customWidth="1"/>
    <col min="1801" max="1802" width="0" style="1" hidden="1" customWidth="1"/>
    <col min="1803" max="1803" width="18.42578125" style="1" customWidth="1"/>
    <col min="1804" max="1805" width="0" style="1" hidden="1" customWidth="1"/>
    <col min="1806" max="1806" width="23.140625" style="1" customWidth="1"/>
    <col min="1807" max="1809" width="18.42578125" style="1" customWidth="1"/>
    <col min="1810" max="2046" width="9.140625" style="1"/>
    <col min="2047" max="2047" width="37.28515625" style="1" bestFit="1" customWidth="1"/>
    <col min="2048" max="2048" width="14.7109375" style="1" bestFit="1" customWidth="1"/>
    <col min="2049" max="2049" width="15.5703125" style="1" customWidth="1"/>
    <col min="2050" max="2052" width="14.5703125" style="1" customWidth="1"/>
    <col min="2053" max="2053" width="15.85546875" style="1" customWidth="1"/>
    <col min="2054" max="2054" width="17" style="1" customWidth="1"/>
    <col min="2055" max="2055" width="18.85546875" style="1" customWidth="1"/>
    <col min="2056" max="2056" width="16" style="1" customWidth="1"/>
    <col min="2057" max="2058" width="0" style="1" hidden="1" customWidth="1"/>
    <col min="2059" max="2059" width="18.42578125" style="1" customWidth="1"/>
    <col min="2060" max="2061" width="0" style="1" hidden="1" customWidth="1"/>
    <col min="2062" max="2062" width="23.140625" style="1" customWidth="1"/>
    <col min="2063" max="2065" width="18.42578125" style="1" customWidth="1"/>
    <col min="2066" max="2302" width="9.140625" style="1"/>
    <col min="2303" max="2303" width="37.28515625" style="1" bestFit="1" customWidth="1"/>
    <col min="2304" max="2304" width="14.7109375" style="1" bestFit="1" customWidth="1"/>
    <col min="2305" max="2305" width="15.5703125" style="1" customWidth="1"/>
    <col min="2306" max="2308" width="14.5703125" style="1" customWidth="1"/>
    <col min="2309" max="2309" width="15.85546875" style="1" customWidth="1"/>
    <col min="2310" max="2310" width="17" style="1" customWidth="1"/>
    <col min="2311" max="2311" width="18.85546875" style="1" customWidth="1"/>
    <col min="2312" max="2312" width="16" style="1" customWidth="1"/>
    <col min="2313" max="2314" width="0" style="1" hidden="1" customWidth="1"/>
    <col min="2315" max="2315" width="18.42578125" style="1" customWidth="1"/>
    <col min="2316" max="2317" width="0" style="1" hidden="1" customWidth="1"/>
    <col min="2318" max="2318" width="23.140625" style="1" customWidth="1"/>
    <col min="2319" max="2321" width="18.42578125" style="1" customWidth="1"/>
    <col min="2322" max="2558" width="9.140625" style="1"/>
    <col min="2559" max="2559" width="37.28515625" style="1" bestFit="1" customWidth="1"/>
    <col min="2560" max="2560" width="14.7109375" style="1" bestFit="1" customWidth="1"/>
    <col min="2561" max="2561" width="15.5703125" style="1" customWidth="1"/>
    <col min="2562" max="2564" width="14.5703125" style="1" customWidth="1"/>
    <col min="2565" max="2565" width="15.85546875" style="1" customWidth="1"/>
    <col min="2566" max="2566" width="17" style="1" customWidth="1"/>
    <col min="2567" max="2567" width="18.85546875" style="1" customWidth="1"/>
    <col min="2568" max="2568" width="16" style="1" customWidth="1"/>
    <col min="2569" max="2570" width="0" style="1" hidden="1" customWidth="1"/>
    <col min="2571" max="2571" width="18.42578125" style="1" customWidth="1"/>
    <col min="2572" max="2573" width="0" style="1" hidden="1" customWidth="1"/>
    <col min="2574" max="2574" width="23.140625" style="1" customWidth="1"/>
    <col min="2575" max="2577" width="18.42578125" style="1" customWidth="1"/>
    <col min="2578" max="2814" width="9.140625" style="1"/>
    <col min="2815" max="2815" width="37.28515625" style="1" bestFit="1" customWidth="1"/>
    <col min="2816" max="2816" width="14.7109375" style="1" bestFit="1" customWidth="1"/>
    <col min="2817" max="2817" width="15.5703125" style="1" customWidth="1"/>
    <col min="2818" max="2820" width="14.5703125" style="1" customWidth="1"/>
    <col min="2821" max="2821" width="15.85546875" style="1" customWidth="1"/>
    <col min="2822" max="2822" width="17" style="1" customWidth="1"/>
    <col min="2823" max="2823" width="18.85546875" style="1" customWidth="1"/>
    <col min="2824" max="2824" width="16" style="1" customWidth="1"/>
    <col min="2825" max="2826" width="0" style="1" hidden="1" customWidth="1"/>
    <col min="2827" max="2827" width="18.42578125" style="1" customWidth="1"/>
    <col min="2828" max="2829" width="0" style="1" hidden="1" customWidth="1"/>
    <col min="2830" max="2830" width="23.140625" style="1" customWidth="1"/>
    <col min="2831" max="2833" width="18.42578125" style="1" customWidth="1"/>
    <col min="2834" max="3070" width="9.140625" style="1"/>
    <col min="3071" max="3071" width="37.28515625" style="1" bestFit="1" customWidth="1"/>
    <col min="3072" max="3072" width="14.7109375" style="1" bestFit="1" customWidth="1"/>
    <col min="3073" max="3073" width="15.5703125" style="1" customWidth="1"/>
    <col min="3074" max="3076" width="14.5703125" style="1" customWidth="1"/>
    <col min="3077" max="3077" width="15.85546875" style="1" customWidth="1"/>
    <col min="3078" max="3078" width="17" style="1" customWidth="1"/>
    <col min="3079" max="3079" width="18.85546875" style="1" customWidth="1"/>
    <col min="3080" max="3080" width="16" style="1" customWidth="1"/>
    <col min="3081" max="3082" width="0" style="1" hidden="1" customWidth="1"/>
    <col min="3083" max="3083" width="18.42578125" style="1" customWidth="1"/>
    <col min="3084" max="3085" width="0" style="1" hidden="1" customWidth="1"/>
    <col min="3086" max="3086" width="23.140625" style="1" customWidth="1"/>
    <col min="3087" max="3089" width="18.42578125" style="1" customWidth="1"/>
    <col min="3090" max="3326" width="9.140625" style="1"/>
    <col min="3327" max="3327" width="37.28515625" style="1" bestFit="1" customWidth="1"/>
    <col min="3328" max="3328" width="14.7109375" style="1" bestFit="1" customWidth="1"/>
    <col min="3329" max="3329" width="15.5703125" style="1" customWidth="1"/>
    <col min="3330" max="3332" width="14.5703125" style="1" customWidth="1"/>
    <col min="3333" max="3333" width="15.85546875" style="1" customWidth="1"/>
    <col min="3334" max="3334" width="17" style="1" customWidth="1"/>
    <col min="3335" max="3335" width="18.85546875" style="1" customWidth="1"/>
    <col min="3336" max="3336" width="16" style="1" customWidth="1"/>
    <col min="3337" max="3338" width="0" style="1" hidden="1" customWidth="1"/>
    <col min="3339" max="3339" width="18.42578125" style="1" customWidth="1"/>
    <col min="3340" max="3341" width="0" style="1" hidden="1" customWidth="1"/>
    <col min="3342" max="3342" width="23.140625" style="1" customWidth="1"/>
    <col min="3343" max="3345" width="18.42578125" style="1" customWidth="1"/>
    <col min="3346" max="3582" width="9.140625" style="1"/>
    <col min="3583" max="3583" width="37.28515625" style="1" bestFit="1" customWidth="1"/>
    <col min="3584" max="3584" width="14.7109375" style="1" bestFit="1" customWidth="1"/>
    <col min="3585" max="3585" width="15.5703125" style="1" customWidth="1"/>
    <col min="3586" max="3588" width="14.5703125" style="1" customWidth="1"/>
    <col min="3589" max="3589" width="15.85546875" style="1" customWidth="1"/>
    <col min="3590" max="3590" width="17" style="1" customWidth="1"/>
    <col min="3591" max="3591" width="18.85546875" style="1" customWidth="1"/>
    <col min="3592" max="3592" width="16" style="1" customWidth="1"/>
    <col min="3593" max="3594" width="0" style="1" hidden="1" customWidth="1"/>
    <col min="3595" max="3595" width="18.42578125" style="1" customWidth="1"/>
    <col min="3596" max="3597" width="0" style="1" hidden="1" customWidth="1"/>
    <col min="3598" max="3598" width="23.140625" style="1" customWidth="1"/>
    <col min="3599" max="3601" width="18.42578125" style="1" customWidth="1"/>
    <col min="3602" max="3838" width="9.140625" style="1"/>
    <col min="3839" max="3839" width="37.28515625" style="1" bestFit="1" customWidth="1"/>
    <col min="3840" max="3840" width="14.7109375" style="1" bestFit="1" customWidth="1"/>
    <col min="3841" max="3841" width="15.5703125" style="1" customWidth="1"/>
    <col min="3842" max="3844" width="14.5703125" style="1" customWidth="1"/>
    <col min="3845" max="3845" width="15.85546875" style="1" customWidth="1"/>
    <col min="3846" max="3846" width="17" style="1" customWidth="1"/>
    <col min="3847" max="3847" width="18.85546875" style="1" customWidth="1"/>
    <col min="3848" max="3848" width="16" style="1" customWidth="1"/>
    <col min="3849" max="3850" width="0" style="1" hidden="1" customWidth="1"/>
    <col min="3851" max="3851" width="18.42578125" style="1" customWidth="1"/>
    <col min="3852" max="3853" width="0" style="1" hidden="1" customWidth="1"/>
    <col min="3854" max="3854" width="23.140625" style="1" customWidth="1"/>
    <col min="3855" max="3857" width="18.42578125" style="1" customWidth="1"/>
    <col min="3858" max="4094" width="9.140625" style="1"/>
    <col min="4095" max="4095" width="37.28515625" style="1" bestFit="1" customWidth="1"/>
    <col min="4096" max="4096" width="14.7109375" style="1" bestFit="1" customWidth="1"/>
    <col min="4097" max="4097" width="15.5703125" style="1" customWidth="1"/>
    <col min="4098" max="4100" width="14.5703125" style="1" customWidth="1"/>
    <col min="4101" max="4101" width="15.85546875" style="1" customWidth="1"/>
    <col min="4102" max="4102" width="17" style="1" customWidth="1"/>
    <col min="4103" max="4103" width="18.85546875" style="1" customWidth="1"/>
    <col min="4104" max="4104" width="16" style="1" customWidth="1"/>
    <col min="4105" max="4106" width="0" style="1" hidden="1" customWidth="1"/>
    <col min="4107" max="4107" width="18.42578125" style="1" customWidth="1"/>
    <col min="4108" max="4109" width="0" style="1" hidden="1" customWidth="1"/>
    <col min="4110" max="4110" width="23.140625" style="1" customWidth="1"/>
    <col min="4111" max="4113" width="18.42578125" style="1" customWidth="1"/>
    <col min="4114" max="4350" width="9.140625" style="1"/>
    <col min="4351" max="4351" width="37.28515625" style="1" bestFit="1" customWidth="1"/>
    <col min="4352" max="4352" width="14.7109375" style="1" bestFit="1" customWidth="1"/>
    <col min="4353" max="4353" width="15.5703125" style="1" customWidth="1"/>
    <col min="4354" max="4356" width="14.5703125" style="1" customWidth="1"/>
    <col min="4357" max="4357" width="15.85546875" style="1" customWidth="1"/>
    <col min="4358" max="4358" width="17" style="1" customWidth="1"/>
    <col min="4359" max="4359" width="18.85546875" style="1" customWidth="1"/>
    <col min="4360" max="4360" width="16" style="1" customWidth="1"/>
    <col min="4361" max="4362" width="0" style="1" hidden="1" customWidth="1"/>
    <col min="4363" max="4363" width="18.42578125" style="1" customWidth="1"/>
    <col min="4364" max="4365" width="0" style="1" hidden="1" customWidth="1"/>
    <col min="4366" max="4366" width="23.140625" style="1" customWidth="1"/>
    <col min="4367" max="4369" width="18.42578125" style="1" customWidth="1"/>
    <col min="4370" max="4606" width="9.140625" style="1"/>
    <col min="4607" max="4607" width="37.28515625" style="1" bestFit="1" customWidth="1"/>
    <col min="4608" max="4608" width="14.7109375" style="1" bestFit="1" customWidth="1"/>
    <col min="4609" max="4609" width="15.5703125" style="1" customWidth="1"/>
    <col min="4610" max="4612" width="14.5703125" style="1" customWidth="1"/>
    <col min="4613" max="4613" width="15.85546875" style="1" customWidth="1"/>
    <col min="4614" max="4614" width="17" style="1" customWidth="1"/>
    <col min="4615" max="4615" width="18.85546875" style="1" customWidth="1"/>
    <col min="4616" max="4616" width="16" style="1" customWidth="1"/>
    <col min="4617" max="4618" width="0" style="1" hidden="1" customWidth="1"/>
    <col min="4619" max="4619" width="18.42578125" style="1" customWidth="1"/>
    <col min="4620" max="4621" width="0" style="1" hidden="1" customWidth="1"/>
    <col min="4622" max="4622" width="23.140625" style="1" customWidth="1"/>
    <col min="4623" max="4625" width="18.42578125" style="1" customWidth="1"/>
    <col min="4626" max="4862" width="9.140625" style="1"/>
    <col min="4863" max="4863" width="37.28515625" style="1" bestFit="1" customWidth="1"/>
    <col min="4864" max="4864" width="14.7109375" style="1" bestFit="1" customWidth="1"/>
    <col min="4865" max="4865" width="15.5703125" style="1" customWidth="1"/>
    <col min="4866" max="4868" width="14.5703125" style="1" customWidth="1"/>
    <col min="4869" max="4869" width="15.85546875" style="1" customWidth="1"/>
    <col min="4870" max="4870" width="17" style="1" customWidth="1"/>
    <col min="4871" max="4871" width="18.85546875" style="1" customWidth="1"/>
    <col min="4872" max="4872" width="16" style="1" customWidth="1"/>
    <col min="4873" max="4874" width="0" style="1" hidden="1" customWidth="1"/>
    <col min="4875" max="4875" width="18.42578125" style="1" customWidth="1"/>
    <col min="4876" max="4877" width="0" style="1" hidden="1" customWidth="1"/>
    <col min="4878" max="4878" width="23.140625" style="1" customWidth="1"/>
    <col min="4879" max="4881" width="18.42578125" style="1" customWidth="1"/>
    <col min="4882" max="5118" width="9.140625" style="1"/>
    <col min="5119" max="5119" width="37.28515625" style="1" bestFit="1" customWidth="1"/>
    <col min="5120" max="5120" width="14.7109375" style="1" bestFit="1" customWidth="1"/>
    <col min="5121" max="5121" width="15.5703125" style="1" customWidth="1"/>
    <col min="5122" max="5124" width="14.5703125" style="1" customWidth="1"/>
    <col min="5125" max="5125" width="15.85546875" style="1" customWidth="1"/>
    <col min="5126" max="5126" width="17" style="1" customWidth="1"/>
    <col min="5127" max="5127" width="18.85546875" style="1" customWidth="1"/>
    <col min="5128" max="5128" width="16" style="1" customWidth="1"/>
    <col min="5129" max="5130" width="0" style="1" hidden="1" customWidth="1"/>
    <col min="5131" max="5131" width="18.42578125" style="1" customWidth="1"/>
    <col min="5132" max="5133" width="0" style="1" hidden="1" customWidth="1"/>
    <col min="5134" max="5134" width="23.140625" style="1" customWidth="1"/>
    <col min="5135" max="5137" width="18.42578125" style="1" customWidth="1"/>
    <col min="5138" max="5374" width="9.140625" style="1"/>
    <col min="5375" max="5375" width="37.28515625" style="1" bestFit="1" customWidth="1"/>
    <col min="5376" max="5376" width="14.7109375" style="1" bestFit="1" customWidth="1"/>
    <col min="5377" max="5377" width="15.5703125" style="1" customWidth="1"/>
    <col min="5378" max="5380" width="14.5703125" style="1" customWidth="1"/>
    <col min="5381" max="5381" width="15.85546875" style="1" customWidth="1"/>
    <col min="5382" max="5382" width="17" style="1" customWidth="1"/>
    <col min="5383" max="5383" width="18.85546875" style="1" customWidth="1"/>
    <col min="5384" max="5384" width="16" style="1" customWidth="1"/>
    <col min="5385" max="5386" width="0" style="1" hidden="1" customWidth="1"/>
    <col min="5387" max="5387" width="18.42578125" style="1" customWidth="1"/>
    <col min="5388" max="5389" width="0" style="1" hidden="1" customWidth="1"/>
    <col min="5390" max="5390" width="23.140625" style="1" customWidth="1"/>
    <col min="5391" max="5393" width="18.42578125" style="1" customWidth="1"/>
    <col min="5394" max="5630" width="9.140625" style="1"/>
    <col min="5631" max="5631" width="37.28515625" style="1" bestFit="1" customWidth="1"/>
    <col min="5632" max="5632" width="14.7109375" style="1" bestFit="1" customWidth="1"/>
    <col min="5633" max="5633" width="15.5703125" style="1" customWidth="1"/>
    <col min="5634" max="5636" width="14.5703125" style="1" customWidth="1"/>
    <col min="5637" max="5637" width="15.85546875" style="1" customWidth="1"/>
    <col min="5638" max="5638" width="17" style="1" customWidth="1"/>
    <col min="5639" max="5639" width="18.85546875" style="1" customWidth="1"/>
    <col min="5640" max="5640" width="16" style="1" customWidth="1"/>
    <col min="5641" max="5642" width="0" style="1" hidden="1" customWidth="1"/>
    <col min="5643" max="5643" width="18.42578125" style="1" customWidth="1"/>
    <col min="5644" max="5645" width="0" style="1" hidden="1" customWidth="1"/>
    <col min="5646" max="5646" width="23.140625" style="1" customWidth="1"/>
    <col min="5647" max="5649" width="18.42578125" style="1" customWidth="1"/>
    <col min="5650" max="5886" width="9.140625" style="1"/>
    <col min="5887" max="5887" width="37.28515625" style="1" bestFit="1" customWidth="1"/>
    <col min="5888" max="5888" width="14.7109375" style="1" bestFit="1" customWidth="1"/>
    <col min="5889" max="5889" width="15.5703125" style="1" customWidth="1"/>
    <col min="5890" max="5892" width="14.5703125" style="1" customWidth="1"/>
    <col min="5893" max="5893" width="15.85546875" style="1" customWidth="1"/>
    <col min="5894" max="5894" width="17" style="1" customWidth="1"/>
    <col min="5895" max="5895" width="18.85546875" style="1" customWidth="1"/>
    <col min="5896" max="5896" width="16" style="1" customWidth="1"/>
    <col min="5897" max="5898" width="0" style="1" hidden="1" customWidth="1"/>
    <col min="5899" max="5899" width="18.42578125" style="1" customWidth="1"/>
    <col min="5900" max="5901" width="0" style="1" hidden="1" customWidth="1"/>
    <col min="5902" max="5902" width="23.140625" style="1" customWidth="1"/>
    <col min="5903" max="5905" width="18.42578125" style="1" customWidth="1"/>
    <col min="5906" max="6142" width="9.140625" style="1"/>
    <col min="6143" max="6143" width="37.28515625" style="1" bestFit="1" customWidth="1"/>
    <col min="6144" max="6144" width="14.7109375" style="1" bestFit="1" customWidth="1"/>
    <col min="6145" max="6145" width="15.5703125" style="1" customWidth="1"/>
    <col min="6146" max="6148" width="14.5703125" style="1" customWidth="1"/>
    <col min="6149" max="6149" width="15.85546875" style="1" customWidth="1"/>
    <col min="6150" max="6150" width="17" style="1" customWidth="1"/>
    <col min="6151" max="6151" width="18.85546875" style="1" customWidth="1"/>
    <col min="6152" max="6152" width="16" style="1" customWidth="1"/>
    <col min="6153" max="6154" width="0" style="1" hidden="1" customWidth="1"/>
    <col min="6155" max="6155" width="18.42578125" style="1" customWidth="1"/>
    <col min="6156" max="6157" width="0" style="1" hidden="1" customWidth="1"/>
    <col min="6158" max="6158" width="23.140625" style="1" customWidth="1"/>
    <col min="6159" max="6161" width="18.42578125" style="1" customWidth="1"/>
    <col min="6162" max="6398" width="9.140625" style="1"/>
    <col min="6399" max="6399" width="37.28515625" style="1" bestFit="1" customWidth="1"/>
    <col min="6400" max="6400" width="14.7109375" style="1" bestFit="1" customWidth="1"/>
    <col min="6401" max="6401" width="15.5703125" style="1" customWidth="1"/>
    <col min="6402" max="6404" width="14.5703125" style="1" customWidth="1"/>
    <col min="6405" max="6405" width="15.85546875" style="1" customWidth="1"/>
    <col min="6406" max="6406" width="17" style="1" customWidth="1"/>
    <col min="6407" max="6407" width="18.85546875" style="1" customWidth="1"/>
    <col min="6408" max="6408" width="16" style="1" customWidth="1"/>
    <col min="6409" max="6410" width="0" style="1" hidden="1" customWidth="1"/>
    <col min="6411" max="6411" width="18.42578125" style="1" customWidth="1"/>
    <col min="6412" max="6413" width="0" style="1" hidden="1" customWidth="1"/>
    <col min="6414" max="6414" width="23.140625" style="1" customWidth="1"/>
    <col min="6415" max="6417" width="18.42578125" style="1" customWidth="1"/>
    <col min="6418" max="6654" width="9.140625" style="1"/>
    <col min="6655" max="6655" width="37.28515625" style="1" bestFit="1" customWidth="1"/>
    <col min="6656" max="6656" width="14.7109375" style="1" bestFit="1" customWidth="1"/>
    <col min="6657" max="6657" width="15.5703125" style="1" customWidth="1"/>
    <col min="6658" max="6660" width="14.5703125" style="1" customWidth="1"/>
    <col min="6661" max="6661" width="15.85546875" style="1" customWidth="1"/>
    <col min="6662" max="6662" width="17" style="1" customWidth="1"/>
    <col min="6663" max="6663" width="18.85546875" style="1" customWidth="1"/>
    <col min="6664" max="6664" width="16" style="1" customWidth="1"/>
    <col min="6665" max="6666" width="0" style="1" hidden="1" customWidth="1"/>
    <col min="6667" max="6667" width="18.42578125" style="1" customWidth="1"/>
    <col min="6668" max="6669" width="0" style="1" hidden="1" customWidth="1"/>
    <col min="6670" max="6670" width="23.140625" style="1" customWidth="1"/>
    <col min="6671" max="6673" width="18.42578125" style="1" customWidth="1"/>
    <col min="6674" max="6910" width="9.140625" style="1"/>
    <col min="6911" max="6911" width="37.28515625" style="1" bestFit="1" customWidth="1"/>
    <col min="6912" max="6912" width="14.7109375" style="1" bestFit="1" customWidth="1"/>
    <col min="6913" max="6913" width="15.5703125" style="1" customWidth="1"/>
    <col min="6914" max="6916" width="14.5703125" style="1" customWidth="1"/>
    <col min="6917" max="6917" width="15.85546875" style="1" customWidth="1"/>
    <col min="6918" max="6918" width="17" style="1" customWidth="1"/>
    <col min="6919" max="6919" width="18.85546875" style="1" customWidth="1"/>
    <col min="6920" max="6920" width="16" style="1" customWidth="1"/>
    <col min="6921" max="6922" width="0" style="1" hidden="1" customWidth="1"/>
    <col min="6923" max="6923" width="18.42578125" style="1" customWidth="1"/>
    <col min="6924" max="6925" width="0" style="1" hidden="1" customWidth="1"/>
    <col min="6926" max="6926" width="23.140625" style="1" customWidth="1"/>
    <col min="6927" max="6929" width="18.42578125" style="1" customWidth="1"/>
    <col min="6930" max="7166" width="9.140625" style="1"/>
    <col min="7167" max="7167" width="37.28515625" style="1" bestFit="1" customWidth="1"/>
    <col min="7168" max="7168" width="14.7109375" style="1" bestFit="1" customWidth="1"/>
    <col min="7169" max="7169" width="15.5703125" style="1" customWidth="1"/>
    <col min="7170" max="7172" width="14.5703125" style="1" customWidth="1"/>
    <col min="7173" max="7173" width="15.85546875" style="1" customWidth="1"/>
    <col min="7174" max="7174" width="17" style="1" customWidth="1"/>
    <col min="7175" max="7175" width="18.85546875" style="1" customWidth="1"/>
    <col min="7176" max="7176" width="16" style="1" customWidth="1"/>
    <col min="7177" max="7178" width="0" style="1" hidden="1" customWidth="1"/>
    <col min="7179" max="7179" width="18.42578125" style="1" customWidth="1"/>
    <col min="7180" max="7181" width="0" style="1" hidden="1" customWidth="1"/>
    <col min="7182" max="7182" width="23.140625" style="1" customWidth="1"/>
    <col min="7183" max="7185" width="18.42578125" style="1" customWidth="1"/>
    <col min="7186" max="7422" width="9.140625" style="1"/>
    <col min="7423" max="7423" width="37.28515625" style="1" bestFit="1" customWidth="1"/>
    <col min="7424" max="7424" width="14.7109375" style="1" bestFit="1" customWidth="1"/>
    <col min="7425" max="7425" width="15.5703125" style="1" customWidth="1"/>
    <col min="7426" max="7428" width="14.5703125" style="1" customWidth="1"/>
    <col min="7429" max="7429" width="15.85546875" style="1" customWidth="1"/>
    <col min="7430" max="7430" width="17" style="1" customWidth="1"/>
    <col min="7431" max="7431" width="18.85546875" style="1" customWidth="1"/>
    <col min="7432" max="7432" width="16" style="1" customWidth="1"/>
    <col min="7433" max="7434" width="0" style="1" hidden="1" customWidth="1"/>
    <col min="7435" max="7435" width="18.42578125" style="1" customWidth="1"/>
    <col min="7436" max="7437" width="0" style="1" hidden="1" customWidth="1"/>
    <col min="7438" max="7438" width="23.140625" style="1" customWidth="1"/>
    <col min="7439" max="7441" width="18.42578125" style="1" customWidth="1"/>
    <col min="7442" max="7678" width="9.140625" style="1"/>
    <col min="7679" max="7679" width="37.28515625" style="1" bestFit="1" customWidth="1"/>
    <col min="7680" max="7680" width="14.7109375" style="1" bestFit="1" customWidth="1"/>
    <col min="7681" max="7681" width="15.5703125" style="1" customWidth="1"/>
    <col min="7682" max="7684" width="14.5703125" style="1" customWidth="1"/>
    <col min="7685" max="7685" width="15.85546875" style="1" customWidth="1"/>
    <col min="7686" max="7686" width="17" style="1" customWidth="1"/>
    <col min="7687" max="7687" width="18.85546875" style="1" customWidth="1"/>
    <col min="7688" max="7688" width="16" style="1" customWidth="1"/>
    <col min="7689" max="7690" width="0" style="1" hidden="1" customWidth="1"/>
    <col min="7691" max="7691" width="18.42578125" style="1" customWidth="1"/>
    <col min="7692" max="7693" width="0" style="1" hidden="1" customWidth="1"/>
    <col min="7694" max="7694" width="23.140625" style="1" customWidth="1"/>
    <col min="7695" max="7697" width="18.42578125" style="1" customWidth="1"/>
    <col min="7698" max="7934" width="9.140625" style="1"/>
    <col min="7935" max="7935" width="37.28515625" style="1" bestFit="1" customWidth="1"/>
    <col min="7936" max="7936" width="14.7109375" style="1" bestFit="1" customWidth="1"/>
    <col min="7937" max="7937" width="15.5703125" style="1" customWidth="1"/>
    <col min="7938" max="7940" width="14.5703125" style="1" customWidth="1"/>
    <col min="7941" max="7941" width="15.85546875" style="1" customWidth="1"/>
    <col min="7942" max="7942" width="17" style="1" customWidth="1"/>
    <col min="7943" max="7943" width="18.85546875" style="1" customWidth="1"/>
    <col min="7944" max="7944" width="16" style="1" customWidth="1"/>
    <col min="7945" max="7946" width="0" style="1" hidden="1" customWidth="1"/>
    <col min="7947" max="7947" width="18.42578125" style="1" customWidth="1"/>
    <col min="7948" max="7949" width="0" style="1" hidden="1" customWidth="1"/>
    <col min="7950" max="7950" width="23.140625" style="1" customWidth="1"/>
    <col min="7951" max="7953" width="18.42578125" style="1" customWidth="1"/>
    <col min="7954" max="8190" width="9.140625" style="1"/>
    <col min="8191" max="8191" width="37.28515625" style="1" bestFit="1" customWidth="1"/>
    <col min="8192" max="8192" width="14.7109375" style="1" bestFit="1" customWidth="1"/>
    <col min="8193" max="8193" width="15.5703125" style="1" customWidth="1"/>
    <col min="8194" max="8196" width="14.5703125" style="1" customWidth="1"/>
    <col min="8197" max="8197" width="15.85546875" style="1" customWidth="1"/>
    <col min="8198" max="8198" width="17" style="1" customWidth="1"/>
    <col min="8199" max="8199" width="18.85546875" style="1" customWidth="1"/>
    <col min="8200" max="8200" width="16" style="1" customWidth="1"/>
    <col min="8201" max="8202" width="0" style="1" hidden="1" customWidth="1"/>
    <col min="8203" max="8203" width="18.42578125" style="1" customWidth="1"/>
    <col min="8204" max="8205" width="0" style="1" hidden="1" customWidth="1"/>
    <col min="8206" max="8206" width="23.140625" style="1" customWidth="1"/>
    <col min="8207" max="8209" width="18.42578125" style="1" customWidth="1"/>
    <col min="8210" max="8446" width="9.140625" style="1"/>
    <col min="8447" max="8447" width="37.28515625" style="1" bestFit="1" customWidth="1"/>
    <col min="8448" max="8448" width="14.7109375" style="1" bestFit="1" customWidth="1"/>
    <col min="8449" max="8449" width="15.5703125" style="1" customWidth="1"/>
    <col min="8450" max="8452" width="14.5703125" style="1" customWidth="1"/>
    <col min="8453" max="8453" width="15.85546875" style="1" customWidth="1"/>
    <col min="8454" max="8454" width="17" style="1" customWidth="1"/>
    <col min="8455" max="8455" width="18.85546875" style="1" customWidth="1"/>
    <col min="8456" max="8456" width="16" style="1" customWidth="1"/>
    <col min="8457" max="8458" width="0" style="1" hidden="1" customWidth="1"/>
    <col min="8459" max="8459" width="18.42578125" style="1" customWidth="1"/>
    <col min="8460" max="8461" width="0" style="1" hidden="1" customWidth="1"/>
    <col min="8462" max="8462" width="23.140625" style="1" customWidth="1"/>
    <col min="8463" max="8465" width="18.42578125" style="1" customWidth="1"/>
    <col min="8466" max="8702" width="9.140625" style="1"/>
    <col min="8703" max="8703" width="37.28515625" style="1" bestFit="1" customWidth="1"/>
    <col min="8704" max="8704" width="14.7109375" style="1" bestFit="1" customWidth="1"/>
    <col min="8705" max="8705" width="15.5703125" style="1" customWidth="1"/>
    <col min="8706" max="8708" width="14.5703125" style="1" customWidth="1"/>
    <col min="8709" max="8709" width="15.85546875" style="1" customWidth="1"/>
    <col min="8710" max="8710" width="17" style="1" customWidth="1"/>
    <col min="8711" max="8711" width="18.85546875" style="1" customWidth="1"/>
    <col min="8712" max="8712" width="16" style="1" customWidth="1"/>
    <col min="8713" max="8714" width="0" style="1" hidden="1" customWidth="1"/>
    <col min="8715" max="8715" width="18.42578125" style="1" customWidth="1"/>
    <col min="8716" max="8717" width="0" style="1" hidden="1" customWidth="1"/>
    <col min="8718" max="8718" width="23.140625" style="1" customWidth="1"/>
    <col min="8719" max="8721" width="18.42578125" style="1" customWidth="1"/>
    <col min="8722" max="8958" width="9.140625" style="1"/>
    <col min="8959" max="8959" width="37.28515625" style="1" bestFit="1" customWidth="1"/>
    <col min="8960" max="8960" width="14.7109375" style="1" bestFit="1" customWidth="1"/>
    <col min="8961" max="8961" width="15.5703125" style="1" customWidth="1"/>
    <col min="8962" max="8964" width="14.5703125" style="1" customWidth="1"/>
    <col min="8965" max="8965" width="15.85546875" style="1" customWidth="1"/>
    <col min="8966" max="8966" width="17" style="1" customWidth="1"/>
    <col min="8967" max="8967" width="18.85546875" style="1" customWidth="1"/>
    <col min="8968" max="8968" width="16" style="1" customWidth="1"/>
    <col min="8969" max="8970" width="0" style="1" hidden="1" customWidth="1"/>
    <col min="8971" max="8971" width="18.42578125" style="1" customWidth="1"/>
    <col min="8972" max="8973" width="0" style="1" hidden="1" customWidth="1"/>
    <col min="8974" max="8974" width="23.140625" style="1" customWidth="1"/>
    <col min="8975" max="8977" width="18.42578125" style="1" customWidth="1"/>
    <col min="8978" max="9214" width="9.140625" style="1"/>
    <col min="9215" max="9215" width="37.28515625" style="1" bestFit="1" customWidth="1"/>
    <col min="9216" max="9216" width="14.7109375" style="1" bestFit="1" customWidth="1"/>
    <col min="9217" max="9217" width="15.5703125" style="1" customWidth="1"/>
    <col min="9218" max="9220" width="14.5703125" style="1" customWidth="1"/>
    <col min="9221" max="9221" width="15.85546875" style="1" customWidth="1"/>
    <col min="9222" max="9222" width="17" style="1" customWidth="1"/>
    <col min="9223" max="9223" width="18.85546875" style="1" customWidth="1"/>
    <col min="9224" max="9224" width="16" style="1" customWidth="1"/>
    <col min="9225" max="9226" width="0" style="1" hidden="1" customWidth="1"/>
    <col min="9227" max="9227" width="18.42578125" style="1" customWidth="1"/>
    <col min="9228" max="9229" width="0" style="1" hidden="1" customWidth="1"/>
    <col min="9230" max="9230" width="23.140625" style="1" customWidth="1"/>
    <col min="9231" max="9233" width="18.42578125" style="1" customWidth="1"/>
    <col min="9234" max="9470" width="9.140625" style="1"/>
    <col min="9471" max="9471" width="37.28515625" style="1" bestFit="1" customWidth="1"/>
    <col min="9472" max="9472" width="14.7109375" style="1" bestFit="1" customWidth="1"/>
    <col min="9473" max="9473" width="15.5703125" style="1" customWidth="1"/>
    <col min="9474" max="9476" width="14.5703125" style="1" customWidth="1"/>
    <col min="9477" max="9477" width="15.85546875" style="1" customWidth="1"/>
    <col min="9478" max="9478" width="17" style="1" customWidth="1"/>
    <col min="9479" max="9479" width="18.85546875" style="1" customWidth="1"/>
    <col min="9480" max="9480" width="16" style="1" customWidth="1"/>
    <col min="9481" max="9482" width="0" style="1" hidden="1" customWidth="1"/>
    <col min="9483" max="9483" width="18.42578125" style="1" customWidth="1"/>
    <col min="9484" max="9485" width="0" style="1" hidden="1" customWidth="1"/>
    <col min="9486" max="9486" width="23.140625" style="1" customWidth="1"/>
    <col min="9487" max="9489" width="18.42578125" style="1" customWidth="1"/>
    <col min="9490" max="9726" width="9.140625" style="1"/>
    <col min="9727" max="9727" width="37.28515625" style="1" bestFit="1" customWidth="1"/>
    <col min="9728" max="9728" width="14.7109375" style="1" bestFit="1" customWidth="1"/>
    <col min="9729" max="9729" width="15.5703125" style="1" customWidth="1"/>
    <col min="9730" max="9732" width="14.5703125" style="1" customWidth="1"/>
    <col min="9733" max="9733" width="15.85546875" style="1" customWidth="1"/>
    <col min="9734" max="9734" width="17" style="1" customWidth="1"/>
    <col min="9735" max="9735" width="18.85546875" style="1" customWidth="1"/>
    <col min="9736" max="9736" width="16" style="1" customWidth="1"/>
    <col min="9737" max="9738" width="0" style="1" hidden="1" customWidth="1"/>
    <col min="9739" max="9739" width="18.42578125" style="1" customWidth="1"/>
    <col min="9740" max="9741" width="0" style="1" hidden="1" customWidth="1"/>
    <col min="9742" max="9742" width="23.140625" style="1" customWidth="1"/>
    <col min="9743" max="9745" width="18.42578125" style="1" customWidth="1"/>
    <col min="9746" max="9982" width="9.140625" style="1"/>
    <col min="9983" max="9983" width="37.28515625" style="1" bestFit="1" customWidth="1"/>
    <col min="9984" max="9984" width="14.7109375" style="1" bestFit="1" customWidth="1"/>
    <col min="9985" max="9985" width="15.5703125" style="1" customWidth="1"/>
    <col min="9986" max="9988" width="14.5703125" style="1" customWidth="1"/>
    <col min="9989" max="9989" width="15.85546875" style="1" customWidth="1"/>
    <col min="9990" max="9990" width="17" style="1" customWidth="1"/>
    <col min="9991" max="9991" width="18.85546875" style="1" customWidth="1"/>
    <col min="9992" max="9992" width="16" style="1" customWidth="1"/>
    <col min="9993" max="9994" width="0" style="1" hidden="1" customWidth="1"/>
    <col min="9995" max="9995" width="18.42578125" style="1" customWidth="1"/>
    <col min="9996" max="9997" width="0" style="1" hidden="1" customWidth="1"/>
    <col min="9998" max="9998" width="23.140625" style="1" customWidth="1"/>
    <col min="9999" max="10001" width="18.42578125" style="1" customWidth="1"/>
    <col min="10002" max="10238" width="9.140625" style="1"/>
    <col min="10239" max="10239" width="37.28515625" style="1" bestFit="1" customWidth="1"/>
    <col min="10240" max="10240" width="14.7109375" style="1" bestFit="1" customWidth="1"/>
    <col min="10241" max="10241" width="15.5703125" style="1" customWidth="1"/>
    <col min="10242" max="10244" width="14.5703125" style="1" customWidth="1"/>
    <col min="10245" max="10245" width="15.85546875" style="1" customWidth="1"/>
    <col min="10246" max="10246" width="17" style="1" customWidth="1"/>
    <col min="10247" max="10247" width="18.85546875" style="1" customWidth="1"/>
    <col min="10248" max="10248" width="16" style="1" customWidth="1"/>
    <col min="10249" max="10250" width="0" style="1" hidden="1" customWidth="1"/>
    <col min="10251" max="10251" width="18.42578125" style="1" customWidth="1"/>
    <col min="10252" max="10253" width="0" style="1" hidden="1" customWidth="1"/>
    <col min="10254" max="10254" width="23.140625" style="1" customWidth="1"/>
    <col min="10255" max="10257" width="18.42578125" style="1" customWidth="1"/>
    <col min="10258" max="10494" width="9.140625" style="1"/>
    <col min="10495" max="10495" width="37.28515625" style="1" bestFit="1" customWidth="1"/>
    <col min="10496" max="10496" width="14.7109375" style="1" bestFit="1" customWidth="1"/>
    <col min="10497" max="10497" width="15.5703125" style="1" customWidth="1"/>
    <col min="10498" max="10500" width="14.5703125" style="1" customWidth="1"/>
    <col min="10501" max="10501" width="15.85546875" style="1" customWidth="1"/>
    <col min="10502" max="10502" width="17" style="1" customWidth="1"/>
    <col min="10503" max="10503" width="18.85546875" style="1" customWidth="1"/>
    <col min="10504" max="10504" width="16" style="1" customWidth="1"/>
    <col min="10505" max="10506" width="0" style="1" hidden="1" customWidth="1"/>
    <col min="10507" max="10507" width="18.42578125" style="1" customWidth="1"/>
    <col min="10508" max="10509" width="0" style="1" hidden="1" customWidth="1"/>
    <col min="10510" max="10510" width="23.140625" style="1" customWidth="1"/>
    <col min="10511" max="10513" width="18.42578125" style="1" customWidth="1"/>
    <col min="10514" max="10750" width="9.140625" style="1"/>
    <col min="10751" max="10751" width="37.28515625" style="1" bestFit="1" customWidth="1"/>
    <col min="10752" max="10752" width="14.7109375" style="1" bestFit="1" customWidth="1"/>
    <col min="10753" max="10753" width="15.5703125" style="1" customWidth="1"/>
    <col min="10754" max="10756" width="14.5703125" style="1" customWidth="1"/>
    <col min="10757" max="10757" width="15.85546875" style="1" customWidth="1"/>
    <col min="10758" max="10758" width="17" style="1" customWidth="1"/>
    <col min="10759" max="10759" width="18.85546875" style="1" customWidth="1"/>
    <col min="10760" max="10760" width="16" style="1" customWidth="1"/>
    <col min="10761" max="10762" width="0" style="1" hidden="1" customWidth="1"/>
    <col min="10763" max="10763" width="18.42578125" style="1" customWidth="1"/>
    <col min="10764" max="10765" width="0" style="1" hidden="1" customWidth="1"/>
    <col min="10766" max="10766" width="23.140625" style="1" customWidth="1"/>
    <col min="10767" max="10769" width="18.42578125" style="1" customWidth="1"/>
    <col min="10770" max="11006" width="9.140625" style="1"/>
    <col min="11007" max="11007" width="37.28515625" style="1" bestFit="1" customWidth="1"/>
    <col min="11008" max="11008" width="14.7109375" style="1" bestFit="1" customWidth="1"/>
    <col min="11009" max="11009" width="15.5703125" style="1" customWidth="1"/>
    <col min="11010" max="11012" width="14.5703125" style="1" customWidth="1"/>
    <col min="11013" max="11013" width="15.85546875" style="1" customWidth="1"/>
    <col min="11014" max="11014" width="17" style="1" customWidth="1"/>
    <col min="11015" max="11015" width="18.85546875" style="1" customWidth="1"/>
    <col min="11016" max="11016" width="16" style="1" customWidth="1"/>
    <col min="11017" max="11018" width="0" style="1" hidden="1" customWidth="1"/>
    <col min="11019" max="11019" width="18.42578125" style="1" customWidth="1"/>
    <col min="11020" max="11021" width="0" style="1" hidden="1" customWidth="1"/>
    <col min="11022" max="11022" width="23.140625" style="1" customWidth="1"/>
    <col min="11023" max="11025" width="18.42578125" style="1" customWidth="1"/>
    <col min="11026" max="11262" width="9.140625" style="1"/>
    <col min="11263" max="11263" width="37.28515625" style="1" bestFit="1" customWidth="1"/>
    <col min="11264" max="11264" width="14.7109375" style="1" bestFit="1" customWidth="1"/>
    <col min="11265" max="11265" width="15.5703125" style="1" customWidth="1"/>
    <col min="11266" max="11268" width="14.5703125" style="1" customWidth="1"/>
    <col min="11269" max="11269" width="15.85546875" style="1" customWidth="1"/>
    <col min="11270" max="11270" width="17" style="1" customWidth="1"/>
    <col min="11271" max="11271" width="18.85546875" style="1" customWidth="1"/>
    <col min="11272" max="11272" width="16" style="1" customWidth="1"/>
    <col min="11273" max="11274" width="0" style="1" hidden="1" customWidth="1"/>
    <col min="11275" max="11275" width="18.42578125" style="1" customWidth="1"/>
    <col min="11276" max="11277" width="0" style="1" hidden="1" customWidth="1"/>
    <col min="11278" max="11278" width="23.140625" style="1" customWidth="1"/>
    <col min="11279" max="11281" width="18.42578125" style="1" customWidth="1"/>
    <col min="11282" max="11518" width="9.140625" style="1"/>
    <col min="11519" max="11519" width="37.28515625" style="1" bestFit="1" customWidth="1"/>
    <col min="11520" max="11520" width="14.7109375" style="1" bestFit="1" customWidth="1"/>
    <col min="11521" max="11521" width="15.5703125" style="1" customWidth="1"/>
    <col min="11522" max="11524" width="14.5703125" style="1" customWidth="1"/>
    <col min="11525" max="11525" width="15.85546875" style="1" customWidth="1"/>
    <col min="11526" max="11526" width="17" style="1" customWidth="1"/>
    <col min="11527" max="11527" width="18.85546875" style="1" customWidth="1"/>
    <col min="11528" max="11528" width="16" style="1" customWidth="1"/>
    <col min="11529" max="11530" width="0" style="1" hidden="1" customWidth="1"/>
    <col min="11531" max="11531" width="18.42578125" style="1" customWidth="1"/>
    <col min="11532" max="11533" width="0" style="1" hidden="1" customWidth="1"/>
    <col min="11534" max="11534" width="23.140625" style="1" customWidth="1"/>
    <col min="11535" max="11537" width="18.42578125" style="1" customWidth="1"/>
    <col min="11538" max="11774" width="9.140625" style="1"/>
    <col min="11775" max="11775" width="37.28515625" style="1" bestFit="1" customWidth="1"/>
    <col min="11776" max="11776" width="14.7109375" style="1" bestFit="1" customWidth="1"/>
    <col min="11777" max="11777" width="15.5703125" style="1" customWidth="1"/>
    <col min="11778" max="11780" width="14.5703125" style="1" customWidth="1"/>
    <col min="11781" max="11781" width="15.85546875" style="1" customWidth="1"/>
    <col min="11782" max="11782" width="17" style="1" customWidth="1"/>
    <col min="11783" max="11783" width="18.85546875" style="1" customWidth="1"/>
    <col min="11784" max="11784" width="16" style="1" customWidth="1"/>
    <col min="11785" max="11786" width="0" style="1" hidden="1" customWidth="1"/>
    <col min="11787" max="11787" width="18.42578125" style="1" customWidth="1"/>
    <col min="11788" max="11789" width="0" style="1" hidden="1" customWidth="1"/>
    <col min="11790" max="11790" width="23.140625" style="1" customWidth="1"/>
    <col min="11791" max="11793" width="18.42578125" style="1" customWidth="1"/>
    <col min="11794" max="12030" width="9.140625" style="1"/>
    <col min="12031" max="12031" width="37.28515625" style="1" bestFit="1" customWidth="1"/>
    <col min="12032" max="12032" width="14.7109375" style="1" bestFit="1" customWidth="1"/>
    <col min="12033" max="12033" width="15.5703125" style="1" customWidth="1"/>
    <col min="12034" max="12036" width="14.5703125" style="1" customWidth="1"/>
    <col min="12037" max="12037" width="15.85546875" style="1" customWidth="1"/>
    <col min="12038" max="12038" width="17" style="1" customWidth="1"/>
    <col min="12039" max="12039" width="18.85546875" style="1" customWidth="1"/>
    <col min="12040" max="12040" width="16" style="1" customWidth="1"/>
    <col min="12041" max="12042" width="0" style="1" hidden="1" customWidth="1"/>
    <col min="12043" max="12043" width="18.42578125" style="1" customWidth="1"/>
    <col min="12044" max="12045" width="0" style="1" hidden="1" customWidth="1"/>
    <col min="12046" max="12046" width="23.140625" style="1" customWidth="1"/>
    <col min="12047" max="12049" width="18.42578125" style="1" customWidth="1"/>
    <col min="12050" max="12286" width="9.140625" style="1"/>
    <col min="12287" max="12287" width="37.28515625" style="1" bestFit="1" customWidth="1"/>
    <col min="12288" max="12288" width="14.7109375" style="1" bestFit="1" customWidth="1"/>
    <col min="12289" max="12289" width="15.5703125" style="1" customWidth="1"/>
    <col min="12290" max="12292" width="14.5703125" style="1" customWidth="1"/>
    <col min="12293" max="12293" width="15.85546875" style="1" customWidth="1"/>
    <col min="12294" max="12294" width="17" style="1" customWidth="1"/>
    <col min="12295" max="12295" width="18.85546875" style="1" customWidth="1"/>
    <col min="12296" max="12296" width="16" style="1" customWidth="1"/>
    <col min="12297" max="12298" width="0" style="1" hidden="1" customWidth="1"/>
    <col min="12299" max="12299" width="18.42578125" style="1" customWidth="1"/>
    <col min="12300" max="12301" width="0" style="1" hidden="1" customWidth="1"/>
    <col min="12302" max="12302" width="23.140625" style="1" customWidth="1"/>
    <col min="12303" max="12305" width="18.42578125" style="1" customWidth="1"/>
    <col min="12306" max="12542" width="9.140625" style="1"/>
    <col min="12543" max="12543" width="37.28515625" style="1" bestFit="1" customWidth="1"/>
    <col min="12544" max="12544" width="14.7109375" style="1" bestFit="1" customWidth="1"/>
    <col min="12545" max="12545" width="15.5703125" style="1" customWidth="1"/>
    <col min="12546" max="12548" width="14.5703125" style="1" customWidth="1"/>
    <col min="12549" max="12549" width="15.85546875" style="1" customWidth="1"/>
    <col min="12550" max="12550" width="17" style="1" customWidth="1"/>
    <col min="12551" max="12551" width="18.85546875" style="1" customWidth="1"/>
    <col min="12552" max="12552" width="16" style="1" customWidth="1"/>
    <col min="12553" max="12554" width="0" style="1" hidden="1" customWidth="1"/>
    <col min="12555" max="12555" width="18.42578125" style="1" customWidth="1"/>
    <col min="12556" max="12557" width="0" style="1" hidden="1" customWidth="1"/>
    <col min="12558" max="12558" width="23.140625" style="1" customWidth="1"/>
    <col min="12559" max="12561" width="18.42578125" style="1" customWidth="1"/>
    <col min="12562" max="12798" width="9.140625" style="1"/>
    <col min="12799" max="12799" width="37.28515625" style="1" bestFit="1" customWidth="1"/>
    <col min="12800" max="12800" width="14.7109375" style="1" bestFit="1" customWidth="1"/>
    <col min="12801" max="12801" width="15.5703125" style="1" customWidth="1"/>
    <col min="12802" max="12804" width="14.5703125" style="1" customWidth="1"/>
    <col min="12805" max="12805" width="15.85546875" style="1" customWidth="1"/>
    <col min="12806" max="12806" width="17" style="1" customWidth="1"/>
    <col min="12807" max="12807" width="18.85546875" style="1" customWidth="1"/>
    <col min="12808" max="12808" width="16" style="1" customWidth="1"/>
    <col min="12809" max="12810" width="0" style="1" hidden="1" customWidth="1"/>
    <col min="12811" max="12811" width="18.42578125" style="1" customWidth="1"/>
    <col min="12812" max="12813" width="0" style="1" hidden="1" customWidth="1"/>
    <col min="12814" max="12814" width="23.140625" style="1" customWidth="1"/>
    <col min="12815" max="12817" width="18.42578125" style="1" customWidth="1"/>
    <col min="12818" max="13054" width="9.140625" style="1"/>
    <col min="13055" max="13055" width="37.28515625" style="1" bestFit="1" customWidth="1"/>
    <col min="13056" max="13056" width="14.7109375" style="1" bestFit="1" customWidth="1"/>
    <col min="13057" max="13057" width="15.5703125" style="1" customWidth="1"/>
    <col min="13058" max="13060" width="14.5703125" style="1" customWidth="1"/>
    <col min="13061" max="13061" width="15.85546875" style="1" customWidth="1"/>
    <col min="13062" max="13062" width="17" style="1" customWidth="1"/>
    <col min="13063" max="13063" width="18.85546875" style="1" customWidth="1"/>
    <col min="13064" max="13064" width="16" style="1" customWidth="1"/>
    <col min="13065" max="13066" width="0" style="1" hidden="1" customWidth="1"/>
    <col min="13067" max="13067" width="18.42578125" style="1" customWidth="1"/>
    <col min="13068" max="13069" width="0" style="1" hidden="1" customWidth="1"/>
    <col min="13070" max="13070" width="23.140625" style="1" customWidth="1"/>
    <col min="13071" max="13073" width="18.42578125" style="1" customWidth="1"/>
    <col min="13074" max="13310" width="9.140625" style="1"/>
    <col min="13311" max="13311" width="37.28515625" style="1" bestFit="1" customWidth="1"/>
    <col min="13312" max="13312" width="14.7109375" style="1" bestFit="1" customWidth="1"/>
    <col min="13313" max="13313" width="15.5703125" style="1" customWidth="1"/>
    <col min="13314" max="13316" width="14.5703125" style="1" customWidth="1"/>
    <col min="13317" max="13317" width="15.85546875" style="1" customWidth="1"/>
    <col min="13318" max="13318" width="17" style="1" customWidth="1"/>
    <col min="13319" max="13319" width="18.85546875" style="1" customWidth="1"/>
    <col min="13320" max="13320" width="16" style="1" customWidth="1"/>
    <col min="13321" max="13322" width="0" style="1" hidden="1" customWidth="1"/>
    <col min="13323" max="13323" width="18.42578125" style="1" customWidth="1"/>
    <col min="13324" max="13325" width="0" style="1" hidden="1" customWidth="1"/>
    <col min="13326" max="13326" width="23.140625" style="1" customWidth="1"/>
    <col min="13327" max="13329" width="18.42578125" style="1" customWidth="1"/>
    <col min="13330" max="13566" width="9.140625" style="1"/>
    <col min="13567" max="13567" width="37.28515625" style="1" bestFit="1" customWidth="1"/>
    <col min="13568" max="13568" width="14.7109375" style="1" bestFit="1" customWidth="1"/>
    <col min="13569" max="13569" width="15.5703125" style="1" customWidth="1"/>
    <col min="13570" max="13572" width="14.5703125" style="1" customWidth="1"/>
    <col min="13573" max="13573" width="15.85546875" style="1" customWidth="1"/>
    <col min="13574" max="13574" width="17" style="1" customWidth="1"/>
    <col min="13575" max="13575" width="18.85546875" style="1" customWidth="1"/>
    <col min="13576" max="13576" width="16" style="1" customWidth="1"/>
    <col min="13577" max="13578" width="0" style="1" hidden="1" customWidth="1"/>
    <col min="13579" max="13579" width="18.42578125" style="1" customWidth="1"/>
    <col min="13580" max="13581" width="0" style="1" hidden="1" customWidth="1"/>
    <col min="13582" max="13582" width="23.140625" style="1" customWidth="1"/>
    <col min="13583" max="13585" width="18.42578125" style="1" customWidth="1"/>
    <col min="13586" max="13822" width="9.140625" style="1"/>
    <col min="13823" max="13823" width="37.28515625" style="1" bestFit="1" customWidth="1"/>
    <col min="13824" max="13824" width="14.7109375" style="1" bestFit="1" customWidth="1"/>
    <col min="13825" max="13825" width="15.5703125" style="1" customWidth="1"/>
    <col min="13826" max="13828" width="14.5703125" style="1" customWidth="1"/>
    <col min="13829" max="13829" width="15.85546875" style="1" customWidth="1"/>
    <col min="13830" max="13830" width="17" style="1" customWidth="1"/>
    <col min="13831" max="13831" width="18.85546875" style="1" customWidth="1"/>
    <col min="13832" max="13832" width="16" style="1" customWidth="1"/>
    <col min="13833" max="13834" width="0" style="1" hidden="1" customWidth="1"/>
    <col min="13835" max="13835" width="18.42578125" style="1" customWidth="1"/>
    <col min="13836" max="13837" width="0" style="1" hidden="1" customWidth="1"/>
    <col min="13838" max="13838" width="23.140625" style="1" customWidth="1"/>
    <col min="13839" max="13841" width="18.42578125" style="1" customWidth="1"/>
    <col min="13842" max="14078" width="9.140625" style="1"/>
    <col min="14079" max="14079" width="37.28515625" style="1" bestFit="1" customWidth="1"/>
    <col min="14080" max="14080" width="14.7109375" style="1" bestFit="1" customWidth="1"/>
    <col min="14081" max="14081" width="15.5703125" style="1" customWidth="1"/>
    <col min="14082" max="14084" width="14.5703125" style="1" customWidth="1"/>
    <col min="14085" max="14085" width="15.85546875" style="1" customWidth="1"/>
    <col min="14086" max="14086" width="17" style="1" customWidth="1"/>
    <col min="14087" max="14087" width="18.85546875" style="1" customWidth="1"/>
    <col min="14088" max="14088" width="16" style="1" customWidth="1"/>
    <col min="14089" max="14090" width="0" style="1" hidden="1" customWidth="1"/>
    <col min="14091" max="14091" width="18.42578125" style="1" customWidth="1"/>
    <col min="14092" max="14093" width="0" style="1" hidden="1" customWidth="1"/>
    <col min="14094" max="14094" width="23.140625" style="1" customWidth="1"/>
    <col min="14095" max="14097" width="18.42578125" style="1" customWidth="1"/>
    <col min="14098" max="14334" width="9.140625" style="1"/>
    <col min="14335" max="14335" width="37.28515625" style="1" bestFit="1" customWidth="1"/>
    <col min="14336" max="14336" width="14.7109375" style="1" bestFit="1" customWidth="1"/>
    <col min="14337" max="14337" width="15.5703125" style="1" customWidth="1"/>
    <col min="14338" max="14340" width="14.5703125" style="1" customWidth="1"/>
    <col min="14341" max="14341" width="15.85546875" style="1" customWidth="1"/>
    <col min="14342" max="14342" width="17" style="1" customWidth="1"/>
    <col min="14343" max="14343" width="18.85546875" style="1" customWidth="1"/>
    <col min="14344" max="14344" width="16" style="1" customWidth="1"/>
    <col min="14345" max="14346" width="0" style="1" hidden="1" customWidth="1"/>
    <col min="14347" max="14347" width="18.42578125" style="1" customWidth="1"/>
    <col min="14348" max="14349" width="0" style="1" hidden="1" customWidth="1"/>
    <col min="14350" max="14350" width="23.140625" style="1" customWidth="1"/>
    <col min="14351" max="14353" width="18.42578125" style="1" customWidth="1"/>
    <col min="14354" max="14590" width="9.140625" style="1"/>
    <col min="14591" max="14591" width="37.28515625" style="1" bestFit="1" customWidth="1"/>
    <col min="14592" max="14592" width="14.7109375" style="1" bestFit="1" customWidth="1"/>
    <col min="14593" max="14593" width="15.5703125" style="1" customWidth="1"/>
    <col min="14594" max="14596" width="14.5703125" style="1" customWidth="1"/>
    <col min="14597" max="14597" width="15.85546875" style="1" customWidth="1"/>
    <col min="14598" max="14598" width="17" style="1" customWidth="1"/>
    <col min="14599" max="14599" width="18.85546875" style="1" customWidth="1"/>
    <col min="14600" max="14600" width="16" style="1" customWidth="1"/>
    <col min="14601" max="14602" width="0" style="1" hidden="1" customWidth="1"/>
    <col min="14603" max="14603" width="18.42578125" style="1" customWidth="1"/>
    <col min="14604" max="14605" width="0" style="1" hidden="1" customWidth="1"/>
    <col min="14606" max="14606" width="23.140625" style="1" customWidth="1"/>
    <col min="14607" max="14609" width="18.42578125" style="1" customWidth="1"/>
    <col min="14610" max="14846" width="9.140625" style="1"/>
    <col min="14847" max="14847" width="37.28515625" style="1" bestFit="1" customWidth="1"/>
    <col min="14848" max="14848" width="14.7109375" style="1" bestFit="1" customWidth="1"/>
    <col min="14849" max="14849" width="15.5703125" style="1" customWidth="1"/>
    <col min="14850" max="14852" width="14.5703125" style="1" customWidth="1"/>
    <col min="14853" max="14853" width="15.85546875" style="1" customWidth="1"/>
    <col min="14854" max="14854" width="17" style="1" customWidth="1"/>
    <col min="14855" max="14855" width="18.85546875" style="1" customWidth="1"/>
    <col min="14856" max="14856" width="16" style="1" customWidth="1"/>
    <col min="14857" max="14858" width="0" style="1" hidden="1" customWidth="1"/>
    <col min="14859" max="14859" width="18.42578125" style="1" customWidth="1"/>
    <col min="14860" max="14861" width="0" style="1" hidden="1" customWidth="1"/>
    <col min="14862" max="14862" width="23.140625" style="1" customWidth="1"/>
    <col min="14863" max="14865" width="18.42578125" style="1" customWidth="1"/>
    <col min="14866" max="15102" width="9.140625" style="1"/>
    <col min="15103" max="15103" width="37.28515625" style="1" bestFit="1" customWidth="1"/>
    <col min="15104" max="15104" width="14.7109375" style="1" bestFit="1" customWidth="1"/>
    <col min="15105" max="15105" width="15.5703125" style="1" customWidth="1"/>
    <col min="15106" max="15108" width="14.5703125" style="1" customWidth="1"/>
    <col min="15109" max="15109" width="15.85546875" style="1" customWidth="1"/>
    <col min="15110" max="15110" width="17" style="1" customWidth="1"/>
    <col min="15111" max="15111" width="18.85546875" style="1" customWidth="1"/>
    <col min="15112" max="15112" width="16" style="1" customWidth="1"/>
    <col min="15113" max="15114" width="0" style="1" hidden="1" customWidth="1"/>
    <col min="15115" max="15115" width="18.42578125" style="1" customWidth="1"/>
    <col min="15116" max="15117" width="0" style="1" hidden="1" customWidth="1"/>
    <col min="15118" max="15118" width="23.140625" style="1" customWidth="1"/>
    <col min="15119" max="15121" width="18.42578125" style="1" customWidth="1"/>
    <col min="15122" max="15358" width="9.140625" style="1"/>
    <col min="15359" max="15359" width="37.28515625" style="1" bestFit="1" customWidth="1"/>
    <col min="15360" max="15360" width="14.7109375" style="1" bestFit="1" customWidth="1"/>
    <col min="15361" max="15361" width="15.5703125" style="1" customWidth="1"/>
    <col min="15362" max="15364" width="14.5703125" style="1" customWidth="1"/>
    <col min="15365" max="15365" width="15.85546875" style="1" customWidth="1"/>
    <col min="15366" max="15366" width="17" style="1" customWidth="1"/>
    <col min="15367" max="15367" width="18.85546875" style="1" customWidth="1"/>
    <col min="15368" max="15368" width="16" style="1" customWidth="1"/>
    <col min="15369" max="15370" width="0" style="1" hidden="1" customWidth="1"/>
    <col min="15371" max="15371" width="18.42578125" style="1" customWidth="1"/>
    <col min="15372" max="15373" width="0" style="1" hidden="1" customWidth="1"/>
    <col min="15374" max="15374" width="23.140625" style="1" customWidth="1"/>
    <col min="15375" max="15377" width="18.42578125" style="1" customWidth="1"/>
    <col min="15378" max="15614" width="9.140625" style="1"/>
    <col min="15615" max="15615" width="37.28515625" style="1" bestFit="1" customWidth="1"/>
    <col min="15616" max="15616" width="14.7109375" style="1" bestFit="1" customWidth="1"/>
    <col min="15617" max="15617" width="15.5703125" style="1" customWidth="1"/>
    <col min="15618" max="15620" width="14.5703125" style="1" customWidth="1"/>
    <col min="15621" max="15621" width="15.85546875" style="1" customWidth="1"/>
    <col min="15622" max="15622" width="17" style="1" customWidth="1"/>
    <col min="15623" max="15623" width="18.85546875" style="1" customWidth="1"/>
    <col min="15624" max="15624" width="16" style="1" customWidth="1"/>
    <col min="15625" max="15626" width="0" style="1" hidden="1" customWidth="1"/>
    <col min="15627" max="15627" width="18.42578125" style="1" customWidth="1"/>
    <col min="15628" max="15629" width="0" style="1" hidden="1" customWidth="1"/>
    <col min="15630" max="15630" width="23.140625" style="1" customWidth="1"/>
    <col min="15631" max="15633" width="18.42578125" style="1" customWidth="1"/>
    <col min="15634" max="15870" width="9.140625" style="1"/>
    <col min="15871" max="15871" width="37.28515625" style="1" bestFit="1" customWidth="1"/>
    <col min="15872" max="15872" width="14.7109375" style="1" bestFit="1" customWidth="1"/>
    <col min="15873" max="15873" width="15.5703125" style="1" customWidth="1"/>
    <col min="15874" max="15876" width="14.5703125" style="1" customWidth="1"/>
    <col min="15877" max="15877" width="15.85546875" style="1" customWidth="1"/>
    <col min="15878" max="15878" width="17" style="1" customWidth="1"/>
    <col min="15879" max="15879" width="18.85546875" style="1" customWidth="1"/>
    <col min="15880" max="15880" width="16" style="1" customWidth="1"/>
    <col min="15881" max="15882" width="0" style="1" hidden="1" customWidth="1"/>
    <col min="15883" max="15883" width="18.42578125" style="1" customWidth="1"/>
    <col min="15884" max="15885" width="0" style="1" hidden="1" customWidth="1"/>
    <col min="15886" max="15886" width="23.140625" style="1" customWidth="1"/>
    <col min="15887" max="15889" width="18.42578125" style="1" customWidth="1"/>
    <col min="15890" max="16126" width="9.140625" style="1"/>
    <col min="16127" max="16127" width="37.28515625" style="1" bestFit="1" customWidth="1"/>
    <col min="16128" max="16128" width="14.7109375" style="1" bestFit="1" customWidth="1"/>
    <col min="16129" max="16129" width="15.5703125" style="1" customWidth="1"/>
    <col min="16130" max="16132" width="14.5703125" style="1" customWidth="1"/>
    <col min="16133" max="16133" width="15.85546875" style="1" customWidth="1"/>
    <col min="16134" max="16134" width="17" style="1" customWidth="1"/>
    <col min="16135" max="16135" width="18.85546875" style="1" customWidth="1"/>
    <col min="16136" max="16136" width="16" style="1" customWidth="1"/>
    <col min="16137" max="16138" width="0" style="1" hidden="1" customWidth="1"/>
    <col min="16139" max="16139" width="18.42578125" style="1" customWidth="1"/>
    <col min="16140" max="16141" width="0" style="1" hidden="1" customWidth="1"/>
    <col min="16142" max="16142" width="23.140625" style="1" customWidth="1"/>
    <col min="16143" max="16145" width="18.42578125" style="1" customWidth="1"/>
    <col min="16146" max="16384" width="9.140625" style="1"/>
  </cols>
  <sheetData>
    <row r="1" spans="1:40" ht="17.25" customHeight="1" x14ac:dyDescent="0.25">
      <c r="A1" s="80" t="s">
        <v>0</v>
      </c>
      <c r="B1" s="80"/>
      <c r="C1" s="80"/>
      <c r="D1" s="40"/>
      <c r="E1" s="2"/>
      <c r="F1" s="2"/>
    </row>
    <row r="2" spans="1:40" ht="17.25" customHeight="1" x14ac:dyDescent="0.25">
      <c r="A2" s="80"/>
      <c r="B2" s="80"/>
      <c r="C2" s="80"/>
      <c r="D2" s="2"/>
      <c r="E2" s="2"/>
      <c r="F2" s="2"/>
    </row>
    <row r="3" spans="1:40" ht="13.5" customHeight="1" thickBot="1" x14ac:dyDescent="0.35">
      <c r="D3" s="41"/>
      <c r="E3" s="41"/>
      <c r="F3" s="2"/>
    </row>
    <row r="4" spans="1:40" ht="13.5" customHeight="1" thickBot="1" x14ac:dyDescent="0.3">
      <c r="A4" s="81" t="s">
        <v>1</v>
      </c>
      <c r="B4" s="82"/>
      <c r="C4" s="83"/>
      <c r="D4" s="2"/>
      <c r="E4" s="2"/>
      <c r="F4" s="2"/>
    </row>
    <row r="5" spans="1:40" s="49" customFormat="1" ht="13.5" customHeight="1" x14ac:dyDescent="0.3">
      <c r="A5" s="46" t="s">
        <v>2</v>
      </c>
      <c r="B5" s="84" t="s">
        <v>3</v>
      </c>
      <c r="C5" s="84"/>
      <c r="D5" s="47"/>
      <c r="E5" s="48"/>
      <c r="F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49" customFormat="1" ht="13.5" customHeight="1" x14ac:dyDescent="0.3">
      <c r="A6" s="50" t="s">
        <v>4</v>
      </c>
      <c r="B6" s="85">
        <f>B8*D6</f>
        <v>0</v>
      </c>
      <c r="C6" s="86"/>
      <c r="D6" s="51">
        <v>0</v>
      </c>
      <c r="E6" s="48"/>
      <c r="F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49" customFormat="1" ht="13.5" customHeight="1" x14ac:dyDescent="0.3">
      <c r="A7" s="50" t="s">
        <v>5</v>
      </c>
      <c r="B7" s="85">
        <f>B8*D7</f>
        <v>308000</v>
      </c>
      <c r="C7" s="86"/>
      <c r="D7" s="51">
        <v>1</v>
      </c>
      <c r="E7" s="52"/>
      <c r="F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49" customFormat="1" ht="13.5" customHeight="1" x14ac:dyDescent="0.3">
      <c r="A8" s="53" t="s">
        <v>6</v>
      </c>
      <c r="B8" s="78">
        <v>308000</v>
      </c>
      <c r="C8" s="79"/>
      <c r="D8" s="47"/>
      <c r="E8" s="48"/>
      <c r="F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9" customFormat="1" ht="13.5" customHeight="1" x14ac:dyDescent="0.3">
      <c r="A9" s="50" t="s">
        <v>7</v>
      </c>
      <c r="B9" s="85">
        <v>308000</v>
      </c>
      <c r="C9" s="86"/>
      <c r="D9" s="54">
        <f>B8-B9</f>
        <v>0</v>
      </c>
      <c r="E9" s="48"/>
      <c r="F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9" customFormat="1" ht="13.5" customHeight="1" x14ac:dyDescent="0.3">
      <c r="A10" s="55" t="s">
        <v>8</v>
      </c>
      <c r="B10" s="76">
        <v>8</v>
      </c>
      <c r="C10" s="77"/>
      <c r="D10" s="48"/>
      <c r="E10" s="48"/>
      <c r="F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9" customFormat="1" ht="13.5" customHeight="1" x14ac:dyDescent="0.25">
      <c r="A11" s="55" t="s">
        <v>9</v>
      </c>
      <c r="B11" s="76">
        <v>0</v>
      </c>
      <c r="C11" s="77"/>
      <c r="D11" s="48"/>
      <c r="E11" s="56"/>
      <c r="F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9" customFormat="1" ht="13.5" customHeight="1" x14ac:dyDescent="0.3">
      <c r="A12" s="55" t="s">
        <v>10</v>
      </c>
      <c r="B12" s="76">
        <v>2</v>
      </c>
      <c r="C12" s="77"/>
      <c r="D12" s="48"/>
      <c r="E12" s="57"/>
      <c r="F12" s="58"/>
      <c r="G12" s="59"/>
      <c r="H12" s="5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9" customFormat="1" ht="13.5" customHeight="1" x14ac:dyDescent="0.3">
      <c r="A13" s="55" t="s">
        <v>11</v>
      </c>
      <c r="B13" s="87">
        <v>3.5000000000000003E-2</v>
      </c>
      <c r="C13" s="88"/>
      <c r="D13" s="60">
        <f>(1+$B$13)/(1+$B$14)-1</f>
        <v>3.499999999999992E-2</v>
      </c>
      <c r="E13" s="48"/>
      <c r="F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9" customFormat="1" ht="13.5" customHeight="1" x14ac:dyDescent="0.25">
      <c r="A14" s="55" t="s">
        <v>12</v>
      </c>
      <c r="B14" s="74">
        <v>0</v>
      </c>
      <c r="C14" s="75"/>
      <c r="D14" s="48"/>
      <c r="E14" s="48"/>
      <c r="F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s="49" customFormat="1" ht="13.5" customHeight="1" x14ac:dyDescent="0.25">
      <c r="A15" s="55" t="s">
        <v>13</v>
      </c>
      <c r="B15" s="76">
        <v>10</v>
      </c>
      <c r="C15" s="77"/>
      <c r="D15" s="48"/>
      <c r="E15" s="48"/>
      <c r="F15" s="48"/>
      <c r="G15" s="89" t="s">
        <v>14</v>
      </c>
      <c r="H15" s="90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9" customFormat="1" ht="13.5" customHeight="1" x14ac:dyDescent="0.25">
      <c r="A16" s="55" t="s">
        <v>15</v>
      </c>
      <c r="B16" s="74">
        <v>0</v>
      </c>
      <c r="C16" s="75"/>
      <c r="D16" s="52"/>
      <c r="E16" s="48"/>
      <c r="F16" s="91" t="s">
        <v>33</v>
      </c>
      <c r="G16" s="61" t="s">
        <v>16</v>
      </c>
      <c r="H16" s="62" t="s">
        <v>17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9" customFormat="1" ht="13.5" customHeight="1" thickBot="1" x14ac:dyDescent="0.3">
      <c r="A17" s="55" t="s">
        <v>18</v>
      </c>
      <c r="B17" s="87">
        <v>0.04</v>
      </c>
      <c r="C17" s="88"/>
      <c r="D17" s="63">
        <f>(1+$B$17)*(1+$B$14)-1</f>
        <v>4.0000000000000036E-2</v>
      </c>
      <c r="E17" s="48"/>
      <c r="F17" s="91"/>
      <c r="G17" s="64">
        <f>G18+B6</f>
        <v>347077.5</v>
      </c>
      <c r="H17" s="61">
        <f>H18+B6</f>
        <v>292781.78959235555</v>
      </c>
      <c r="I17" s="65" t="e">
        <f>I18/((1+$B$17)^$B$15)</f>
        <v>#REF!</v>
      </c>
      <c r="J17" s="65" t="e">
        <f>J18/((1+$B$17)^$B$15)</f>
        <v>#REF!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9" customFormat="1" ht="13.5" customHeight="1" thickBot="1" x14ac:dyDescent="0.3">
      <c r="A18" s="53" t="s">
        <v>19</v>
      </c>
      <c r="B18" s="92">
        <f>(((1+$B$17)^$B$15)*$B$17)/(((1+$B$17)^$B$15)-1)</f>
        <v>0.1232909443301364</v>
      </c>
      <c r="C18" s="93"/>
      <c r="F18" s="66">
        <f>SUM(F20:F44)</f>
        <v>39077.500000000007</v>
      </c>
      <c r="G18" s="66">
        <f>SUM(G20:G44)</f>
        <v>347077.5</v>
      </c>
      <c r="H18" s="66">
        <f>SUM(H20:H44)</f>
        <v>292781.78959235555</v>
      </c>
      <c r="I18" s="67" t="e">
        <f>SUM(I20:I44)</f>
        <v>#REF!</v>
      </c>
      <c r="J18" s="67" t="e">
        <f>SUM(J20:J44)</f>
        <v>#REF!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3" customFormat="1" ht="57.75" customHeight="1" thickBot="1" x14ac:dyDescent="0.3">
      <c r="A19" s="43" t="s">
        <v>20</v>
      </c>
      <c r="B19" s="4"/>
      <c r="C19" s="5" t="s">
        <v>21</v>
      </c>
      <c r="D19" s="6" t="s">
        <v>22</v>
      </c>
      <c r="E19" s="7" t="s">
        <v>23</v>
      </c>
      <c r="F19" s="8" t="s">
        <v>24</v>
      </c>
      <c r="G19" s="9" t="s">
        <v>25</v>
      </c>
      <c r="H19" s="10" t="s">
        <v>26</v>
      </c>
      <c r="I19" s="11" t="s">
        <v>27</v>
      </c>
      <c r="J19" s="12" t="s">
        <v>28</v>
      </c>
      <c r="K19" s="13" t="s">
        <v>29</v>
      </c>
      <c r="L19" s="11" t="s">
        <v>30</v>
      </c>
      <c r="M19" s="7" t="s">
        <v>31</v>
      </c>
      <c r="N19" s="13" t="s">
        <v>32</v>
      </c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x14ac:dyDescent="0.25">
      <c r="A20" s="45">
        <v>41671</v>
      </c>
      <c r="B20" s="14">
        <v>0</v>
      </c>
      <c r="C20" s="15">
        <v>0</v>
      </c>
      <c r="D20" s="16">
        <f>IF(C20=($B$11+1),$B$7/($B$10-$B$11),IF(AND($C20&gt;($B$11+1),SUM($D$19:D19)&lt;$B$7),$B$7/($B$10-$B$11),0))</f>
        <v>0</v>
      </c>
      <c r="E20" s="17">
        <f t="shared" ref="E20:E44" si="0">IF($C20=($B$11+1),$B$7-$D20,IF($C20&gt;($B$11+1),$E19-$D20,IF(C20&lt;($B$11+1),$B$7,0)))</f>
        <v>308000</v>
      </c>
      <c r="F20" s="18">
        <f t="shared" ref="F20:F44" si="1">IF($C20=$B$12,$B$7*$B$13,IF($C20&gt;$B$12,E19*$B$13,0))</f>
        <v>0</v>
      </c>
      <c r="G20" s="19">
        <f t="shared" ref="G20:G44" si="2">F20+D20</f>
        <v>0</v>
      </c>
      <c r="H20" s="20">
        <f t="shared" ref="H20:H44" si="3">G20/((1+$B$17)^C20)</f>
        <v>0</v>
      </c>
      <c r="I20" s="22"/>
      <c r="J20" s="23"/>
      <c r="K20" s="24"/>
      <c r="L20" s="21"/>
      <c r="M20" s="25"/>
      <c r="N20" s="26"/>
      <c r="O20" s="44"/>
    </row>
    <row r="21" spans="1:40" x14ac:dyDescent="0.25">
      <c r="A21" s="45">
        <v>42036</v>
      </c>
      <c r="B21" s="14">
        <v>1</v>
      </c>
      <c r="C21" s="27">
        <f>IF(C20&lt;($B$10),C20+1,IF(C20=0,0))</f>
        <v>1</v>
      </c>
      <c r="D21" s="16">
        <f>IF(C21=($B$11+1),$B$7/($B$10-$B$11),IF(AND($C21&gt;($B$11+1),SUM($D$19:D20)&lt;$B$7),$B$7/($B$10-$B$11),0))</f>
        <v>38500</v>
      </c>
      <c r="E21" s="17">
        <f t="shared" si="0"/>
        <v>269500</v>
      </c>
      <c r="F21" s="18">
        <f t="shared" si="1"/>
        <v>0</v>
      </c>
      <c r="G21" s="28">
        <f t="shared" si="2"/>
        <v>38500</v>
      </c>
      <c r="H21" s="20">
        <f>G21/((1+$B$17)^C21)</f>
        <v>37019.230769230766</v>
      </c>
      <c r="I21" s="21" t="e">
        <f>IF($C21&gt;0,#REF!*((1+$B$17)^($B$15-$B21)),IF(C21=0,($B$6*$B$18)*((1+$B$17)^($B$15)),0))</f>
        <v>#REF!</v>
      </c>
      <c r="J21" s="29" t="e">
        <f>IF($C21&gt;0,#REF!*((1+$B$17)^($B$15-$B21)),0)</f>
        <v>#REF!</v>
      </c>
      <c r="K21" s="26" t="e">
        <f>IF(C21&gt;0,#REF!-G21,0)</f>
        <v>#REF!</v>
      </c>
      <c r="L21" s="21" t="e">
        <f>IF(#REF!&gt;0,#REF!+(L20*(1+$B$17)),0)</f>
        <v>#REF!</v>
      </c>
      <c r="M21" s="25">
        <f t="shared" ref="M21:M44" si="4">IF(G21&gt;0,G21+(M20*(1+$B$17)),0)</f>
        <v>38500</v>
      </c>
      <c r="N21" s="26" t="e">
        <f>IF(#REF!&gt;0,(#REF!-G21)+(N20*(1+$B$17)),0)</f>
        <v>#REF!</v>
      </c>
      <c r="O21" s="44"/>
      <c r="P21" s="44"/>
    </row>
    <row r="22" spans="1:40" x14ac:dyDescent="0.25">
      <c r="A22" s="45">
        <v>42401</v>
      </c>
      <c r="B22" s="14">
        <v>2</v>
      </c>
      <c r="C22" s="27">
        <f t="shared" ref="C22:C44" si="5">IF(C21&lt;($B$10),C21+1,IF(C21=0,0))</f>
        <v>2</v>
      </c>
      <c r="D22" s="16">
        <f>IF(C22=($B$11+1),$B$7/($B$10-$B$11),IF(AND($C22&gt;($B$11+1),SUM($D$19:D21)&lt;$B$7),$B$7/($B$10-$B$11),0))</f>
        <v>38500</v>
      </c>
      <c r="E22" s="17">
        <f t="shared" si="0"/>
        <v>231000</v>
      </c>
      <c r="F22" s="18">
        <f t="shared" si="1"/>
        <v>10780.000000000002</v>
      </c>
      <c r="G22" s="28">
        <f>F22+D22</f>
        <v>49280</v>
      </c>
      <c r="H22" s="20">
        <f t="shared" si="3"/>
        <v>45562.130177514788</v>
      </c>
      <c r="I22" s="21" t="e">
        <f>IF($C22&gt;0,#REF!*((1+$B$17)^($B$15-$B22)),IF(C22=0,($B$6*$B$18)*((1+$B$17)^($B$15)),0))</f>
        <v>#REF!</v>
      </c>
      <c r="J22" s="29" t="e">
        <f>IF($C22&gt;0,#REF!*((1+$B$17)^($B$15-$B22)),0)</f>
        <v>#REF!</v>
      </c>
      <c r="K22" s="26" t="e">
        <f>IF(C22&gt;0,#REF!-G22,0)</f>
        <v>#REF!</v>
      </c>
      <c r="L22" s="21" t="e">
        <f>IF(#REF!&gt;0,#REF!+(L21*(1+$B$17)),0)</f>
        <v>#REF!</v>
      </c>
      <c r="M22" s="25">
        <f t="shared" si="4"/>
        <v>89320</v>
      </c>
      <c r="N22" s="26" t="e">
        <f>IF(#REF!&gt;0,(#REF!-G22)+(N21*(1+$B$17)),0)</f>
        <v>#REF!</v>
      </c>
      <c r="O22" s="44"/>
      <c r="P22" s="42"/>
    </row>
    <row r="23" spans="1:40" x14ac:dyDescent="0.25">
      <c r="A23" s="45">
        <v>42767</v>
      </c>
      <c r="B23" s="14">
        <v>3</v>
      </c>
      <c r="C23" s="27">
        <f t="shared" si="5"/>
        <v>3</v>
      </c>
      <c r="D23" s="16">
        <f>IF(C23=($B$11+1),$B$7/($B$10-$B$11),IF(AND($C23&gt;($B$11+1),SUM($D$19:D22)&lt;$B$7),$B$7/($B$10-$B$11),0))</f>
        <v>38500</v>
      </c>
      <c r="E23" s="17">
        <f t="shared" si="0"/>
        <v>192500</v>
      </c>
      <c r="F23" s="18">
        <f t="shared" si="1"/>
        <v>8085.0000000000009</v>
      </c>
      <c r="G23" s="28">
        <f t="shared" si="2"/>
        <v>46585</v>
      </c>
      <c r="H23" s="20">
        <f t="shared" si="3"/>
        <v>41413.895368684563</v>
      </c>
      <c r="I23" s="21" t="e">
        <f>IF($C23&gt;0,#REF!*((1+$B$17)^($B$15-$B23)),IF(C23=0,($B$6*$B$18)*((1+$B$17)^($B$15)),0))</f>
        <v>#REF!</v>
      </c>
      <c r="J23" s="29" t="e">
        <f>IF($C23&gt;0,#REF!*((1+$B$17)^($B$15-$B23)),0)</f>
        <v>#REF!</v>
      </c>
      <c r="K23" s="26" t="e">
        <f>IF(C23&gt;0,#REF!-G23,0)</f>
        <v>#REF!</v>
      </c>
      <c r="L23" s="21" t="e">
        <f>IF(#REF!&gt;0,#REF!+(L22*(1+$B$17)),0)</f>
        <v>#REF!</v>
      </c>
      <c r="M23" s="25">
        <f t="shared" si="4"/>
        <v>139477.79999999999</v>
      </c>
      <c r="N23" s="26" t="e">
        <f>IF(#REF!&gt;0,(#REF!-G23)+(N22*(1+$B$17)),0)</f>
        <v>#REF!</v>
      </c>
      <c r="O23" s="44"/>
    </row>
    <row r="24" spans="1:40" x14ac:dyDescent="0.25">
      <c r="A24" s="45">
        <v>43132</v>
      </c>
      <c r="B24" s="14">
        <v>4</v>
      </c>
      <c r="C24" s="27">
        <f t="shared" si="5"/>
        <v>4</v>
      </c>
      <c r="D24" s="16">
        <f>IF(C24=($B$11+1),$B$7/($B$10-$B$11),IF(AND($C24&gt;($B$11+1),SUM($D$19:D23)&lt;$B$7),$B$7/($B$10-$B$11),0))</f>
        <v>38500</v>
      </c>
      <c r="E24" s="17">
        <f t="shared" si="0"/>
        <v>154000</v>
      </c>
      <c r="F24" s="18">
        <f t="shared" si="1"/>
        <v>6737.5000000000009</v>
      </c>
      <c r="G24" s="28">
        <f t="shared" si="2"/>
        <v>45237.5</v>
      </c>
      <c r="H24" s="20">
        <f t="shared" si="3"/>
        <v>38669.204591707217</v>
      </c>
      <c r="I24" s="21" t="e">
        <f>IF($C24&gt;0,#REF!*((1+$B$17)^($B$15-$B24)),IF(C24=0,($B$6*$B$18)*((1+$B$17)^($B$15)),0))</f>
        <v>#REF!</v>
      </c>
      <c r="J24" s="29" t="e">
        <f>IF($C24&gt;0,#REF!*((1+$B$17)^($B$15-$B24)),0)</f>
        <v>#REF!</v>
      </c>
      <c r="K24" s="26" t="e">
        <f>IF(C24&gt;0,#REF!-G24,0)</f>
        <v>#REF!</v>
      </c>
      <c r="L24" s="21" t="e">
        <f>IF(#REF!&gt;0,#REF!+(L23*(1+$B$17)),0)</f>
        <v>#REF!</v>
      </c>
      <c r="M24" s="25">
        <f t="shared" si="4"/>
        <v>190294.41199999998</v>
      </c>
      <c r="N24" s="26" t="e">
        <f>IF(#REF!&gt;0,(#REF!-G24)+(N23*(1+$B$17)),0)</f>
        <v>#REF!</v>
      </c>
      <c r="O24" s="44"/>
    </row>
    <row r="25" spans="1:40" x14ac:dyDescent="0.25">
      <c r="A25" s="45">
        <v>43497</v>
      </c>
      <c r="B25" s="14">
        <v>5</v>
      </c>
      <c r="C25" s="27">
        <f t="shared" si="5"/>
        <v>5</v>
      </c>
      <c r="D25" s="16">
        <f>IF(C25=($B$11+1),$B$7/($B$10-$B$11),IF(AND($C25&gt;($B$11+1),SUM($D$19:D24)&lt;$B$7),$B$7/($B$10-$B$11),0))</f>
        <v>38500</v>
      </c>
      <c r="E25" s="17">
        <f t="shared" si="0"/>
        <v>115500</v>
      </c>
      <c r="F25" s="18">
        <f t="shared" si="1"/>
        <v>5390.0000000000009</v>
      </c>
      <c r="G25" s="28">
        <f t="shared" si="2"/>
        <v>43890</v>
      </c>
      <c r="H25" s="20">
        <f t="shared" si="3"/>
        <v>36074.38071566794</v>
      </c>
      <c r="I25" s="21" t="e">
        <f>IF($C25&gt;0,#REF!*((1+$B$17)^($B$15-$B25)),IF(C25=0,($B$6*$B$18)*((1+$B$17)^($B$15)),0))</f>
        <v>#REF!</v>
      </c>
      <c r="J25" s="29" t="e">
        <f>IF($C25&gt;0,#REF!*((1+$B$17)^($B$15-$B25)),0)</f>
        <v>#REF!</v>
      </c>
      <c r="K25" s="26" t="e">
        <f>IF(C25&gt;0,#REF!-G25,0)</f>
        <v>#REF!</v>
      </c>
      <c r="L25" s="21" t="e">
        <f>IF(#REF!&gt;0,#REF!+(L24*(1+$B$17)),0)</f>
        <v>#REF!</v>
      </c>
      <c r="M25" s="25">
        <f t="shared" si="4"/>
        <v>241796.18847999998</v>
      </c>
      <c r="N25" s="26" t="e">
        <f>IF(#REF!&gt;0,(#REF!-G25)+(N24*(1+$B$17)),0)</f>
        <v>#REF!</v>
      </c>
      <c r="O25" s="44"/>
    </row>
    <row r="26" spans="1:40" x14ac:dyDescent="0.25">
      <c r="A26" s="45">
        <v>43862</v>
      </c>
      <c r="B26" s="14">
        <v>6</v>
      </c>
      <c r="C26" s="27">
        <f t="shared" si="5"/>
        <v>6</v>
      </c>
      <c r="D26" s="16">
        <f>IF(C26=($B$11+1),$B$7/($B$10-$B$11),IF(AND($C26&gt;($B$11+1),SUM($D$19:D25)&lt;$B$7),$B$7/($B$10-$B$11),0))</f>
        <v>38500</v>
      </c>
      <c r="E26" s="17">
        <f t="shared" si="0"/>
        <v>77000</v>
      </c>
      <c r="F26" s="18">
        <f t="shared" si="1"/>
        <v>4042.5000000000005</v>
      </c>
      <c r="G26" s="28">
        <f t="shared" si="2"/>
        <v>42542.5</v>
      </c>
      <c r="H26" s="20">
        <f t="shared" si="3"/>
        <v>33621.955710874725</v>
      </c>
      <c r="I26" s="21" t="e">
        <f>IF($C26&gt;0,#REF!*((1+$B$17)^($B$15-$B26)),IF(C26=0,($B$6*$B$18)*((1+$B$17)^($B$15)),0))</f>
        <v>#REF!</v>
      </c>
      <c r="J26" s="29" t="e">
        <f>IF($C26&gt;0,#REF!*((1+$B$17)^($B$15-$B26)),0)</f>
        <v>#REF!</v>
      </c>
      <c r="K26" s="26" t="e">
        <f>IF(C26&gt;0,#REF!-G26,0)</f>
        <v>#REF!</v>
      </c>
      <c r="L26" s="21" t="e">
        <f>IF(#REF!&gt;0,#REF!+(L25*(1+$B$17)),0)</f>
        <v>#REF!</v>
      </c>
      <c r="M26" s="25">
        <f t="shared" si="4"/>
        <v>294010.53601919999</v>
      </c>
      <c r="N26" s="26" t="e">
        <f>IF(#REF!&gt;0,(#REF!-G26)+(N25*(1+$B$17)),0)</f>
        <v>#REF!</v>
      </c>
      <c r="O26" s="44"/>
    </row>
    <row r="27" spans="1:40" x14ac:dyDescent="0.25">
      <c r="A27" s="45">
        <v>44228</v>
      </c>
      <c r="B27" s="14">
        <v>7</v>
      </c>
      <c r="C27" s="27">
        <f t="shared" si="5"/>
        <v>7</v>
      </c>
      <c r="D27" s="16">
        <f>IF(C27=($B$11+1),$B$7/($B$10-$B$11),IF(AND($C27&gt;($B$11+1),SUM($D$19:D26)&lt;$B$7),$B$7/($B$10-$B$11),0))</f>
        <v>38500</v>
      </c>
      <c r="E27" s="17">
        <f t="shared" si="0"/>
        <v>38500</v>
      </c>
      <c r="F27" s="18">
        <f t="shared" si="1"/>
        <v>2695.0000000000005</v>
      </c>
      <c r="G27" s="28">
        <f t="shared" si="2"/>
        <v>41195</v>
      </c>
      <c r="H27" s="20">
        <f t="shared" si="3"/>
        <v>31304.814314858995</v>
      </c>
      <c r="I27" s="21" t="e">
        <f>IF($C27&gt;0,#REF!*((1+$B$17)^($B$15-$B27)),IF(C27=0,($B$6*$B$18)*((1+$B$17)^($B$15)),0))</f>
        <v>#REF!</v>
      </c>
      <c r="J27" s="29" t="e">
        <f>IF($C27&gt;0,#REF!*((1+$B$17)^($B$15-$B27)),0)</f>
        <v>#REF!</v>
      </c>
      <c r="K27" s="26" t="e">
        <f>IF(C27&gt;0,#REF!-G27,0)</f>
        <v>#REF!</v>
      </c>
      <c r="L27" s="21" t="e">
        <f>IF(#REF!&gt;0,#REF!+(L26*(1+$B$17)),0)</f>
        <v>#REF!</v>
      </c>
      <c r="M27" s="25">
        <f t="shared" si="4"/>
        <v>346965.95745996799</v>
      </c>
      <c r="N27" s="26" t="e">
        <f>IF(#REF!&gt;0,(#REF!-G27)+(N26*(1+$B$17)),0)</f>
        <v>#REF!</v>
      </c>
      <c r="O27" s="44"/>
    </row>
    <row r="28" spans="1:40" x14ac:dyDescent="0.25">
      <c r="A28" s="45">
        <v>44593</v>
      </c>
      <c r="B28" s="14">
        <v>8</v>
      </c>
      <c r="C28" s="27">
        <f t="shared" si="5"/>
        <v>8</v>
      </c>
      <c r="D28" s="16">
        <f>IF(C28=($B$11+1),$B$7/($B$10-$B$11),IF(AND($C28&gt;($B$11+1),SUM($D$19:D27)&lt;$B$7),$B$7/($B$10-$B$11),0))</f>
        <v>38500</v>
      </c>
      <c r="E28" s="17">
        <f t="shared" si="0"/>
        <v>0</v>
      </c>
      <c r="F28" s="18">
        <f t="shared" si="1"/>
        <v>1347.5000000000002</v>
      </c>
      <c r="G28" s="28">
        <f t="shared" si="2"/>
        <v>39847.5</v>
      </c>
      <c r="H28" s="20">
        <f t="shared" si="3"/>
        <v>29116.177943816547</v>
      </c>
      <c r="I28" s="21" t="e">
        <f>IF($C28&gt;0,#REF!*((1+$B$17)^($B$15-$B28)),IF(C28=0,($B$6*$B$18)*((1+$B$17)^($B$15)),0))</f>
        <v>#REF!</v>
      </c>
      <c r="J28" s="29" t="e">
        <f>IF($C28&gt;0,#REF!*((1+$B$17)^($B$15-$B28)),0)</f>
        <v>#REF!</v>
      </c>
      <c r="K28" s="26" t="e">
        <f>IF(C28&gt;0,#REF!-G28,0)</f>
        <v>#REF!</v>
      </c>
      <c r="L28" s="21" t="e">
        <f>IF(#REF!&gt;0,#REF!+(L27*(1+$B$17)),0)</f>
        <v>#REF!</v>
      </c>
      <c r="M28" s="25">
        <f t="shared" si="4"/>
        <v>400692.09575836675</v>
      </c>
      <c r="N28" s="26" t="e">
        <f>IF(#REF!&gt;0,(#REF!-G28)+(N27*(1+$B$17)),0)</f>
        <v>#REF!</v>
      </c>
      <c r="O28" s="44"/>
    </row>
    <row r="29" spans="1:40" x14ac:dyDescent="0.25">
      <c r="A29" s="45">
        <v>44958</v>
      </c>
      <c r="B29" s="14">
        <v>9</v>
      </c>
      <c r="C29" s="27" t="b">
        <f t="shared" si="5"/>
        <v>0</v>
      </c>
      <c r="D29" s="16">
        <f>IF(C29=($B$11+1),$B$7/($B$10-$B$11),IF(AND($C29&gt;($B$11+1),SUM($D$19:D28)&lt;$B$7),$B$7/($B$10-$B$11),0))</f>
        <v>0</v>
      </c>
      <c r="E29" s="17">
        <f t="shared" si="0"/>
        <v>0</v>
      </c>
      <c r="F29" s="18">
        <f t="shared" si="1"/>
        <v>0</v>
      </c>
      <c r="G29" s="28">
        <f t="shared" si="2"/>
        <v>0</v>
      </c>
      <c r="H29" s="20">
        <f t="shared" si="3"/>
        <v>0</v>
      </c>
      <c r="I29" s="21" t="e">
        <f>IF($C29&gt;0,#REF!*((1+$B$17)^($B$15-$B29)),IF(C29=0,($B$6*$B$18)*((1+$B$17)^($B$15)),0))</f>
        <v>#REF!</v>
      </c>
      <c r="J29" s="29" t="e">
        <f>IF($C29&gt;0,#REF!*((1+$B$17)^($B$15-$B29)),0)</f>
        <v>#REF!</v>
      </c>
      <c r="K29" s="26" t="e">
        <f>IF(C29&gt;0,#REF!-G29,0)</f>
        <v>#REF!</v>
      </c>
      <c r="L29" s="21" t="e">
        <f>IF(#REF!&gt;0,#REF!+(L28*(1+$B$17)),0)</f>
        <v>#REF!</v>
      </c>
      <c r="M29" s="25">
        <f t="shared" si="4"/>
        <v>0</v>
      </c>
      <c r="N29" s="26" t="e">
        <f>IF(#REF!&gt;0,(#REF!-G29)+(N28*(1+$B$17)),0)</f>
        <v>#REF!</v>
      </c>
      <c r="O29" s="44"/>
    </row>
    <row r="30" spans="1:40" x14ac:dyDescent="0.25">
      <c r="A30" s="45">
        <v>45323</v>
      </c>
      <c r="B30" s="14">
        <v>10</v>
      </c>
      <c r="C30" s="27" t="b">
        <f t="shared" si="5"/>
        <v>0</v>
      </c>
      <c r="D30" s="16">
        <f>IF(C30=($B$11+1),$B$7/($B$10-$B$11),IF(AND($C30&gt;($B$11+1),SUM($D$19:D29)&lt;$B$7),$B$7/($B$10-$B$11),0))</f>
        <v>0</v>
      </c>
      <c r="E30" s="17">
        <f t="shared" si="0"/>
        <v>0</v>
      </c>
      <c r="F30" s="18">
        <f t="shared" si="1"/>
        <v>0</v>
      </c>
      <c r="G30" s="28">
        <f t="shared" si="2"/>
        <v>0</v>
      </c>
      <c r="H30" s="20">
        <f t="shared" si="3"/>
        <v>0</v>
      </c>
      <c r="I30" s="21" t="e">
        <f>IF($C30&gt;0,#REF!*((1+$B$17)^($B$15-$B30)),IF(C30=0,($B$6*$B$18)*((1+$B$17)^($B$15)),0))</f>
        <v>#REF!</v>
      </c>
      <c r="J30" s="29" t="e">
        <f>IF($C30&gt;0,#REF!*((1+$B$17)^($B$15-$B30)),0)</f>
        <v>#REF!</v>
      </c>
      <c r="K30" s="26" t="e">
        <f>IF(C30&gt;0,#REF!-G30,0)</f>
        <v>#REF!</v>
      </c>
      <c r="L30" s="21" t="e">
        <f>IF(#REF!&gt;0,#REF!+(L29*(1+$B$17)),0)</f>
        <v>#REF!</v>
      </c>
      <c r="M30" s="25">
        <f t="shared" si="4"/>
        <v>0</v>
      </c>
      <c r="N30" s="26" t="e">
        <f>IF(#REF!&gt;0,(#REF!-G30)+(N29*(1+$B$17)),0)</f>
        <v>#REF!</v>
      </c>
      <c r="O30" s="44"/>
    </row>
    <row r="31" spans="1:40" x14ac:dyDescent="0.25">
      <c r="A31" s="2"/>
      <c r="B31" s="14">
        <v>11</v>
      </c>
      <c r="C31" s="27" t="b">
        <f t="shared" si="5"/>
        <v>0</v>
      </c>
      <c r="D31" s="16">
        <f>IF(C31=($B$11+1),$B$7/($B$10-$B$11),IF(AND($C31&gt;($B$11+1),SUM($D$19:D30)&lt;$B$7),$B$7/($B$10-$B$11),0))</f>
        <v>0</v>
      </c>
      <c r="E31" s="17">
        <f t="shared" si="0"/>
        <v>0</v>
      </c>
      <c r="F31" s="18">
        <f t="shared" si="1"/>
        <v>0</v>
      </c>
      <c r="G31" s="28">
        <f>F31+D31</f>
        <v>0</v>
      </c>
      <c r="H31" s="20">
        <f t="shared" si="3"/>
        <v>0</v>
      </c>
      <c r="I31" s="21" t="e">
        <f>IF($C31&gt;0,#REF!*((1+$B$17)^($B$15-$B31)),IF(C31=0,($B$6*$B$18)*((1+$B$17)^($B$15)),0))</f>
        <v>#REF!</v>
      </c>
      <c r="J31" s="29" t="e">
        <f>IF($C31&gt;0,#REF!*((1+$B$17)^($B$15-$B31)),0)</f>
        <v>#REF!</v>
      </c>
      <c r="K31" s="26" t="e">
        <f>IF(C31&gt;0,#REF!-G31,0)</f>
        <v>#REF!</v>
      </c>
      <c r="L31" s="21" t="e">
        <f>IF(#REF!&gt;0,#REF!+(L30*(1+$B$17)),0)</f>
        <v>#REF!</v>
      </c>
      <c r="M31" s="25">
        <f t="shared" si="4"/>
        <v>0</v>
      </c>
      <c r="N31" s="26" t="e">
        <f>IF(#REF!&gt;0,(#REF!-G31)+(N30*(1+$B$17)),0)</f>
        <v>#REF!</v>
      </c>
      <c r="O31" s="44"/>
    </row>
    <row r="32" spans="1:40" x14ac:dyDescent="0.25">
      <c r="A32" s="2"/>
      <c r="B32" s="14">
        <v>12</v>
      </c>
      <c r="C32" s="27" t="b">
        <f t="shared" si="5"/>
        <v>0</v>
      </c>
      <c r="D32" s="16">
        <f>IF(C32=($B$11+1),$B$7/($B$10-$B$11),IF(AND($C32&gt;($B$11+1),SUM($D$19:D31)&lt;$B$7),$B$7/($B$10-$B$11),0))</f>
        <v>0</v>
      </c>
      <c r="E32" s="17">
        <f t="shared" si="0"/>
        <v>0</v>
      </c>
      <c r="F32" s="18">
        <f t="shared" si="1"/>
        <v>0</v>
      </c>
      <c r="G32" s="28">
        <f>F32+D32</f>
        <v>0</v>
      </c>
      <c r="H32" s="20">
        <f t="shared" si="3"/>
        <v>0</v>
      </c>
      <c r="I32" s="21" t="e">
        <f>IF($C32&gt;0,#REF!*((1+$B$17)^($B$15-$B32)),IF(C32=0,($B$6*$B$18)*((1+$B$17)^($B$15)),0))</f>
        <v>#REF!</v>
      </c>
      <c r="J32" s="29" t="e">
        <f>IF($C32&gt;0,#REF!*((1+$B$17)^($B$15-$B32)),0)</f>
        <v>#REF!</v>
      </c>
      <c r="K32" s="26" t="e">
        <f>IF(C32&gt;0,#REF!-G32,0)</f>
        <v>#REF!</v>
      </c>
      <c r="L32" s="21" t="e">
        <f>IF(#REF!&gt;0,#REF!+(L31*(1+$B$17)),0)</f>
        <v>#REF!</v>
      </c>
      <c r="M32" s="25">
        <f t="shared" si="4"/>
        <v>0</v>
      </c>
      <c r="N32" s="26" t="e">
        <f>IF(#REF!&gt;0,(#REF!-G32)+(N31*(1+$B$17)),0)</f>
        <v>#REF!</v>
      </c>
      <c r="O32" s="44"/>
    </row>
    <row r="33" spans="1:15" s="1" customFormat="1" x14ac:dyDescent="0.25">
      <c r="A33" s="2"/>
      <c r="B33" s="14">
        <v>13</v>
      </c>
      <c r="C33" s="27" t="b">
        <f t="shared" si="5"/>
        <v>0</v>
      </c>
      <c r="D33" s="16">
        <f>IF(C33=($B$11+1),$B$7/($B$10-$B$11),IF(AND($C33&gt;($B$11+1),SUM($D$19:D32)&lt;$B$7),$B$7/($B$10-$B$11),0))</f>
        <v>0</v>
      </c>
      <c r="E33" s="17">
        <f t="shared" si="0"/>
        <v>0</v>
      </c>
      <c r="F33" s="18">
        <f t="shared" si="1"/>
        <v>0</v>
      </c>
      <c r="G33" s="28">
        <f>F33+D33</f>
        <v>0</v>
      </c>
      <c r="H33" s="20">
        <f t="shared" si="3"/>
        <v>0</v>
      </c>
      <c r="I33" s="21" t="e">
        <f>IF($C33&gt;0,#REF!*((1+$B$17)^($B$15-$B33)),IF(C33=0,($B$6*$B$18)*((1+$B$17)^($B$15)),0))</f>
        <v>#REF!</v>
      </c>
      <c r="J33" s="29" t="e">
        <f>IF($C33&gt;0,#REF!*((1+$B$17)^($B$15-$B33)),0)</f>
        <v>#REF!</v>
      </c>
      <c r="K33" s="26" t="e">
        <f>IF(C33&gt;0,#REF!-G33,0)</f>
        <v>#REF!</v>
      </c>
      <c r="L33" s="21" t="e">
        <f>IF(#REF!&gt;0,#REF!+(L32*(1+$B$17)),0)</f>
        <v>#REF!</v>
      </c>
      <c r="M33" s="25">
        <f t="shared" si="4"/>
        <v>0</v>
      </c>
      <c r="N33" s="26" t="e">
        <f>IF(#REF!&gt;0,(#REF!-G33)+(N32*(1+$B$17)),0)</f>
        <v>#REF!</v>
      </c>
      <c r="O33" s="44"/>
    </row>
    <row r="34" spans="1:15" s="1" customFormat="1" x14ac:dyDescent="0.25">
      <c r="A34" s="2"/>
      <c r="B34" s="14">
        <v>14</v>
      </c>
      <c r="C34" s="27" t="b">
        <f t="shared" si="5"/>
        <v>0</v>
      </c>
      <c r="D34" s="16">
        <f>IF(C34=($B$11+1),$B$7/($B$10-$B$11),IF(AND($C34&gt;($B$11+1),SUM($D$19:D33)&lt;$B$7),$B$7/($B$10-$B$11),0))</f>
        <v>0</v>
      </c>
      <c r="E34" s="17">
        <f t="shared" si="0"/>
        <v>0</v>
      </c>
      <c r="F34" s="18">
        <f t="shared" si="1"/>
        <v>0</v>
      </c>
      <c r="G34" s="28">
        <f>F34+D34</f>
        <v>0</v>
      </c>
      <c r="H34" s="20">
        <f t="shared" si="3"/>
        <v>0</v>
      </c>
      <c r="I34" s="21" t="e">
        <f>IF($C34&gt;0,#REF!*((1+$B$17)^($B$15-$B34)),IF(C34=0,($B$6*$B$18)*((1+$B$17)^($B$15)),0))</f>
        <v>#REF!</v>
      </c>
      <c r="J34" s="29" t="e">
        <f>IF($C34&gt;0,#REF!*((1+$B$17)^($B$15-$B34)),0)</f>
        <v>#REF!</v>
      </c>
      <c r="K34" s="26" t="e">
        <f>IF(C34&gt;0,#REF!-G34,0)</f>
        <v>#REF!</v>
      </c>
      <c r="L34" s="21" t="e">
        <f>IF(#REF!&gt;0,#REF!+(L33*(1+$B$17)),0)</f>
        <v>#REF!</v>
      </c>
      <c r="M34" s="25">
        <f t="shared" si="4"/>
        <v>0</v>
      </c>
      <c r="N34" s="26" t="e">
        <f>IF(#REF!&gt;0,(#REF!-G34)+(N33*(1+$B$17)),0)</f>
        <v>#REF!</v>
      </c>
      <c r="O34" s="44"/>
    </row>
    <row r="35" spans="1:15" s="1" customFormat="1" x14ac:dyDescent="0.25">
      <c r="A35" s="2"/>
      <c r="B35" s="14">
        <v>15</v>
      </c>
      <c r="C35" s="27" t="b">
        <f t="shared" si="5"/>
        <v>0</v>
      </c>
      <c r="D35" s="16">
        <f>IF(C35=($B$11+1),$B$7/($B$10-$B$11),IF(AND($C35&gt;($B$11+1),SUM($D$19:D34)&lt;$B$7),$B$7/($B$10-$B$11),0))</f>
        <v>0</v>
      </c>
      <c r="E35" s="17">
        <f t="shared" si="0"/>
        <v>0</v>
      </c>
      <c r="F35" s="18">
        <f t="shared" si="1"/>
        <v>0</v>
      </c>
      <c r="G35" s="28">
        <f>F35+D35</f>
        <v>0</v>
      </c>
      <c r="H35" s="20">
        <f t="shared" si="3"/>
        <v>0</v>
      </c>
      <c r="I35" s="21" t="e">
        <f>IF($C35&gt;0,#REF!*((1+$B$17)^($B$15-$B35)),IF(C35=0,($B$6*$B$18)*((1+$B$17)^($B$15)),0))</f>
        <v>#REF!</v>
      </c>
      <c r="J35" s="29" t="e">
        <f>IF($C35&gt;0,#REF!*((1+$B$17)^($B$15-$B35)),0)</f>
        <v>#REF!</v>
      </c>
      <c r="K35" s="26" t="e">
        <f>IF(C35&gt;0,#REF!-G35,0)</f>
        <v>#REF!</v>
      </c>
      <c r="L35" s="21" t="e">
        <f>IF(#REF!&gt;0,#REF!+(L34*(1+$B$17)),0)</f>
        <v>#REF!</v>
      </c>
      <c r="M35" s="25">
        <f t="shared" si="4"/>
        <v>0</v>
      </c>
      <c r="N35" s="26" t="e">
        <f>IF(#REF!&gt;0,(#REF!-G35)+(N34*(1+$B$17)),0)</f>
        <v>#REF!</v>
      </c>
      <c r="O35" s="44"/>
    </row>
    <row r="36" spans="1:15" s="1" customFormat="1" x14ac:dyDescent="0.25">
      <c r="A36" s="2"/>
      <c r="B36" s="14">
        <v>16</v>
      </c>
      <c r="C36" s="27" t="b">
        <f t="shared" si="5"/>
        <v>0</v>
      </c>
      <c r="D36" s="16">
        <f>IF(C36=($B$11+1),$B$7/($B$10-$B$11),IF(AND($C36&gt;($B$11+1),SUM($D$19:D35)&lt;$B$7),$B$7/($B$10-$B$11),0))</f>
        <v>0</v>
      </c>
      <c r="E36" s="17">
        <f t="shared" si="0"/>
        <v>0</v>
      </c>
      <c r="F36" s="18">
        <f t="shared" si="1"/>
        <v>0</v>
      </c>
      <c r="G36" s="28">
        <f t="shared" si="2"/>
        <v>0</v>
      </c>
      <c r="H36" s="20">
        <f t="shared" si="3"/>
        <v>0</v>
      </c>
      <c r="I36" s="21" t="e">
        <f>IF($C36&gt;0,#REF!*((1+$B$17)^($B$15-$B36)),IF(C36=0,($B$6*$B$18)*((1+$B$17)^($B$15)),0))</f>
        <v>#REF!</v>
      </c>
      <c r="J36" s="29" t="e">
        <f>IF($C36&gt;0,#REF!*((1+$B$17)^($B$15-$B36)),0)</f>
        <v>#REF!</v>
      </c>
      <c r="K36" s="26" t="e">
        <f>IF(C36&gt;0,#REF!-G36,0)</f>
        <v>#REF!</v>
      </c>
      <c r="L36" s="21" t="e">
        <f>IF(#REF!&gt;0,#REF!+(L35*(1+$B$17)),0)</f>
        <v>#REF!</v>
      </c>
      <c r="M36" s="25">
        <f t="shared" si="4"/>
        <v>0</v>
      </c>
      <c r="N36" s="26" t="e">
        <f>IF(#REF!&gt;0,(#REF!-G36)+(N35*(1+$B$17)),0)</f>
        <v>#REF!</v>
      </c>
      <c r="O36" s="2"/>
    </row>
    <row r="37" spans="1:15" s="1" customFormat="1" x14ac:dyDescent="0.25">
      <c r="A37" s="2"/>
      <c r="B37" s="14">
        <v>17</v>
      </c>
      <c r="C37" s="27" t="b">
        <f t="shared" si="5"/>
        <v>0</v>
      </c>
      <c r="D37" s="16">
        <f>IF(C37=($B$11+1),$B$7/($B$10-$B$11),IF(AND($C37&gt;($B$11+1),SUM($D$19:D36)&lt;$B$7),$B$7/($B$10-$B$11),0))</f>
        <v>0</v>
      </c>
      <c r="E37" s="17">
        <f t="shared" si="0"/>
        <v>0</v>
      </c>
      <c r="F37" s="18">
        <f t="shared" si="1"/>
        <v>0</v>
      </c>
      <c r="G37" s="28">
        <f t="shared" si="2"/>
        <v>0</v>
      </c>
      <c r="H37" s="20">
        <f t="shared" si="3"/>
        <v>0</v>
      </c>
      <c r="I37" s="21" t="e">
        <f>IF($C37&gt;0,#REF!*((1+$B$17)^($B$15-$B37)),IF(C37=0,($B$6*$B$18)*((1+$B$17)^($B$15)),0))</f>
        <v>#REF!</v>
      </c>
      <c r="J37" s="29" t="e">
        <f>IF($C37&gt;0,#REF!*((1+$B$17)^($B$15-$B37)),0)</f>
        <v>#REF!</v>
      </c>
      <c r="K37" s="26" t="e">
        <f>IF(C37&gt;0,#REF!-G37,0)</f>
        <v>#REF!</v>
      </c>
      <c r="L37" s="21" t="e">
        <f>IF(#REF!&gt;0,#REF!+(L36*(1+$B$17)),0)</f>
        <v>#REF!</v>
      </c>
      <c r="M37" s="25">
        <f t="shared" si="4"/>
        <v>0</v>
      </c>
      <c r="N37" s="26" t="e">
        <f>IF(#REF!&gt;0,(#REF!-G37)+(N36*(1+$B$17)),0)</f>
        <v>#REF!</v>
      </c>
      <c r="O37" s="2"/>
    </row>
    <row r="38" spans="1:15" s="1" customFormat="1" x14ac:dyDescent="0.25">
      <c r="A38" s="2"/>
      <c r="B38" s="14">
        <v>18</v>
      </c>
      <c r="C38" s="27" t="b">
        <f t="shared" si="5"/>
        <v>0</v>
      </c>
      <c r="D38" s="16">
        <f>IF(C38=($B$11+1),$B$7/($B$10-$B$11),IF(AND($C38&gt;($B$11+1),SUM($D$19:D37)&lt;$B$7),$B$7/($B$10-$B$11),0))</f>
        <v>0</v>
      </c>
      <c r="E38" s="17">
        <f t="shared" si="0"/>
        <v>0</v>
      </c>
      <c r="F38" s="18">
        <f t="shared" si="1"/>
        <v>0</v>
      </c>
      <c r="G38" s="28">
        <f t="shared" si="2"/>
        <v>0</v>
      </c>
      <c r="H38" s="20">
        <f t="shared" si="3"/>
        <v>0</v>
      </c>
      <c r="I38" s="21" t="e">
        <f>IF($C38&gt;0,#REF!*((1+$B$17)^($B$15-$B38)),IF(C38=0,($B$6*$B$18)*((1+$B$17)^($B$15)),0))</f>
        <v>#REF!</v>
      </c>
      <c r="J38" s="29" t="e">
        <f>IF($C38&gt;0,#REF!*((1+$B$17)^($B$15-$B38)),0)</f>
        <v>#REF!</v>
      </c>
      <c r="K38" s="26" t="e">
        <f>IF(C38&gt;0,#REF!-G38,0)</f>
        <v>#REF!</v>
      </c>
      <c r="L38" s="21" t="e">
        <f>IF(#REF!&gt;0,#REF!+(L37*(1+$B$17)),0)</f>
        <v>#REF!</v>
      </c>
      <c r="M38" s="25">
        <f t="shared" si="4"/>
        <v>0</v>
      </c>
      <c r="N38" s="26" t="e">
        <f>IF(#REF!&gt;0,(#REF!-G38)+(N37*(1+$B$17)),0)</f>
        <v>#REF!</v>
      </c>
      <c r="O38" s="2"/>
    </row>
    <row r="39" spans="1:15" s="1" customFormat="1" x14ac:dyDescent="0.25">
      <c r="A39" s="2"/>
      <c r="B39" s="14">
        <v>19</v>
      </c>
      <c r="C39" s="27" t="b">
        <f t="shared" si="5"/>
        <v>0</v>
      </c>
      <c r="D39" s="16">
        <f>IF(C39=($B$11+1),$B$7/($B$10-$B$11),IF(AND($C39&gt;($B$11+1),SUM($D$19:D38)&lt;$B$7),$B$7/($B$10-$B$11),0))</f>
        <v>0</v>
      </c>
      <c r="E39" s="17">
        <f t="shared" si="0"/>
        <v>0</v>
      </c>
      <c r="F39" s="18">
        <f t="shared" si="1"/>
        <v>0</v>
      </c>
      <c r="G39" s="28">
        <f t="shared" si="2"/>
        <v>0</v>
      </c>
      <c r="H39" s="20">
        <f t="shared" si="3"/>
        <v>0</v>
      </c>
      <c r="I39" s="21" t="e">
        <f>IF($C39&gt;0,#REF!*((1+$B$17)^($B$15-$B39)),IF(C39=0,($B$6*$B$18)*((1+$B$17)^($B$15)),0))</f>
        <v>#REF!</v>
      </c>
      <c r="J39" s="29" t="e">
        <f>IF($C39&gt;0,#REF!*((1+$B$17)^($B$15-$B39)),0)</f>
        <v>#REF!</v>
      </c>
      <c r="K39" s="26" t="e">
        <f>IF(C39&gt;0,#REF!-G39,0)</f>
        <v>#REF!</v>
      </c>
      <c r="L39" s="21" t="e">
        <f>IF(#REF!&gt;0,#REF!+(L38*(1+$B$17)),0)</f>
        <v>#REF!</v>
      </c>
      <c r="M39" s="25">
        <f t="shared" si="4"/>
        <v>0</v>
      </c>
      <c r="N39" s="26" t="e">
        <f>IF(#REF!&gt;0,(#REF!-G39)+(N38*(1+$B$17)),0)</f>
        <v>#REF!</v>
      </c>
      <c r="O39" s="2"/>
    </row>
    <row r="40" spans="1:15" s="1" customFormat="1" x14ac:dyDescent="0.25">
      <c r="A40" s="2"/>
      <c r="B40" s="14">
        <v>20</v>
      </c>
      <c r="C40" s="27" t="b">
        <f t="shared" si="5"/>
        <v>0</v>
      </c>
      <c r="D40" s="16">
        <f>IF(C40=($B$11+1),$B$7/($B$10-$B$11),IF(AND($C40&gt;($B$11+1),SUM($D$19:D39)&lt;$B$7),$B$7/($B$10-$B$11),0))</f>
        <v>0</v>
      </c>
      <c r="E40" s="17">
        <f t="shared" si="0"/>
        <v>0</v>
      </c>
      <c r="F40" s="18">
        <f t="shared" si="1"/>
        <v>0</v>
      </c>
      <c r="G40" s="28">
        <f t="shared" si="2"/>
        <v>0</v>
      </c>
      <c r="H40" s="20">
        <f t="shared" si="3"/>
        <v>0</v>
      </c>
      <c r="I40" s="21" t="e">
        <f>IF($C40&gt;0,#REF!*((1+$B$17)^($B$15-$B40)),IF(C40=0,($B$6*$B$18)*((1+$B$17)^($B$15)),0))</f>
        <v>#REF!</v>
      </c>
      <c r="J40" s="29" t="e">
        <f>IF($C40&gt;0,#REF!*((1+$B$17)^($B$15-$B40)),0)</f>
        <v>#REF!</v>
      </c>
      <c r="K40" s="26" t="e">
        <f>IF(C40&gt;0,#REF!-G40,0)</f>
        <v>#REF!</v>
      </c>
      <c r="L40" s="21" t="e">
        <f>IF(#REF!&gt;0,#REF!+(L39*(1+$B$17)),0)</f>
        <v>#REF!</v>
      </c>
      <c r="M40" s="25">
        <f t="shared" si="4"/>
        <v>0</v>
      </c>
      <c r="N40" s="26" t="e">
        <f>IF(#REF!&gt;0,(#REF!-G40)+(N39*(1+$B$17)),0)</f>
        <v>#REF!</v>
      </c>
      <c r="O40" s="2"/>
    </row>
    <row r="41" spans="1:15" s="1" customFormat="1" x14ac:dyDescent="0.25">
      <c r="A41" s="2"/>
      <c r="B41" s="14">
        <v>21</v>
      </c>
      <c r="C41" s="27" t="b">
        <f t="shared" si="5"/>
        <v>0</v>
      </c>
      <c r="D41" s="16">
        <f>IF(C41=($B$11+1),$B$7/($B$10-$B$11),IF(AND($C41&gt;($B$11+1),SUM($D$19:D40)&lt;$B$7),$B$7/($B$10-$B$11),0))</f>
        <v>0</v>
      </c>
      <c r="E41" s="17">
        <f t="shared" si="0"/>
        <v>0</v>
      </c>
      <c r="F41" s="18">
        <f t="shared" si="1"/>
        <v>0</v>
      </c>
      <c r="G41" s="28">
        <f t="shared" si="2"/>
        <v>0</v>
      </c>
      <c r="H41" s="20">
        <f t="shared" si="3"/>
        <v>0</v>
      </c>
      <c r="I41" s="21" t="e">
        <f>IF($C41&gt;0,#REF!*((1+$B$17)^($B$15-$B41)),IF(C41=0,($B$6*$B$18)*((1+$B$17)^($B$15)),0))</f>
        <v>#REF!</v>
      </c>
      <c r="J41" s="29" t="e">
        <f>IF($C41&gt;0,#REF!*((1+$B$17)^($B$15-$B41)),0)</f>
        <v>#REF!</v>
      </c>
      <c r="K41" s="26" t="e">
        <f>IF(C41&gt;0,#REF!-G41,0)</f>
        <v>#REF!</v>
      </c>
      <c r="L41" s="21" t="e">
        <f>IF(#REF!&gt;0,#REF!+(L40*(1+$B$17)),0)</f>
        <v>#REF!</v>
      </c>
      <c r="M41" s="25">
        <f t="shared" si="4"/>
        <v>0</v>
      </c>
      <c r="N41" s="26" t="e">
        <f>IF(#REF!&gt;0,(#REF!-G41)+(N40*(1+$B$17)),0)</f>
        <v>#REF!</v>
      </c>
      <c r="O41" s="2"/>
    </row>
    <row r="42" spans="1:15" s="1" customFormat="1" x14ac:dyDescent="0.25">
      <c r="A42" s="2"/>
      <c r="B42" s="14">
        <v>22</v>
      </c>
      <c r="C42" s="27" t="b">
        <f t="shared" si="5"/>
        <v>0</v>
      </c>
      <c r="D42" s="16">
        <f>IF(C42=($B$11+1),$B$7/($B$10-$B$11),IF(AND($C42&gt;($B$11+1),SUM($D$19:D41)&lt;$B$7),$B$7/($B$10-$B$11),0))</f>
        <v>0</v>
      </c>
      <c r="E42" s="17">
        <f t="shared" si="0"/>
        <v>0</v>
      </c>
      <c r="F42" s="18">
        <f t="shared" si="1"/>
        <v>0</v>
      </c>
      <c r="G42" s="28">
        <f t="shared" si="2"/>
        <v>0</v>
      </c>
      <c r="H42" s="20">
        <f t="shared" si="3"/>
        <v>0</v>
      </c>
      <c r="I42" s="21" t="e">
        <f>IF($C42&gt;0,#REF!*((1+$B$17)^($B$15-$B42)),IF(C42=0,($B$6*$B$18)*((1+$B$17)^($B$15)),0))</f>
        <v>#REF!</v>
      </c>
      <c r="J42" s="29" t="e">
        <f>IF($C42&gt;0,#REF!*((1+$B$17)^($B$15-$B42)),0)</f>
        <v>#REF!</v>
      </c>
      <c r="K42" s="26" t="e">
        <f>IF(C42&gt;0,#REF!-G42,0)</f>
        <v>#REF!</v>
      </c>
      <c r="L42" s="21" t="e">
        <f>IF(#REF!&gt;0,#REF!+(L41*(1+$B$17)),0)</f>
        <v>#REF!</v>
      </c>
      <c r="M42" s="25">
        <f t="shared" si="4"/>
        <v>0</v>
      </c>
      <c r="N42" s="26" t="e">
        <f>IF(#REF!&gt;0,(#REF!-G42)+(N41*(1+$B$17)),0)</f>
        <v>#REF!</v>
      </c>
      <c r="O42" s="2"/>
    </row>
    <row r="43" spans="1:15" s="1" customFormat="1" x14ac:dyDescent="0.25">
      <c r="A43" s="2"/>
      <c r="B43" s="14">
        <v>23</v>
      </c>
      <c r="C43" s="27" t="b">
        <f t="shared" si="5"/>
        <v>0</v>
      </c>
      <c r="D43" s="16">
        <f>IF(C43=($B$11+1),$B$7/($B$10-$B$11),IF(AND($C43&gt;($B$11+1),SUM($D$19:D42)&lt;$B$7),$B$7/($B$10-$B$11),0))</f>
        <v>0</v>
      </c>
      <c r="E43" s="17">
        <f t="shared" si="0"/>
        <v>0</v>
      </c>
      <c r="F43" s="18">
        <f t="shared" si="1"/>
        <v>0</v>
      </c>
      <c r="G43" s="28">
        <f t="shared" si="2"/>
        <v>0</v>
      </c>
      <c r="H43" s="20">
        <f t="shared" si="3"/>
        <v>0</v>
      </c>
      <c r="I43" s="21" t="e">
        <f>IF($C43&gt;0,#REF!*((1+$B$17)^($B$15-$B43)),IF(C43=0,($B$6*$B$18)*((1+$B$17)^($B$15)),0))</f>
        <v>#REF!</v>
      </c>
      <c r="J43" s="29" t="e">
        <f>IF($C43&gt;0,#REF!*((1+$B$17)^($B$15-$B43)),0)</f>
        <v>#REF!</v>
      </c>
      <c r="K43" s="26" t="e">
        <f>IF(C43&gt;0,#REF!-G43,0)</f>
        <v>#REF!</v>
      </c>
      <c r="L43" s="21" t="e">
        <f>IF(#REF!&gt;0,#REF!+(L42*(1+$B$17)),0)</f>
        <v>#REF!</v>
      </c>
      <c r="M43" s="25">
        <f t="shared" si="4"/>
        <v>0</v>
      </c>
      <c r="N43" s="26" t="e">
        <f>IF(#REF!&gt;0,(#REF!-G43)+(N42*(1+$B$17)),0)</f>
        <v>#REF!</v>
      </c>
      <c r="O43" s="2"/>
    </row>
    <row r="44" spans="1:15" s="1" customFormat="1" ht="15.75" thickBot="1" x14ac:dyDescent="0.3">
      <c r="A44" s="2"/>
      <c r="B44" s="14">
        <v>24</v>
      </c>
      <c r="C44" s="30" t="b">
        <f t="shared" si="5"/>
        <v>0</v>
      </c>
      <c r="D44" s="16">
        <f>IF(C44=($B$11+1),$B$7/($B$10-$B$11),IF(AND($C44&gt;($B$11+1),SUM($D$19:D43)&lt;$B$7),$B$7/($B$10-$B$11),0))</f>
        <v>0</v>
      </c>
      <c r="E44" s="31">
        <f t="shared" si="0"/>
        <v>0</v>
      </c>
      <c r="F44" s="32">
        <f t="shared" si="1"/>
        <v>0</v>
      </c>
      <c r="G44" s="33">
        <f t="shared" si="2"/>
        <v>0</v>
      </c>
      <c r="H44" s="34">
        <f t="shared" si="3"/>
        <v>0</v>
      </c>
      <c r="I44" s="35" t="e">
        <f>IF($C44&gt;0,#REF!*((1+$B$17)^($B$15-$B44)),IF(C44=0,($B$6*$B$18)*((1+$B$17)^($B$15)),0))</f>
        <v>#REF!</v>
      </c>
      <c r="J44" s="36" t="e">
        <f>IF($C44&gt;0,#REF!*((1+$B$17)^($B$15-$B44)),0)</f>
        <v>#REF!</v>
      </c>
      <c r="K44" s="37" t="e">
        <f>IF(C44&gt;0,#REF!-G44,0)</f>
        <v>#REF!</v>
      </c>
      <c r="L44" s="35" t="e">
        <f>IF(#REF!&gt;0,#REF!+(L43*(1+$B$17)),0)</f>
        <v>#REF!</v>
      </c>
      <c r="M44" s="38">
        <f t="shared" si="4"/>
        <v>0</v>
      </c>
      <c r="N44" s="37" t="e">
        <f>IF(#REF!&gt;0,(#REF!-G44)+(N43*(1+$B$17)),0)</f>
        <v>#REF!</v>
      </c>
      <c r="O44" s="2"/>
    </row>
    <row r="47" spans="1:15" s="1" customFormat="1" x14ac:dyDescent="0.25">
      <c r="A47" s="39"/>
      <c r="O47" s="2"/>
    </row>
  </sheetData>
  <mergeCells count="18">
    <mergeCell ref="B14:C14"/>
    <mergeCell ref="A1:C2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G15:H15"/>
    <mergeCell ref="B16:C16"/>
    <mergeCell ref="B17:C17"/>
    <mergeCell ref="B18:C18"/>
    <mergeCell ref="F16:F17"/>
  </mergeCells>
  <conditionalFormatting sqref="N20:N44 K20:K44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4" zoomScale="80" zoomScaleNormal="80" workbookViewId="0">
      <selection activeCell="H17" sqref="H17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4" width="14.5703125" style="1" customWidth="1"/>
    <col min="5" max="5" width="16.42578125" style="1" customWidth="1"/>
    <col min="6" max="6" width="14.5703125" style="1" customWidth="1"/>
    <col min="7" max="7" width="15.85546875" style="1" customWidth="1"/>
    <col min="8" max="8" width="22.42578125" style="1" customWidth="1"/>
    <col min="9" max="10" width="20.5703125" style="1" hidden="1" customWidth="1"/>
    <col min="11" max="13" width="18.42578125" style="1" hidden="1" customWidth="1"/>
    <col min="14" max="14" width="23.140625" style="1" hidden="1" customWidth="1"/>
    <col min="15" max="17" width="18.42578125" style="2" customWidth="1"/>
    <col min="18" max="40" width="9.140625" style="2"/>
    <col min="41" max="254" width="9.140625" style="1"/>
    <col min="255" max="255" width="37.28515625" style="1" bestFit="1" customWidth="1"/>
    <col min="256" max="256" width="14.7109375" style="1" bestFit="1" customWidth="1"/>
    <col min="257" max="257" width="15.5703125" style="1" customWidth="1"/>
    <col min="258" max="260" width="14.5703125" style="1" customWidth="1"/>
    <col min="261" max="261" width="15.85546875" style="1" customWidth="1"/>
    <col min="262" max="262" width="17" style="1" customWidth="1"/>
    <col min="263" max="263" width="18.85546875" style="1" customWidth="1"/>
    <col min="264" max="264" width="16" style="1" customWidth="1"/>
    <col min="265" max="266" width="0" style="1" hidden="1" customWidth="1"/>
    <col min="267" max="267" width="18.42578125" style="1" customWidth="1"/>
    <col min="268" max="269" width="0" style="1" hidden="1" customWidth="1"/>
    <col min="270" max="270" width="23.140625" style="1" customWidth="1"/>
    <col min="271" max="273" width="18.42578125" style="1" customWidth="1"/>
    <col min="274" max="510" width="9.140625" style="1"/>
    <col min="511" max="511" width="37.28515625" style="1" bestFit="1" customWidth="1"/>
    <col min="512" max="512" width="14.7109375" style="1" bestFit="1" customWidth="1"/>
    <col min="513" max="513" width="15.5703125" style="1" customWidth="1"/>
    <col min="514" max="516" width="14.5703125" style="1" customWidth="1"/>
    <col min="517" max="517" width="15.85546875" style="1" customWidth="1"/>
    <col min="518" max="518" width="17" style="1" customWidth="1"/>
    <col min="519" max="519" width="18.85546875" style="1" customWidth="1"/>
    <col min="520" max="520" width="16" style="1" customWidth="1"/>
    <col min="521" max="522" width="0" style="1" hidden="1" customWidth="1"/>
    <col min="523" max="523" width="18.42578125" style="1" customWidth="1"/>
    <col min="524" max="525" width="0" style="1" hidden="1" customWidth="1"/>
    <col min="526" max="526" width="23.140625" style="1" customWidth="1"/>
    <col min="527" max="529" width="18.42578125" style="1" customWidth="1"/>
    <col min="530" max="766" width="9.140625" style="1"/>
    <col min="767" max="767" width="37.28515625" style="1" bestFit="1" customWidth="1"/>
    <col min="768" max="768" width="14.7109375" style="1" bestFit="1" customWidth="1"/>
    <col min="769" max="769" width="15.5703125" style="1" customWidth="1"/>
    <col min="770" max="772" width="14.5703125" style="1" customWidth="1"/>
    <col min="773" max="773" width="15.85546875" style="1" customWidth="1"/>
    <col min="774" max="774" width="17" style="1" customWidth="1"/>
    <col min="775" max="775" width="18.85546875" style="1" customWidth="1"/>
    <col min="776" max="776" width="16" style="1" customWidth="1"/>
    <col min="777" max="778" width="0" style="1" hidden="1" customWidth="1"/>
    <col min="779" max="779" width="18.42578125" style="1" customWidth="1"/>
    <col min="780" max="781" width="0" style="1" hidden="1" customWidth="1"/>
    <col min="782" max="782" width="23.140625" style="1" customWidth="1"/>
    <col min="783" max="785" width="18.42578125" style="1" customWidth="1"/>
    <col min="786" max="1022" width="9.140625" style="1"/>
    <col min="1023" max="1023" width="37.28515625" style="1" bestFit="1" customWidth="1"/>
    <col min="1024" max="1024" width="14.7109375" style="1" bestFit="1" customWidth="1"/>
    <col min="1025" max="1025" width="15.5703125" style="1" customWidth="1"/>
    <col min="1026" max="1028" width="14.5703125" style="1" customWidth="1"/>
    <col min="1029" max="1029" width="15.85546875" style="1" customWidth="1"/>
    <col min="1030" max="1030" width="17" style="1" customWidth="1"/>
    <col min="1031" max="1031" width="18.85546875" style="1" customWidth="1"/>
    <col min="1032" max="1032" width="16" style="1" customWidth="1"/>
    <col min="1033" max="1034" width="0" style="1" hidden="1" customWidth="1"/>
    <col min="1035" max="1035" width="18.42578125" style="1" customWidth="1"/>
    <col min="1036" max="1037" width="0" style="1" hidden="1" customWidth="1"/>
    <col min="1038" max="1038" width="23.140625" style="1" customWidth="1"/>
    <col min="1039" max="1041" width="18.42578125" style="1" customWidth="1"/>
    <col min="1042" max="1278" width="9.140625" style="1"/>
    <col min="1279" max="1279" width="37.28515625" style="1" bestFit="1" customWidth="1"/>
    <col min="1280" max="1280" width="14.7109375" style="1" bestFit="1" customWidth="1"/>
    <col min="1281" max="1281" width="15.5703125" style="1" customWidth="1"/>
    <col min="1282" max="1284" width="14.5703125" style="1" customWidth="1"/>
    <col min="1285" max="1285" width="15.85546875" style="1" customWidth="1"/>
    <col min="1286" max="1286" width="17" style="1" customWidth="1"/>
    <col min="1287" max="1287" width="18.85546875" style="1" customWidth="1"/>
    <col min="1288" max="1288" width="16" style="1" customWidth="1"/>
    <col min="1289" max="1290" width="0" style="1" hidden="1" customWidth="1"/>
    <col min="1291" max="1291" width="18.42578125" style="1" customWidth="1"/>
    <col min="1292" max="1293" width="0" style="1" hidden="1" customWidth="1"/>
    <col min="1294" max="1294" width="23.140625" style="1" customWidth="1"/>
    <col min="1295" max="1297" width="18.42578125" style="1" customWidth="1"/>
    <col min="1298" max="1534" width="9.140625" style="1"/>
    <col min="1535" max="1535" width="37.28515625" style="1" bestFit="1" customWidth="1"/>
    <col min="1536" max="1536" width="14.7109375" style="1" bestFit="1" customWidth="1"/>
    <col min="1537" max="1537" width="15.5703125" style="1" customWidth="1"/>
    <col min="1538" max="1540" width="14.5703125" style="1" customWidth="1"/>
    <col min="1541" max="1541" width="15.85546875" style="1" customWidth="1"/>
    <col min="1542" max="1542" width="17" style="1" customWidth="1"/>
    <col min="1543" max="1543" width="18.85546875" style="1" customWidth="1"/>
    <col min="1544" max="1544" width="16" style="1" customWidth="1"/>
    <col min="1545" max="1546" width="0" style="1" hidden="1" customWidth="1"/>
    <col min="1547" max="1547" width="18.42578125" style="1" customWidth="1"/>
    <col min="1548" max="1549" width="0" style="1" hidden="1" customWidth="1"/>
    <col min="1550" max="1550" width="23.140625" style="1" customWidth="1"/>
    <col min="1551" max="1553" width="18.42578125" style="1" customWidth="1"/>
    <col min="1554" max="1790" width="9.140625" style="1"/>
    <col min="1791" max="1791" width="37.28515625" style="1" bestFit="1" customWidth="1"/>
    <col min="1792" max="1792" width="14.7109375" style="1" bestFit="1" customWidth="1"/>
    <col min="1793" max="1793" width="15.5703125" style="1" customWidth="1"/>
    <col min="1794" max="1796" width="14.5703125" style="1" customWidth="1"/>
    <col min="1797" max="1797" width="15.85546875" style="1" customWidth="1"/>
    <col min="1798" max="1798" width="17" style="1" customWidth="1"/>
    <col min="1799" max="1799" width="18.85546875" style="1" customWidth="1"/>
    <col min="1800" max="1800" width="16" style="1" customWidth="1"/>
    <col min="1801" max="1802" width="0" style="1" hidden="1" customWidth="1"/>
    <col min="1803" max="1803" width="18.42578125" style="1" customWidth="1"/>
    <col min="1804" max="1805" width="0" style="1" hidden="1" customWidth="1"/>
    <col min="1806" max="1806" width="23.140625" style="1" customWidth="1"/>
    <col min="1807" max="1809" width="18.42578125" style="1" customWidth="1"/>
    <col min="1810" max="2046" width="9.140625" style="1"/>
    <col min="2047" max="2047" width="37.28515625" style="1" bestFit="1" customWidth="1"/>
    <col min="2048" max="2048" width="14.7109375" style="1" bestFit="1" customWidth="1"/>
    <col min="2049" max="2049" width="15.5703125" style="1" customWidth="1"/>
    <col min="2050" max="2052" width="14.5703125" style="1" customWidth="1"/>
    <col min="2053" max="2053" width="15.85546875" style="1" customWidth="1"/>
    <col min="2054" max="2054" width="17" style="1" customWidth="1"/>
    <col min="2055" max="2055" width="18.85546875" style="1" customWidth="1"/>
    <col min="2056" max="2056" width="16" style="1" customWidth="1"/>
    <col min="2057" max="2058" width="0" style="1" hidden="1" customWidth="1"/>
    <col min="2059" max="2059" width="18.42578125" style="1" customWidth="1"/>
    <col min="2060" max="2061" width="0" style="1" hidden="1" customWidth="1"/>
    <col min="2062" max="2062" width="23.140625" style="1" customWidth="1"/>
    <col min="2063" max="2065" width="18.42578125" style="1" customWidth="1"/>
    <col min="2066" max="2302" width="9.140625" style="1"/>
    <col min="2303" max="2303" width="37.28515625" style="1" bestFit="1" customWidth="1"/>
    <col min="2304" max="2304" width="14.7109375" style="1" bestFit="1" customWidth="1"/>
    <col min="2305" max="2305" width="15.5703125" style="1" customWidth="1"/>
    <col min="2306" max="2308" width="14.5703125" style="1" customWidth="1"/>
    <col min="2309" max="2309" width="15.85546875" style="1" customWidth="1"/>
    <col min="2310" max="2310" width="17" style="1" customWidth="1"/>
    <col min="2311" max="2311" width="18.85546875" style="1" customWidth="1"/>
    <col min="2312" max="2312" width="16" style="1" customWidth="1"/>
    <col min="2313" max="2314" width="0" style="1" hidden="1" customWidth="1"/>
    <col min="2315" max="2315" width="18.42578125" style="1" customWidth="1"/>
    <col min="2316" max="2317" width="0" style="1" hidden="1" customWidth="1"/>
    <col min="2318" max="2318" width="23.140625" style="1" customWidth="1"/>
    <col min="2319" max="2321" width="18.42578125" style="1" customWidth="1"/>
    <col min="2322" max="2558" width="9.140625" style="1"/>
    <col min="2559" max="2559" width="37.28515625" style="1" bestFit="1" customWidth="1"/>
    <col min="2560" max="2560" width="14.7109375" style="1" bestFit="1" customWidth="1"/>
    <col min="2561" max="2561" width="15.5703125" style="1" customWidth="1"/>
    <col min="2562" max="2564" width="14.5703125" style="1" customWidth="1"/>
    <col min="2565" max="2565" width="15.85546875" style="1" customWidth="1"/>
    <col min="2566" max="2566" width="17" style="1" customWidth="1"/>
    <col min="2567" max="2567" width="18.85546875" style="1" customWidth="1"/>
    <col min="2568" max="2568" width="16" style="1" customWidth="1"/>
    <col min="2569" max="2570" width="0" style="1" hidden="1" customWidth="1"/>
    <col min="2571" max="2571" width="18.42578125" style="1" customWidth="1"/>
    <col min="2572" max="2573" width="0" style="1" hidden="1" customWidth="1"/>
    <col min="2574" max="2574" width="23.140625" style="1" customWidth="1"/>
    <col min="2575" max="2577" width="18.42578125" style="1" customWidth="1"/>
    <col min="2578" max="2814" width="9.140625" style="1"/>
    <col min="2815" max="2815" width="37.28515625" style="1" bestFit="1" customWidth="1"/>
    <col min="2816" max="2816" width="14.7109375" style="1" bestFit="1" customWidth="1"/>
    <col min="2817" max="2817" width="15.5703125" style="1" customWidth="1"/>
    <col min="2818" max="2820" width="14.5703125" style="1" customWidth="1"/>
    <col min="2821" max="2821" width="15.85546875" style="1" customWidth="1"/>
    <col min="2822" max="2822" width="17" style="1" customWidth="1"/>
    <col min="2823" max="2823" width="18.85546875" style="1" customWidth="1"/>
    <col min="2824" max="2824" width="16" style="1" customWidth="1"/>
    <col min="2825" max="2826" width="0" style="1" hidden="1" customWidth="1"/>
    <col min="2827" max="2827" width="18.42578125" style="1" customWidth="1"/>
    <col min="2828" max="2829" width="0" style="1" hidden="1" customWidth="1"/>
    <col min="2830" max="2830" width="23.140625" style="1" customWidth="1"/>
    <col min="2831" max="2833" width="18.42578125" style="1" customWidth="1"/>
    <col min="2834" max="3070" width="9.140625" style="1"/>
    <col min="3071" max="3071" width="37.28515625" style="1" bestFit="1" customWidth="1"/>
    <col min="3072" max="3072" width="14.7109375" style="1" bestFit="1" customWidth="1"/>
    <col min="3073" max="3073" width="15.5703125" style="1" customWidth="1"/>
    <col min="3074" max="3076" width="14.5703125" style="1" customWidth="1"/>
    <col min="3077" max="3077" width="15.85546875" style="1" customWidth="1"/>
    <col min="3078" max="3078" width="17" style="1" customWidth="1"/>
    <col min="3079" max="3079" width="18.85546875" style="1" customWidth="1"/>
    <col min="3080" max="3080" width="16" style="1" customWidth="1"/>
    <col min="3081" max="3082" width="0" style="1" hidden="1" customWidth="1"/>
    <col min="3083" max="3083" width="18.42578125" style="1" customWidth="1"/>
    <col min="3084" max="3085" width="0" style="1" hidden="1" customWidth="1"/>
    <col min="3086" max="3086" width="23.140625" style="1" customWidth="1"/>
    <col min="3087" max="3089" width="18.42578125" style="1" customWidth="1"/>
    <col min="3090" max="3326" width="9.140625" style="1"/>
    <col min="3327" max="3327" width="37.28515625" style="1" bestFit="1" customWidth="1"/>
    <col min="3328" max="3328" width="14.7109375" style="1" bestFit="1" customWidth="1"/>
    <col min="3329" max="3329" width="15.5703125" style="1" customWidth="1"/>
    <col min="3330" max="3332" width="14.5703125" style="1" customWidth="1"/>
    <col min="3333" max="3333" width="15.85546875" style="1" customWidth="1"/>
    <col min="3334" max="3334" width="17" style="1" customWidth="1"/>
    <col min="3335" max="3335" width="18.85546875" style="1" customWidth="1"/>
    <col min="3336" max="3336" width="16" style="1" customWidth="1"/>
    <col min="3337" max="3338" width="0" style="1" hidden="1" customWidth="1"/>
    <col min="3339" max="3339" width="18.42578125" style="1" customWidth="1"/>
    <col min="3340" max="3341" width="0" style="1" hidden="1" customWidth="1"/>
    <col min="3342" max="3342" width="23.140625" style="1" customWidth="1"/>
    <col min="3343" max="3345" width="18.42578125" style="1" customWidth="1"/>
    <col min="3346" max="3582" width="9.140625" style="1"/>
    <col min="3583" max="3583" width="37.28515625" style="1" bestFit="1" customWidth="1"/>
    <col min="3584" max="3584" width="14.7109375" style="1" bestFit="1" customWidth="1"/>
    <col min="3585" max="3585" width="15.5703125" style="1" customWidth="1"/>
    <col min="3586" max="3588" width="14.5703125" style="1" customWidth="1"/>
    <col min="3589" max="3589" width="15.85546875" style="1" customWidth="1"/>
    <col min="3590" max="3590" width="17" style="1" customWidth="1"/>
    <col min="3591" max="3591" width="18.85546875" style="1" customWidth="1"/>
    <col min="3592" max="3592" width="16" style="1" customWidth="1"/>
    <col min="3593" max="3594" width="0" style="1" hidden="1" customWidth="1"/>
    <col min="3595" max="3595" width="18.42578125" style="1" customWidth="1"/>
    <col min="3596" max="3597" width="0" style="1" hidden="1" customWidth="1"/>
    <col min="3598" max="3598" width="23.140625" style="1" customWidth="1"/>
    <col min="3599" max="3601" width="18.42578125" style="1" customWidth="1"/>
    <col min="3602" max="3838" width="9.140625" style="1"/>
    <col min="3839" max="3839" width="37.28515625" style="1" bestFit="1" customWidth="1"/>
    <col min="3840" max="3840" width="14.7109375" style="1" bestFit="1" customWidth="1"/>
    <col min="3841" max="3841" width="15.5703125" style="1" customWidth="1"/>
    <col min="3842" max="3844" width="14.5703125" style="1" customWidth="1"/>
    <col min="3845" max="3845" width="15.85546875" style="1" customWidth="1"/>
    <col min="3846" max="3846" width="17" style="1" customWidth="1"/>
    <col min="3847" max="3847" width="18.85546875" style="1" customWidth="1"/>
    <col min="3848" max="3848" width="16" style="1" customWidth="1"/>
    <col min="3849" max="3850" width="0" style="1" hidden="1" customWidth="1"/>
    <col min="3851" max="3851" width="18.42578125" style="1" customWidth="1"/>
    <col min="3852" max="3853" width="0" style="1" hidden="1" customWidth="1"/>
    <col min="3854" max="3854" width="23.140625" style="1" customWidth="1"/>
    <col min="3855" max="3857" width="18.42578125" style="1" customWidth="1"/>
    <col min="3858" max="4094" width="9.140625" style="1"/>
    <col min="4095" max="4095" width="37.28515625" style="1" bestFit="1" customWidth="1"/>
    <col min="4096" max="4096" width="14.7109375" style="1" bestFit="1" customWidth="1"/>
    <col min="4097" max="4097" width="15.5703125" style="1" customWidth="1"/>
    <col min="4098" max="4100" width="14.5703125" style="1" customWidth="1"/>
    <col min="4101" max="4101" width="15.85546875" style="1" customWidth="1"/>
    <col min="4102" max="4102" width="17" style="1" customWidth="1"/>
    <col min="4103" max="4103" width="18.85546875" style="1" customWidth="1"/>
    <col min="4104" max="4104" width="16" style="1" customWidth="1"/>
    <col min="4105" max="4106" width="0" style="1" hidden="1" customWidth="1"/>
    <col min="4107" max="4107" width="18.42578125" style="1" customWidth="1"/>
    <col min="4108" max="4109" width="0" style="1" hidden="1" customWidth="1"/>
    <col min="4110" max="4110" width="23.140625" style="1" customWidth="1"/>
    <col min="4111" max="4113" width="18.42578125" style="1" customWidth="1"/>
    <col min="4114" max="4350" width="9.140625" style="1"/>
    <col min="4351" max="4351" width="37.28515625" style="1" bestFit="1" customWidth="1"/>
    <col min="4352" max="4352" width="14.7109375" style="1" bestFit="1" customWidth="1"/>
    <col min="4353" max="4353" width="15.5703125" style="1" customWidth="1"/>
    <col min="4354" max="4356" width="14.5703125" style="1" customWidth="1"/>
    <col min="4357" max="4357" width="15.85546875" style="1" customWidth="1"/>
    <col min="4358" max="4358" width="17" style="1" customWidth="1"/>
    <col min="4359" max="4359" width="18.85546875" style="1" customWidth="1"/>
    <col min="4360" max="4360" width="16" style="1" customWidth="1"/>
    <col min="4361" max="4362" width="0" style="1" hidden="1" customWidth="1"/>
    <col min="4363" max="4363" width="18.42578125" style="1" customWidth="1"/>
    <col min="4364" max="4365" width="0" style="1" hidden="1" customWidth="1"/>
    <col min="4366" max="4366" width="23.140625" style="1" customWidth="1"/>
    <col min="4367" max="4369" width="18.42578125" style="1" customWidth="1"/>
    <col min="4370" max="4606" width="9.140625" style="1"/>
    <col min="4607" max="4607" width="37.28515625" style="1" bestFit="1" customWidth="1"/>
    <col min="4608" max="4608" width="14.7109375" style="1" bestFit="1" customWidth="1"/>
    <col min="4609" max="4609" width="15.5703125" style="1" customWidth="1"/>
    <col min="4610" max="4612" width="14.5703125" style="1" customWidth="1"/>
    <col min="4613" max="4613" width="15.85546875" style="1" customWidth="1"/>
    <col min="4614" max="4614" width="17" style="1" customWidth="1"/>
    <col min="4615" max="4615" width="18.85546875" style="1" customWidth="1"/>
    <col min="4616" max="4616" width="16" style="1" customWidth="1"/>
    <col min="4617" max="4618" width="0" style="1" hidden="1" customWidth="1"/>
    <col min="4619" max="4619" width="18.42578125" style="1" customWidth="1"/>
    <col min="4620" max="4621" width="0" style="1" hidden="1" customWidth="1"/>
    <col min="4622" max="4622" width="23.140625" style="1" customWidth="1"/>
    <col min="4623" max="4625" width="18.42578125" style="1" customWidth="1"/>
    <col min="4626" max="4862" width="9.140625" style="1"/>
    <col min="4863" max="4863" width="37.28515625" style="1" bestFit="1" customWidth="1"/>
    <col min="4864" max="4864" width="14.7109375" style="1" bestFit="1" customWidth="1"/>
    <col min="4865" max="4865" width="15.5703125" style="1" customWidth="1"/>
    <col min="4866" max="4868" width="14.5703125" style="1" customWidth="1"/>
    <col min="4869" max="4869" width="15.85546875" style="1" customWidth="1"/>
    <col min="4870" max="4870" width="17" style="1" customWidth="1"/>
    <col min="4871" max="4871" width="18.85546875" style="1" customWidth="1"/>
    <col min="4872" max="4872" width="16" style="1" customWidth="1"/>
    <col min="4873" max="4874" width="0" style="1" hidden="1" customWidth="1"/>
    <col min="4875" max="4875" width="18.42578125" style="1" customWidth="1"/>
    <col min="4876" max="4877" width="0" style="1" hidden="1" customWidth="1"/>
    <col min="4878" max="4878" width="23.140625" style="1" customWidth="1"/>
    <col min="4879" max="4881" width="18.42578125" style="1" customWidth="1"/>
    <col min="4882" max="5118" width="9.140625" style="1"/>
    <col min="5119" max="5119" width="37.28515625" style="1" bestFit="1" customWidth="1"/>
    <col min="5120" max="5120" width="14.7109375" style="1" bestFit="1" customWidth="1"/>
    <col min="5121" max="5121" width="15.5703125" style="1" customWidth="1"/>
    <col min="5122" max="5124" width="14.5703125" style="1" customWidth="1"/>
    <col min="5125" max="5125" width="15.85546875" style="1" customWidth="1"/>
    <col min="5126" max="5126" width="17" style="1" customWidth="1"/>
    <col min="5127" max="5127" width="18.85546875" style="1" customWidth="1"/>
    <col min="5128" max="5128" width="16" style="1" customWidth="1"/>
    <col min="5129" max="5130" width="0" style="1" hidden="1" customWidth="1"/>
    <col min="5131" max="5131" width="18.42578125" style="1" customWidth="1"/>
    <col min="5132" max="5133" width="0" style="1" hidden="1" customWidth="1"/>
    <col min="5134" max="5134" width="23.140625" style="1" customWidth="1"/>
    <col min="5135" max="5137" width="18.42578125" style="1" customWidth="1"/>
    <col min="5138" max="5374" width="9.140625" style="1"/>
    <col min="5375" max="5375" width="37.28515625" style="1" bestFit="1" customWidth="1"/>
    <col min="5376" max="5376" width="14.7109375" style="1" bestFit="1" customWidth="1"/>
    <col min="5377" max="5377" width="15.5703125" style="1" customWidth="1"/>
    <col min="5378" max="5380" width="14.5703125" style="1" customWidth="1"/>
    <col min="5381" max="5381" width="15.85546875" style="1" customWidth="1"/>
    <col min="5382" max="5382" width="17" style="1" customWidth="1"/>
    <col min="5383" max="5383" width="18.85546875" style="1" customWidth="1"/>
    <col min="5384" max="5384" width="16" style="1" customWidth="1"/>
    <col min="5385" max="5386" width="0" style="1" hidden="1" customWidth="1"/>
    <col min="5387" max="5387" width="18.42578125" style="1" customWidth="1"/>
    <col min="5388" max="5389" width="0" style="1" hidden="1" customWidth="1"/>
    <col min="5390" max="5390" width="23.140625" style="1" customWidth="1"/>
    <col min="5391" max="5393" width="18.42578125" style="1" customWidth="1"/>
    <col min="5394" max="5630" width="9.140625" style="1"/>
    <col min="5631" max="5631" width="37.28515625" style="1" bestFit="1" customWidth="1"/>
    <col min="5632" max="5632" width="14.7109375" style="1" bestFit="1" customWidth="1"/>
    <col min="5633" max="5633" width="15.5703125" style="1" customWidth="1"/>
    <col min="5634" max="5636" width="14.5703125" style="1" customWidth="1"/>
    <col min="5637" max="5637" width="15.85546875" style="1" customWidth="1"/>
    <col min="5638" max="5638" width="17" style="1" customWidth="1"/>
    <col min="5639" max="5639" width="18.85546875" style="1" customWidth="1"/>
    <col min="5640" max="5640" width="16" style="1" customWidth="1"/>
    <col min="5641" max="5642" width="0" style="1" hidden="1" customWidth="1"/>
    <col min="5643" max="5643" width="18.42578125" style="1" customWidth="1"/>
    <col min="5644" max="5645" width="0" style="1" hidden="1" customWidth="1"/>
    <col min="5646" max="5646" width="23.140625" style="1" customWidth="1"/>
    <col min="5647" max="5649" width="18.42578125" style="1" customWidth="1"/>
    <col min="5650" max="5886" width="9.140625" style="1"/>
    <col min="5887" max="5887" width="37.28515625" style="1" bestFit="1" customWidth="1"/>
    <col min="5888" max="5888" width="14.7109375" style="1" bestFit="1" customWidth="1"/>
    <col min="5889" max="5889" width="15.5703125" style="1" customWidth="1"/>
    <col min="5890" max="5892" width="14.5703125" style="1" customWidth="1"/>
    <col min="5893" max="5893" width="15.85546875" style="1" customWidth="1"/>
    <col min="5894" max="5894" width="17" style="1" customWidth="1"/>
    <col min="5895" max="5895" width="18.85546875" style="1" customWidth="1"/>
    <col min="5896" max="5896" width="16" style="1" customWidth="1"/>
    <col min="5897" max="5898" width="0" style="1" hidden="1" customWidth="1"/>
    <col min="5899" max="5899" width="18.42578125" style="1" customWidth="1"/>
    <col min="5900" max="5901" width="0" style="1" hidden="1" customWidth="1"/>
    <col min="5902" max="5902" width="23.140625" style="1" customWidth="1"/>
    <col min="5903" max="5905" width="18.42578125" style="1" customWidth="1"/>
    <col min="5906" max="6142" width="9.140625" style="1"/>
    <col min="6143" max="6143" width="37.28515625" style="1" bestFit="1" customWidth="1"/>
    <col min="6144" max="6144" width="14.7109375" style="1" bestFit="1" customWidth="1"/>
    <col min="6145" max="6145" width="15.5703125" style="1" customWidth="1"/>
    <col min="6146" max="6148" width="14.5703125" style="1" customWidth="1"/>
    <col min="6149" max="6149" width="15.85546875" style="1" customWidth="1"/>
    <col min="6150" max="6150" width="17" style="1" customWidth="1"/>
    <col min="6151" max="6151" width="18.85546875" style="1" customWidth="1"/>
    <col min="6152" max="6152" width="16" style="1" customWidth="1"/>
    <col min="6153" max="6154" width="0" style="1" hidden="1" customWidth="1"/>
    <col min="6155" max="6155" width="18.42578125" style="1" customWidth="1"/>
    <col min="6156" max="6157" width="0" style="1" hidden="1" customWidth="1"/>
    <col min="6158" max="6158" width="23.140625" style="1" customWidth="1"/>
    <col min="6159" max="6161" width="18.42578125" style="1" customWidth="1"/>
    <col min="6162" max="6398" width="9.140625" style="1"/>
    <col min="6399" max="6399" width="37.28515625" style="1" bestFit="1" customWidth="1"/>
    <col min="6400" max="6400" width="14.7109375" style="1" bestFit="1" customWidth="1"/>
    <col min="6401" max="6401" width="15.5703125" style="1" customWidth="1"/>
    <col min="6402" max="6404" width="14.5703125" style="1" customWidth="1"/>
    <col min="6405" max="6405" width="15.85546875" style="1" customWidth="1"/>
    <col min="6406" max="6406" width="17" style="1" customWidth="1"/>
    <col min="6407" max="6407" width="18.85546875" style="1" customWidth="1"/>
    <col min="6408" max="6408" width="16" style="1" customWidth="1"/>
    <col min="6409" max="6410" width="0" style="1" hidden="1" customWidth="1"/>
    <col min="6411" max="6411" width="18.42578125" style="1" customWidth="1"/>
    <col min="6412" max="6413" width="0" style="1" hidden="1" customWidth="1"/>
    <col min="6414" max="6414" width="23.140625" style="1" customWidth="1"/>
    <col min="6415" max="6417" width="18.42578125" style="1" customWidth="1"/>
    <col min="6418" max="6654" width="9.140625" style="1"/>
    <col min="6655" max="6655" width="37.28515625" style="1" bestFit="1" customWidth="1"/>
    <col min="6656" max="6656" width="14.7109375" style="1" bestFit="1" customWidth="1"/>
    <col min="6657" max="6657" width="15.5703125" style="1" customWidth="1"/>
    <col min="6658" max="6660" width="14.5703125" style="1" customWidth="1"/>
    <col min="6661" max="6661" width="15.85546875" style="1" customWidth="1"/>
    <col min="6662" max="6662" width="17" style="1" customWidth="1"/>
    <col min="6663" max="6663" width="18.85546875" style="1" customWidth="1"/>
    <col min="6664" max="6664" width="16" style="1" customWidth="1"/>
    <col min="6665" max="6666" width="0" style="1" hidden="1" customWidth="1"/>
    <col min="6667" max="6667" width="18.42578125" style="1" customWidth="1"/>
    <col min="6668" max="6669" width="0" style="1" hidden="1" customWidth="1"/>
    <col min="6670" max="6670" width="23.140625" style="1" customWidth="1"/>
    <col min="6671" max="6673" width="18.42578125" style="1" customWidth="1"/>
    <col min="6674" max="6910" width="9.140625" style="1"/>
    <col min="6911" max="6911" width="37.28515625" style="1" bestFit="1" customWidth="1"/>
    <col min="6912" max="6912" width="14.7109375" style="1" bestFit="1" customWidth="1"/>
    <col min="6913" max="6913" width="15.5703125" style="1" customWidth="1"/>
    <col min="6914" max="6916" width="14.5703125" style="1" customWidth="1"/>
    <col min="6917" max="6917" width="15.85546875" style="1" customWidth="1"/>
    <col min="6918" max="6918" width="17" style="1" customWidth="1"/>
    <col min="6919" max="6919" width="18.85546875" style="1" customWidth="1"/>
    <col min="6920" max="6920" width="16" style="1" customWidth="1"/>
    <col min="6921" max="6922" width="0" style="1" hidden="1" customWidth="1"/>
    <col min="6923" max="6923" width="18.42578125" style="1" customWidth="1"/>
    <col min="6924" max="6925" width="0" style="1" hidden="1" customWidth="1"/>
    <col min="6926" max="6926" width="23.140625" style="1" customWidth="1"/>
    <col min="6927" max="6929" width="18.42578125" style="1" customWidth="1"/>
    <col min="6930" max="7166" width="9.140625" style="1"/>
    <col min="7167" max="7167" width="37.28515625" style="1" bestFit="1" customWidth="1"/>
    <col min="7168" max="7168" width="14.7109375" style="1" bestFit="1" customWidth="1"/>
    <col min="7169" max="7169" width="15.5703125" style="1" customWidth="1"/>
    <col min="7170" max="7172" width="14.5703125" style="1" customWidth="1"/>
    <col min="7173" max="7173" width="15.85546875" style="1" customWidth="1"/>
    <col min="7174" max="7174" width="17" style="1" customWidth="1"/>
    <col min="7175" max="7175" width="18.85546875" style="1" customWidth="1"/>
    <col min="7176" max="7176" width="16" style="1" customWidth="1"/>
    <col min="7177" max="7178" width="0" style="1" hidden="1" customWidth="1"/>
    <col min="7179" max="7179" width="18.42578125" style="1" customWidth="1"/>
    <col min="7180" max="7181" width="0" style="1" hidden="1" customWidth="1"/>
    <col min="7182" max="7182" width="23.140625" style="1" customWidth="1"/>
    <col min="7183" max="7185" width="18.42578125" style="1" customWidth="1"/>
    <col min="7186" max="7422" width="9.140625" style="1"/>
    <col min="7423" max="7423" width="37.28515625" style="1" bestFit="1" customWidth="1"/>
    <col min="7424" max="7424" width="14.7109375" style="1" bestFit="1" customWidth="1"/>
    <col min="7425" max="7425" width="15.5703125" style="1" customWidth="1"/>
    <col min="7426" max="7428" width="14.5703125" style="1" customWidth="1"/>
    <col min="7429" max="7429" width="15.85546875" style="1" customWidth="1"/>
    <col min="7430" max="7430" width="17" style="1" customWidth="1"/>
    <col min="7431" max="7431" width="18.85546875" style="1" customWidth="1"/>
    <col min="7432" max="7432" width="16" style="1" customWidth="1"/>
    <col min="7433" max="7434" width="0" style="1" hidden="1" customWidth="1"/>
    <col min="7435" max="7435" width="18.42578125" style="1" customWidth="1"/>
    <col min="7436" max="7437" width="0" style="1" hidden="1" customWidth="1"/>
    <col min="7438" max="7438" width="23.140625" style="1" customWidth="1"/>
    <col min="7439" max="7441" width="18.42578125" style="1" customWidth="1"/>
    <col min="7442" max="7678" width="9.140625" style="1"/>
    <col min="7679" max="7679" width="37.28515625" style="1" bestFit="1" customWidth="1"/>
    <col min="7680" max="7680" width="14.7109375" style="1" bestFit="1" customWidth="1"/>
    <col min="7681" max="7681" width="15.5703125" style="1" customWidth="1"/>
    <col min="7682" max="7684" width="14.5703125" style="1" customWidth="1"/>
    <col min="7685" max="7685" width="15.85546875" style="1" customWidth="1"/>
    <col min="7686" max="7686" width="17" style="1" customWidth="1"/>
    <col min="7687" max="7687" width="18.85546875" style="1" customWidth="1"/>
    <col min="7688" max="7688" width="16" style="1" customWidth="1"/>
    <col min="7689" max="7690" width="0" style="1" hidden="1" customWidth="1"/>
    <col min="7691" max="7691" width="18.42578125" style="1" customWidth="1"/>
    <col min="7692" max="7693" width="0" style="1" hidden="1" customWidth="1"/>
    <col min="7694" max="7694" width="23.140625" style="1" customWidth="1"/>
    <col min="7695" max="7697" width="18.42578125" style="1" customWidth="1"/>
    <col min="7698" max="7934" width="9.140625" style="1"/>
    <col min="7935" max="7935" width="37.28515625" style="1" bestFit="1" customWidth="1"/>
    <col min="7936" max="7936" width="14.7109375" style="1" bestFit="1" customWidth="1"/>
    <col min="7937" max="7937" width="15.5703125" style="1" customWidth="1"/>
    <col min="7938" max="7940" width="14.5703125" style="1" customWidth="1"/>
    <col min="7941" max="7941" width="15.85546875" style="1" customWidth="1"/>
    <col min="7942" max="7942" width="17" style="1" customWidth="1"/>
    <col min="7943" max="7943" width="18.85546875" style="1" customWidth="1"/>
    <col min="7944" max="7944" width="16" style="1" customWidth="1"/>
    <col min="7945" max="7946" width="0" style="1" hidden="1" customWidth="1"/>
    <col min="7947" max="7947" width="18.42578125" style="1" customWidth="1"/>
    <col min="7948" max="7949" width="0" style="1" hidden="1" customWidth="1"/>
    <col min="7950" max="7950" width="23.140625" style="1" customWidth="1"/>
    <col min="7951" max="7953" width="18.42578125" style="1" customWidth="1"/>
    <col min="7954" max="8190" width="9.140625" style="1"/>
    <col min="8191" max="8191" width="37.28515625" style="1" bestFit="1" customWidth="1"/>
    <col min="8192" max="8192" width="14.7109375" style="1" bestFit="1" customWidth="1"/>
    <col min="8193" max="8193" width="15.5703125" style="1" customWidth="1"/>
    <col min="8194" max="8196" width="14.5703125" style="1" customWidth="1"/>
    <col min="8197" max="8197" width="15.85546875" style="1" customWidth="1"/>
    <col min="8198" max="8198" width="17" style="1" customWidth="1"/>
    <col min="8199" max="8199" width="18.85546875" style="1" customWidth="1"/>
    <col min="8200" max="8200" width="16" style="1" customWidth="1"/>
    <col min="8201" max="8202" width="0" style="1" hidden="1" customWidth="1"/>
    <col min="8203" max="8203" width="18.42578125" style="1" customWidth="1"/>
    <col min="8204" max="8205" width="0" style="1" hidden="1" customWidth="1"/>
    <col min="8206" max="8206" width="23.140625" style="1" customWidth="1"/>
    <col min="8207" max="8209" width="18.42578125" style="1" customWidth="1"/>
    <col min="8210" max="8446" width="9.140625" style="1"/>
    <col min="8447" max="8447" width="37.28515625" style="1" bestFit="1" customWidth="1"/>
    <col min="8448" max="8448" width="14.7109375" style="1" bestFit="1" customWidth="1"/>
    <col min="8449" max="8449" width="15.5703125" style="1" customWidth="1"/>
    <col min="8450" max="8452" width="14.5703125" style="1" customWidth="1"/>
    <col min="8453" max="8453" width="15.85546875" style="1" customWidth="1"/>
    <col min="8454" max="8454" width="17" style="1" customWidth="1"/>
    <col min="8455" max="8455" width="18.85546875" style="1" customWidth="1"/>
    <col min="8456" max="8456" width="16" style="1" customWidth="1"/>
    <col min="8457" max="8458" width="0" style="1" hidden="1" customWidth="1"/>
    <col min="8459" max="8459" width="18.42578125" style="1" customWidth="1"/>
    <col min="8460" max="8461" width="0" style="1" hidden="1" customWidth="1"/>
    <col min="8462" max="8462" width="23.140625" style="1" customWidth="1"/>
    <col min="8463" max="8465" width="18.42578125" style="1" customWidth="1"/>
    <col min="8466" max="8702" width="9.140625" style="1"/>
    <col min="8703" max="8703" width="37.28515625" style="1" bestFit="1" customWidth="1"/>
    <col min="8704" max="8704" width="14.7109375" style="1" bestFit="1" customWidth="1"/>
    <col min="8705" max="8705" width="15.5703125" style="1" customWidth="1"/>
    <col min="8706" max="8708" width="14.5703125" style="1" customWidth="1"/>
    <col min="8709" max="8709" width="15.85546875" style="1" customWidth="1"/>
    <col min="8710" max="8710" width="17" style="1" customWidth="1"/>
    <col min="8711" max="8711" width="18.85546875" style="1" customWidth="1"/>
    <col min="8712" max="8712" width="16" style="1" customWidth="1"/>
    <col min="8713" max="8714" width="0" style="1" hidden="1" customWidth="1"/>
    <col min="8715" max="8715" width="18.42578125" style="1" customWidth="1"/>
    <col min="8716" max="8717" width="0" style="1" hidden="1" customWidth="1"/>
    <col min="8718" max="8718" width="23.140625" style="1" customWidth="1"/>
    <col min="8719" max="8721" width="18.42578125" style="1" customWidth="1"/>
    <col min="8722" max="8958" width="9.140625" style="1"/>
    <col min="8959" max="8959" width="37.28515625" style="1" bestFit="1" customWidth="1"/>
    <col min="8960" max="8960" width="14.7109375" style="1" bestFit="1" customWidth="1"/>
    <col min="8961" max="8961" width="15.5703125" style="1" customWidth="1"/>
    <col min="8962" max="8964" width="14.5703125" style="1" customWidth="1"/>
    <col min="8965" max="8965" width="15.85546875" style="1" customWidth="1"/>
    <col min="8966" max="8966" width="17" style="1" customWidth="1"/>
    <col min="8967" max="8967" width="18.85546875" style="1" customWidth="1"/>
    <col min="8968" max="8968" width="16" style="1" customWidth="1"/>
    <col min="8969" max="8970" width="0" style="1" hidden="1" customWidth="1"/>
    <col min="8971" max="8971" width="18.42578125" style="1" customWidth="1"/>
    <col min="8972" max="8973" width="0" style="1" hidden="1" customWidth="1"/>
    <col min="8974" max="8974" width="23.140625" style="1" customWidth="1"/>
    <col min="8975" max="8977" width="18.42578125" style="1" customWidth="1"/>
    <col min="8978" max="9214" width="9.140625" style="1"/>
    <col min="9215" max="9215" width="37.28515625" style="1" bestFit="1" customWidth="1"/>
    <col min="9216" max="9216" width="14.7109375" style="1" bestFit="1" customWidth="1"/>
    <col min="9217" max="9217" width="15.5703125" style="1" customWidth="1"/>
    <col min="9218" max="9220" width="14.5703125" style="1" customWidth="1"/>
    <col min="9221" max="9221" width="15.85546875" style="1" customWidth="1"/>
    <col min="9222" max="9222" width="17" style="1" customWidth="1"/>
    <col min="9223" max="9223" width="18.85546875" style="1" customWidth="1"/>
    <col min="9224" max="9224" width="16" style="1" customWidth="1"/>
    <col min="9225" max="9226" width="0" style="1" hidden="1" customWidth="1"/>
    <col min="9227" max="9227" width="18.42578125" style="1" customWidth="1"/>
    <col min="9228" max="9229" width="0" style="1" hidden="1" customWidth="1"/>
    <col min="9230" max="9230" width="23.140625" style="1" customWidth="1"/>
    <col min="9231" max="9233" width="18.42578125" style="1" customWidth="1"/>
    <col min="9234" max="9470" width="9.140625" style="1"/>
    <col min="9471" max="9471" width="37.28515625" style="1" bestFit="1" customWidth="1"/>
    <col min="9472" max="9472" width="14.7109375" style="1" bestFit="1" customWidth="1"/>
    <col min="9473" max="9473" width="15.5703125" style="1" customWidth="1"/>
    <col min="9474" max="9476" width="14.5703125" style="1" customWidth="1"/>
    <col min="9477" max="9477" width="15.85546875" style="1" customWidth="1"/>
    <col min="9478" max="9478" width="17" style="1" customWidth="1"/>
    <col min="9479" max="9479" width="18.85546875" style="1" customWidth="1"/>
    <col min="9480" max="9480" width="16" style="1" customWidth="1"/>
    <col min="9481" max="9482" width="0" style="1" hidden="1" customWidth="1"/>
    <col min="9483" max="9483" width="18.42578125" style="1" customWidth="1"/>
    <col min="9484" max="9485" width="0" style="1" hidden="1" customWidth="1"/>
    <col min="9486" max="9486" width="23.140625" style="1" customWidth="1"/>
    <col min="9487" max="9489" width="18.42578125" style="1" customWidth="1"/>
    <col min="9490" max="9726" width="9.140625" style="1"/>
    <col min="9727" max="9727" width="37.28515625" style="1" bestFit="1" customWidth="1"/>
    <col min="9728" max="9728" width="14.7109375" style="1" bestFit="1" customWidth="1"/>
    <col min="9729" max="9729" width="15.5703125" style="1" customWidth="1"/>
    <col min="9730" max="9732" width="14.5703125" style="1" customWidth="1"/>
    <col min="9733" max="9733" width="15.85546875" style="1" customWidth="1"/>
    <col min="9734" max="9734" width="17" style="1" customWidth="1"/>
    <col min="9735" max="9735" width="18.85546875" style="1" customWidth="1"/>
    <col min="9736" max="9736" width="16" style="1" customWidth="1"/>
    <col min="9737" max="9738" width="0" style="1" hidden="1" customWidth="1"/>
    <col min="9739" max="9739" width="18.42578125" style="1" customWidth="1"/>
    <col min="9740" max="9741" width="0" style="1" hidden="1" customWidth="1"/>
    <col min="9742" max="9742" width="23.140625" style="1" customWidth="1"/>
    <col min="9743" max="9745" width="18.42578125" style="1" customWidth="1"/>
    <col min="9746" max="9982" width="9.140625" style="1"/>
    <col min="9983" max="9983" width="37.28515625" style="1" bestFit="1" customWidth="1"/>
    <col min="9984" max="9984" width="14.7109375" style="1" bestFit="1" customWidth="1"/>
    <col min="9985" max="9985" width="15.5703125" style="1" customWidth="1"/>
    <col min="9986" max="9988" width="14.5703125" style="1" customWidth="1"/>
    <col min="9989" max="9989" width="15.85546875" style="1" customWidth="1"/>
    <col min="9990" max="9990" width="17" style="1" customWidth="1"/>
    <col min="9991" max="9991" width="18.85546875" style="1" customWidth="1"/>
    <col min="9992" max="9992" width="16" style="1" customWidth="1"/>
    <col min="9993" max="9994" width="0" style="1" hidden="1" customWidth="1"/>
    <col min="9995" max="9995" width="18.42578125" style="1" customWidth="1"/>
    <col min="9996" max="9997" width="0" style="1" hidden="1" customWidth="1"/>
    <col min="9998" max="9998" width="23.140625" style="1" customWidth="1"/>
    <col min="9999" max="10001" width="18.42578125" style="1" customWidth="1"/>
    <col min="10002" max="10238" width="9.140625" style="1"/>
    <col min="10239" max="10239" width="37.28515625" style="1" bestFit="1" customWidth="1"/>
    <col min="10240" max="10240" width="14.7109375" style="1" bestFit="1" customWidth="1"/>
    <col min="10241" max="10241" width="15.5703125" style="1" customWidth="1"/>
    <col min="10242" max="10244" width="14.5703125" style="1" customWidth="1"/>
    <col min="10245" max="10245" width="15.85546875" style="1" customWidth="1"/>
    <col min="10246" max="10246" width="17" style="1" customWidth="1"/>
    <col min="10247" max="10247" width="18.85546875" style="1" customWidth="1"/>
    <col min="10248" max="10248" width="16" style="1" customWidth="1"/>
    <col min="10249" max="10250" width="0" style="1" hidden="1" customWidth="1"/>
    <col min="10251" max="10251" width="18.42578125" style="1" customWidth="1"/>
    <col min="10252" max="10253" width="0" style="1" hidden="1" customWidth="1"/>
    <col min="10254" max="10254" width="23.140625" style="1" customWidth="1"/>
    <col min="10255" max="10257" width="18.42578125" style="1" customWidth="1"/>
    <col min="10258" max="10494" width="9.140625" style="1"/>
    <col min="10495" max="10495" width="37.28515625" style="1" bestFit="1" customWidth="1"/>
    <col min="10496" max="10496" width="14.7109375" style="1" bestFit="1" customWidth="1"/>
    <col min="10497" max="10497" width="15.5703125" style="1" customWidth="1"/>
    <col min="10498" max="10500" width="14.5703125" style="1" customWidth="1"/>
    <col min="10501" max="10501" width="15.85546875" style="1" customWidth="1"/>
    <col min="10502" max="10502" width="17" style="1" customWidth="1"/>
    <col min="10503" max="10503" width="18.85546875" style="1" customWidth="1"/>
    <col min="10504" max="10504" width="16" style="1" customWidth="1"/>
    <col min="10505" max="10506" width="0" style="1" hidden="1" customWidth="1"/>
    <col min="10507" max="10507" width="18.42578125" style="1" customWidth="1"/>
    <col min="10508" max="10509" width="0" style="1" hidden="1" customWidth="1"/>
    <col min="10510" max="10510" width="23.140625" style="1" customWidth="1"/>
    <col min="10511" max="10513" width="18.42578125" style="1" customWidth="1"/>
    <col min="10514" max="10750" width="9.140625" style="1"/>
    <col min="10751" max="10751" width="37.28515625" style="1" bestFit="1" customWidth="1"/>
    <col min="10752" max="10752" width="14.7109375" style="1" bestFit="1" customWidth="1"/>
    <col min="10753" max="10753" width="15.5703125" style="1" customWidth="1"/>
    <col min="10754" max="10756" width="14.5703125" style="1" customWidth="1"/>
    <col min="10757" max="10757" width="15.85546875" style="1" customWidth="1"/>
    <col min="10758" max="10758" width="17" style="1" customWidth="1"/>
    <col min="10759" max="10759" width="18.85546875" style="1" customWidth="1"/>
    <col min="10760" max="10760" width="16" style="1" customWidth="1"/>
    <col min="10761" max="10762" width="0" style="1" hidden="1" customWidth="1"/>
    <col min="10763" max="10763" width="18.42578125" style="1" customWidth="1"/>
    <col min="10764" max="10765" width="0" style="1" hidden="1" customWidth="1"/>
    <col min="10766" max="10766" width="23.140625" style="1" customWidth="1"/>
    <col min="10767" max="10769" width="18.42578125" style="1" customWidth="1"/>
    <col min="10770" max="11006" width="9.140625" style="1"/>
    <col min="11007" max="11007" width="37.28515625" style="1" bestFit="1" customWidth="1"/>
    <col min="11008" max="11008" width="14.7109375" style="1" bestFit="1" customWidth="1"/>
    <col min="11009" max="11009" width="15.5703125" style="1" customWidth="1"/>
    <col min="11010" max="11012" width="14.5703125" style="1" customWidth="1"/>
    <col min="11013" max="11013" width="15.85546875" style="1" customWidth="1"/>
    <col min="11014" max="11014" width="17" style="1" customWidth="1"/>
    <col min="11015" max="11015" width="18.85546875" style="1" customWidth="1"/>
    <col min="11016" max="11016" width="16" style="1" customWidth="1"/>
    <col min="11017" max="11018" width="0" style="1" hidden="1" customWidth="1"/>
    <col min="11019" max="11019" width="18.42578125" style="1" customWidth="1"/>
    <col min="11020" max="11021" width="0" style="1" hidden="1" customWidth="1"/>
    <col min="11022" max="11022" width="23.140625" style="1" customWidth="1"/>
    <col min="11023" max="11025" width="18.42578125" style="1" customWidth="1"/>
    <col min="11026" max="11262" width="9.140625" style="1"/>
    <col min="11263" max="11263" width="37.28515625" style="1" bestFit="1" customWidth="1"/>
    <col min="11264" max="11264" width="14.7109375" style="1" bestFit="1" customWidth="1"/>
    <col min="11265" max="11265" width="15.5703125" style="1" customWidth="1"/>
    <col min="11266" max="11268" width="14.5703125" style="1" customWidth="1"/>
    <col min="11269" max="11269" width="15.85546875" style="1" customWidth="1"/>
    <col min="11270" max="11270" width="17" style="1" customWidth="1"/>
    <col min="11271" max="11271" width="18.85546875" style="1" customWidth="1"/>
    <col min="11272" max="11272" width="16" style="1" customWidth="1"/>
    <col min="11273" max="11274" width="0" style="1" hidden="1" customWidth="1"/>
    <col min="11275" max="11275" width="18.42578125" style="1" customWidth="1"/>
    <col min="11276" max="11277" width="0" style="1" hidden="1" customWidth="1"/>
    <col min="11278" max="11278" width="23.140625" style="1" customWidth="1"/>
    <col min="11279" max="11281" width="18.42578125" style="1" customWidth="1"/>
    <col min="11282" max="11518" width="9.140625" style="1"/>
    <col min="11519" max="11519" width="37.28515625" style="1" bestFit="1" customWidth="1"/>
    <col min="11520" max="11520" width="14.7109375" style="1" bestFit="1" customWidth="1"/>
    <col min="11521" max="11521" width="15.5703125" style="1" customWidth="1"/>
    <col min="11522" max="11524" width="14.5703125" style="1" customWidth="1"/>
    <col min="11525" max="11525" width="15.85546875" style="1" customWidth="1"/>
    <col min="11526" max="11526" width="17" style="1" customWidth="1"/>
    <col min="11527" max="11527" width="18.85546875" style="1" customWidth="1"/>
    <col min="11528" max="11528" width="16" style="1" customWidth="1"/>
    <col min="11529" max="11530" width="0" style="1" hidden="1" customWidth="1"/>
    <col min="11531" max="11531" width="18.42578125" style="1" customWidth="1"/>
    <col min="11532" max="11533" width="0" style="1" hidden="1" customWidth="1"/>
    <col min="11534" max="11534" width="23.140625" style="1" customWidth="1"/>
    <col min="11535" max="11537" width="18.42578125" style="1" customWidth="1"/>
    <col min="11538" max="11774" width="9.140625" style="1"/>
    <col min="11775" max="11775" width="37.28515625" style="1" bestFit="1" customWidth="1"/>
    <col min="11776" max="11776" width="14.7109375" style="1" bestFit="1" customWidth="1"/>
    <col min="11777" max="11777" width="15.5703125" style="1" customWidth="1"/>
    <col min="11778" max="11780" width="14.5703125" style="1" customWidth="1"/>
    <col min="11781" max="11781" width="15.85546875" style="1" customWidth="1"/>
    <col min="11782" max="11782" width="17" style="1" customWidth="1"/>
    <col min="11783" max="11783" width="18.85546875" style="1" customWidth="1"/>
    <col min="11784" max="11784" width="16" style="1" customWidth="1"/>
    <col min="11785" max="11786" width="0" style="1" hidden="1" customWidth="1"/>
    <col min="11787" max="11787" width="18.42578125" style="1" customWidth="1"/>
    <col min="11788" max="11789" width="0" style="1" hidden="1" customWidth="1"/>
    <col min="11790" max="11790" width="23.140625" style="1" customWidth="1"/>
    <col min="11791" max="11793" width="18.42578125" style="1" customWidth="1"/>
    <col min="11794" max="12030" width="9.140625" style="1"/>
    <col min="12031" max="12031" width="37.28515625" style="1" bestFit="1" customWidth="1"/>
    <col min="12032" max="12032" width="14.7109375" style="1" bestFit="1" customWidth="1"/>
    <col min="12033" max="12033" width="15.5703125" style="1" customWidth="1"/>
    <col min="12034" max="12036" width="14.5703125" style="1" customWidth="1"/>
    <col min="12037" max="12037" width="15.85546875" style="1" customWidth="1"/>
    <col min="12038" max="12038" width="17" style="1" customWidth="1"/>
    <col min="12039" max="12039" width="18.85546875" style="1" customWidth="1"/>
    <col min="12040" max="12040" width="16" style="1" customWidth="1"/>
    <col min="12041" max="12042" width="0" style="1" hidden="1" customWidth="1"/>
    <col min="12043" max="12043" width="18.42578125" style="1" customWidth="1"/>
    <col min="12044" max="12045" width="0" style="1" hidden="1" customWidth="1"/>
    <col min="12046" max="12046" width="23.140625" style="1" customWidth="1"/>
    <col min="12047" max="12049" width="18.42578125" style="1" customWidth="1"/>
    <col min="12050" max="12286" width="9.140625" style="1"/>
    <col min="12287" max="12287" width="37.28515625" style="1" bestFit="1" customWidth="1"/>
    <col min="12288" max="12288" width="14.7109375" style="1" bestFit="1" customWidth="1"/>
    <col min="12289" max="12289" width="15.5703125" style="1" customWidth="1"/>
    <col min="12290" max="12292" width="14.5703125" style="1" customWidth="1"/>
    <col min="12293" max="12293" width="15.85546875" style="1" customWidth="1"/>
    <col min="12294" max="12294" width="17" style="1" customWidth="1"/>
    <col min="12295" max="12295" width="18.85546875" style="1" customWidth="1"/>
    <col min="12296" max="12296" width="16" style="1" customWidth="1"/>
    <col min="12297" max="12298" width="0" style="1" hidden="1" customWidth="1"/>
    <col min="12299" max="12299" width="18.42578125" style="1" customWidth="1"/>
    <col min="12300" max="12301" width="0" style="1" hidden="1" customWidth="1"/>
    <col min="12302" max="12302" width="23.140625" style="1" customWidth="1"/>
    <col min="12303" max="12305" width="18.42578125" style="1" customWidth="1"/>
    <col min="12306" max="12542" width="9.140625" style="1"/>
    <col min="12543" max="12543" width="37.28515625" style="1" bestFit="1" customWidth="1"/>
    <col min="12544" max="12544" width="14.7109375" style="1" bestFit="1" customWidth="1"/>
    <col min="12545" max="12545" width="15.5703125" style="1" customWidth="1"/>
    <col min="12546" max="12548" width="14.5703125" style="1" customWidth="1"/>
    <col min="12549" max="12549" width="15.85546875" style="1" customWidth="1"/>
    <col min="12550" max="12550" width="17" style="1" customWidth="1"/>
    <col min="12551" max="12551" width="18.85546875" style="1" customWidth="1"/>
    <col min="12552" max="12552" width="16" style="1" customWidth="1"/>
    <col min="12553" max="12554" width="0" style="1" hidden="1" customWidth="1"/>
    <col min="12555" max="12555" width="18.42578125" style="1" customWidth="1"/>
    <col min="12556" max="12557" width="0" style="1" hidden="1" customWidth="1"/>
    <col min="12558" max="12558" width="23.140625" style="1" customWidth="1"/>
    <col min="12559" max="12561" width="18.42578125" style="1" customWidth="1"/>
    <col min="12562" max="12798" width="9.140625" style="1"/>
    <col min="12799" max="12799" width="37.28515625" style="1" bestFit="1" customWidth="1"/>
    <col min="12800" max="12800" width="14.7109375" style="1" bestFit="1" customWidth="1"/>
    <col min="12801" max="12801" width="15.5703125" style="1" customWidth="1"/>
    <col min="12802" max="12804" width="14.5703125" style="1" customWidth="1"/>
    <col min="12805" max="12805" width="15.85546875" style="1" customWidth="1"/>
    <col min="12806" max="12806" width="17" style="1" customWidth="1"/>
    <col min="12807" max="12807" width="18.85546875" style="1" customWidth="1"/>
    <col min="12808" max="12808" width="16" style="1" customWidth="1"/>
    <col min="12809" max="12810" width="0" style="1" hidden="1" customWidth="1"/>
    <col min="12811" max="12811" width="18.42578125" style="1" customWidth="1"/>
    <col min="12812" max="12813" width="0" style="1" hidden="1" customWidth="1"/>
    <col min="12814" max="12814" width="23.140625" style="1" customWidth="1"/>
    <col min="12815" max="12817" width="18.42578125" style="1" customWidth="1"/>
    <col min="12818" max="13054" width="9.140625" style="1"/>
    <col min="13055" max="13055" width="37.28515625" style="1" bestFit="1" customWidth="1"/>
    <col min="13056" max="13056" width="14.7109375" style="1" bestFit="1" customWidth="1"/>
    <col min="13057" max="13057" width="15.5703125" style="1" customWidth="1"/>
    <col min="13058" max="13060" width="14.5703125" style="1" customWidth="1"/>
    <col min="13061" max="13061" width="15.85546875" style="1" customWidth="1"/>
    <col min="13062" max="13062" width="17" style="1" customWidth="1"/>
    <col min="13063" max="13063" width="18.85546875" style="1" customWidth="1"/>
    <col min="13064" max="13064" width="16" style="1" customWidth="1"/>
    <col min="13065" max="13066" width="0" style="1" hidden="1" customWidth="1"/>
    <col min="13067" max="13067" width="18.42578125" style="1" customWidth="1"/>
    <col min="13068" max="13069" width="0" style="1" hidden="1" customWidth="1"/>
    <col min="13070" max="13070" width="23.140625" style="1" customWidth="1"/>
    <col min="13071" max="13073" width="18.42578125" style="1" customWidth="1"/>
    <col min="13074" max="13310" width="9.140625" style="1"/>
    <col min="13311" max="13311" width="37.28515625" style="1" bestFit="1" customWidth="1"/>
    <col min="13312" max="13312" width="14.7109375" style="1" bestFit="1" customWidth="1"/>
    <col min="13313" max="13313" width="15.5703125" style="1" customWidth="1"/>
    <col min="13314" max="13316" width="14.5703125" style="1" customWidth="1"/>
    <col min="13317" max="13317" width="15.85546875" style="1" customWidth="1"/>
    <col min="13318" max="13318" width="17" style="1" customWidth="1"/>
    <col min="13319" max="13319" width="18.85546875" style="1" customWidth="1"/>
    <col min="13320" max="13320" width="16" style="1" customWidth="1"/>
    <col min="13321" max="13322" width="0" style="1" hidden="1" customWidth="1"/>
    <col min="13323" max="13323" width="18.42578125" style="1" customWidth="1"/>
    <col min="13324" max="13325" width="0" style="1" hidden="1" customWidth="1"/>
    <col min="13326" max="13326" width="23.140625" style="1" customWidth="1"/>
    <col min="13327" max="13329" width="18.42578125" style="1" customWidth="1"/>
    <col min="13330" max="13566" width="9.140625" style="1"/>
    <col min="13567" max="13567" width="37.28515625" style="1" bestFit="1" customWidth="1"/>
    <col min="13568" max="13568" width="14.7109375" style="1" bestFit="1" customWidth="1"/>
    <col min="13569" max="13569" width="15.5703125" style="1" customWidth="1"/>
    <col min="13570" max="13572" width="14.5703125" style="1" customWidth="1"/>
    <col min="13573" max="13573" width="15.85546875" style="1" customWidth="1"/>
    <col min="13574" max="13574" width="17" style="1" customWidth="1"/>
    <col min="13575" max="13575" width="18.85546875" style="1" customWidth="1"/>
    <col min="13576" max="13576" width="16" style="1" customWidth="1"/>
    <col min="13577" max="13578" width="0" style="1" hidden="1" customWidth="1"/>
    <col min="13579" max="13579" width="18.42578125" style="1" customWidth="1"/>
    <col min="13580" max="13581" width="0" style="1" hidden="1" customWidth="1"/>
    <col min="13582" max="13582" width="23.140625" style="1" customWidth="1"/>
    <col min="13583" max="13585" width="18.42578125" style="1" customWidth="1"/>
    <col min="13586" max="13822" width="9.140625" style="1"/>
    <col min="13823" max="13823" width="37.28515625" style="1" bestFit="1" customWidth="1"/>
    <col min="13824" max="13824" width="14.7109375" style="1" bestFit="1" customWidth="1"/>
    <col min="13825" max="13825" width="15.5703125" style="1" customWidth="1"/>
    <col min="13826" max="13828" width="14.5703125" style="1" customWidth="1"/>
    <col min="13829" max="13829" width="15.85546875" style="1" customWidth="1"/>
    <col min="13830" max="13830" width="17" style="1" customWidth="1"/>
    <col min="13831" max="13831" width="18.85546875" style="1" customWidth="1"/>
    <col min="13832" max="13832" width="16" style="1" customWidth="1"/>
    <col min="13833" max="13834" width="0" style="1" hidden="1" customWidth="1"/>
    <col min="13835" max="13835" width="18.42578125" style="1" customWidth="1"/>
    <col min="13836" max="13837" width="0" style="1" hidden="1" customWidth="1"/>
    <col min="13838" max="13838" width="23.140625" style="1" customWidth="1"/>
    <col min="13839" max="13841" width="18.42578125" style="1" customWidth="1"/>
    <col min="13842" max="14078" width="9.140625" style="1"/>
    <col min="14079" max="14079" width="37.28515625" style="1" bestFit="1" customWidth="1"/>
    <col min="14080" max="14080" width="14.7109375" style="1" bestFit="1" customWidth="1"/>
    <col min="14081" max="14081" width="15.5703125" style="1" customWidth="1"/>
    <col min="14082" max="14084" width="14.5703125" style="1" customWidth="1"/>
    <col min="14085" max="14085" width="15.85546875" style="1" customWidth="1"/>
    <col min="14086" max="14086" width="17" style="1" customWidth="1"/>
    <col min="14087" max="14087" width="18.85546875" style="1" customWidth="1"/>
    <col min="14088" max="14088" width="16" style="1" customWidth="1"/>
    <col min="14089" max="14090" width="0" style="1" hidden="1" customWidth="1"/>
    <col min="14091" max="14091" width="18.42578125" style="1" customWidth="1"/>
    <col min="14092" max="14093" width="0" style="1" hidden="1" customWidth="1"/>
    <col min="14094" max="14094" width="23.140625" style="1" customWidth="1"/>
    <col min="14095" max="14097" width="18.42578125" style="1" customWidth="1"/>
    <col min="14098" max="14334" width="9.140625" style="1"/>
    <col min="14335" max="14335" width="37.28515625" style="1" bestFit="1" customWidth="1"/>
    <col min="14336" max="14336" width="14.7109375" style="1" bestFit="1" customWidth="1"/>
    <col min="14337" max="14337" width="15.5703125" style="1" customWidth="1"/>
    <col min="14338" max="14340" width="14.5703125" style="1" customWidth="1"/>
    <col min="14341" max="14341" width="15.85546875" style="1" customWidth="1"/>
    <col min="14342" max="14342" width="17" style="1" customWidth="1"/>
    <col min="14343" max="14343" width="18.85546875" style="1" customWidth="1"/>
    <col min="14344" max="14344" width="16" style="1" customWidth="1"/>
    <col min="14345" max="14346" width="0" style="1" hidden="1" customWidth="1"/>
    <col min="14347" max="14347" width="18.42578125" style="1" customWidth="1"/>
    <col min="14348" max="14349" width="0" style="1" hidden="1" customWidth="1"/>
    <col min="14350" max="14350" width="23.140625" style="1" customWidth="1"/>
    <col min="14351" max="14353" width="18.42578125" style="1" customWidth="1"/>
    <col min="14354" max="14590" width="9.140625" style="1"/>
    <col min="14591" max="14591" width="37.28515625" style="1" bestFit="1" customWidth="1"/>
    <col min="14592" max="14592" width="14.7109375" style="1" bestFit="1" customWidth="1"/>
    <col min="14593" max="14593" width="15.5703125" style="1" customWidth="1"/>
    <col min="14594" max="14596" width="14.5703125" style="1" customWidth="1"/>
    <col min="14597" max="14597" width="15.85546875" style="1" customWidth="1"/>
    <col min="14598" max="14598" width="17" style="1" customWidth="1"/>
    <col min="14599" max="14599" width="18.85546875" style="1" customWidth="1"/>
    <col min="14600" max="14600" width="16" style="1" customWidth="1"/>
    <col min="14601" max="14602" width="0" style="1" hidden="1" customWidth="1"/>
    <col min="14603" max="14603" width="18.42578125" style="1" customWidth="1"/>
    <col min="14604" max="14605" width="0" style="1" hidden="1" customWidth="1"/>
    <col min="14606" max="14606" width="23.140625" style="1" customWidth="1"/>
    <col min="14607" max="14609" width="18.42578125" style="1" customWidth="1"/>
    <col min="14610" max="14846" width="9.140625" style="1"/>
    <col min="14847" max="14847" width="37.28515625" style="1" bestFit="1" customWidth="1"/>
    <col min="14848" max="14848" width="14.7109375" style="1" bestFit="1" customWidth="1"/>
    <col min="14849" max="14849" width="15.5703125" style="1" customWidth="1"/>
    <col min="14850" max="14852" width="14.5703125" style="1" customWidth="1"/>
    <col min="14853" max="14853" width="15.85546875" style="1" customWidth="1"/>
    <col min="14854" max="14854" width="17" style="1" customWidth="1"/>
    <col min="14855" max="14855" width="18.85546875" style="1" customWidth="1"/>
    <col min="14856" max="14856" width="16" style="1" customWidth="1"/>
    <col min="14857" max="14858" width="0" style="1" hidden="1" customWidth="1"/>
    <col min="14859" max="14859" width="18.42578125" style="1" customWidth="1"/>
    <col min="14860" max="14861" width="0" style="1" hidden="1" customWidth="1"/>
    <col min="14862" max="14862" width="23.140625" style="1" customWidth="1"/>
    <col min="14863" max="14865" width="18.42578125" style="1" customWidth="1"/>
    <col min="14866" max="15102" width="9.140625" style="1"/>
    <col min="15103" max="15103" width="37.28515625" style="1" bestFit="1" customWidth="1"/>
    <col min="15104" max="15104" width="14.7109375" style="1" bestFit="1" customWidth="1"/>
    <col min="15105" max="15105" width="15.5703125" style="1" customWidth="1"/>
    <col min="15106" max="15108" width="14.5703125" style="1" customWidth="1"/>
    <col min="15109" max="15109" width="15.85546875" style="1" customWidth="1"/>
    <col min="15110" max="15110" width="17" style="1" customWidth="1"/>
    <col min="15111" max="15111" width="18.85546875" style="1" customWidth="1"/>
    <col min="15112" max="15112" width="16" style="1" customWidth="1"/>
    <col min="15113" max="15114" width="0" style="1" hidden="1" customWidth="1"/>
    <col min="15115" max="15115" width="18.42578125" style="1" customWidth="1"/>
    <col min="15116" max="15117" width="0" style="1" hidden="1" customWidth="1"/>
    <col min="15118" max="15118" width="23.140625" style="1" customWidth="1"/>
    <col min="15119" max="15121" width="18.42578125" style="1" customWidth="1"/>
    <col min="15122" max="15358" width="9.140625" style="1"/>
    <col min="15359" max="15359" width="37.28515625" style="1" bestFit="1" customWidth="1"/>
    <col min="15360" max="15360" width="14.7109375" style="1" bestFit="1" customWidth="1"/>
    <col min="15361" max="15361" width="15.5703125" style="1" customWidth="1"/>
    <col min="15362" max="15364" width="14.5703125" style="1" customWidth="1"/>
    <col min="15365" max="15365" width="15.85546875" style="1" customWidth="1"/>
    <col min="15366" max="15366" width="17" style="1" customWidth="1"/>
    <col min="15367" max="15367" width="18.85546875" style="1" customWidth="1"/>
    <col min="15368" max="15368" width="16" style="1" customWidth="1"/>
    <col min="15369" max="15370" width="0" style="1" hidden="1" customWidth="1"/>
    <col min="15371" max="15371" width="18.42578125" style="1" customWidth="1"/>
    <col min="15372" max="15373" width="0" style="1" hidden="1" customWidth="1"/>
    <col min="15374" max="15374" width="23.140625" style="1" customWidth="1"/>
    <col min="15375" max="15377" width="18.42578125" style="1" customWidth="1"/>
    <col min="15378" max="15614" width="9.140625" style="1"/>
    <col min="15615" max="15615" width="37.28515625" style="1" bestFit="1" customWidth="1"/>
    <col min="15616" max="15616" width="14.7109375" style="1" bestFit="1" customWidth="1"/>
    <col min="15617" max="15617" width="15.5703125" style="1" customWidth="1"/>
    <col min="15618" max="15620" width="14.5703125" style="1" customWidth="1"/>
    <col min="15621" max="15621" width="15.85546875" style="1" customWidth="1"/>
    <col min="15622" max="15622" width="17" style="1" customWidth="1"/>
    <col min="15623" max="15623" width="18.85546875" style="1" customWidth="1"/>
    <col min="15624" max="15624" width="16" style="1" customWidth="1"/>
    <col min="15625" max="15626" width="0" style="1" hidden="1" customWidth="1"/>
    <col min="15627" max="15627" width="18.42578125" style="1" customWidth="1"/>
    <col min="15628" max="15629" width="0" style="1" hidden="1" customWidth="1"/>
    <col min="15630" max="15630" width="23.140625" style="1" customWidth="1"/>
    <col min="15631" max="15633" width="18.42578125" style="1" customWidth="1"/>
    <col min="15634" max="15870" width="9.140625" style="1"/>
    <col min="15871" max="15871" width="37.28515625" style="1" bestFit="1" customWidth="1"/>
    <col min="15872" max="15872" width="14.7109375" style="1" bestFit="1" customWidth="1"/>
    <col min="15873" max="15873" width="15.5703125" style="1" customWidth="1"/>
    <col min="15874" max="15876" width="14.5703125" style="1" customWidth="1"/>
    <col min="15877" max="15877" width="15.85546875" style="1" customWidth="1"/>
    <col min="15878" max="15878" width="17" style="1" customWidth="1"/>
    <col min="15879" max="15879" width="18.85546875" style="1" customWidth="1"/>
    <col min="15880" max="15880" width="16" style="1" customWidth="1"/>
    <col min="15881" max="15882" width="0" style="1" hidden="1" customWidth="1"/>
    <col min="15883" max="15883" width="18.42578125" style="1" customWidth="1"/>
    <col min="15884" max="15885" width="0" style="1" hidden="1" customWidth="1"/>
    <col min="15886" max="15886" width="23.140625" style="1" customWidth="1"/>
    <col min="15887" max="15889" width="18.42578125" style="1" customWidth="1"/>
    <col min="15890" max="16126" width="9.140625" style="1"/>
    <col min="16127" max="16127" width="37.28515625" style="1" bestFit="1" customWidth="1"/>
    <col min="16128" max="16128" width="14.7109375" style="1" bestFit="1" customWidth="1"/>
    <col min="16129" max="16129" width="15.5703125" style="1" customWidth="1"/>
    <col min="16130" max="16132" width="14.5703125" style="1" customWidth="1"/>
    <col min="16133" max="16133" width="15.85546875" style="1" customWidth="1"/>
    <col min="16134" max="16134" width="17" style="1" customWidth="1"/>
    <col min="16135" max="16135" width="18.85546875" style="1" customWidth="1"/>
    <col min="16136" max="16136" width="16" style="1" customWidth="1"/>
    <col min="16137" max="16138" width="0" style="1" hidden="1" customWidth="1"/>
    <col min="16139" max="16139" width="18.42578125" style="1" customWidth="1"/>
    <col min="16140" max="16141" width="0" style="1" hidden="1" customWidth="1"/>
    <col min="16142" max="16142" width="23.140625" style="1" customWidth="1"/>
    <col min="16143" max="16145" width="18.42578125" style="1" customWidth="1"/>
    <col min="16146" max="16384" width="9.140625" style="1"/>
  </cols>
  <sheetData>
    <row r="1" spans="1:40" x14ac:dyDescent="0.25">
      <c r="A1" s="80" t="s">
        <v>0</v>
      </c>
      <c r="B1" s="80"/>
      <c r="C1" s="80"/>
      <c r="D1" s="40"/>
      <c r="E1" s="2"/>
      <c r="F1" s="2"/>
    </row>
    <row r="2" spans="1:40" x14ac:dyDescent="0.25">
      <c r="A2" s="80"/>
      <c r="B2" s="80"/>
      <c r="C2" s="80"/>
      <c r="D2" s="2"/>
      <c r="E2" s="2"/>
      <c r="F2" s="2"/>
    </row>
    <row r="3" spans="1:40" thickBot="1" x14ac:dyDescent="0.35">
      <c r="D3" s="41"/>
      <c r="E3" s="41"/>
      <c r="F3" s="2"/>
    </row>
    <row r="4" spans="1:40" ht="15.75" thickBot="1" x14ac:dyDescent="0.3">
      <c r="A4" s="81" t="s">
        <v>1</v>
      </c>
      <c r="B4" s="82"/>
      <c r="C4" s="83"/>
      <c r="D4" s="2"/>
      <c r="E4" s="2"/>
      <c r="F4" s="2"/>
    </row>
    <row r="5" spans="1:40" s="49" customFormat="1" ht="15.6" x14ac:dyDescent="0.3">
      <c r="A5" s="46" t="s">
        <v>2</v>
      </c>
      <c r="B5" s="84" t="s">
        <v>3</v>
      </c>
      <c r="C5" s="84"/>
      <c r="D5" s="47"/>
      <c r="E5" s="48"/>
      <c r="F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49" customFormat="1" ht="15.6" x14ac:dyDescent="0.3">
      <c r="A6" s="50" t="s">
        <v>4</v>
      </c>
      <c r="B6" s="85">
        <f>B8-B7</f>
        <v>92400</v>
      </c>
      <c r="C6" s="86"/>
      <c r="D6" s="51">
        <v>0</v>
      </c>
      <c r="E6" s="48"/>
      <c r="F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49" customFormat="1" ht="15.6" x14ac:dyDescent="0.3">
      <c r="A7" s="50" t="s">
        <v>5</v>
      </c>
      <c r="B7" s="85">
        <f>B8*D7</f>
        <v>215600</v>
      </c>
      <c r="C7" s="86"/>
      <c r="D7" s="51">
        <v>0.7</v>
      </c>
      <c r="E7" s="52"/>
      <c r="F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49" customFormat="1" ht="15.6" x14ac:dyDescent="0.3">
      <c r="A8" s="53" t="s">
        <v>6</v>
      </c>
      <c r="B8" s="78">
        <v>308000</v>
      </c>
      <c r="C8" s="79"/>
      <c r="D8" s="47"/>
      <c r="E8" s="48"/>
      <c r="F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s="49" customFormat="1" ht="15.6" x14ac:dyDescent="0.3">
      <c r="A9" s="50" t="s">
        <v>7</v>
      </c>
      <c r="B9" s="85">
        <v>308000</v>
      </c>
      <c r="C9" s="86"/>
      <c r="D9" s="54">
        <f>B8-B9</f>
        <v>0</v>
      </c>
      <c r="E9" s="48"/>
      <c r="F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s="49" customFormat="1" ht="15.6" x14ac:dyDescent="0.3">
      <c r="A10" s="55" t="s">
        <v>8</v>
      </c>
      <c r="B10" s="76">
        <v>10</v>
      </c>
      <c r="C10" s="77"/>
      <c r="D10" s="48"/>
      <c r="E10" s="48"/>
      <c r="F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s="49" customFormat="1" ht="15.75" x14ac:dyDescent="0.25">
      <c r="A11" s="55" t="s">
        <v>9</v>
      </c>
      <c r="B11" s="76">
        <v>2</v>
      </c>
      <c r="C11" s="77"/>
      <c r="D11" s="48"/>
      <c r="E11" s="56"/>
      <c r="F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s="49" customFormat="1" ht="15.6" x14ac:dyDescent="0.3">
      <c r="A12" s="55" t="s">
        <v>10</v>
      </c>
      <c r="B12" s="76">
        <v>2</v>
      </c>
      <c r="C12" s="77"/>
      <c r="D12" s="48"/>
      <c r="E12" s="57"/>
      <c r="F12" s="58"/>
      <c r="G12" s="59"/>
      <c r="H12" s="5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40" s="49" customFormat="1" ht="18" x14ac:dyDescent="0.3">
      <c r="A13" s="55" t="s">
        <v>11</v>
      </c>
      <c r="B13" s="87">
        <v>4.4999999999999998E-2</v>
      </c>
      <c r="C13" s="88"/>
      <c r="D13" s="60">
        <f>(1+$B$13)/(1+$B$14)-1</f>
        <v>4.4999999999999929E-2</v>
      </c>
      <c r="E13" s="48"/>
      <c r="F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49" customFormat="1" ht="15.75" x14ac:dyDescent="0.25">
      <c r="A14" s="55" t="s">
        <v>12</v>
      </c>
      <c r="B14" s="74">
        <v>0</v>
      </c>
      <c r="C14" s="75"/>
      <c r="D14" s="48"/>
      <c r="E14" s="48"/>
      <c r="F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0" s="49" customFormat="1" ht="15.75" x14ac:dyDescent="0.25">
      <c r="A15" s="55" t="s">
        <v>13</v>
      </c>
      <c r="B15" s="76">
        <v>10</v>
      </c>
      <c r="C15" s="77"/>
      <c r="D15" s="48"/>
      <c r="E15" s="48"/>
      <c r="F15" s="48"/>
      <c r="G15" s="89" t="s">
        <v>14</v>
      </c>
      <c r="H15" s="90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s="49" customFormat="1" ht="15.75" x14ac:dyDescent="0.25">
      <c r="A16" s="55" t="s">
        <v>15</v>
      </c>
      <c r="B16" s="74">
        <v>0</v>
      </c>
      <c r="C16" s="75"/>
      <c r="D16" s="52"/>
      <c r="E16" s="48"/>
      <c r="F16" s="91" t="s">
        <v>33</v>
      </c>
      <c r="G16" s="61" t="s">
        <v>16</v>
      </c>
      <c r="H16" s="62" t="s">
        <v>17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s="49" customFormat="1" ht="19.5" thickBot="1" x14ac:dyDescent="0.3">
      <c r="A17" s="55" t="s">
        <v>18</v>
      </c>
      <c r="B17" s="87">
        <v>0.04</v>
      </c>
      <c r="C17" s="88"/>
      <c r="D17" s="63">
        <f>(1+$B$17)*(1+$B$14)-1</f>
        <v>4.0000000000000036E-2</v>
      </c>
      <c r="E17" s="48"/>
      <c r="F17" s="91"/>
      <c r="G17" s="64">
        <f>G18+B6</f>
        <v>361361</v>
      </c>
      <c r="H17" s="61">
        <f>H18+B6</f>
        <v>304651.3551243628</v>
      </c>
      <c r="I17" s="65" t="e">
        <f>I18/((1+$B$17)^$B$15)</f>
        <v>#REF!</v>
      </c>
      <c r="J17" s="65" t="e">
        <f>J18/((1+$B$17)^$B$15)</f>
        <v>#REF!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s="49" customFormat="1" ht="16.5" thickBot="1" x14ac:dyDescent="0.3">
      <c r="A18" s="53" t="s">
        <v>19</v>
      </c>
      <c r="B18" s="92">
        <f>(((1+$B$17)^$B$15)*$B$17)/(((1+$B$17)^$B$15)-1)</f>
        <v>0.1232909443301364</v>
      </c>
      <c r="C18" s="93"/>
      <c r="F18" s="66">
        <f>SUM(F20:F44)</f>
        <v>53361</v>
      </c>
      <c r="G18" s="66">
        <f>SUM(G20:G44)</f>
        <v>268961</v>
      </c>
      <c r="H18" s="66">
        <f>SUM(H20:H44)</f>
        <v>212251.3551243628</v>
      </c>
      <c r="I18" s="67" t="e">
        <f>SUM(I20:I44)</f>
        <v>#REF!</v>
      </c>
      <c r="J18" s="67" t="e">
        <f>SUM(J20:J44)</f>
        <v>#REF!</v>
      </c>
      <c r="O18" s="52">
        <f>B8-H18</f>
        <v>95748.644875637197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s="3" customFormat="1" ht="39" thickBot="1" x14ac:dyDescent="0.3">
      <c r="A19" s="43" t="s">
        <v>20</v>
      </c>
      <c r="B19" s="4"/>
      <c r="C19" s="5" t="s">
        <v>21</v>
      </c>
      <c r="D19" s="6" t="s">
        <v>22</v>
      </c>
      <c r="E19" s="7" t="s">
        <v>23</v>
      </c>
      <c r="F19" s="8" t="s">
        <v>24</v>
      </c>
      <c r="G19" s="9" t="s">
        <v>25</v>
      </c>
      <c r="H19" s="10" t="s">
        <v>26</v>
      </c>
      <c r="I19" s="11" t="s">
        <v>27</v>
      </c>
      <c r="J19" s="12" t="s">
        <v>28</v>
      </c>
      <c r="K19" s="13" t="s">
        <v>29</v>
      </c>
      <c r="L19" s="11" t="s">
        <v>30</v>
      </c>
      <c r="M19" s="7" t="s">
        <v>31</v>
      </c>
      <c r="N19" s="13" t="s">
        <v>32</v>
      </c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x14ac:dyDescent="0.25">
      <c r="A20" s="45">
        <v>41671</v>
      </c>
      <c r="B20" s="14">
        <v>0</v>
      </c>
      <c r="C20" s="15">
        <v>0</v>
      </c>
      <c r="D20" s="16">
        <f>IF(C20=($B$11+1),$B$7/($B$10-$B$11),IF(AND($C20&gt;($B$11+1),SUM($D$19:D19)&lt;$B$7),$B$7/($B$10-$B$11),0))</f>
        <v>0</v>
      </c>
      <c r="E20" s="17">
        <f t="shared" ref="E20:E44" si="0">IF($C20=($B$11+1),$B$7-$D20,IF($C20&gt;($B$11+1),$E19-$D20,IF(C20&lt;($B$11+1),$B$7,0)))</f>
        <v>215600</v>
      </c>
      <c r="F20" s="18">
        <f t="shared" ref="F20:F44" si="1">IF($C20=$B$12,$B$7*$B$13,IF($C20&gt;$B$12,E19*$B$13,0))</f>
        <v>0</v>
      </c>
      <c r="G20" s="19">
        <f t="shared" ref="G20:G44" si="2">F20+D20</f>
        <v>0</v>
      </c>
      <c r="H20" s="20">
        <f t="shared" ref="H20:H44" si="3">G20/((1+$B$17)^C20)</f>
        <v>0</v>
      </c>
      <c r="I20" s="22"/>
      <c r="J20" s="23"/>
      <c r="K20" s="24"/>
      <c r="L20" s="21"/>
      <c r="M20" s="25"/>
      <c r="N20" s="26"/>
      <c r="O20" s="44"/>
    </row>
    <row r="21" spans="1:40" x14ac:dyDescent="0.25">
      <c r="A21" s="45">
        <v>42036</v>
      </c>
      <c r="B21" s="14">
        <v>1</v>
      </c>
      <c r="C21" s="27">
        <f>IF(C20&lt;($B$10),C20+1,IF(C20=0,0))</f>
        <v>1</v>
      </c>
      <c r="D21" s="16">
        <f>IF(C21=($B$11+1),$B$7/($B$10-$B$11),IF(AND($C21&gt;($B$11+1),SUM($D$19:D20)&lt;$B$7),$B$7/($B$10-$B$11),0))</f>
        <v>0</v>
      </c>
      <c r="E21" s="17">
        <f t="shared" si="0"/>
        <v>215600</v>
      </c>
      <c r="F21" s="18">
        <f t="shared" si="1"/>
        <v>0</v>
      </c>
      <c r="G21" s="28">
        <f t="shared" si="2"/>
        <v>0</v>
      </c>
      <c r="H21" s="20">
        <f>G21/((1+$B$17)^C21)</f>
        <v>0</v>
      </c>
      <c r="I21" s="21" t="e">
        <f>IF($C21&gt;0,#REF!*((1+$B$17)^($B$15-$B21)),IF(C21=0,($B$6*$B$18)*((1+$B$17)^($B$15)),0))</f>
        <v>#REF!</v>
      </c>
      <c r="J21" s="29" t="e">
        <f>IF($C21&gt;0,#REF!*((1+$B$17)^($B$15-$B21)),0)</f>
        <v>#REF!</v>
      </c>
      <c r="K21" s="26" t="e">
        <f>IF(C21&gt;0,#REF!-G21,0)</f>
        <v>#REF!</v>
      </c>
      <c r="L21" s="21" t="e">
        <f>IF(#REF!&gt;0,#REF!+(L20*(1+$B$17)),0)</f>
        <v>#REF!</v>
      </c>
      <c r="M21" s="25">
        <f t="shared" ref="M21:M44" si="4">IF(G21&gt;0,G21+(M20*(1+$B$17)),0)</f>
        <v>0</v>
      </c>
      <c r="N21" s="26" t="e">
        <f>IF(#REF!&gt;0,(#REF!-G21)+(N20*(1+$B$17)),0)</f>
        <v>#REF!</v>
      </c>
      <c r="O21" s="44"/>
      <c r="P21" s="44"/>
    </row>
    <row r="22" spans="1:40" x14ac:dyDescent="0.25">
      <c r="A22" s="45">
        <v>42401</v>
      </c>
      <c r="B22" s="14">
        <v>2</v>
      </c>
      <c r="C22" s="27">
        <f t="shared" ref="C22:C44" si="5">IF(C21&lt;($B$10),C21+1,IF(C21=0,0))</f>
        <v>2</v>
      </c>
      <c r="D22" s="16">
        <f>IF(C22=($B$11+1),$B$7/($B$10-$B$11),IF(AND($C22&gt;($B$11+1),SUM($D$19:D21)&lt;$B$7),$B$7/($B$10-$B$11),0))</f>
        <v>0</v>
      </c>
      <c r="E22" s="17">
        <f t="shared" si="0"/>
        <v>215600</v>
      </c>
      <c r="F22" s="18">
        <f t="shared" si="1"/>
        <v>9702</v>
      </c>
      <c r="G22" s="28">
        <f>F22+D22</f>
        <v>9702</v>
      </c>
      <c r="H22" s="20">
        <f t="shared" si="3"/>
        <v>8970.0443786982232</v>
      </c>
      <c r="I22" s="21" t="e">
        <f>IF($C22&gt;0,#REF!*((1+$B$17)^($B$15-$B22)),IF(C22=0,($B$6*$B$18)*((1+$B$17)^($B$15)),0))</f>
        <v>#REF!</v>
      </c>
      <c r="J22" s="29" t="e">
        <f>IF($C22&gt;0,#REF!*((1+$B$17)^($B$15-$B22)),0)</f>
        <v>#REF!</v>
      </c>
      <c r="K22" s="26" t="e">
        <f>IF(C22&gt;0,#REF!-G22,0)</f>
        <v>#REF!</v>
      </c>
      <c r="L22" s="21" t="e">
        <f>IF(#REF!&gt;0,#REF!+(L21*(1+$B$17)),0)</f>
        <v>#REF!</v>
      </c>
      <c r="M22" s="25">
        <f t="shared" si="4"/>
        <v>9702</v>
      </c>
      <c r="N22" s="26" t="e">
        <f>IF(#REF!&gt;0,(#REF!-G22)+(N21*(1+$B$17)),0)</f>
        <v>#REF!</v>
      </c>
      <c r="O22" s="44"/>
      <c r="P22" s="42"/>
    </row>
    <row r="23" spans="1:40" x14ac:dyDescent="0.25">
      <c r="A23" s="45">
        <v>42767</v>
      </c>
      <c r="B23" s="14">
        <v>3</v>
      </c>
      <c r="C23" s="27">
        <f t="shared" si="5"/>
        <v>3</v>
      </c>
      <c r="D23" s="16">
        <f>IF(C23=($B$11+1),$B$7/($B$10-$B$11),IF(AND($C23&gt;($B$11+1),SUM($D$19:D22)&lt;$B$7),$B$7/($B$10-$B$11),0))</f>
        <v>26950</v>
      </c>
      <c r="E23" s="17">
        <f t="shared" si="0"/>
        <v>188650</v>
      </c>
      <c r="F23" s="18">
        <f t="shared" si="1"/>
        <v>9702</v>
      </c>
      <c r="G23" s="28">
        <f t="shared" si="2"/>
        <v>36652</v>
      </c>
      <c r="H23" s="20">
        <f t="shared" si="3"/>
        <v>32583.494538006369</v>
      </c>
      <c r="I23" s="21" t="e">
        <f>IF($C23&gt;0,#REF!*((1+$B$17)^($B$15-$B23)),IF(C23=0,($B$6*$B$18)*((1+$B$17)^($B$15)),0))</f>
        <v>#REF!</v>
      </c>
      <c r="J23" s="29" t="e">
        <f>IF($C23&gt;0,#REF!*((1+$B$17)^($B$15-$B23)),0)</f>
        <v>#REF!</v>
      </c>
      <c r="K23" s="26" t="e">
        <f>IF(C23&gt;0,#REF!-G23,0)</f>
        <v>#REF!</v>
      </c>
      <c r="L23" s="21" t="e">
        <f>IF(#REF!&gt;0,#REF!+(L22*(1+$B$17)),0)</f>
        <v>#REF!</v>
      </c>
      <c r="M23" s="25">
        <f t="shared" si="4"/>
        <v>46742.080000000002</v>
      </c>
      <c r="N23" s="26" t="e">
        <f>IF(#REF!&gt;0,(#REF!-G23)+(N22*(1+$B$17)),0)</f>
        <v>#REF!</v>
      </c>
      <c r="O23" s="44"/>
    </row>
    <row r="24" spans="1:40" x14ac:dyDescent="0.25">
      <c r="A24" s="45">
        <v>43132</v>
      </c>
      <c r="B24" s="14">
        <v>4</v>
      </c>
      <c r="C24" s="27">
        <f t="shared" si="5"/>
        <v>4</v>
      </c>
      <c r="D24" s="16">
        <f>IF(C24=($B$11+1),$B$7/($B$10-$B$11),IF(AND($C24&gt;($B$11+1),SUM($D$19:D23)&lt;$B$7),$B$7/($B$10-$B$11),0))</f>
        <v>26950</v>
      </c>
      <c r="E24" s="17">
        <f t="shared" si="0"/>
        <v>161700</v>
      </c>
      <c r="F24" s="18">
        <f t="shared" si="1"/>
        <v>8489.25</v>
      </c>
      <c r="G24" s="28">
        <f t="shared" si="2"/>
        <v>35439.25</v>
      </c>
      <c r="H24" s="20">
        <f t="shared" si="3"/>
        <v>30293.619426950205</v>
      </c>
      <c r="I24" s="21" t="e">
        <f>IF($C24&gt;0,#REF!*((1+$B$17)^($B$15-$B24)),IF(C24=0,($B$6*$B$18)*((1+$B$17)^($B$15)),0))</f>
        <v>#REF!</v>
      </c>
      <c r="J24" s="29" t="e">
        <f>IF($C24&gt;0,#REF!*((1+$B$17)^($B$15-$B24)),0)</f>
        <v>#REF!</v>
      </c>
      <c r="K24" s="26" t="e">
        <f>IF(C24&gt;0,#REF!-G24,0)</f>
        <v>#REF!</v>
      </c>
      <c r="L24" s="21" t="e">
        <f>IF(#REF!&gt;0,#REF!+(L23*(1+$B$17)),0)</f>
        <v>#REF!</v>
      </c>
      <c r="M24" s="25">
        <f t="shared" si="4"/>
        <v>84051.013200000001</v>
      </c>
      <c r="N24" s="26" t="e">
        <f>IF(#REF!&gt;0,(#REF!-G24)+(N23*(1+$B$17)),0)</f>
        <v>#REF!</v>
      </c>
      <c r="O24" s="44"/>
    </row>
    <row r="25" spans="1:40" x14ac:dyDescent="0.25">
      <c r="A25" s="45">
        <v>43497</v>
      </c>
      <c r="B25" s="14">
        <v>5</v>
      </c>
      <c r="C25" s="27">
        <f t="shared" si="5"/>
        <v>5</v>
      </c>
      <c r="D25" s="16">
        <f>IF(C25=($B$11+1),$B$7/($B$10-$B$11),IF(AND($C25&gt;($B$11+1),SUM($D$19:D24)&lt;$B$7),$B$7/($B$10-$B$11),0))</f>
        <v>26950</v>
      </c>
      <c r="E25" s="17">
        <f t="shared" si="0"/>
        <v>134750</v>
      </c>
      <c r="F25" s="18">
        <f t="shared" si="1"/>
        <v>7276.5</v>
      </c>
      <c r="G25" s="28">
        <f t="shared" si="2"/>
        <v>34226.5</v>
      </c>
      <c r="H25" s="20">
        <f t="shared" si="3"/>
        <v>28131.688119498947</v>
      </c>
      <c r="I25" s="21" t="e">
        <f>IF($C25&gt;0,#REF!*((1+$B$17)^($B$15-$B25)),IF(C25=0,($B$6*$B$18)*((1+$B$17)^($B$15)),0))</f>
        <v>#REF!</v>
      </c>
      <c r="J25" s="29" t="e">
        <f>IF($C25&gt;0,#REF!*((1+$B$17)^($B$15-$B25)),0)</f>
        <v>#REF!</v>
      </c>
      <c r="K25" s="26" t="e">
        <f>IF(C25&gt;0,#REF!-G25,0)</f>
        <v>#REF!</v>
      </c>
      <c r="L25" s="21" t="e">
        <f>IF(#REF!&gt;0,#REF!+(L24*(1+$B$17)),0)</f>
        <v>#REF!</v>
      </c>
      <c r="M25" s="25">
        <f t="shared" si="4"/>
        <v>121639.553728</v>
      </c>
      <c r="N25" s="26" t="e">
        <f>IF(#REF!&gt;0,(#REF!-G25)+(N24*(1+$B$17)),0)</f>
        <v>#REF!</v>
      </c>
      <c r="O25" s="44"/>
    </row>
    <row r="26" spans="1:40" x14ac:dyDescent="0.25">
      <c r="A26" s="45">
        <v>43862</v>
      </c>
      <c r="B26" s="14">
        <v>6</v>
      </c>
      <c r="C26" s="27">
        <f t="shared" si="5"/>
        <v>6</v>
      </c>
      <c r="D26" s="16">
        <f>IF(C26=($B$11+1),$B$7/($B$10-$B$11),IF(AND($C26&gt;($B$11+1),SUM($D$19:D25)&lt;$B$7),$B$7/($B$10-$B$11),0))</f>
        <v>26950</v>
      </c>
      <c r="E26" s="17">
        <f t="shared" si="0"/>
        <v>107800</v>
      </c>
      <c r="F26" s="18">
        <f t="shared" si="1"/>
        <v>6063.75</v>
      </c>
      <c r="G26" s="28">
        <f t="shared" si="2"/>
        <v>33013.75</v>
      </c>
      <c r="H26" s="20">
        <f t="shared" si="3"/>
        <v>26091.246173823598</v>
      </c>
      <c r="I26" s="21" t="e">
        <f>IF($C26&gt;0,#REF!*((1+$B$17)^($B$15-$B26)),IF(C26=0,($B$6*$B$18)*((1+$B$17)^($B$15)),0))</f>
        <v>#REF!</v>
      </c>
      <c r="J26" s="29" t="e">
        <f>IF($C26&gt;0,#REF!*((1+$B$17)^($B$15-$B26)),0)</f>
        <v>#REF!</v>
      </c>
      <c r="K26" s="26" t="e">
        <f>IF(C26&gt;0,#REF!-G26,0)</f>
        <v>#REF!</v>
      </c>
      <c r="L26" s="21" t="e">
        <f>IF(#REF!&gt;0,#REF!+(L25*(1+$B$17)),0)</f>
        <v>#REF!</v>
      </c>
      <c r="M26" s="25">
        <f t="shared" si="4"/>
        <v>159518.88587712002</v>
      </c>
      <c r="N26" s="26" t="e">
        <f>IF(#REF!&gt;0,(#REF!-G26)+(N25*(1+$B$17)),0)</f>
        <v>#REF!</v>
      </c>
      <c r="O26" s="44"/>
    </row>
    <row r="27" spans="1:40" x14ac:dyDescent="0.25">
      <c r="A27" s="45">
        <v>44228</v>
      </c>
      <c r="B27" s="14">
        <v>7</v>
      </c>
      <c r="C27" s="27">
        <f t="shared" si="5"/>
        <v>7</v>
      </c>
      <c r="D27" s="16">
        <f>IF(C27=($B$11+1),$B$7/($B$10-$B$11),IF(AND($C27&gt;($B$11+1),SUM($D$19:D26)&lt;$B$7),$B$7/($B$10-$B$11),0))</f>
        <v>26950</v>
      </c>
      <c r="E27" s="17">
        <f t="shared" si="0"/>
        <v>80850</v>
      </c>
      <c r="F27" s="18">
        <f t="shared" si="1"/>
        <v>4851</v>
      </c>
      <c r="G27" s="28">
        <f t="shared" si="2"/>
        <v>31801</v>
      </c>
      <c r="H27" s="20">
        <f t="shared" si="3"/>
        <v>24166.146377638812</v>
      </c>
      <c r="I27" s="21" t="e">
        <f>IF($C27&gt;0,#REF!*((1+$B$17)^($B$15-$B27)),IF(C27=0,($B$6*$B$18)*((1+$B$17)^($B$15)),0))</f>
        <v>#REF!</v>
      </c>
      <c r="J27" s="29" t="e">
        <f>IF($C27&gt;0,#REF!*((1+$B$17)^($B$15-$B27)),0)</f>
        <v>#REF!</v>
      </c>
      <c r="K27" s="26" t="e">
        <f>IF(C27&gt;0,#REF!-G27,0)</f>
        <v>#REF!</v>
      </c>
      <c r="L27" s="21" t="e">
        <f>IF(#REF!&gt;0,#REF!+(L26*(1+$B$17)),0)</f>
        <v>#REF!</v>
      </c>
      <c r="M27" s="25">
        <f t="shared" si="4"/>
        <v>197700.64131220483</v>
      </c>
      <c r="N27" s="26" t="e">
        <f>IF(#REF!&gt;0,(#REF!-G27)+(N26*(1+$B$17)),0)</f>
        <v>#REF!</v>
      </c>
      <c r="O27" s="44"/>
    </row>
    <row r="28" spans="1:40" x14ac:dyDescent="0.25">
      <c r="A28" s="45">
        <v>44593</v>
      </c>
      <c r="B28" s="14">
        <v>8</v>
      </c>
      <c r="C28" s="27">
        <f t="shared" si="5"/>
        <v>8</v>
      </c>
      <c r="D28" s="16">
        <f>IF(C28=($B$11+1),$B$7/($B$10-$B$11),IF(AND($C28&gt;($B$11+1),SUM($D$19:D27)&lt;$B$7),$B$7/($B$10-$B$11),0))</f>
        <v>26950</v>
      </c>
      <c r="E28" s="17">
        <f t="shared" si="0"/>
        <v>53900</v>
      </c>
      <c r="F28" s="18">
        <f t="shared" si="1"/>
        <v>3638.25</v>
      </c>
      <c r="G28" s="28">
        <f t="shared" si="2"/>
        <v>30588.25</v>
      </c>
      <c r="H28" s="20">
        <f t="shared" si="3"/>
        <v>22350.534663151931</v>
      </c>
      <c r="I28" s="21" t="e">
        <f>IF($C28&gt;0,#REF!*((1+$B$17)^($B$15-$B28)),IF(C28=0,($B$6*$B$18)*((1+$B$17)^($B$15)),0))</f>
        <v>#REF!</v>
      </c>
      <c r="J28" s="29" t="e">
        <f>IF($C28&gt;0,#REF!*((1+$B$17)^($B$15-$B28)),0)</f>
        <v>#REF!</v>
      </c>
      <c r="K28" s="26" t="e">
        <f>IF(C28&gt;0,#REF!-G28,0)</f>
        <v>#REF!</v>
      </c>
      <c r="L28" s="21" t="e">
        <f>IF(#REF!&gt;0,#REF!+(L27*(1+$B$17)),0)</f>
        <v>#REF!</v>
      </c>
      <c r="M28" s="25">
        <f t="shared" si="4"/>
        <v>236196.91696469302</v>
      </c>
      <c r="N28" s="26" t="e">
        <f>IF(#REF!&gt;0,(#REF!-G28)+(N27*(1+$B$17)),0)</f>
        <v>#REF!</v>
      </c>
      <c r="O28" s="44"/>
    </row>
    <row r="29" spans="1:40" x14ac:dyDescent="0.25">
      <c r="A29" s="45">
        <v>44958</v>
      </c>
      <c r="B29" s="14">
        <v>9</v>
      </c>
      <c r="C29" s="27">
        <f t="shared" si="5"/>
        <v>9</v>
      </c>
      <c r="D29" s="16">
        <f>IF(C29=($B$11+1),$B$7/($B$10-$B$11),IF(AND($C29&gt;($B$11+1),SUM($D$19:D28)&lt;$B$7),$B$7/($B$10-$B$11),0))</f>
        <v>26950</v>
      </c>
      <c r="E29" s="17">
        <f t="shared" si="0"/>
        <v>26950</v>
      </c>
      <c r="F29" s="18">
        <f t="shared" si="1"/>
        <v>2425.5</v>
      </c>
      <c r="G29" s="28">
        <f t="shared" si="2"/>
        <v>29375.5</v>
      </c>
      <c r="H29" s="20">
        <f t="shared" si="3"/>
        <v>20638.836650995934</v>
      </c>
      <c r="I29" s="21" t="e">
        <f>IF($C29&gt;0,#REF!*((1+$B$17)^($B$15-$B29)),IF(C29=0,($B$6*$B$18)*((1+$B$17)^($B$15)),0))</f>
        <v>#REF!</v>
      </c>
      <c r="J29" s="29" t="e">
        <f>IF($C29&gt;0,#REF!*((1+$B$17)^($B$15-$B29)),0)</f>
        <v>#REF!</v>
      </c>
      <c r="K29" s="26" t="e">
        <f>IF(C29&gt;0,#REF!-G29,0)</f>
        <v>#REF!</v>
      </c>
      <c r="L29" s="21" t="e">
        <f>IF(#REF!&gt;0,#REF!+(L28*(1+$B$17)),0)</f>
        <v>#REF!</v>
      </c>
      <c r="M29" s="25">
        <f t="shared" si="4"/>
        <v>275020.29364328075</v>
      </c>
      <c r="N29" s="26" t="e">
        <f>IF(#REF!&gt;0,(#REF!-G29)+(N28*(1+$B$17)),0)</f>
        <v>#REF!</v>
      </c>
      <c r="O29" s="44"/>
    </row>
    <row r="30" spans="1:40" x14ac:dyDescent="0.25">
      <c r="A30" s="45">
        <v>45323</v>
      </c>
      <c r="B30" s="14">
        <v>10</v>
      </c>
      <c r="C30" s="27">
        <f t="shared" si="5"/>
        <v>10</v>
      </c>
      <c r="D30" s="16">
        <f>IF(C30=($B$11+1),$B$7/($B$10-$B$11),IF(AND($C30&gt;($B$11+1),SUM($D$19:D29)&lt;$B$7),$B$7/($B$10-$B$11),0))</f>
        <v>26950</v>
      </c>
      <c r="E30" s="17">
        <f t="shared" si="0"/>
        <v>0</v>
      </c>
      <c r="F30" s="18">
        <f t="shared" si="1"/>
        <v>1212.75</v>
      </c>
      <c r="G30" s="28">
        <f t="shared" si="2"/>
        <v>28162.75</v>
      </c>
      <c r="H30" s="20">
        <f t="shared" si="3"/>
        <v>19025.744795598759</v>
      </c>
      <c r="I30" s="21" t="e">
        <f>IF($C30&gt;0,#REF!*((1+$B$17)^($B$15-$B30)),IF(C30=0,($B$6*$B$18)*((1+$B$17)^($B$15)),0))</f>
        <v>#REF!</v>
      </c>
      <c r="J30" s="29" t="e">
        <f>IF($C30&gt;0,#REF!*((1+$B$17)^($B$15-$B30)),0)</f>
        <v>#REF!</v>
      </c>
      <c r="K30" s="26" t="e">
        <f>IF(C30&gt;0,#REF!-G30,0)</f>
        <v>#REF!</v>
      </c>
      <c r="L30" s="21" t="e">
        <f>IF(#REF!&gt;0,#REF!+(L29*(1+$B$17)),0)</f>
        <v>#REF!</v>
      </c>
      <c r="M30" s="25">
        <f t="shared" si="4"/>
        <v>314183.85538901197</v>
      </c>
      <c r="N30" s="26" t="e">
        <f>IF(#REF!&gt;0,(#REF!-G30)+(N29*(1+$B$17)),0)</f>
        <v>#REF!</v>
      </c>
      <c r="O30" s="44"/>
    </row>
    <row r="31" spans="1:40" x14ac:dyDescent="0.25">
      <c r="A31" s="2"/>
      <c r="B31" s="14">
        <v>11</v>
      </c>
      <c r="C31" s="27" t="b">
        <f t="shared" si="5"/>
        <v>0</v>
      </c>
      <c r="D31" s="16">
        <f>IF(C31=($B$11+1),$B$7/($B$10-$B$11),IF(AND($C31&gt;($B$11+1),SUM($D$19:D30)&lt;$B$7),$B$7/($B$10-$B$11),0))</f>
        <v>0</v>
      </c>
      <c r="E31" s="17">
        <f t="shared" si="0"/>
        <v>0</v>
      </c>
      <c r="F31" s="18">
        <f t="shared" si="1"/>
        <v>0</v>
      </c>
      <c r="G31" s="28">
        <f>F31+D31</f>
        <v>0</v>
      </c>
      <c r="H31" s="20">
        <f t="shared" si="3"/>
        <v>0</v>
      </c>
      <c r="I31" s="21" t="e">
        <f>IF($C31&gt;0,#REF!*((1+$B$17)^($B$15-$B31)),IF(C31=0,($B$6*$B$18)*((1+$B$17)^($B$15)),0))</f>
        <v>#REF!</v>
      </c>
      <c r="J31" s="29" t="e">
        <f>IF($C31&gt;0,#REF!*((1+$B$17)^($B$15-$B31)),0)</f>
        <v>#REF!</v>
      </c>
      <c r="K31" s="26" t="e">
        <f>IF(C31&gt;0,#REF!-G31,0)</f>
        <v>#REF!</v>
      </c>
      <c r="L31" s="21" t="e">
        <f>IF(#REF!&gt;0,#REF!+(L30*(1+$B$17)),0)</f>
        <v>#REF!</v>
      </c>
      <c r="M31" s="25">
        <f t="shared" si="4"/>
        <v>0</v>
      </c>
      <c r="N31" s="26" t="e">
        <f>IF(#REF!&gt;0,(#REF!-G31)+(N30*(1+$B$17)),0)</f>
        <v>#REF!</v>
      </c>
      <c r="O31" s="44"/>
    </row>
    <row r="32" spans="1:40" x14ac:dyDescent="0.25">
      <c r="A32" s="2"/>
      <c r="B32" s="14">
        <v>12</v>
      </c>
      <c r="C32" s="27" t="b">
        <f t="shared" si="5"/>
        <v>0</v>
      </c>
      <c r="D32" s="16">
        <f>IF(C32=($B$11+1),$B$7/($B$10-$B$11),IF(AND($C32&gt;($B$11+1),SUM($D$19:D31)&lt;$B$7),$B$7/($B$10-$B$11),0))</f>
        <v>0</v>
      </c>
      <c r="E32" s="17">
        <f t="shared" si="0"/>
        <v>0</v>
      </c>
      <c r="F32" s="18">
        <f t="shared" si="1"/>
        <v>0</v>
      </c>
      <c r="G32" s="28">
        <f>F32+D32</f>
        <v>0</v>
      </c>
      <c r="H32" s="20">
        <f t="shared" si="3"/>
        <v>0</v>
      </c>
      <c r="I32" s="21" t="e">
        <f>IF($C32&gt;0,#REF!*((1+$B$17)^($B$15-$B32)),IF(C32=0,($B$6*$B$18)*((1+$B$17)^($B$15)),0))</f>
        <v>#REF!</v>
      </c>
      <c r="J32" s="29" t="e">
        <f>IF($C32&gt;0,#REF!*((1+$B$17)^($B$15-$B32)),0)</f>
        <v>#REF!</v>
      </c>
      <c r="K32" s="26" t="e">
        <f>IF(C32&gt;0,#REF!-G32,0)</f>
        <v>#REF!</v>
      </c>
      <c r="L32" s="21" t="e">
        <f>IF(#REF!&gt;0,#REF!+(L31*(1+$B$17)),0)</f>
        <v>#REF!</v>
      </c>
      <c r="M32" s="25">
        <f t="shared" si="4"/>
        <v>0</v>
      </c>
      <c r="N32" s="26" t="e">
        <f>IF(#REF!&gt;0,(#REF!-G32)+(N31*(1+$B$17)),0)</f>
        <v>#REF!</v>
      </c>
      <c r="O32" s="44"/>
    </row>
    <row r="33" spans="1:15" s="1" customFormat="1" x14ac:dyDescent="0.25">
      <c r="A33" s="2"/>
      <c r="B33" s="14">
        <v>13</v>
      </c>
      <c r="C33" s="27" t="b">
        <f t="shared" si="5"/>
        <v>0</v>
      </c>
      <c r="D33" s="16">
        <f>IF(C33=($B$11+1),$B$7/($B$10-$B$11),IF(AND($C33&gt;($B$11+1),SUM($D$19:D32)&lt;$B$7),$B$7/($B$10-$B$11),0))</f>
        <v>0</v>
      </c>
      <c r="E33" s="17">
        <f t="shared" si="0"/>
        <v>0</v>
      </c>
      <c r="F33" s="18">
        <f t="shared" si="1"/>
        <v>0</v>
      </c>
      <c r="G33" s="28">
        <f>F33+D33</f>
        <v>0</v>
      </c>
      <c r="H33" s="20">
        <f t="shared" si="3"/>
        <v>0</v>
      </c>
      <c r="I33" s="21" t="e">
        <f>IF($C33&gt;0,#REF!*((1+$B$17)^($B$15-$B33)),IF(C33=0,($B$6*$B$18)*((1+$B$17)^($B$15)),0))</f>
        <v>#REF!</v>
      </c>
      <c r="J33" s="29" t="e">
        <f>IF($C33&gt;0,#REF!*((1+$B$17)^($B$15-$B33)),0)</f>
        <v>#REF!</v>
      </c>
      <c r="K33" s="26" t="e">
        <f>IF(C33&gt;0,#REF!-G33,0)</f>
        <v>#REF!</v>
      </c>
      <c r="L33" s="21" t="e">
        <f>IF(#REF!&gt;0,#REF!+(L32*(1+$B$17)),0)</f>
        <v>#REF!</v>
      </c>
      <c r="M33" s="25">
        <f t="shared" si="4"/>
        <v>0</v>
      </c>
      <c r="N33" s="26" t="e">
        <f>IF(#REF!&gt;0,(#REF!-G33)+(N32*(1+$B$17)),0)</f>
        <v>#REF!</v>
      </c>
      <c r="O33" s="44"/>
    </row>
    <row r="34" spans="1:15" s="1" customFormat="1" x14ac:dyDescent="0.25">
      <c r="A34" s="2"/>
      <c r="B34" s="14">
        <v>14</v>
      </c>
      <c r="C34" s="27" t="b">
        <f t="shared" si="5"/>
        <v>0</v>
      </c>
      <c r="D34" s="16">
        <f>IF(C34=($B$11+1),$B$7/($B$10-$B$11),IF(AND($C34&gt;($B$11+1),SUM($D$19:D33)&lt;$B$7),$B$7/($B$10-$B$11),0))</f>
        <v>0</v>
      </c>
      <c r="E34" s="17">
        <f t="shared" si="0"/>
        <v>0</v>
      </c>
      <c r="F34" s="18">
        <f t="shared" si="1"/>
        <v>0</v>
      </c>
      <c r="G34" s="28">
        <f>F34+D34</f>
        <v>0</v>
      </c>
      <c r="H34" s="20">
        <f t="shared" si="3"/>
        <v>0</v>
      </c>
      <c r="I34" s="21" t="e">
        <f>IF($C34&gt;0,#REF!*((1+$B$17)^($B$15-$B34)),IF(C34=0,($B$6*$B$18)*((1+$B$17)^($B$15)),0))</f>
        <v>#REF!</v>
      </c>
      <c r="J34" s="29" t="e">
        <f>IF($C34&gt;0,#REF!*((1+$B$17)^($B$15-$B34)),0)</f>
        <v>#REF!</v>
      </c>
      <c r="K34" s="26" t="e">
        <f>IF(C34&gt;0,#REF!-G34,0)</f>
        <v>#REF!</v>
      </c>
      <c r="L34" s="21" t="e">
        <f>IF(#REF!&gt;0,#REF!+(L33*(1+$B$17)),0)</f>
        <v>#REF!</v>
      </c>
      <c r="M34" s="25">
        <f t="shared" si="4"/>
        <v>0</v>
      </c>
      <c r="N34" s="26" t="e">
        <f>IF(#REF!&gt;0,(#REF!-G34)+(N33*(1+$B$17)),0)</f>
        <v>#REF!</v>
      </c>
      <c r="O34" s="44"/>
    </row>
    <row r="35" spans="1:15" s="1" customFormat="1" x14ac:dyDescent="0.25">
      <c r="A35" s="2"/>
      <c r="B35" s="14">
        <v>15</v>
      </c>
      <c r="C35" s="27" t="b">
        <f t="shared" si="5"/>
        <v>0</v>
      </c>
      <c r="D35" s="16">
        <f>IF(C35=($B$11+1),$B$7/($B$10-$B$11),IF(AND($C35&gt;($B$11+1),SUM($D$19:D34)&lt;$B$7),$B$7/($B$10-$B$11),0))</f>
        <v>0</v>
      </c>
      <c r="E35" s="17">
        <f t="shared" si="0"/>
        <v>0</v>
      </c>
      <c r="F35" s="18">
        <f t="shared" si="1"/>
        <v>0</v>
      </c>
      <c r="G35" s="28">
        <f>F35+D35</f>
        <v>0</v>
      </c>
      <c r="H35" s="20">
        <f t="shared" si="3"/>
        <v>0</v>
      </c>
      <c r="I35" s="21" t="e">
        <f>IF($C35&gt;0,#REF!*((1+$B$17)^($B$15-$B35)),IF(C35=0,($B$6*$B$18)*((1+$B$17)^($B$15)),0))</f>
        <v>#REF!</v>
      </c>
      <c r="J35" s="29" t="e">
        <f>IF($C35&gt;0,#REF!*((1+$B$17)^($B$15-$B35)),0)</f>
        <v>#REF!</v>
      </c>
      <c r="K35" s="26" t="e">
        <f>IF(C35&gt;0,#REF!-G35,0)</f>
        <v>#REF!</v>
      </c>
      <c r="L35" s="21" t="e">
        <f>IF(#REF!&gt;0,#REF!+(L34*(1+$B$17)),0)</f>
        <v>#REF!</v>
      </c>
      <c r="M35" s="25">
        <f t="shared" si="4"/>
        <v>0</v>
      </c>
      <c r="N35" s="26" t="e">
        <f>IF(#REF!&gt;0,(#REF!-G35)+(N34*(1+$B$17)),0)</f>
        <v>#REF!</v>
      </c>
      <c r="O35" s="44"/>
    </row>
    <row r="36" spans="1:15" s="1" customFormat="1" x14ac:dyDescent="0.25">
      <c r="A36" s="2"/>
      <c r="B36" s="14">
        <v>16</v>
      </c>
      <c r="C36" s="27" t="b">
        <f t="shared" si="5"/>
        <v>0</v>
      </c>
      <c r="D36" s="16">
        <f>IF(C36=($B$11+1),$B$7/($B$10-$B$11),IF(AND($C36&gt;($B$11+1),SUM($D$19:D35)&lt;$B$7),$B$7/($B$10-$B$11),0))</f>
        <v>0</v>
      </c>
      <c r="E36" s="17">
        <f t="shared" si="0"/>
        <v>0</v>
      </c>
      <c r="F36" s="18">
        <f t="shared" si="1"/>
        <v>0</v>
      </c>
      <c r="G36" s="28">
        <f t="shared" si="2"/>
        <v>0</v>
      </c>
      <c r="H36" s="20">
        <f t="shared" si="3"/>
        <v>0</v>
      </c>
      <c r="I36" s="21" t="e">
        <f>IF($C36&gt;0,#REF!*((1+$B$17)^($B$15-$B36)),IF(C36=0,($B$6*$B$18)*((1+$B$17)^($B$15)),0))</f>
        <v>#REF!</v>
      </c>
      <c r="J36" s="29" t="e">
        <f>IF($C36&gt;0,#REF!*((1+$B$17)^($B$15-$B36)),0)</f>
        <v>#REF!</v>
      </c>
      <c r="K36" s="26" t="e">
        <f>IF(C36&gt;0,#REF!-G36,0)</f>
        <v>#REF!</v>
      </c>
      <c r="L36" s="21" t="e">
        <f>IF(#REF!&gt;0,#REF!+(L35*(1+$B$17)),0)</f>
        <v>#REF!</v>
      </c>
      <c r="M36" s="25">
        <f t="shared" si="4"/>
        <v>0</v>
      </c>
      <c r="N36" s="26" t="e">
        <f>IF(#REF!&gt;0,(#REF!-G36)+(N35*(1+$B$17)),0)</f>
        <v>#REF!</v>
      </c>
      <c r="O36" s="2"/>
    </row>
    <row r="37" spans="1:15" s="1" customFormat="1" x14ac:dyDescent="0.25">
      <c r="A37" s="2"/>
      <c r="B37" s="14">
        <v>17</v>
      </c>
      <c r="C37" s="27" t="b">
        <f t="shared" si="5"/>
        <v>0</v>
      </c>
      <c r="D37" s="16">
        <f>IF(C37=($B$11+1),$B$7/($B$10-$B$11),IF(AND($C37&gt;($B$11+1),SUM($D$19:D36)&lt;$B$7),$B$7/($B$10-$B$11),0))</f>
        <v>0</v>
      </c>
      <c r="E37" s="17">
        <f t="shared" si="0"/>
        <v>0</v>
      </c>
      <c r="F37" s="18">
        <f t="shared" si="1"/>
        <v>0</v>
      </c>
      <c r="G37" s="28">
        <f t="shared" si="2"/>
        <v>0</v>
      </c>
      <c r="H37" s="20">
        <f t="shared" si="3"/>
        <v>0</v>
      </c>
      <c r="I37" s="21" t="e">
        <f>IF($C37&gt;0,#REF!*((1+$B$17)^($B$15-$B37)),IF(C37=0,($B$6*$B$18)*((1+$B$17)^($B$15)),0))</f>
        <v>#REF!</v>
      </c>
      <c r="J37" s="29" t="e">
        <f>IF($C37&gt;0,#REF!*((1+$B$17)^($B$15-$B37)),0)</f>
        <v>#REF!</v>
      </c>
      <c r="K37" s="26" t="e">
        <f>IF(C37&gt;0,#REF!-G37,0)</f>
        <v>#REF!</v>
      </c>
      <c r="L37" s="21" t="e">
        <f>IF(#REF!&gt;0,#REF!+(L36*(1+$B$17)),0)</f>
        <v>#REF!</v>
      </c>
      <c r="M37" s="25">
        <f t="shared" si="4"/>
        <v>0</v>
      </c>
      <c r="N37" s="26" t="e">
        <f>IF(#REF!&gt;0,(#REF!-G37)+(N36*(1+$B$17)),0)</f>
        <v>#REF!</v>
      </c>
      <c r="O37" s="2"/>
    </row>
    <row r="38" spans="1:15" s="1" customFormat="1" x14ac:dyDescent="0.25">
      <c r="A38" s="2"/>
      <c r="B38" s="14">
        <v>18</v>
      </c>
      <c r="C38" s="27" t="b">
        <f t="shared" si="5"/>
        <v>0</v>
      </c>
      <c r="D38" s="16">
        <f>IF(C38=($B$11+1),$B$7/($B$10-$B$11),IF(AND($C38&gt;($B$11+1),SUM($D$19:D37)&lt;$B$7),$B$7/($B$10-$B$11),0))</f>
        <v>0</v>
      </c>
      <c r="E38" s="17">
        <f t="shared" si="0"/>
        <v>0</v>
      </c>
      <c r="F38" s="18">
        <f t="shared" si="1"/>
        <v>0</v>
      </c>
      <c r="G38" s="28">
        <f t="shared" si="2"/>
        <v>0</v>
      </c>
      <c r="H38" s="20">
        <f t="shared" si="3"/>
        <v>0</v>
      </c>
      <c r="I38" s="21" t="e">
        <f>IF($C38&gt;0,#REF!*((1+$B$17)^($B$15-$B38)),IF(C38=0,($B$6*$B$18)*((1+$B$17)^($B$15)),0))</f>
        <v>#REF!</v>
      </c>
      <c r="J38" s="29" t="e">
        <f>IF($C38&gt;0,#REF!*((1+$B$17)^($B$15-$B38)),0)</f>
        <v>#REF!</v>
      </c>
      <c r="K38" s="26" t="e">
        <f>IF(C38&gt;0,#REF!-G38,0)</f>
        <v>#REF!</v>
      </c>
      <c r="L38" s="21" t="e">
        <f>IF(#REF!&gt;0,#REF!+(L37*(1+$B$17)),0)</f>
        <v>#REF!</v>
      </c>
      <c r="M38" s="25">
        <f t="shared" si="4"/>
        <v>0</v>
      </c>
      <c r="N38" s="26" t="e">
        <f>IF(#REF!&gt;0,(#REF!-G38)+(N37*(1+$B$17)),0)</f>
        <v>#REF!</v>
      </c>
      <c r="O38" s="2"/>
    </row>
    <row r="39" spans="1:15" s="1" customFormat="1" x14ac:dyDescent="0.25">
      <c r="A39" s="2"/>
      <c r="B39" s="14">
        <v>19</v>
      </c>
      <c r="C39" s="27" t="b">
        <f t="shared" si="5"/>
        <v>0</v>
      </c>
      <c r="D39" s="16">
        <f>IF(C39=($B$11+1),$B$7/($B$10-$B$11),IF(AND($C39&gt;($B$11+1),SUM($D$19:D38)&lt;$B$7),$B$7/($B$10-$B$11),0))</f>
        <v>0</v>
      </c>
      <c r="E39" s="17">
        <f t="shared" si="0"/>
        <v>0</v>
      </c>
      <c r="F39" s="18">
        <f t="shared" si="1"/>
        <v>0</v>
      </c>
      <c r="G39" s="28">
        <f t="shared" si="2"/>
        <v>0</v>
      </c>
      <c r="H39" s="20">
        <f t="shared" si="3"/>
        <v>0</v>
      </c>
      <c r="I39" s="21" t="e">
        <f>IF($C39&gt;0,#REF!*((1+$B$17)^($B$15-$B39)),IF(C39=0,($B$6*$B$18)*((1+$B$17)^($B$15)),0))</f>
        <v>#REF!</v>
      </c>
      <c r="J39" s="29" t="e">
        <f>IF($C39&gt;0,#REF!*((1+$B$17)^($B$15-$B39)),0)</f>
        <v>#REF!</v>
      </c>
      <c r="K39" s="26" t="e">
        <f>IF(C39&gt;0,#REF!-G39,0)</f>
        <v>#REF!</v>
      </c>
      <c r="L39" s="21" t="e">
        <f>IF(#REF!&gt;0,#REF!+(L38*(1+$B$17)),0)</f>
        <v>#REF!</v>
      </c>
      <c r="M39" s="25">
        <f t="shared" si="4"/>
        <v>0</v>
      </c>
      <c r="N39" s="26" t="e">
        <f>IF(#REF!&gt;0,(#REF!-G39)+(N38*(1+$B$17)),0)</f>
        <v>#REF!</v>
      </c>
      <c r="O39" s="2"/>
    </row>
    <row r="40" spans="1:15" s="1" customFormat="1" x14ac:dyDescent="0.25">
      <c r="A40" s="2"/>
      <c r="B40" s="14">
        <v>20</v>
      </c>
      <c r="C40" s="27" t="b">
        <f t="shared" si="5"/>
        <v>0</v>
      </c>
      <c r="D40" s="16">
        <f>IF(C40=($B$11+1),$B$7/($B$10-$B$11),IF(AND($C40&gt;($B$11+1),SUM($D$19:D39)&lt;$B$7),$B$7/($B$10-$B$11),0))</f>
        <v>0</v>
      </c>
      <c r="E40" s="17">
        <f t="shared" si="0"/>
        <v>0</v>
      </c>
      <c r="F40" s="18">
        <f t="shared" si="1"/>
        <v>0</v>
      </c>
      <c r="G40" s="28">
        <f t="shared" si="2"/>
        <v>0</v>
      </c>
      <c r="H40" s="20">
        <f t="shared" si="3"/>
        <v>0</v>
      </c>
      <c r="I40" s="21" t="e">
        <f>IF($C40&gt;0,#REF!*((1+$B$17)^($B$15-$B40)),IF(C40=0,($B$6*$B$18)*((1+$B$17)^($B$15)),0))</f>
        <v>#REF!</v>
      </c>
      <c r="J40" s="29" t="e">
        <f>IF($C40&gt;0,#REF!*((1+$B$17)^($B$15-$B40)),0)</f>
        <v>#REF!</v>
      </c>
      <c r="K40" s="26" t="e">
        <f>IF(C40&gt;0,#REF!-G40,0)</f>
        <v>#REF!</v>
      </c>
      <c r="L40" s="21" t="e">
        <f>IF(#REF!&gt;0,#REF!+(L39*(1+$B$17)),0)</f>
        <v>#REF!</v>
      </c>
      <c r="M40" s="25">
        <f t="shared" si="4"/>
        <v>0</v>
      </c>
      <c r="N40" s="26" t="e">
        <f>IF(#REF!&gt;0,(#REF!-G40)+(N39*(1+$B$17)),0)</f>
        <v>#REF!</v>
      </c>
      <c r="O40" s="2"/>
    </row>
    <row r="41" spans="1:15" s="1" customFormat="1" x14ac:dyDescent="0.25">
      <c r="A41" s="2"/>
      <c r="B41" s="14">
        <v>21</v>
      </c>
      <c r="C41" s="27" t="b">
        <f t="shared" si="5"/>
        <v>0</v>
      </c>
      <c r="D41" s="16">
        <f>IF(C41=($B$11+1),$B$7/($B$10-$B$11),IF(AND($C41&gt;($B$11+1),SUM($D$19:D40)&lt;$B$7),$B$7/($B$10-$B$11),0))</f>
        <v>0</v>
      </c>
      <c r="E41" s="17">
        <f t="shared" si="0"/>
        <v>0</v>
      </c>
      <c r="F41" s="18">
        <f t="shared" si="1"/>
        <v>0</v>
      </c>
      <c r="G41" s="28">
        <f t="shared" si="2"/>
        <v>0</v>
      </c>
      <c r="H41" s="20">
        <f t="shared" si="3"/>
        <v>0</v>
      </c>
      <c r="I41" s="21" t="e">
        <f>IF($C41&gt;0,#REF!*((1+$B$17)^($B$15-$B41)),IF(C41=0,($B$6*$B$18)*((1+$B$17)^($B$15)),0))</f>
        <v>#REF!</v>
      </c>
      <c r="J41" s="29" t="e">
        <f>IF($C41&gt;0,#REF!*((1+$B$17)^($B$15-$B41)),0)</f>
        <v>#REF!</v>
      </c>
      <c r="K41" s="26" t="e">
        <f>IF(C41&gt;0,#REF!-G41,0)</f>
        <v>#REF!</v>
      </c>
      <c r="L41" s="21" t="e">
        <f>IF(#REF!&gt;0,#REF!+(L40*(1+$B$17)),0)</f>
        <v>#REF!</v>
      </c>
      <c r="M41" s="25">
        <f t="shared" si="4"/>
        <v>0</v>
      </c>
      <c r="N41" s="26" t="e">
        <f>IF(#REF!&gt;0,(#REF!-G41)+(N40*(1+$B$17)),0)</f>
        <v>#REF!</v>
      </c>
      <c r="O41" s="2"/>
    </row>
    <row r="42" spans="1:15" s="1" customFormat="1" x14ac:dyDescent="0.25">
      <c r="A42" s="2"/>
      <c r="B42" s="14">
        <v>22</v>
      </c>
      <c r="C42" s="27" t="b">
        <f t="shared" si="5"/>
        <v>0</v>
      </c>
      <c r="D42" s="16">
        <f>IF(C42=($B$11+1),$B$7/($B$10-$B$11),IF(AND($C42&gt;($B$11+1),SUM($D$19:D41)&lt;$B$7),$B$7/($B$10-$B$11),0))</f>
        <v>0</v>
      </c>
      <c r="E42" s="17">
        <f t="shared" si="0"/>
        <v>0</v>
      </c>
      <c r="F42" s="18">
        <f t="shared" si="1"/>
        <v>0</v>
      </c>
      <c r="G42" s="28">
        <f t="shared" si="2"/>
        <v>0</v>
      </c>
      <c r="H42" s="20">
        <f t="shared" si="3"/>
        <v>0</v>
      </c>
      <c r="I42" s="21" t="e">
        <f>IF($C42&gt;0,#REF!*((1+$B$17)^($B$15-$B42)),IF(C42=0,($B$6*$B$18)*((1+$B$17)^($B$15)),0))</f>
        <v>#REF!</v>
      </c>
      <c r="J42" s="29" t="e">
        <f>IF($C42&gt;0,#REF!*((1+$B$17)^($B$15-$B42)),0)</f>
        <v>#REF!</v>
      </c>
      <c r="K42" s="26" t="e">
        <f>IF(C42&gt;0,#REF!-G42,0)</f>
        <v>#REF!</v>
      </c>
      <c r="L42" s="21" t="e">
        <f>IF(#REF!&gt;0,#REF!+(L41*(1+$B$17)),0)</f>
        <v>#REF!</v>
      </c>
      <c r="M42" s="25">
        <f t="shared" si="4"/>
        <v>0</v>
      </c>
      <c r="N42" s="26" t="e">
        <f>IF(#REF!&gt;0,(#REF!-G42)+(N41*(1+$B$17)),0)</f>
        <v>#REF!</v>
      </c>
      <c r="O42" s="2"/>
    </row>
    <row r="43" spans="1:15" s="1" customFormat="1" x14ac:dyDescent="0.25">
      <c r="A43" s="2"/>
      <c r="B43" s="14">
        <v>23</v>
      </c>
      <c r="C43" s="27" t="b">
        <f t="shared" si="5"/>
        <v>0</v>
      </c>
      <c r="D43" s="16">
        <f>IF(C43=($B$11+1),$B$7/($B$10-$B$11),IF(AND($C43&gt;($B$11+1),SUM($D$19:D42)&lt;$B$7),$B$7/($B$10-$B$11),0))</f>
        <v>0</v>
      </c>
      <c r="E43" s="17">
        <f t="shared" si="0"/>
        <v>0</v>
      </c>
      <c r="F43" s="18">
        <f t="shared" si="1"/>
        <v>0</v>
      </c>
      <c r="G43" s="28">
        <f t="shared" si="2"/>
        <v>0</v>
      </c>
      <c r="H43" s="20">
        <f t="shared" si="3"/>
        <v>0</v>
      </c>
      <c r="I43" s="21" t="e">
        <f>IF($C43&gt;0,#REF!*((1+$B$17)^($B$15-$B43)),IF(C43=0,($B$6*$B$18)*((1+$B$17)^($B$15)),0))</f>
        <v>#REF!</v>
      </c>
      <c r="J43" s="29" t="e">
        <f>IF($C43&gt;0,#REF!*((1+$B$17)^($B$15-$B43)),0)</f>
        <v>#REF!</v>
      </c>
      <c r="K43" s="26" t="e">
        <f>IF(C43&gt;0,#REF!-G43,0)</f>
        <v>#REF!</v>
      </c>
      <c r="L43" s="21" t="e">
        <f>IF(#REF!&gt;0,#REF!+(L42*(1+$B$17)),0)</f>
        <v>#REF!</v>
      </c>
      <c r="M43" s="25">
        <f t="shared" si="4"/>
        <v>0</v>
      </c>
      <c r="N43" s="26" t="e">
        <f>IF(#REF!&gt;0,(#REF!-G43)+(N42*(1+$B$17)),0)</f>
        <v>#REF!</v>
      </c>
      <c r="O43" s="2"/>
    </row>
    <row r="44" spans="1:15" s="1" customFormat="1" ht="15.75" thickBot="1" x14ac:dyDescent="0.3">
      <c r="A44" s="2"/>
      <c r="B44" s="14">
        <v>24</v>
      </c>
      <c r="C44" s="30" t="b">
        <f t="shared" si="5"/>
        <v>0</v>
      </c>
      <c r="D44" s="16">
        <f>IF(C44=($B$11+1),$B$7/($B$10-$B$11),IF(AND($C44&gt;($B$11+1),SUM($D$19:D43)&lt;$B$7),$B$7/($B$10-$B$11),0))</f>
        <v>0</v>
      </c>
      <c r="E44" s="31">
        <f t="shared" si="0"/>
        <v>0</v>
      </c>
      <c r="F44" s="32">
        <f t="shared" si="1"/>
        <v>0</v>
      </c>
      <c r="G44" s="33">
        <f t="shared" si="2"/>
        <v>0</v>
      </c>
      <c r="H44" s="34">
        <f t="shared" si="3"/>
        <v>0</v>
      </c>
      <c r="I44" s="35" t="e">
        <f>IF($C44&gt;0,#REF!*((1+$B$17)^($B$15-$B44)),IF(C44=0,($B$6*$B$18)*((1+$B$17)^($B$15)),0))</f>
        <v>#REF!</v>
      </c>
      <c r="J44" s="36" t="e">
        <f>IF($C44&gt;0,#REF!*((1+$B$17)^($B$15-$B44)),0)</f>
        <v>#REF!</v>
      </c>
      <c r="K44" s="37" t="e">
        <f>IF(C44&gt;0,#REF!-G44,0)</f>
        <v>#REF!</v>
      </c>
      <c r="L44" s="35" t="e">
        <f>IF(#REF!&gt;0,#REF!+(L43*(1+$B$17)),0)</f>
        <v>#REF!</v>
      </c>
      <c r="M44" s="38">
        <f t="shared" si="4"/>
        <v>0</v>
      </c>
      <c r="N44" s="37" t="e">
        <f>IF(#REF!&gt;0,(#REF!-G44)+(N43*(1+$B$17)),0)</f>
        <v>#REF!</v>
      </c>
      <c r="O44" s="2"/>
    </row>
    <row r="47" spans="1:15" s="1" customFormat="1" x14ac:dyDescent="0.25">
      <c r="A47" s="39"/>
      <c r="O47" s="2"/>
    </row>
  </sheetData>
  <mergeCells count="18">
    <mergeCell ref="B14:C14"/>
    <mergeCell ref="B15:C15"/>
    <mergeCell ref="B8:C8"/>
    <mergeCell ref="A1:C2"/>
    <mergeCell ref="A4:C4"/>
    <mergeCell ref="B5:C5"/>
    <mergeCell ref="B6:C6"/>
    <mergeCell ref="B7:C7"/>
    <mergeCell ref="B9:C9"/>
    <mergeCell ref="B10:C10"/>
    <mergeCell ref="B11:C11"/>
    <mergeCell ref="B12:C12"/>
    <mergeCell ref="B13:C13"/>
    <mergeCell ref="G15:H15"/>
    <mergeCell ref="B16:C16"/>
    <mergeCell ref="F16:F17"/>
    <mergeCell ref="B17:C17"/>
    <mergeCell ref="B18:C18"/>
  </mergeCells>
  <conditionalFormatting sqref="N20:N44 K20:K44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tabSelected="1" topLeftCell="A3" zoomScale="80" zoomScaleNormal="80" workbookViewId="0">
      <selection activeCell="J13" sqref="J13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5" width="14.5703125" style="1" customWidth="1"/>
    <col min="6" max="6" width="20.42578125" style="1" customWidth="1"/>
    <col min="7" max="7" width="18.42578125" style="1" customWidth="1"/>
    <col min="8" max="8" width="8.85546875" style="2"/>
    <col min="9" max="22" width="9.140625" style="2"/>
    <col min="23" max="236" width="9.140625" style="1"/>
    <col min="237" max="237" width="37.28515625" style="1" bestFit="1" customWidth="1"/>
    <col min="238" max="238" width="14.7109375" style="1" bestFit="1" customWidth="1"/>
    <col min="239" max="239" width="15.5703125" style="1" customWidth="1"/>
    <col min="240" max="242" width="14.5703125" style="1" customWidth="1"/>
    <col min="243" max="243" width="15.85546875" style="1" customWidth="1"/>
    <col min="244" max="244" width="17" style="1" customWidth="1"/>
    <col min="245" max="245" width="18.85546875" style="1" customWidth="1"/>
    <col min="246" max="246" width="16" style="1" customWidth="1"/>
    <col min="247" max="248" width="0" style="1" hidden="1" customWidth="1"/>
    <col min="249" max="249" width="18.42578125" style="1" customWidth="1"/>
    <col min="250" max="251" width="0" style="1" hidden="1" customWidth="1"/>
    <col min="252" max="252" width="23.140625" style="1" customWidth="1"/>
    <col min="253" max="255" width="18.42578125" style="1" customWidth="1"/>
    <col min="256" max="492" width="9.140625" style="1"/>
    <col min="493" max="493" width="37.28515625" style="1" bestFit="1" customWidth="1"/>
    <col min="494" max="494" width="14.7109375" style="1" bestFit="1" customWidth="1"/>
    <col min="495" max="495" width="15.5703125" style="1" customWidth="1"/>
    <col min="496" max="498" width="14.5703125" style="1" customWidth="1"/>
    <col min="499" max="499" width="15.85546875" style="1" customWidth="1"/>
    <col min="500" max="500" width="17" style="1" customWidth="1"/>
    <col min="501" max="501" width="18.85546875" style="1" customWidth="1"/>
    <col min="502" max="502" width="16" style="1" customWidth="1"/>
    <col min="503" max="504" width="0" style="1" hidden="1" customWidth="1"/>
    <col min="505" max="505" width="18.42578125" style="1" customWidth="1"/>
    <col min="506" max="507" width="0" style="1" hidden="1" customWidth="1"/>
    <col min="508" max="508" width="23.140625" style="1" customWidth="1"/>
    <col min="509" max="511" width="18.42578125" style="1" customWidth="1"/>
    <col min="512" max="748" width="9.140625" style="1"/>
    <col min="749" max="749" width="37.28515625" style="1" bestFit="1" customWidth="1"/>
    <col min="750" max="750" width="14.7109375" style="1" bestFit="1" customWidth="1"/>
    <col min="751" max="751" width="15.5703125" style="1" customWidth="1"/>
    <col min="752" max="754" width="14.5703125" style="1" customWidth="1"/>
    <col min="755" max="755" width="15.85546875" style="1" customWidth="1"/>
    <col min="756" max="756" width="17" style="1" customWidth="1"/>
    <col min="757" max="757" width="18.85546875" style="1" customWidth="1"/>
    <col min="758" max="758" width="16" style="1" customWidth="1"/>
    <col min="759" max="760" width="0" style="1" hidden="1" customWidth="1"/>
    <col min="761" max="761" width="18.42578125" style="1" customWidth="1"/>
    <col min="762" max="763" width="0" style="1" hidden="1" customWidth="1"/>
    <col min="764" max="764" width="23.140625" style="1" customWidth="1"/>
    <col min="765" max="767" width="18.42578125" style="1" customWidth="1"/>
    <col min="768" max="1004" width="9.140625" style="1"/>
    <col min="1005" max="1005" width="37.28515625" style="1" bestFit="1" customWidth="1"/>
    <col min="1006" max="1006" width="14.7109375" style="1" bestFit="1" customWidth="1"/>
    <col min="1007" max="1007" width="15.5703125" style="1" customWidth="1"/>
    <col min="1008" max="1010" width="14.5703125" style="1" customWidth="1"/>
    <col min="1011" max="1011" width="15.85546875" style="1" customWidth="1"/>
    <col min="1012" max="1012" width="17" style="1" customWidth="1"/>
    <col min="1013" max="1013" width="18.85546875" style="1" customWidth="1"/>
    <col min="1014" max="1014" width="16" style="1" customWidth="1"/>
    <col min="1015" max="1016" width="0" style="1" hidden="1" customWidth="1"/>
    <col min="1017" max="1017" width="18.42578125" style="1" customWidth="1"/>
    <col min="1018" max="1019" width="0" style="1" hidden="1" customWidth="1"/>
    <col min="1020" max="1020" width="23.140625" style="1" customWidth="1"/>
    <col min="1021" max="1023" width="18.42578125" style="1" customWidth="1"/>
    <col min="1024" max="1260" width="9.140625" style="1"/>
    <col min="1261" max="1261" width="37.28515625" style="1" bestFit="1" customWidth="1"/>
    <col min="1262" max="1262" width="14.7109375" style="1" bestFit="1" customWidth="1"/>
    <col min="1263" max="1263" width="15.5703125" style="1" customWidth="1"/>
    <col min="1264" max="1266" width="14.5703125" style="1" customWidth="1"/>
    <col min="1267" max="1267" width="15.85546875" style="1" customWidth="1"/>
    <col min="1268" max="1268" width="17" style="1" customWidth="1"/>
    <col min="1269" max="1269" width="18.85546875" style="1" customWidth="1"/>
    <col min="1270" max="1270" width="16" style="1" customWidth="1"/>
    <col min="1271" max="1272" width="0" style="1" hidden="1" customWidth="1"/>
    <col min="1273" max="1273" width="18.42578125" style="1" customWidth="1"/>
    <col min="1274" max="1275" width="0" style="1" hidden="1" customWidth="1"/>
    <col min="1276" max="1276" width="23.140625" style="1" customWidth="1"/>
    <col min="1277" max="1279" width="18.42578125" style="1" customWidth="1"/>
    <col min="1280" max="1516" width="9.140625" style="1"/>
    <col min="1517" max="1517" width="37.28515625" style="1" bestFit="1" customWidth="1"/>
    <col min="1518" max="1518" width="14.7109375" style="1" bestFit="1" customWidth="1"/>
    <col min="1519" max="1519" width="15.5703125" style="1" customWidth="1"/>
    <col min="1520" max="1522" width="14.5703125" style="1" customWidth="1"/>
    <col min="1523" max="1523" width="15.85546875" style="1" customWidth="1"/>
    <col min="1524" max="1524" width="17" style="1" customWidth="1"/>
    <col min="1525" max="1525" width="18.85546875" style="1" customWidth="1"/>
    <col min="1526" max="1526" width="16" style="1" customWidth="1"/>
    <col min="1527" max="1528" width="0" style="1" hidden="1" customWidth="1"/>
    <col min="1529" max="1529" width="18.42578125" style="1" customWidth="1"/>
    <col min="1530" max="1531" width="0" style="1" hidden="1" customWidth="1"/>
    <col min="1532" max="1532" width="23.140625" style="1" customWidth="1"/>
    <col min="1533" max="1535" width="18.42578125" style="1" customWidth="1"/>
    <col min="1536" max="1772" width="9.140625" style="1"/>
    <col min="1773" max="1773" width="37.28515625" style="1" bestFit="1" customWidth="1"/>
    <col min="1774" max="1774" width="14.7109375" style="1" bestFit="1" customWidth="1"/>
    <col min="1775" max="1775" width="15.5703125" style="1" customWidth="1"/>
    <col min="1776" max="1778" width="14.5703125" style="1" customWidth="1"/>
    <col min="1779" max="1779" width="15.85546875" style="1" customWidth="1"/>
    <col min="1780" max="1780" width="17" style="1" customWidth="1"/>
    <col min="1781" max="1781" width="18.85546875" style="1" customWidth="1"/>
    <col min="1782" max="1782" width="16" style="1" customWidth="1"/>
    <col min="1783" max="1784" width="0" style="1" hidden="1" customWidth="1"/>
    <col min="1785" max="1785" width="18.42578125" style="1" customWidth="1"/>
    <col min="1786" max="1787" width="0" style="1" hidden="1" customWidth="1"/>
    <col min="1788" max="1788" width="23.140625" style="1" customWidth="1"/>
    <col min="1789" max="1791" width="18.42578125" style="1" customWidth="1"/>
    <col min="1792" max="2028" width="9.140625" style="1"/>
    <col min="2029" max="2029" width="37.28515625" style="1" bestFit="1" customWidth="1"/>
    <col min="2030" max="2030" width="14.7109375" style="1" bestFit="1" customWidth="1"/>
    <col min="2031" max="2031" width="15.5703125" style="1" customWidth="1"/>
    <col min="2032" max="2034" width="14.5703125" style="1" customWidth="1"/>
    <col min="2035" max="2035" width="15.85546875" style="1" customWidth="1"/>
    <col min="2036" max="2036" width="17" style="1" customWidth="1"/>
    <col min="2037" max="2037" width="18.85546875" style="1" customWidth="1"/>
    <col min="2038" max="2038" width="16" style="1" customWidth="1"/>
    <col min="2039" max="2040" width="0" style="1" hidden="1" customWidth="1"/>
    <col min="2041" max="2041" width="18.42578125" style="1" customWidth="1"/>
    <col min="2042" max="2043" width="0" style="1" hidden="1" customWidth="1"/>
    <col min="2044" max="2044" width="23.140625" style="1" customWidth="1"/>
    <col min="2045" max="2047" width="18.42578125" style="1" customWidth="1"/>
    <col min="2048" max="2284" width="9.140625" style="1"/>
    <col min="2285" max="2285" width="37.28515625" style="1" bestFit="1" customWidth="1"/>
    <col min="2286" max="2286" width="14.7109375" style="1" bestFit="1" customWidth="1"/>
    <col min="2287" max="2287" width="15.5703125" style="1" customWidth="1"/>
    <col min="2288" max="2290" width="14.5703125" style="1" customWidth="1"/>
    <col min="2291" max="2291" width="15.85546875" style="1" customWidth="1"/>
    <col min="2292" max="2292" width="17" style="1" customWidth="1"/>
    <col min="2293" max="2293" width="18.85546875" style="1" customWidth="1"/>
    <col min="2294" max="2294" width="16" style="1" customWidth="1"/>
    <col min="2295" max="2296" width="0" style="1" hidden="1" customWidth="1"/>
    <col min="2297" max="2297" width="18.42578125" style="1" customWidth="1"/>
    <col min="2298" max="2299" width="0" style="1" hidden="1" customWidth="1"/>
    <col min="2300" max="2300" width="23.140625" style="1" customWidth="1"/>
    <col min="2301" max="2303" width="18.42578125" style="1" customWidth="1"/>
    <col min="2304" max="2540" width="9.140625" style="1"/>
    <col min="2541" max="2541" width="37.28515625" style="1" bestFit="1" customWidth="1"/>
    <col min="2542" max="2542" width="14.7109375" style="1" bestFit="1" customWidth="1"/>
    <col min="2543" max="2543" width="15.5703125" style="1" customWidth="1"/>
    <col min="2544" max="2546" width="14.5703125" style="1" customWidth="1"/>
    <col min="2547" max="2547" width="15.85546875" style="1" customWidth="1"/>
    <col min="2548" max="2548" width="17" style="1" customWidth="1"/>
    <col min="2549" max="2549" width="18.85546875" style="1" customWidth="1"/>
    <col min="2550" max="2550" width="16" style="1" customWidth="1"/>
    <col min="2551" max="2552" width="0" style="1" hidden="1" customWidth="1"/>
    <col min="2553" max="2553" width="18.42578125" style="1" customWidth="1"/>
    <col min="2554" max="2555" width="0" style="1" hidden="1" customWidth="1"/>
    <col min="2556" max="2556" width="23.140625" style="1" customWidth="1"/>
    <col min="2557" max="2559" width="18.42578125" style="1" customWidth="1"/>
    <col min="2560" max="2796" width="9.140625" style="1"/>
    <col min="2797" max="2797" width="37.28515625" style="1" bestFit="1" customWidth="1"/>
    <col min="2798" max="2798" width="14.7109375" style="1" bestFit="1" customWidth="1"/>
    <col min="2799" max="2799" width="15.5703125" style="1" customWidth="1"/>
    <col min="2800" max="2802" width="14.5703125" style="1" customWidth="1"/>
    <col min="2803" max="2803" width="15.85546875" style="1" customWidth="1"/>
    <col min="2804" max="2804" width="17" style="1" customWidth="1"/>
    <col min="2805" max="2805" width="18.85546875" style="1" customWidth="1"/>
    <col min="2806" max="2806" width="16" style="1" customWidth="1"/>
    <col min="2807" max="2808" width="0" style="1" hidden="1" customWidth="1"/>
    <col min="2809" max="2809" width="18.42578125" style="1" customWidth="1"/>
    <col min="2810" max="2811" width="0" style="1" hidden="1" customWidth="1"/>
    <col min="2812" max="2812" width="23.140625" style="1" customWidth="1"/>
    <col min="2813" max="2815" width="18.42578125" style="1" customWidth="1"/>
    <col min="2816" max="3052" width="9.140625" style="1"/>
    <col min="3053" max="3053" width="37.28515625" style="1" bestFit="1" customWidth="1"/>
    <col min="3054" max="3054" width="14.7109375" style="1" bestFit="1" customWidth="1"/>
    <col min="3055" max="3055" width="15.5703125" style="1" customWidth="1"/>
    <col min="3056" max="3058" width="14.5703125" style="1" customWidth="1"/>
    <col min="3059" max="3059" width="15.85546875" style="1" customWidth="1"/>
    <col min="3060" max="3060" width="17" style="1" customWidth="1"/>
    <col min="3061" max="3061" width="18.85546875" style="1" customWidth="1"/>
    <col min="3062" max="3062" width="16" style="1" customWidth="1"/>
    <col min="3063" max="3064" width="0" style="1" hidden="1" customWidth="1"/>
    <col min="3065" max="3065" width="18.42578125" style="1" customWidth="1"/>
    <col min="3066" max="3067" width="0" style="1" hidden="1" customWidth="1"/>
    <col min="3068" max="3068" width="23.140625" style="1" customWidth="1"/>
    <col min="3069" max="3071" width="18.42578125" style="1" customWidth="1"/>
    <col min="3072" max="3308" width="9.140625" style="1"/>
    <col min="3309" max="3309" width="37.28515625" style="1" bestFit="1" customWidth="1"/>
    <col min="3310" max="3310" width="14.7109375" style="1" bestFit="1" customWidth="1"/>
    <col min="3311" max="3311" width="15.5703125" style="1" customWidth="1"/>
    <col min="3312" max="3314" width="14.5703125" style="1" customWidth="1"/>
    <col min="3315" max="3315" width="15.85546875" style="1" customWidth="1"/>
    <col min="3316" max="3316" width="17" style="1" customWidth="1"/>
    <col min="3317" max="3317" width="18.85546875" style="1" customWidth="1"/>
    <col min="3318" max="3318" width="16" style="1" customWidth="1"/>
    <col min="3319" max="3320" width="0" style="1" hidden="1" customWidth="1"/>
    <col min="3321" max="3321" width="18.42578125" style="1" customWidth="1"/>
    <col min="3322" max="3323" width="0" style="1" hidden="1" customWidth="1"/>
    <col min="3324" max="3324" width="23.140625" style="1" customWidth="1"/>
    <col min="3325" max="3327" width="18.42578125" style="1" customWidth="1"/>
    <col min="3328" max="3564" width="9.140625" style="1"/>
    <col min="3565" max="3565" width="37.28515625" style="1" bestFit="1" customWidth="1"/>
    <col min="3566" max="3566" width="14.7109375" style="1" bestFit="1" customWidth="1"/>
    <col min="3567" max="3567" width="15.5703125" style="1" customWidth="1"/>
    <col min="3568" max="3570" width="14.5703125" style="1" customWidth="1"/>
    <col min="3571" max="3571" width="15.85546875" style="1" customWidth="1"/>
    <col min="3572" max="3572" width="17" style="1" customWidth="1"/>
    <col min="3573" max="3573" width="18.85546875" style="1" customWidth="1"/>
    <col min="3574" max="3574" width="16" style="1" customWidth="1"/>
    <col min="3575" max="3576" width="0" style="1" hidden="1" customWidth="1"/>
    <col min="3577" max="3577" width="18.42578125" style="1" customWidth="1"/>
    <col min="3578" max="3579" width="0" style="1" hidden="1" customWidth="1"/>
    <col min="3580" max="3580" width="23.140625" style="1" customWidth="1"/>
    <col min="3581" max="3583" width="18.42578125" style="1" customWidth="1"/>
    <col min="3584" max="3820" width="9.140625" style="1"/>
    <col min="3821" max="3821" width="37.28515625" style="1" bestFit="1" customWidth="1"/>
    <col min="3822" max="3822" width="14.7109375" style="1" bestFit="1" customWidth="1"/>
    <col min="3823" max="3823" width="15.5703125" style="1" customWidth="1"/>
    <col min="3824" max="3826" width="14.5703125" style="1" customWidth="1"/>
    <col min="3827" max="3827" width="15.85546875" style="1" customWidth="1"/>
    <col min="3828" max="3828" width="17" style="1" customWidth="1"/>
    <col min="3829" max="3829" width="18.85546875" style="1" customWidth="1"/>
    <col min="3830" max="3830" width="16" style="1" customWidth="1"/>
    <col min="3831" max="3832" width="0" style="1" hidden="1" customWidth="1"/>
    <col min="3833" max="3833" width="18.42578125" style="1" customWidth="1"/>
    <col min="3834" max="3835" width="0" style="1" hidden="1" customWidth="1"/>
    <col min="3836" max="3836" width="23.140625" style="1" customWidth="1"/>
    <col min="3837" max="3839" width="18.42578125" style="1" customWidth="1"/>
    <col min="3840" max="4076" width="9.140625" style="1"/>
    <col min="4077" max="4077" width="37.28515625" style="1" bestFit="1" customWidth="1"/>
    <col min="4078" max="4078" width="14.7109375" style="1" bestFit="1" customWidth="1"/>
    <col min="4079" max="4079" width="15.5703125" style="1" customWidth="1"/>
    <col min="4080" max="4082" width="14.5703125" style="1" customWidth="1"/>
    <col min="4083" max="4083" width="15.85546875" style="1" customWidth="1"/>
    <col min="4084" max="4084" width="17" style="1" customWidth="1"/>
    <col min="4085" max="4085" width="18.85546875" style="1" customWidth="1"/>
    <col min="4086" max="4086" width="16" style="1" customWidth="1"/>
    <col min="4087" max="4088" width="0" style="1" hidden="1" customWidth="1"/>
    <col min="4089" max="4089" width="18.42578125" style="1" customWidth="1"/>
    <col min="4090" max="4091" width="0" style="1" hidden="1" customWidth="1"/>
    <col min="4092" max="4092" width="23.140625" style="1" customWidth="1"/>
    <col min="4093" max="4095" width="18.42578125" style="1" customWidth="1"/>
    <col min="4096" max="4332" width="9.140625" style="1"/>
    <col min="4333" max="4333" width="37.28515625" style="1" bestFit="1" customWidth="1"/>
    <col min="4334" max="4334" width="14.7109375" style="1" bestFit="1" customWidth="1"/>
    <col min="4335" max="4335" width="15.5703125" style="1" customWidth="1"/>
    <col min="4336" max="4338" width="14.5703125" style="1" customWidth="1"/>
    <col min="4339" max="4339" width="15.85546875" style="1" customWidth="1"/>
    <col min="4340" max="4340" width="17" style="1" customWidth="1"/>
    <col min="4341" max="4341" width="18.85546875" style="1" customWidth="1"/>
    <col min="4342" max="4342" width="16" style="1" customWidth="1"/>
    <col min="4343" max="4344" width="0" style="1" hidden="1" customWidth="1"/>
    <col min="4345" max="4345" width="18.42578125" style="1" customWidth="1"/>
    <col min="4346" max="4347" width="0" style="1" hidden="1" customWidth="1"/>
    <col min="4348" max="4348" width="23.140625" style="1" customWidth="1"/>
    <col min="4349" max="4351" width="18.42578125" style="1" customWidth="1"/>
    <col min="4352" max="4588" width="9.140625" style="1"/>
    <col min="4589" max="4589" width="37.28515625" style="1" bestFit="1" customWidth="1"/>
    <col min="4590" max="4590" width="14.7109375" style="1" bestFit="1" customWidth="1"/>
    <col min="4591" max="4591" width="15.5703125" style="1" customWidth="1"/>
    <col min="4592" max="4594" width="14.5703125" style="1" customWidth="1"/>
    <col min="4595" max="4595" width="15.85546875" style="1" customWidth="1"/>
    <col min="4596" max="4596" width="17" style="1" customWidth="1"/>
    <col min="4597" max="4597" width="18.85546875" style="1" customWidth="1"/>
    <col min="4598" max="4598" width="16" style="1" customWidth="1"/>
    <col min="4599" max="4600" width="0" style="1" hidden="1" customWidth="1"/>
    <col min="4601" max="4601" width="18.42578125" style="1" customWidth="1"/>
    <col min="4602" max="4603" width="0" style="1" hidden="1" customWidth="1"/>
    <col min="4604" max="4604" width="23.140625" style="1" customWidth="1"/>
    <col min="4605" max="4607" width="18.42578125" style="1" customWidth="1"/>
    <col min="4608" max="4844" width="9.140625" style="1"/>
    <col min="4845" max="4845" width="37.28515625" style="1" bestFit="1" customWidth="1"/>
    <col min="4846" max="4846" width="14.7109375" style="1" bestFit="1" customWidth="1"/>
    <col min="4847" max="4847" width="15.5703125" style="1" customWidth="1"/>
    <col min="4848" max="4850" width="14.5703125" style="1" customWidth="1"/>
    <col min="4851" max="4851" width="15.85546875" style="1" customWidth="1"/>
    <col min="4852" max="4852" width="17" style="1" customWidth="1"/>
    <col min="4853" max="4853" width="18.85546875" style="1" customWidth="1"/>
    <col min="4854" max="4854" width="16" style="1" customWidth="1"/>
    <col min="4855" max="4856" width="0" style="1" hidden="1" customWidth="1"/>
    <col min="4857" max="4857" width="18.42578125" style="1" customWidth="1"/>
    <col min="4858" max="4859" width="0" style="1" hidden="1" customWidth="1"/>
    <col min="4860" max="4860" width="23.140625" style="1" customWidth="1"/>
    <col min="4861" max="4863" width="18.42578125" style="1" customWidth="1"/>
    <col min="4864" max="5100" width="9.140625" style="1"/>
    <col min="5101" max="5101" width="37.28515625" style="1" bestFit="1" customWidth="1"/>
    <col min="5102" max="5102" width="14.7109375" style="1" bestFit="1" customWidth="1"/>
    <col min="5103" max="5103" width="15.5703125" style="1" customWidth="1"/>
    <col min="5104" max="5106" width="14.5703125" style="1" customWidth="1"/>
    <col min="5107" max="5107" width="15.85546875" style="1" customWidth="1"/>
    <col min="5108" max="5108" width="17" style="1" customWidth="1"/>
    <col min="5109" max="5109" width="18.85546875" style="1" customWidth="1"/>
    <col min="5110" max="5110" width="16" style="1" customWidth="1"/>
    <col min="5111" max="5112" width="0" style="1" hidden="1" customWidth="1"/>
    <col min="5113" max="5113" width="18.42578125" style="1" customWidth="1"/>
    <col min="5114" max="5115" width="0" style="1" hidden="1" customWidth="1"/>
    <col min="5116" max="5116" width="23.140625" style="1" customWidth="1"/>
    <col min="5117" max="5119" width="18.42578125" style="1" customWidth="1"/>
    <col min="5120" max="5356" width="9.140625" style="1"/>
    <col min="5357" max="5357" width="37.28515625" style="1" bestFit="1" customWidth="1"/>
    <col min="5358" max="5358" width="14.7109375" style="1" bestFit="1" customWidth="1"/>
    <col min="5359" max="5359" width="15.5703125" style="1" customWidth="1"/>
    <col min="5360" max="5362" width="14.5703125" style="1" customWidth="1"/>
    <col min="5363" max="5363" width="15.85546875" style="1" customWidth="1"/>
    <col min="5364" max="5364" width="17" style="1" customWidth="1"/>
    <col min="5365" max="5365" width="18.85546875" style="1" customWidth="1"/>
    <col min="5366" max="5366" width="16" style="1" customWidth="1"/>
    <col min="5367" max="5368" width="0" style="1" hidden="1" customWidth="1"/>
    <col min="5369" max="5369" width="18.42578125" style="1" customWidth="1"/>
    <col min="5370" max="5371" width="0" style="1" hidden="1" customWidth="1"/>
    <col min="5372" max="5372" width="23.140625" style="1" customWidth="1"/>
    <col min="5373" max="5375" width="18.42578125" style="1" customWidth="1"/>
    <col min="5376" max="5612" width="9.140625" style="1"/>
    <col min="5613" max="5613" width="37.28515625" style="1" bestFit="1" customWidth="1"/>
    <col min="5614" max="5614" width="14.7109375" style="1" bestFit="1" customWidth="1"/>
    <col min="5615" max="5615" width="15.5703125" style="1" customWidth="1"/>
    <col min="5616" max="5618" width="14.5703125" style="1" customWidth="1"/>
    <col min="5619" max="5619" width="15.85546875" style="1" customWidth="1"/>
    <col min="5620" max="5620" width="17" style="1" customWidth="1"/>
    <col min="5621" max="5621" width="18.85546875" style="1" customWidth="1"/>
    <col min="5622" max="5622" width="16" style="1" customWidth="1"/>
    <col min="5623" max="5624" width="0" style="1" hidden="1" customWidth="1"/>
    <col min="5625" max="5625" width="18.42578125" style="1" customWidth="1"/>
    <col min="5626" max="5627" width="0" style="1" hidden="1" customWidth="1"/>
    <col min="5628" max="5628" width="23.140625" style="1" customWidth="1"/>
    <col min="5629" max="5631" width="18.42578125" style="1" customWidth="1"/>
    <col min="5632" max="5868" width="9.140625" style="1"/>
    <col min="5869" max="5869" width="37.28515625" style="1" bestFit="1" customWidth="1"/>
    <col min="5870" max="5870" width="14.7109375" style="1" bestFit="1" customWidth="1"/>
    <col min="5871" max="5871" width="15.5703125" style="1" customWidth="1"/>
    <col min="5872" max="5874" width="14.5703125" style="1" customWidth="1"/>
    <col min="5875" max="5875" width="15.85546875" style="1" customWidth="1"/>
    <col min="5876" max="5876" width="17" style="1" customWidth="1"/>
    <col min="5877" max="5877" width="18.85546875" style="1" customWidth="1"/>
    <col min="5878" max="5878" width="16" style="1" customWidth="1"/>
    <col min="5879" max="5880" width="0" style="1" hidden="1" customWidth="1"/>
    <col min="5881" max="5881" width="18.42578125" style="1" customWidth="1"/>
    <col min="5882" max="5883" width="0" style="1" hidden="1" customWidth="1"/>
    <col min="5884" max="5884" width="23.140625" style="1" customWidth="1"/>
    <col min="5885" max="5887" width="18.42578125" style="1" customWidth="1"/>
    <col min="5888" max="6124" width="9.140625" style="1"/>
    <col min="6125" max="6125" width="37.28515625" style="1" bestFit="1" customWidth="1"/>
    <col min="6126" max="6126" width="14.7109375" style="1" bestFit="1" customWidth="1"/>
    <col min="6127" max="6127" width="15.5703125" style="1" customWidth="1"/>
    <col min="6128" max="6130" width="14.5703125" style="1" customWidth="1"/>
    <col min="6131" max="6131" width="15.85546875" style="1" customWidth="1"/>
    <col min="6132" max="6132" width="17" style="1" customWidth="1"/>
    <col min="6133" max="6133" width="18.85546875" style="1" customWidth="1"/>
    <col min="6134" max="6134" width="16" style="1" customWidth="1"/>
    <col min="6135" max="6136" width="0" style="1" hidden="1" customWidth="1"/>
    <col min="6137" max="6137" width="18.42578125" style="1" customWidth="1"/>
    <col min="6138" max="6139" width="0" style="1" hidden="1" customWidth="1"/>
    <col min="6140" max="6140" width="23.140625" style="1" customWidth="1"/>
    <col min="6141" max="6143" width="18.42578125" style="1" customWidth="1"/>
    <col min="6144" max="6380" width="9.140625" style="1"/>
    <col min="6381" max="6381" width="37.28515625" style="1" bestFit="1" customWidth="1"/>
    <col min="6382" max="6382" width="14.7109375" style="1" bestFit="1" customWidth="1"/>
    <col min="6383" max="6383" width="15.5703125" style="1" customWidth="1"/>
    <col min="6384" max="6386" width="14.5703125" style="1" customWidth="1"/>
    <col min="6387" max="6387" width="15.85546875" style="1" customWidth="1"/>
    <col min="6388" max="6388" width="17" style="1" customWidth="1"/>
    <col min="6389" max="6389" width="18.85546875" style="1" customWidth="1"/>
    <col min="6390" max="6390" width="16" style="1" customWidth="1"/>
    <col min="6391" max="6392" width="0" style="1" hidden="1" customWidth="1"/>
    <col min="6393" max="6393" width="18.42578125" style="1" customWidth="1"/>
    <col min="6394" max="6395" width="0" style="1" hidden="1" customWidth="1"/>
    <col min="6396" max="6396" width="23.140625" style="1" customWidth="1"/>
    <col min="6397" max="6399" width="18.42578125" style="1" customWidth="1"/>
    <col min="6400" max="6636" width="9.140625" style="1"/>
    <col min="6637" max="6637" width="37.28515625" style="1" bestFit="1" customWidth="1"/>
    <col min="6638" max="6638" width="14.7109375" style="1" bestFit="1" customWidth="1"/>
    <col min="6639" max="6639" width="15.5703125" style="1" customWidth="1"/>
    <col min="6640" max="6642" width="14.5703125" style="1" customWidth="1"/>
    <col min="6643" max="6643" width="15.85546875" style="1" customWidth="1"/>
    <col min="6644" max="6644" width="17" style="1" customWidth="1"/>
    <col min="6645" max="6645" width="18.85546875" style="1" customWidth="1"/>
    <col min="6646" max="6646" width="16" style="1" customWidth="1"/>
    <col min="6647" max="6648" width="0" style="1" hidden="1" customWidth="1"/>
    <col min="6649" max="6649" width="18.42578125" style="1" customWidth="1"/>
    <col min="6650" max="6651" width="0" style="1" hidden="1" customWidth="1"/>
    <col min="6652" max="6652" width="23.140625" style="1" customWidth="1"/>
    <col min="6653" max="6655" width="18.42578125" style="1" customWidth="1"/>
    <col min="6656" max="6892" width="9.140625" style="1"/>
    <col min="6893" max="6893" width="37.28515625" style="1" bestFit="1" customWidth="1"/>
    <col min="6894" max="6894" width="14.7109375" style="1" bestFit="1" customWidth="1"/>
    <col min="6895" max="6895" width="15.5703125" style="1" customWidth="1"/>
    <col min="6896" max="6898" width="14.5703125" style="1" customWidth="1"/>
    <col min="6899" max="6899" width="15.85546875" style="1" customWidth="1"/>
    <col min="6900" max="6900" width="17" style="1" customWidth="1"/>
    <col min="6901" max="6901" width="18.85546875" style="1" customWidth="1"/>
    <col min="6902" max="6902" width="16" style="1" customWidth="1"/>
    <col min="6903" max="6904" width="0" style="1" hidden="1" customWidth="1"/>
    <col min="6905" max="6905" width="18.42578125" style="1" customWidth="1"/>
    <col min="6906" max="6907" width="0" style="1" hidden="1" customWidth="1"/>
    <col min="6908" max="6908" width="23.140625" style="1" customWidth="1"/>
    <col min="6909" max="6911" width="18.42578125" style="1" customWidth="1"/>
    <col min="6912" max="7148" width="9.140625" style="1"/>
    <col min="7149" max="7149" width="37.28515625" style="1" bestFit="1" customWidth="1"/>
    <col min="7150" max="7150" width="14.7109375" style="1" bestFit="1" customWidth="1"/>
    <col min="7151" max="7151" width="15.5703125" style="1" customWidth="1"/>
    <col min="7152" max="7154" width="14.5703125" style="1" customWidth="1"/>
    <col min="7155" max="7155" width="15.85546875" style="1" customWidth="1"/>
    <col min="7156" max="7156" width="17" style="1" customWidth="1"/>
    <col min="7157" max="7157" width="18.85546875" style="1" customWidth="1"/>
    <col min="7158" max="7158" width="16" style="1" customWidth="1"/>
    <col min="7159" max="7160" width="0" style="1" hidden="1" customWidth="1"/>
    <col min="7161" max="7161" width="18.42578125" style="1" customWidth="1"/>
    <col min="7162" max="7163" width="0" style="1" hidden="1" customWidth="1"/>
    <col min="7164" max="7164" width="23.140625" style="1" customWidth="1"/>
    <col min="7165" max="7167" width="18.42578125" style="1" customWidth="1"/>
    <col min="7168" max="7404" width="9.140625" style="1"/>
    <col min="7405" max="7405" width="37.28515625" style="1" bestFit="1" customWidth="1"/>
    <col min="7406" max="7406" width="14.7109375" style="1" bestFit="1" customWidth="1"/>
    <col min="7407" max="7407" width="15.5703125" style="1" customWidth="1"/>
    <col min="7408" max="7410" width="14.5703125" style="1" customWidth="1"/>
    <col min="7411" max="7411" width="15.85546875" style="1" customWidth="1"/>
    <col min="7412" max="7412" width="17" style="1" customWidth="1"/>
    <col min="7413" max="7413" width="18.85546875" style="1" customWidth="1"/>
    <col min="7414" max="7414" width="16" style="1" customWidth="1"/>
    <col min="7415" max="7416" width="0" style="1" hidden="1" customWidth="1"/>
    <col min="7417" max="7417" width="18.42578125" style="1" customWidth="1"/>
    <col min="7418" max="7419" width="0" style="1" hidden="1" customWidth="1"/>
    <col min="7420" max="7420" width="23.140625" style="1" customWidth="1"/>
    <col min="7421" max="7423" width="18.42578125" style="1" customWidth="1"/>
    <col min="7424" max="7660" width="9.140625" style="1"/>
    <col min="7661" max="7661" width="37.28515625" style="1" bestFit="1" customWidth="1"/>
    <col min="7662" max="7662" width="14.7109375" style="1" bestFit="1" customWidth="1"/>
    <col min="7663" max="7663" width="15.5703125" style="1" customWidth="1"/>
    <col min="7664" max="7666" width="14.5703125" style="1" customWidth="1"/>
    <col min="7667" max="7667" width="15.85546875" style="1" customWidth="1"/>
    <col min="7668" max="7668" width="17" style="1" customWidth="1"/>
    <col min="7669" max="7669" width="18.85546875" style="1" customWidth="1"/>
    <col min="7670" max="7670" width="16" style="1" customWidth="1"/>
    <col min="7671" max="7672" width="0" style="1" hidden="1" customWidth="1"/>
    <col min="7673" max="7673" width="18.42578125" style="1" customWidth="1"/>
    <col min="7674" max="7675" width="0" style="1" hidden="1" customWidth="1"/>
    <col min="7676" max="7676" width="23.140625" style="1" customWidth="1"/>
    <col min="7677" max="7679" width="18.42578125" style="1" customWidth="1"/>
    <col min="7680" max="7916" width="9.140625" style="1"/>
    <col min="7917" max="7917" width="37.28515625" style="1" bestFit="1" customWidth="1"/>
    <col min="7918" max="7918" width="14.7109375" style="1" bestFit="1" customWidth="1"/>
    <col min="7919" max="7919" width="15.5703125" style="1" customWidth="1"/>
    <col min="7920" max="7922" width="14.5703125" style="1" customWidth="1"/>
    <col min="7923" max="7923" width="15.85546875" style="1" customWidth="1"/>
    <col min="7924" max="7924" width="17" style="1" customWidth="1"/>
    <col min="7925" max="7925" width="18.85546875" style="1" customWidth="1"/>
    <col min="7926" max="7926" width="16" style="1" customWidth="1"/>
    <col min="7927" max="7928" width="0" style="1" hidden="1" customWidth="1"/>
    <col min="7929" max="7929" width="18.42578125" style="1" customWidth="1"/>
    <col min="7930" max="7931" width="0" style="1" hidden="1" customWidth="1"/>
    <col min="7932" max="7932" width="23.140625" style="1" customWidth="1"/>
    <col min="7933" max="7935" width="18.42578125" style="1" customWidth="1"/>
    <col min="7936" max="8172" width="9.140625" style="1"/>
    <col min="8173" max="8173" width="37.28515625" style="1" bestFit="1" customWidth="1"/>
    <col min="8174" max="8174" width="14.7109375" style="1" bestFit="1" customWidth="1"/>
    <col min="8175" max="8175" width="15.5703125" style="1" customWidth="1"/>
    <col min="8176" max="8178" width="14.5703125" style="1" customWidth="1"/>
    <col min="8179" max="8179" width="15.85546875" style="1" customWidth="1"/>
    <col min="8180" max="8180" width="17" style="1" customWidth="1"/>
    <col min="8181" max="8181" width="18.85546875" style="1" customWidth="1"/>
    <col min="8182" max="8182" width="16" style="1" customWidth="1"/>
    <col min="8183" max="8184" width="0" style="1" hidden="1" customWidth="1"/>
    <col min="8185" max="8185" width="18.42578125" style="1" customWidth="1"/>
    <col min="8186" max="8187" width="0" style="1" hidden="1" customWidth="1"/>
    <col min="8188" max="8188" width="23.140625" style="1" customWidth="1"/>
    <col min="8189" max="8191" width="18.42578125" style="1" customWidth="1"/>
    <col min="8192" max="8428" width="9.140625" style="1"/>
    <col min="8429" max="8429" width="37.28515625" style="1" bestFit="1" customWidth="1"/>
    <col min="8430" max="8430" width="14.7109375" style="1" bestFit="1" customWidth="1"/>
    <col min="8431" max="8431" width="15.5703125" style="1" customWidth="1"/>
    <col min="8432" max="8434" width="14.5703125" style="1" customWidth="1"/>
    <col min="8435" max="8435" width="15.85546875" style="1" customWidth="1"/>
    <col min="8436" max="8436" width="17" style="1" customWidth="1"/>
    <col min="8437" max="8437" width="18.85546875" style="1" customWidth="1"/>
    <col min="8438" max="8438" width="16" style="1" customWidth="1"/>
    <col min="8439" max="8440" width="0" style="1" hidden="1" customWidth="1"/>
    <col min="8441" max="8441" width="18.42578125" style="1" customWidth="1"/>
    <col min="8442" max="8443" width="0" style="1" hidden="1" customWidth="1"/>
    <col min="8444" max="8444" width="23.140625" style="1" customWidth="1"/>
    <col min="8445" max="8447" width="18.42578125" style="1" customWidth="1"/>
    <col min="8448" max="8684" width="9.140625" style="1"/>
    <col min="8685" max="8685" width="37.28515625" style="1" bestFit="1" customWidth="1"/>
    <col min="8686" max="8686" width="14.7109375" style="1" bestFit="1" customWidth="1"/>
    <col min="8687" max="8687" width="15.5703125" style="1" customWidth="1"/>
    <col min="8688" max="8690" width="14.5703125" style="1" customWidth="1"/>
    <col min="8691" max="8691" width="15.85546875" style="1" customWidth="1"/>
    <col min="8692" max="8692" width="17" style="1" customWidth="1"/>
    <col min="8693" max="8693" width="18.85546875" style="1" customWidth="1"/>
    <col min="8694" max="8694" width="16" style="1" customWidth="1"/>
    <col min="8695" max="8696" width="0" style="1" hidden="1" customWidth="1"/>
    <col min="8697" max="8697" width="18.42578125" style="1" customWidth="1"/>
    <col min="8698" max="8699" width="0" style="1" hidden="1" customWidth="1"/>
    <col min="8700" max="8700" width="23.140625" style="1" customWidth="1"/>
    <col min="8701" max="8703" width="18.42578125" style="1" customWidth="1"/>
    <col min="8704" max="8940" width="9.140625" style="1"/>
    <col min="8941" max="8941" width="37.28515625" style="1" bestFit="1" customWidth="1"/>
    <col min="8942" max="8942" width="14.7109375" style="1" bestFit="1" customWidth="1"/>
    <col min="8943" max="8943" width="15.5703125" style="1" customWidth="1"/>
    <col min="8944" max="8946" width="14.5703125" style="1" customWidth="1"/>
    <col min="8947" max="8947" width="15.85546875" style="1" customWidth="1"/>
    <col min="8948" max="8948" width="17" style="1" customWidth="1"/>
    <col min="8949" max="8949" width="18.85546875" style="1" customWidth="1"/>
    <col min="8950" max="8950" width="16" style="1" customWidth="1"/>
    <col min="8951" max="8952" width="0" style="1" hidden="1" customWidth="1"/>
    <col min="8953" max="8953" width="18.42578125" style="1" customWidth="1"/>
    <col min="8954" max="8955" width="0" style="1" hidden="1" customWidth="1"/>
    <col min="8956" max="8956" width="23.140625" style="1" customWidth="1"/>
    <col min="8957" max="8959" width="18.42578125" style="1" customWidth="1"/>
    <col min="8960" max="9196" width="9.140625" style="1"/>
    <col min="9197" max="9197" width="37.28515625" style="1" bestFit="1" customWidth="1"/>
    <col min="9198" max="9198" width="14.7109375" style="1" bestFit="1" customWidth="1"/>
    <col min="9199" max="9199" width="15.5703125" style="1" customWidth="1"/>
    <col min="9200" max="9202" width="14.5703125" style="1" customWidth="1"/>
    <col min="9203" max="9203" width="15.85546875" style="1" customWidth="1"/>
    <col min="9204" max="9204" width="17" style="1" customWidth="1"/>
    <col min="9205" max="9205" width="18.85546875" style="1" customWidth="1"/>
    <col min="9206" max="9206" width="16" style="1" customWidth="1"/>
    <col min="9207" max="9208" width="0" style="1" hidden="1" customWidth="1"/>
    <col min="9209" max="9209" width="18.42578125" style="1" customWidth="1"/>
    <col min="9210" max="9211" width="0" style="1" hidden="1" customWidth="1"/>
    <col min="9212" max="9212" width="23.140625" style="1" customWidth="1"/>
    <col min="9213" max="9215" width="18.42578125" style="1" customWidth="1"/>
    <col min="9216" max="9452" width="9.140625" style="1"/>
    <col min="9453" max="9453" width="37.28515625" style="1" bestFit="1" customWidth="1"/>
    <col min="9454" max="9454" width="14.7109375" style="1" bestFit="1" customWidth="1"/>
    <col min="9455" max="9455" width="15.5703125" style="1" customWidth="1"/>
    <col min="9456" max="9458" width="14.5703125" style="1" customWidth="1"/>
    <col min="9459" max="9459" width="15.85546875" style="1" customWidth="1"/>
    <col min="9460" max="9460" width="17" style="1" customWidth="1"/>
    <col min="9461" max="9461" width="18.85546875" style="1" customWidth="1"/>
    <col min="9462" max="9462" width="16" style="1" customWidth="1"/>
    <col min="9463" max="9464" width="0" style="1" hidden="1" customWidth="1"/>
    <col min="9465" max="9465" width="18.42578125" style="1" customWidth="1"/>
    <col min="9466" max="9467" width="0" style="1" hidden="1" customWidth="1"/>
    <col min="9468" max="9468" width="23.140625" style="1" customWidth="1"/>
    <col min="9469" max="9471" width="18.42578125" style="1" customWidth="1"/>
    <col min="9472" max="9708" width="9.140625" style="1"/>
    <col min="9709" max="9709" width="37.28515625" style="1" bestFit="1" customWidth="1"/>
    <col min="9710" max="9710" width="14.7109375" style="1" bestFit="1" customWidth="1"/>
    <col min="9711" max="9711" width="15.5703125" style="1" customWidth="1"/>
    <col min="9712" max="9714" width="14.5703125" style="1" customWidth="1"/>
    <col min="9715" max="9715" width="15.85546875" style="1" customWidth="1"/>
    <col min="9716" max="9716" width="17" style="1" customWidth="1"/>
    <col min="9717" max="9717" width="18.85546875" style="1" customWidth="1"/>
    <col min="9718" max="9718" width="16" style="1" customWidth="1"/>
    <col min="9719" max="9720" width="0" style="1" hidden="1" customWidth="1"/>
    <col min="9721" max="9721" width="18.42578125" style="1" customWidth="1"/>
    <col min="9722" max="9723" width="0" style="1" hidden="1" customWidth="1"/>
    <col min="9724" max="9724" width="23.140625" style="1" customWidth="1"/>
    <col min="9725" max="9727" width="18.42578125" style="1" customWidth="1"/>
    <col min="9728" max="9964" width="9.140625" style="1"/>
    <col min="9965" max="9965" width="37.28515625" style="1" bestFit="1" customWidth="1"/>
    <col min="9966" max="9966" width="14.7109375" style="1" bestFit="1" customWidth="1"/>
    <col min="9967" max="9967" width="15.5703125" style="1" customWidth="1"/>
    <col min="9968" max="9970" width="14.5703125" style="1" customWidth="1"/>
    <col min="9971" max="9971" width="15.85546875" style="1" customWidth="1"/>
    <col min="9972" max="9972" width="17" style="1" customWidth="1"/>
    <col min="9973" max="9973" width="18.85546875" style="1" customWidth="1"/>
    <col min="9974" max="9974" width="16" style="1" customWidth="1"/>
    <col min="9975" max="9976" width="0" style="1" hidden="1" customWidth="1"/>
    <col min="9977" max="9977" width="18.42578125" style="1" customWidth="1"/>
    <col min="9978" max="9979" width="0" style="1" hidden="1" customWidth="1"/>
    <col min="9980" max="9980" width="23.140625" style="1" customWidth="1"/>
    <col min="9981" max="9983" width="18.42578125" style="1" customWidth="1"/>
    <col min="9984" max="10220" width="9.140625" style="1"/>
    <col min="10221" max="10221" width="37.28515625" style="1" bestFit="1" customWidth="1"/>
    <col min="10222" max="10222" width="14.7109375" style="1" bestFit="1" customWidth="1"/>
    <col min="10223" max="10223" width="15.5703125" style="1" customWidth="1"/>
    <col min="10224" max="10226" width="14.5703125" style="1" customWidth="1"/>
    <col min="10227" max="10227" width="15.85546875" style="1" customWidth="1"/>
    <col min="10228" max="10228" width="17" style="1" customWidth="1"/>
    <col min="10229" max="10229" width="18.85546875" style="1" customWidth="1"/>
    <col min="10230" max="10230" width="16" style="1" customWidth="1"/>
    <col min="10231" max="10232" width="0" style="1" hidden="1" customWidth="1"/>
    <col min="10233" max="10233" width="18.42578125" style="1" customWidth="1"/>
    <col min="10234" max="10235" width="0" style="1" hidden="1" customWidth="1"/>
    <col min="10236" max="10236" width="23.140625" style="1" customWidth="1"/>
    <col min="10237" max="10239" width="18.42578125" style="1" customWidth="1"/>
    <col min="10240" max="10476" width="9.140625" style="1"/>
    <col min="10477" max="10477" width="37.28515625" style="1" bestFit="1" customWidth="1"/>
    <col min="10478" max="10478" width="14.7109375" style="1" bestFit="1" customWidth="1"/>
    <col min="10479" max="10479" width="15.5703125" style="1" customWidth="1"/>
    <col min="10480" max="10482" width="14.5703125" style="1" customWidth="1"/>
    <col min="10483" max="10483" width="15.85546875" style="1" customWidth="1"/>
    <col min="10484" max="10484" width="17" style="1" customWidth="1"/>
    <col min="10485" max="10485" width="18.85546875" style="1" customWidth="1"/>
    <col min="10486" max="10486" width="16" style="1" customWidth="1"/>
    <col min="10487" max="10488" width="0" style="1" hidden="1" customWidth="1"/>
    <col min="10489" max="10489" width="18.42578125" style="1" customWidth="1"/>
    <col min="10490" max="10491" width="0" style="1" hidden="1" customWidth="1"/>
    <col min="10492" max="10492" width="23.140625" style="1" customWidth="1"/>
    <col min="10493" max="10495" width="18.42578125" style="1" customWidth="1"/>
    <col min="10496" max="10732" width="9.140625" style="1"/>
    <col min="10733" max="10733" width="37.28515625" style="1" bestFit="1" customWidth="1"/>
    <col min="10734" max="10734" width="14.7109375" style="1" bestFit="1" customWidth="1"/>
    <col min="10735" max="10735" width="15.5703125" style="1" customWidth="1"/>
    <col min="10736" max="10738" width="14.5703125" style="1" customWidth="1"/>
    <col min="10739" max="10739" width="15.85546875" style="1" customWidth="1"/>
    <col min="10740" max="10740" width="17" style="1" customWidth="1"/>
    <col min="10741" max="10741" width="18.85546875" style="1" customWidth="1"/>
    <col min="10742" max="10742" width="16" style="1" customWidth="1"/>
    <col min="10743" max="10744" width="0" style="1" hidden="1" customWidth="1"/>
    <col min="10745" max="10745" width="18.42578125" style="1" customWidth="1"/>
    <col min="10746" max="10747" width="0" style="1" hidden="1" customWidth="1"/>
    <col min="10748" max="10748" width="23.140625" style="1" customWidth="1"/>
    <col min="10749" max="10751" width="18.42578125" style="1" customWidth="1"/>
    <col min="10752" max="10988" width="9.140625" style="1"/>
    <col min="10989" max="10989" width="37.28515625" style="1" bestFit="1" customWidth="1"/>
    <col min="10990" max="10990" width="14.7109375" style="1" bestFit="1" customWidth="1"/>
    <col min="10991" max="10991" width="15.5703125" style="1" customWidth="1"/>
    <col min="10992" max="10994" width="14.5703125" style="1" customWidth="1"/>
    <col min="10995" max="10995" width="15.85546875" style="1" customWidth="1"/>
    <col min="10996" max="10996" width="17" style="1" customWidth="1"/>
    <col min="10997" max="10997" width="18.85546875" style="1" customWidth="1"/>
    <col min="10998" max="10998" width="16" style="1" customWidth="1"/>
    <col min="10999" max="11000" width="0" style="1" hidden="1" customWidth="1"/>
    <col min="11001" max="11001" width="18.42578125" style="1" customWidth="1"/>
    <col min="11002" max="11003" width="0" style="1" hidden="1" customWidth="1"/>
    <col min="11004" max="11004" width="23.140625" style="1" customWidth="1"/>
    <col min="11005" max="11007" width="18.42578125" style="1" customWidth="1"/>
    <col min="11008" max="11244" width="9.140625" style="1"/>
    <col min="11245" max="11245" width="37.28515625" style="1" bestFit="1" customWidth="1"/>
    <col min="11246" max="11246" width="14.7109375" style="1" bestFit="1" customWidth="1"/>
    <col min="11247" max="11247" width="15.5703125" style="1" customWidth="1"/>
    <col min="11248" max="11250" width="14.5703125" style="1" customWidth="1"/>
    <col min="11251" max="11251" width="15.85546875" style="1" customWidth="1"/>
    <col min="11252" max="11252" width="17" style="1" customWidth="1"/>
    <col min="11253" max="11253" width="18.85546875" style="1" customWidth="1"/>
    <col min="11254" max="11254" width="16" style="1" customWidth="1"/>
    <col min="11255" max="11256" width="0" style="1" hidden="1" customWidth="1"/>
    <col min="11257" max="11257" width="18.42578125" style="1" customWidth="1"/>
    <col min="11258" max="11259" width="0" style="1" hidden="1" customWidth="1"/>
    <col min="11260" max="11260" width="23.140625" style="1" customWidth="1"/>
    <col min="11261" max="11263" width="18.42578125" style="1" customWidth="1"/>
    <col min="11264" max="11500" width="9.140625" style="1"/>
    <col min="11501" max="11501" width="37.28515625" style="1" bestFit="1" customWidth="1"/>
    <col min="11502" max="11502" width="14.7109375" style="1" bestFit="1" customWidth="1"/>
    <col min="11503" max="11503" width="15.5703125" style="1" customWidth="1"/>
    <col min="11504" max="11506" width="14.5703125" style="1" customWidth="1"/>
    <col min="11507" max="11507" width="15.85546875" style="1" customWidth="1"/>
    <col min="11508" max="11508" width="17" style="1" customWidth="1"/>
    <col min="11509" max="11509" width="18.85546875" style="1" customWidth="1"/>
    <col min="11510" max="11510" width="16" style="1" customWidth="1"/>
    <col min="11511" max="11512" width="0" style="1" hidden="1" customWidth="1"/>
    <col min="11513" max="11513" width="18.42578125" style="1" customWidth="1"/>
    <col min="11514" max="11515" width="0" style="1" hidden="1" customWidth="1"/>
    <col min="11516" max="11516" width="23.140625" style="1" customWidth="1"/>
    <col min="11517" max="11519" width="18.42578125" style="1" customWidth="1"/>
    <col min="11520" max="11756" width="9.140625" style="1"/>
    <col min="11757" max="11757" width="37.28515625" style="1" bestFit="1" customWidth="1"/>
    <col min="11758" max="11758" width="14.7109375" style="1" bestFit="1" customWidth="1"/>
    <col min="11759" max="11759" width="15.5703125" style="1" customWidth="1"/>
    <col min="11760" max="11762" width="14.5703125" style="1" customWidth="1"/>
    <col min="11763" max="11763" width="15.85546875" style="1" customWidth="1"/>
    <col min="11764" max="11764" width="17" style="1" customWidth="1"/>
    <col min="11765" max="11765" width="18.85546875" style="1" customWidth="1"/>
    <col min="11766" max="11766" width="16" style="1" customWidth="1"/>
    <col min="11767" max="11768" width="0" style="1" hidden="1" customWidth="1"/>
    <col min="11769" max="11769" width="18.42578125" style="1" customWidth="1"/>
    <col min="11770" max="11771" width="0" style="1" hidden="1" customWidth="1"/>
    <col min="11772" max="11772" width="23.140625" style="1" customWidth="1"/>
    <col min="11773" max="11775" width="18.42578125" style="1" customWidth="1"/>
    <col min="11776" max="12012" width="9.140625" style="1"/>
    <col min="12013" max="12013" width="37.28515625" style="1" bestFit="1" customWidth="1"/>
    <col min="12014" max="12014" width="14.7109375" style="1" bestFit="1" customWidth="1"/>
    <col min="12015" max="12015" width="15.5703125" style="1" customWidth="1"/>
    <col min="12016" max="12018" width="14.5703125" style="1" customWidth="1"/>
    <col min="12019" max="12019" width="15.85546875" style="1" customWidth="1"/>
    <col min="12020" max="12020" width="17" style="1" customWidth="1"/>
    <col min="12021" max="12021" width="18.85546875" style="1" customWidth="1"/>
    <col min="12022" max="12022" width="16" style="1" customWidth="1"/>
    <col min="12023" max="12024" width="0" style="1" hidden="1" customWidth="1"/>
    <col min="12025" max="12025" width="18.42578125" style="1" customWidth="1"/>
    <col min="12026" max="12027" width="0" style="1" hidden="1" customWidth="1"/>
    <col min="12028" max="12028" width="23.140625" style="1" customWidth="1"/>
    <col min="12029" max="12031" width="18.42578125" style="1" customWidth="1"/>
    <col min="12032" max="12268" width="9.140625" style="1"/>
    <col min="12269" max="12269" width="37.28515625" style="1" bestFit="1" customWidth="1"/>
    <col min="12270" max="12270" width="14.7109375" style="1" bestFit="1" customWidth="1"/>
    <col min="12271" max="12271" width="15.5703125" style="1" customWidth="1"/>
    <col min="12272" max="12274" width="14.5703125" style="1" customWidth="1"/>
    <col min="12275" max="12275" width="15.85546875" style="1" customWidth="1"/>
    <col min="12276" max="12276" width="17" style="1" customWidth="1"/>
    <col min="12277" max="12277" width="18.85546875" style="1" customWidth="1"/>
    <col min="12278" max="12278" width="16" style="1" customWidth="1"/>
    <col min="12279" max="12280" width="0" style="1" hidden="1" customWidth="1"/>
    <col min="12281" max="12281" width="18.42578125" style="1" customWidth="1"/>
    <col min="12282" max="12283" width="0" style="1" hidden="1" customWidth="1"/>
    <col min="12284" max="12284" width="23.140625" style="1" customWidth="1"/>
    <col min="12285" max="12287" width="18.42578125" style="1" customWidth="1"/>
    <col min="12288" max="12524" width="9.140625" style="1"/>
    <col min="12525" max="12525" width="37.28515625" style="1" bestFit="1" customWidth="1"/>
    <col min="12526" max="12526" width="14.7109375" style="1" bestFit="1" customWidth="1"/>
    <col min="12527" max="12527" width="15.5703125" style="1" customWidth="1"/>
    <col min="12528" max="12530" width="14.5703125" style="1" customWidth="1"/>
    <col min="12531" max="12531" width="15.85546875" style="1" customWidth="1"/>
    <col min="12532" max="12532" width="17" style="1" customWidth="1"/>
    <col min="12533" max="12533" width="18.85546875" style="1" customWidth="1"/>
    <col min="12534" max="12534" width="16" style="1" customWidth="1"/>
    <col min="12535" max="12536" width="0" style="1" hidden="1" customWidth="1"/>
    <col min="12537" max="12537" width="18.42578125" style="1" customWidth="1"/>
    <col min="12538" max="12539" width="0" style="1" hidden="1" customWidth="1"/>
    <col min="12540" max="12540" width="23.140625" style="1" customWidth="1"/>
    <col min="12541" max="12543" width="18.42578125" style="1" customWidth="1"/>
    <col min="12544" max="12780" width="9.140625" style="1"/>
    <col min="12781" max="12781" width="37.28515625" style="1" bestFit="1" customWidth="1"/>
    <col min="12782" max="12782" width="14.7109375" style="1" bestFit="1" customWidth="1"/>
    <col min="12783" max="12783" width="15.5703125" style="1" customWidth="1"/>
    <col min="12784" max="12786" width="14.5703125" style="1" customWidth="1"/>
    <col min="12787" max="12787" width="15.85546875" style="1" customWidth="1"/>
    <col min="12788" max="12788" width="17" style="1" customWidth="1"/>
    <col min="12789" max="12789" width="18.85546875" style="1" customWidth="1"/>
    <col min="12790" max="12790" width="16" style="1" customWidth="1"/>
    <col min="12791" max="12792" width="0" style="1" hidden="1" customWidth="1"/>
    <col min="12793" max="12793" width="18.42578125" style="1" customWidth="1"/>
    <col min="12794" max="12795" width="0" style="1" hidden="1" customWidth="1"/>
    <col min="12796" max="12796" width="23.140625" style="1" customWidth="1"/>
    <col min="12797" max="12799" width="18.42578125" style="1" customWidth="1"/>
    <col min="12800" max="13036" width="9.140625" style="1"/>
    <col min="13037" max="13037" width="37.28515625" style="1" bestFit="1" customWidth="1"/>
    <col min="13038" max="13038" width="14.7109375" style="1" bestFit="1" customWidth="1"/>
    <col min="13039" max="13039" width="15.5703125" style="1" customWidth="1"/>
    <col min="13040" max="13042" width="14.5703125" style="1" customWidth="1"/>
    <col min="13043" max="13043" width="15.85546875" style="1" customWidth="1"/>
    <col min="13044" max="13044" width="17" style="1" customWidth="1"/>
    <col min="13045" max="13045" width="18.85546875" style="1" customWidth="1"/>
    <col min="13046" max="13046" width="16" style="1" customWidth="1"/>
    <col min="13047" max="13048" width="0" style="1" hidden="1" customWidth="1"/>
    <col min="13049" max="13049" width="18.42578125" style="1" customWidth="1"/>
    <col min="13050" max="13051" width="0" style="1" hidden="1" customWidth="1"/>
    <col min="13052" max="13052" width="23.140625" style="1" customWidth="1"/>
    <col min="13053" max="13055" width="18.42578125" style="1" customWidth="1"/>
    <col min="13056" max="13292" width="9.140625" style="1"/>
    <col min="13293" max="13293" width="37.28515625" style="1" bestFit="1" customWidth="1"/>
    <col min="13294" max="13294" width="14.7109375" style="1" bestFit="1" customWidth="1"/>
    <col min="13295" max="13295" width="15.5703125" style="1" customWidth="1"/>
    <col min="13296" max="13298" width="14.5703125" style="1" customWidth="1"/>
    <col min="13299" max="13299" width="15.85546875" style="1" customWidth="1"/>
    <col min="13300" max="13300" width="17" style="1" customWidth="1"/>
    <col min="13301" max="13301" width="18.85546875" style="1" customWidth="1"/>
    <col min="13302" max="13302" width="16" style="1" customWidth="1"/>
    <col min="13303" max="13304" width="0" style="1" hidden="1" customWidth="1"/>
    <col min="13305" max="13305" width="18.42578125" style="1" customWidth="1"/>
    <col min="13306" max="13307" width="0" style="1" hidden="1" customWidth="1"/>
    <col min="13308" max="13308" width="23.140625" style="1" customWidth="1"/>
    <col min="13309" max="13311" width="18.42578125" style="1" customWidth="1"/>
    <col min="13312" max="13548" width="9.140625" style="1"/>
    <col min="13549" max="13549" width="37.28515625" style="1" bestFit="1" customWidth="1"/>
    <col min="13550" max="13550" width="14.7109375" style="1" bestFit="1" customWidth="1"/>
    <col min="13551" max="13551" width="15.5703125" style="1" customWidth="1"/>
    <col min="13552" max="13554" width="14.5703125" style="1" customWidth="1"/>
    <col min="13555" max="13555" width="15.85546875" style="1" customWidth="1"/>
    <col min="13556" max="13556" width="17" style="1" customWidth="1"/>
    <col min="13557" max="13557" width="18.85546875" style="1" customWidth="1"/>
    <col min="13558" max="13558" width="16" style="1" customWidth="1"/>
    <col min="13559" max="13560" width="0" style="1" hidden="1" customWidth="1"/>
    <col min="13561" max="13561" width="18.42578125" style="1" customWidth="1"/>
    <col min="13562" max="13563" width="0" style="1" hidden="1" customWidth="1"/>
    <col min="13564" max="13564" width="23.140625" style="1" customWidth="1"/>
    <col min="13565" max="13567" width="18.42578125" style="1" customWidth="1"/>
    <col min="13568" max="13804" width="9.140625" style="1"/>
    <col min="13805" max="13805" width="37.28515625" style="1" bestFit="1" customWidth="1"/>
    <col min="13806" max="13806" width="14.7109375" style="1" bestFit="1" customWidth="1"/>
    <col min="13807" max="13807" width="15.5703125" style="1" customWidth="1"/>
    <col min="13808" max="13810" width="14.5703125" style="1" customWidth="1"/>
    <col min="13811" max="13811" width="15.85546875" style="1" customWidth="1"/>
    <col min="13812" max="13812" width="17" style="1" customWidth="1"/>
    <col min="13813" max="13813" width="18.85546875" style="1" customWidth="1"/>
    <col min="13814" max="13814" width="16" style="1" customWidth="1"/>
    <col min="13815" max="13816" width="0" style="1" hidden="1" customWidth="1"/>
    <col min="13817" max="13817" width="18.42578125" style="1" customWidth="1"/>
    <col min="13818" max="13819" width="0" style="1" hidden="1" customWidth="1"/>
    <col min="13820" max="13820" width="23.140625" style="1" customWidth="1"/>
    <col min="13821" max="13823" width="18.42578125" style="1" customWidth="1"/>
    <col min="13824" max="14060" width="9.140625" style="1"/>
    <col min="14061" max="14061" width="37.28515625" style="1" bestFit="1" customWidth="1"/>
    <col min="14062" max="14062" width="14.7109375" style="1" bestFit="1" customWidth="1"/>
    <col min="14063" max="14063" width="15.5703125" style="1" customWidth="1"/>
    <col min="14064" max="14066" width="14.5703125" style="1" customWidth="1"/>
    <col min="14067" max="14067" width="15.85546875" style="1" customWidth="1"/>
    <col min="14068" max="14068" width="17" style="1" customWidth="1"/>
    <col min="14069" max="14069" width="18.85546875" style="1" customWidth="1"/>
    <col min="14070" max="14070" width="16" style="1" customWidth="1"/>
    <col min="14071" max="14072" width="0" style="1" hidden="1" customWidth="1"/>
    <col min="14073" max="14073" width="18.42578125" style="1" customWidth="1"/>
    <col min="14074" max="14075" width="0" style="1" hidden="1" customWidth="1"/>
    <col min="14076" max="14076" width="23.140625" style="1" customWidth="1"/>
    <col min="14077" max="14079" width="18.42578125" style="1" customWidth="1"/>
    <col min="14080" max="14316" width="9.140625" style="1"/>
    <col min="14317" max="14317" width="37.28515625" style="1" bestFit="1" customWidth="1"/>
    <col min="14318" max="14318" width="14.7109375" style="1" bestFit="1" customWidth="1"/>
    <col min="14319" max="14319" width="15.5703125" style="1" customWidth="1"/>
    <col min="14320" max="14322" width="14.5703125" style="1" customWidth="1"/>
    <col min="14323" max="14323" width="15.85546875" style="1" customWidth="1"/>
    <col min="14324" max="14324" width="17" style="1" customWidth="1"/>
    <col min="14325" max="14325" width="18.85546875" style="1" customWidth="1"/>
    <col min="14326" max="14326" width="16" style="1" customWidth="1"/>
    <col min="14327" max="14328" width="0" style="1" hidden="1" customWidth="1"/>
    <col min="14329" max="14329" width="18.42578125" style="1" customWidth="1"/>
    <col min="14330" max="14331" width="0" style="1" hidden="1" customWidth="1"/>
    <col min="14332" max="14332" width="23.140625" style="1" customWidth="1"/>
    <col min="14333" max="14335" width="18.42578125" style="1" customWidth="1"/>
    <col min="14336" max="14572" width="9.140625" style="1"/>
    <col min="14573" max="14573" width="37.28515625" style="1" bestFit="1" customWidth="1"/>
    <col min="14574" max="14574" width="14.7109375" style="1" bestFit="1" customWidth="1"/>
    <col min="14575" max="14575" width="15.5703125" style="1" customWidth="1"/>
    <col min="14576" max="14578" width="14.5703125" style="1" customWidth="1"/>
    <col min="14579" max="14579" width="15.85546875" style="1" customWidth="1"/>
    <col min="14580" max="14580" width="17" style="1" customWidth="1"/>
    <col min="14581" max="14581" width="18.85546875" style="1" customWidth="1"/>
    <col min="14582" max="14582" width="16" style="1" customWidth="1"/>
    <col min="14583" max="14584" width="0" style="1" hidden="1" customWidth="1"/>
    <col min="14585" max="14585" width="18.42578125" style="1" customWidth="1"/>
    <col min="14586" max="14587" width="0" style="1" hidden="1" customWidth="1"/>
    <col min="14588" max="14588" width="23.140625" style="1" customWidth="1"/>
    <col min="14589" max="14591" width="18.42578125" style="1" customWidth="1"/>
    <col min="14592" max="14828" width="9.140625" style="1"/>
    <col min="14829" max="14829" width="37.28515625" style="1" bestFit="1" customWidth="1"/>
    <col min="14830" max="14830" width="14.7109375" style="1" bestFit="1" customWidth="1"/>
    <col min="14831" max="14831" width="15.5703125" style="1" customWidth="1"/>
    <col min="14832" max="14834" width="14.5703125" style="1" customWidth="1"/>
    <col min="14835" max="14835" width="15.85546875" style="1" customWidth="1"/>
    <col min="14836" max="14836" width="17" style="1" customWidth="1"/>
    <col min="14837" max="14837" width="18.85546875" style="1" customWidth="1"/>
    <col min="14838" max="14838" width="16" style="1" customWidth="1"/>
    <col min="14839" max="14840" width="0" style="1" hidden="1" customWidth="1"/>
    <col min="14841" max="14841" width="18.42578125" style="1" customWidth="1"/>
    <col min="14842" max="14843" width="0" style="1" hidden="1" customWidth="1"/>
    <col min="14844" max="14844" width="23.140625" style="1" customWidth="1"/>
    <col min="14845" max="14847" width="18.42578125" style="1" customWidth="1"/>
    <col min="14848" max="15084" width="9.140625" style="1"/>
    <col min="15085" max="15085" width="37.28515625" style="1" bestFit="1" customWidth="1"/>
    <col min="15086" max="15086" width="14.7109375" style="1" bestFit="1" customWidth="1"/>
    <col min="15087" max="15087" width="15.5703125" style="1" customWidth="1"/>
    <col min="15088" max="15090" width="14.5703125" style="1" customWidth="1"/>
    <col min="15091" max="15091" width="15.85546875" style="1" customWidth="1"/>
    <col min="15092" max="15092" width="17" style="1" customWidth="1"/>
    <col min="15093" max="15093" width="18.85546875" style="1" customWidth="1"/>
    <col min="15094" max="15094" width="16" style="1" customWidth="1"/>
    <col min="15095" max="15096" width="0" style="1" hidden="1" customWidth="1"/>
    <col min="15097" max="15097" width="18.42578125" style="1" customWidth="1"/>
    <col min="15098" max="15099" width="0" style="1" hidden="1" customWidth="1"/>
    <col min="15100" max="15100" width="23.140625" style="1" customWidth="1"/>
    <col min="15101" max="15103" width="18.42578125" style="1" customWidth="1"/>
    <col min="15104" max="15340" width="9.140625" style="1"/>
    <col min="15341" max="15341" width="37.28515625" style="1" bestFit="1" customWidth="1"/>
    <col min="15342" max="15342" width="14.7109375" style="1" bestFit="1" customWidth="1"/>
    <col min="15343" max="15343" width="15.5703125" style="1" customWidth="1"/>
    <col min="15344" max="15346" width="14.5703125" style="1" customWidth="1"/>
    <col min="15347" max="15347" width="15.85546875" style="1" customWidth="1"/>
    <col min="15348" max="15348" width="17" style="1" customWidth="1"/>
    <col min="15349" max="15349" width="18.85546875" style="1" customWidth="1"/>
    <col min="15350" max="15350" width="16" style="1" customWidth="1"/>
    <col min="15351" max="15352" width="0" style="1" hidden="1" customWidth="1"/>
    <col min="15353" max="15353" width="18.42578125" style="1" customWidth="1"/>
    <col min="15354" max="15355" width="0" style="1" hidden="1" customWidth="1"/>
    <col min="15356" max="15356" width="23.140625" style="1" customWidth="1"/>
    <col min="15357" max="15359" width="18.42578125" style="1" customWidth="1"/>
    <col min="15360" max="15596" width="9.140625" style="1"/>
    <col min="15597" max="15597" width="37.28515625" style="1" bestFit="1" customWidth="1"/>
    <col min="15598" max="15598" width="14.7109375" style="1" bestFit="1" customWidth="1"/>
    <col min="15599" max="15599" width="15.5703125" style="1" customWidth="1"/>
    <col min="15600" max="15602" width="14.5703125" style="1" customWidth="1"/>
    <col min="15603" max="15603" width="15.85546875" style="1" customWidth="1"/>
    <col min="15604" max="15604" width="17" style="1" customWidth="1"/>
    <col min="15605" max="15605" width="18.85546875" style="1" customWidth="1"/>
    <col min="15606" max="15606" width="16" style="1" customWidth="1"/>
    <col min="15607" max="15608" width="0" style="1" hidden="1" customWidth="1"/>
    <col min="15609" max="15609" width="18.42578125" style="1" customWidth="1"/>
    <col min="15610" max="15611" width="0" style="1" hidden="1" customWidth="1"/>
    <col min="15612" max="15612" width="23.140625" style="1" customWidth="1"/>
    <col min="15613" max="15615" width="18.42578125" style="1" customWidth="1"/>
    <col min="15616" max="15852" width="9.140625" style="1"/>
    <col min="15853" max="15853" width="37.28515625" style="1" bestFit="1" customWidth="1"/>
    <col min="15854" max="15854" width="14.7109375" style="1" bestFit="1" customWidth="1"/>
    <col min="15855" max="15855" width="15.5703125" style="1" customWidth="1"/>
    <col min="15856" max="15858" width="14.5703125" style="1" customWidth="1"/>
    <col min="15859" max="15859" width="15.85546875" style="1" customWidth="1"/>
    <col min="15860" max="15860" width="17" style="1" customWidth="1"/>
    <col min="15861" max="15861" width="18.85546875" style="1" customWidth="1"/>
    <col min="15862" max="15862" width="16" style="1" customWidth="1"/>
    <col min="15863" max="15864" width="0" style="1" hidden="1" customWidth="1"/>
    <col min="15865" max="15865" width="18.42578125" style="1" customWidth="1"/>
    <col min="15866" max="15867" width="0" style="1" hidden="1" customWidth="1"/>
    <col min="15868" max="15868" width="23.140625" style="1" customWidth="1"/>
    <col min="15869" max="15871" width="18.42578125" style="1" customWidth="1"/>
    <col min="15872" max="16108" width="9.140625" style="1"/>
    <col min="16109" max="16109" width="37.28515625" style="1" bestFit="1" customWidth="1"/>
    <col min="16110" max="16110" width="14.7109375" style="1" bestFit="1" customWidth="1"/>
    <col min="16111" max="16111" width="15.5703125" style="1" customWidth="1"/>
    <col min="16112" max="16114" width="14.5703125" style="1" customWidth="1"/>
    <col min="16115" max="16115" width="15.85546875" style="1" customWidth="1"/>
    <col min="16116" max="16116" width="17" style="1" customWidth="1"/>
    <col min="16117" max="16117" width="18.85546875" style="1" customWidth="1"/>
    <col min="16118" max="16118" width="16" style="1" customWidth="1"/>
    <col min="16119" max="16120" width="0" style="1" hidden="1" customWidth="1"/>
    <col min="16121" max="16121" width="18.42578125" style="1" customWidth="1"/>
    <col min="16122" max="16123" width="0" style="1" hidden="1" customWidth="1"/>
    <col min="16124" max="16124" width="23.140625" style="1" customWidth="1"/>
    <col min="16125" max="16127" width="18.42578125" style="1" customWidth="1"/>
    <col min="16128" max="16364" width="9.140625" style="1"/>
    <col min="16365" max="16384" width="9.140625" style="1" customWidth="1"/>
  </cols>
  <sheetData>
    <row r="1" spans="1:22" ht="17.25" customHeight="1" x14ac:dyDescent="0.25">
      <c r="A1" s="94" t="s">
        <v>37</v>
      </c>
      <c r="B1" s="94"/>
      <c r="C1" s="94"/>
      <c r="D1" s="94"/>
      <c r="E1" s="94"/>
      <c r="F1" s="94"/>
      <c r="G1" s="94"/>
    </row>
    <row r="2" spans="1:22" ht="41.25" customHeight="1" x14ac:dyDescent="0.25">
      <c r="A2" s="94"/>
      <c r="B2" s="94"/>
      <c r="C2" s="94"/>
      <c r="D2" s="94"/>
      <c r="E2" s="94"/>
      <c r="F2" s="94"/>
      <c r="G2" s="94"/>
    </row>
    <row r="3" spans="1:22" ht="13.5" customHeight="1" thickBot="1" x14ac:dyDescent="0.3">
      <c r="D3" s="41"/>
      <c r="E3" s="41"/>
      <c r="F3" s="2"/>
      <c r="G3" s="2"/>
    </row>
    <row r="4" spans="1:22" ht="13.5" customHeight="1" thickBot="1" x14ac:dyDescent="0.3">
      <c r="A4" s="81" t="s">
        <v>1</v>
      </c>
      <c r="B4" s="82"/>
      <c r="C4" s="83"/>
      <c r="D4" s="2"/>
      <c r="E4" s="2"/>
      <c r="F4" s="2"/>
      <c r="G4" s="2"/>
    </row>
    <row r="5" spans="1:22" s="49" customFormat="1" ht="13.5" customHeight="1" x14ac:dyDescent="0.3">
      <c r="A5" s="46" t="s">
        <v>2</v>
      </c>
      <c r="B5" s="84" t="s">
        <v>3</v>
      </c>
      <c r="C5" s="84"/>
      <c r="D5" s="2"/>
      <c r="E5" s="48"/>
      <c r="F5" s="48"/>
      <c r="G5" s="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49" customFormat="1" ht="13.5" customHeight="1" x14ac:dyDescent="0.3">
      <c r="A6" s="53" t="s">
        <v>6</v>
      </c>
      <c r="B6" s="78">
        <v>400000</v>
      </c>
      <c r="C6" s="79"/>
      <c r="D6" s="2"/>
      <c r="E6" s="48"/>
      <c r="F6" s="48"/>
      <c r="G6" s="2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49" customFormat="1" ht="13.5" customHeight="1" x14ac:dyDescent="0.3">
      <c r="A7" s="50" t="s">
        <v>4</v>
      </c>
      <c r="B7" s="78">
        <v>0</v>
      </c>
      <c r="C7" s="79"/>
      <c r="D7" s="2"/>
      <c r="E7" s="48"/>
      <c r="F7" s="48"/>
      <c r="G7" s="2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49" customFormat="1" ht="13.5" customHeight="1" x14ac:dyDescent="0.3">
      <c r="A8" s="50" t="s">
        <v>5</v>
      </c>
      <c r="B8" s="78">
        <f>B6</f>
        <v>400000</v>
      </c>
      <c r="C8" s="79"/>
      <c r="D8" s="2"/>
      <c r="E8" s="48"/>
      <c r="F8" s="48"/>
      <c r="G8" s="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49" customFormat="1" ht="13.5" customHeight="1" x14ac:dyDescent="0.3">
      <c r="A9" s="55" t="s">
        <v>8</v>
      </c>
      <c r="B9" s="76">
        <v>10</v>
      </c>
      <c r="C9" s="77"/>
      <c r="D9" s="2"/>
      <c r="E9" s="48"/>
      <c r="F9" s="48"/>
      <c r="G9" s="2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49" customFormat="1" ht="13.5" customHeight="1" x14ac:dyDescent="0.25">
      <c r="A10" s="55" t="s">
        <v>9</v>
      </c>
      <c r="B10" s="76">
        <v>0</v>
      </c>
      <c r="C10" s="77"/>
      <c r="D10" s="2"/>
      <c r="E10" s="56"/>
      <c r="F10" s="48"/>
      <c r="G10" s="2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13.5" customHeight="1" thickBot="1" x14ac:dyDescent="0.3">
      <c r="A11" s="55" t="s">
        <v>35</v>
      </c>
      <c r="B11" s="87">
        <v>8.5000000000000006E-2</v>
      </c>
      <c r="C11" s="88"/>
      <c r="D11" s="2"/>
      <c r="E11" s="48"/>
      <c r="F11" s="48"/>
      <c r="G11" s="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48" customHeight="1" thickBot="1" x14ac:dyDescent="0.3">
      <c r="A12" s="55" t="s">
        <v>18</v>
      </c>
      <c r="B12" s="87">
        <v>2.5000000000000001E-2</v>
      </c>
      <c r="C12" s="88"/>
      <c r="D12" s="63" t="e">
        <f>(1+$B$12)*(1+#REF!)-1</f>
        <v>#REF!</v>
      </c>
      <c r="E12" s="8" t="s">
        <v>40</v>
      </c>
      <c r="F12" s="9" t="s">
        <v>39</v>
      </c>
      <c r="G12" s="10" t="s">
        <v>36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30.75" customHeight="1" thickBot="1" x14ac:dyDescent="0.3">
      <c r="A13" s="53"/>
      <c r="B13" s="92"/>
      <c r="C13" s="93"/>
      <c r="E13" s="73">
        <f>SUM(E16:E32)</f>
        <v>0</v>
      </c>
      <c r="F13" s="72">
        <f>SUM(F16:F32)</f>
        <v>0</v>
      </c>
      <c r="G13" s="10">
        <f>SUM(G16:G32)</f>
        <v>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3" customFormat="1" ht="57.75" customHeight="1" thickBot="1" x14ac:dyDescent="0.3">
      <c r="A14" s="43"/>
      <c r="B14" s="4" t="s">
        <v>34</v>
      </c>
      <c r="C14" s="6" t="s">
        <v>22</v>
      </c>
      <c r="D14" s="7" t="s">
        <v>23</v>
      </c>
      <c r="E14" s="8" t="s">
        <v>24</v>
      </c>
      <c r="F14" s="9" t="s">
        <v>25</v>
      </c>
      <c r="G14" s="10" t="s">
        <v>26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x14ac:dyDescent="0.25">
      <c r="A15" s="45"/>
      <c r="B15" s="14">
        <v>0</v>
      </c>
      <c r="C15" s="16"/>
      <c r="D15" s="68"/>
      <c r="E15" s="18"/>
      <c r="F15" s="19"/>
      <c r="G15" s="20"/>
    </row>
    <row r="16" spans="1:22" x14ac:dyDescent="0.25">
      <c r="A16" s="45"/>
      <c r="B16" s="14">
        <v>1</v>
      </c>
      <c r="C16" s="16"/>
      <c r="D16" s="68"/>
      <c r="E16" s="18"/>
      <c r="F16" s="28"/>
      <c r="G16" s="69"/>
    </row>
    <row r="17" spans="1:22" x14ac:dyDescent="0.25">
      <c r="A17" s="45"/>
      <c r="B17" s="14">
        <v>2</v>
      </c>
      <c r="C17" s="16"/>
      <c r="D17" s="68"/>
      <c r="E17" s="18"/>
      <c r="F17" s="28"/>
      <c r="G17" s="69"/>
    </row>
    <row r="18" spans="1:22" x14ac:dyDescent="0.25">
      <c r="A18" s="45"/>
      <c r="B18" s="14">
        <v>3</v>
      </c>
      <c r="C18" s="16"/>
      <c r="D18" s="68"/>
      <c r="E18" s="18"/>
      <c r="F18" s="28"/>
      <c r="G18" s="69"/>
    </row>
    <row r="19" spans="1:22" x14ac:dyDescent="0.25">
      <c r="A19" s="45"/>
      <c r="B19" s="14">
        <v>4</v>
      </c>
      <c r="C19" s="16"/>
      <c r="D19" s="68"/>
      <c r="E19" s="18"/>
      <c r="F19" s="28"/>
      <c r="G19" s="69"/>
    </row>
    <row r="20" spans="1:22" x14ac:dyDescent="0.25">
      <c r="A20" s="45"/>
      <c r="B20" s="14">
        <v>5</v>
      </c>
      <c r="C20" s="16"/>
      <c r="D20" s="68"/>
      <c r="E20" s="18"/>
      <c r="F20" s="28"/>
      <c r="G20" s="69"/>
    </row>
    <row r="21" spans="1:22" x14ac:dyDescent="0.25">
      <c r="A21" s="45"/>
      <c r="B21" s="14">
        <v>6</v>
      </c>
      <c r="C21" s="16"/>
      <c r="D21" s="68"/>
      <c r="E21" s="18"/>
      <c r="F21" s="28"/>
      <c r="G21" s="69"/>
    </row>
    <row r="22" spans="1:22" x14ac:dyDescent="0.25">
      <c r="A22" s="45"/>
      <c r="B22" s="14">
        <v>7</v>
      </c>
      <c r="C22" s="16"/>
      <c r="D22" s="68"/>
      <c r="E22" s="18"/>
      <c r="F22" s="28"/>
      <c r="G22" s="69"/>
    </row>
    <row r="23" spans="1:22" x14ac:dyDescent="0.25">
      <c r="A23" s="45"/>
      <c r="B23" s="14">
        <v>8</v>
      </c>
      <c r="C23" s="16"/>
      <c r="D23" s="68"/>
      <c r="E23" s="18"/>
      <c r="F23" s="28"/>
      <c r="G23" s="69"/>
    </row>
    <row r="24" spans="1:22" x14ac:dyDescent="0.25">
      <c r="A24" s="45"/>
      <c r="B24" s="14">
        <v>9</v>
      </c>
      <c r="C24" s="16"/>
      <c r="D24" s="68"/>
      <c r="E24" s="18"/>
      <c r="F24" s="28"/>
      <c r="G24" s="69"/>
    </row>
    <row r="25" spans="1:22" x14ac:dyDescent="0.25">
      <c r="A25" s="45"/>
      <c r="B25" s="14">
        <v>10</v>
      </c>
      <c r="C25" s="16"/>
      <c r="D25" s="68"/>
      <c r="E25" s="18"/>
      <c r="F25" s="28"/>
      <c r="G25" s="69"/>
    </row>
    <row r="26" spans="1:22" x14ac:dyDescent="0.25">
      <c r="A26" s="2"/>
      <c r="B26" s="14"/>
      <c r="C26" s="16"/>
      <c r="D26" s="68"/>
      <c r="E26" s="18"/>
      <c r="F26" s="28"/>
      <c r="G26" s="20"/>
    </row>
    <row r="27" spans="1:22" x14ac:dyDescent="0.25">
      <c r="A27" s="2"/>
      <c r="B27" s="14"/>
      <c r="C27" s="16"/>
      <c r="D27" s="17"/>
      <c r="E27" s="18"/>
      <c r="F27" s="28"/>
      <c r="G27" s="20"/>
    </row>
    <row r="28" spans="1:22" x14ac:dyDescent="0.25">
      <c r="A28" s="2"/>
      <c r="B28" s="14"/>
      <c r="C28" s="16"/>
      <c r="D28" s="17"/>
      <c r="E28" s="18"/>
      <c r="F28" s="28"/>
      <c r="G28" s="2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2"/>
      <c r="B29" s="14"/>
      <c r="C29" s="16"/>
      <c r="D29" s="17"/>
      <c r="E29" s="18"/>
      <c r="F29" s="28"/>
      <c r="G29" s="2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2"/>
      <c r="B30" s="14"/>
      <c r="C30" s="16"/>
      <c r="D30" s="17"/>
      <c r="E30" s="18"/>
      <c r="F30" s="28"/>
      <c r="G30" s="2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2"/>
      <c r="B31" s="14"/>
      <c r="C31" s="16"/>
      <c r="D31" s="17"/>
      <c r="E31" s="18"/>
      <c r="F31" s="28"/>
      <c r="G31" s="2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2"/>
      <c r="B32" s="14"/>
      <c r="C32" s="16"/>
      <c r="D32" s="17"/>
      <c r="E32" s="18"/>
      <c r="F32" s="28"/>
      <c r="G32" s="2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2"/>
      <c r="B33" s="14"/>
      <c r="C33" s="16"/>
      <c r="D33" s="17"/>
      <c r="E33" s="18"/>
      <c r="F33" s="28"/>
      <c r="G33" s="2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2"/>
      <c r="B34" s="14"/>
      <c r="C34" s="16"/>
      <c r="D34" s="17"/>
      <c r="E34" s="18"/>
      <c r="F34" s="28"/>
      <c r="G34" s="2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2"/>
      <c r="B35" s="14"/>
      <c r="C35" s="16"/>
      <c r="D35" s="17"/>
      <c r="E35" s="18"/>
      <c r="F35" s="28"/>
      <c r="G35" s="2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2"/>
      <c r="B36" s="14"/>
      <c r="C36" s="16"/>
      <c r="D36" s="17"/>
      <c r="E36" s="18"/>
      <c r="F36" s="28"/>
      <c r="G36" s="2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2"/>
      <c r="B37" s="14"/>
      <c r="C37" s="16"/>
      <c r="D37" s="17"/>
      <c r="E37" s="18"/>
      <c r="F37" s="28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2"/>
      <c r="B38" s="14"/>
      <c r="C38" s="16"/>
      <c r="D38" s="17"/>
      <c r="E38" s="18"/>
      <c r="F38" s="28"/>
      <c r="G38" s="2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thickBot="1" x14ac:dyDescent="0.3">
      <c r="A39" s="2"/>
      <c r="B39" s="14"/>
      <c r="C39" s="16"/>
      <c r="D39" s="31"/>
      <c r="E39" s="32"/>
      <c r="F39" s="33"/>
      <c r="G39" s="3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1" spans="1:22" x14ac:dyDescent="0.25">
      <c r="B41" s="1" t="s">
        <v>38</v>
      </c>
      <c r="C41" s="70"/>
      <c r="F41" s="71">
        <f>SUM(F15:F25)</f>
        <v>0</v>
      </c>
      <c r="G41" s="71">
        <f>SUM(G15:G25)</f>
        <v>0</v>
      </c>
    </row>
    <row r="42" spans="1:22" x14ac:dyDescent="0.25">
      <c r="A42" s="3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</sheetData>
  <mergeCells count="11">
    <mergeCell ref="A1:G2"/>
    <mergeCell ref="B12:C12"/>
    <mergeCell ref="B13:C13"/>
    <mergeCell ref="B6:C6"/>
    <mergeCell ref="A4:C4"/>
    <mergeCell ref="B5:C5"/>
    <mergeCell ref="B7:C7"/>
    <mergeCell ref="B9:C9"/>
    <mergeCell ref="B10:C10"/>
    <mergeCell ref="B11:C11"/>
    <mergeCell ref="B8:C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2"/>
  <sheetViews>
    <sheetView zoomScale="67" zoomScaleNormal="67" workbookViewId="0">
      <selection activeCell="B8" sqref="B8:C8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6" width="14.5703125" style="1" customWidth="1"/>
    <col min="7" max="7" width="16.7109375" style="1" customWidth="1"/>
    <col min="8" max="8" width="14.5703125" style="1" customWidth="1"/>
    <col min="9" max="24" width="8.85546875" style="2"/>
    <col min="25" max="238" width="8.85546875" style="1"/>
    <col min="239" max="239" width="37.28515625" style="1" bestFit="1" customWidth="1"/>
    <col min="240" max="240" width="14.7109375" style="1" bestFit="1" customWidth="1"/>
    <col min="241" max="241" width="15.5703125" style="1" customWidth="1"/>
    <col min="242" max="244" width="14.5703125" style="1" customWidth="1"/>
    <col min="245" max="245" width="15.85546875" style="1" customWidth="1"/>
    <col min="246" max="246" width="17" style="1" customWidth="1"/>
    <col min="247" max="247" width="18.85546875" style="1" customWidth="1"/>
    <col min="248" max="248" width="16" style="1" customWidth="1"/>
    <col min="249" max="250" width="0" style="1" hidden="1" customWidth="1"/>
    <col min="251" max="251" width="18.42578125" style="1" customWidth="1"/>
    <col min="252" max="253" width="0" style="1" hidden="1" customWidth="1"/>
    <col min="254" max="254" width="23.140625" style="1" customWidth="1"/>
    <col min="255" max="257" width="18.42578125" style="1" customWidth="1"/>
    <col min="258" max="494" width="8.85546875" style="1"/>
    <col min="495" max="495" width="37.28515625" style="1" bestFit="1" customWidth="1"/>
    <col min="496" max="496" width="14.7109375" style="1" bestFit="1" customWidth="1"/>
    <col min="497" max="497" width="15.5703125" style="1" customWidth="1"/>
    <col min="498" max="500" width="14.5703125" style="1" customWidth="1"/>
    <col min="501" max="501" width="15.85546875" style="1" customWidth="1"/>
    <col min="502" max="502" width="17" style="1" customWidth="1"/>
    <col min="503" max="503" width="18.85546875" style="1" customWidth="1"/>
    <col min="504" max="504" width="16" style="1" customWidth="1"/>
    <col min="505" max="506" width="0" style="1" hidden="1" customWidth="1"/>
    <col min="507" max="507" width="18.42578125" style="1" customWidth="1"/>
    <col min="508" max="509" width="0" style="1" hidden="1" customWidth="1"/>
    <col min="510" max="510" width="23.140625" style="1" customWidth="1"/>
    <col min="511" max="513" width="18.42578125" style="1" customWidth="1"/>
    <col min="514" max="750" width="8.85546875" style="1"/>
    <col min="751" max="751" width="37.28515625" style="1" bestFit="1" customWidth="1"/>
    <col min="752" max="752" width="14.7109375" style="1" bestFit="1" customWidth="1"/>
    <col min="753" max="753" width="15.5703125" style="1" customWidth="1"/>
    <col min="754" max="756" width="14.5703125" style="1" customWidth="1"/>
    <col min="757" max="757" width="15.85546875" style="1" customWidth="1"/>
    <col min="758" max="758" width="17" style="1" customWidth="1"/>
    <col min="759" max="759" width="18.85546875" style="1" customWidth="1"/>
    <col min="760" max="760" width="16" style="1" customWidth="1"/>
    <col min="761" max="762" width="0" style="1" hidden="1" customWidth="1"/>
    <col min="763" max="763" width="18.42578125" style="1" customWidth="1"/>
    <col min="764" max="765" width="0" style="1" hidden="1" customWidth="1"/>
    <col min="766" max="766" width="23.140625" style="1" customWidth="1"/>
    <col min="767" max="769" width="18.42578125" style="1" customWidth="1"/>
    <col min="770" max="1006" width="8.85546875" style="1"/>
    <col min="1007" max="1007" width="37.28515625" style="1" bestFit="1" customWidth="1"/>
    <col min="1008" max="1008" width="14.7109375" style="1" bestFit="1" customWidth="1"/>
    <col min="1009" max="1009" width="15.5703125" style="1" customWidth="1"/>
    <col min="1010" max="1012" width="14.5703125" style="1" customWidth="1"/>
    <col min="1013" max="1013" width="15.85546875" style="1" customWidth="1"/>
    <col min="1014" max="1014" width="17" style="1" customWidth="1"/>
    <col min="1015" max="1015" width="18.85546875" style="1" customWidth="1"/>
    <col min="1016" max="1016" width="16" style="1" customWidth="1"/>
    <col min="1017" max="1018" width="0" style="1" hidden="1" customWidth="1"/>
    <col min="1019" max="1019" width="18.42578125" style="1" customWidth="1"/>
    <col min="1020" max="1021" width="0" style="1" hidden="1" customWidth="1"/>
    <col min="1022" max="1022" width="23.140625" style="1" customWidth="1"/>
    <col min="1023" max="1025" width="18.42578125" style="1" customWidth="1"/>
    <col min="1026" max="1262" width="8.85546875" style="1"/>
    <col min="1263" max="1263" width="37.28515625" style="1" bestFit="1" customWidth="1"/>
    <col min="1264" max="1264" width="14.7109375" style="1" bestFit="1" customWidth="1"/>
    <col min="1265" max="1265" width="15.5703125" style="1" customWidth="1"/>
    <col min="1266" max="1268" width="14.5703125" style="1" customWidth="1"/>
    <col min="1269" max="1269" width="15.85546875" style="1" customWidth="1"/>
    <col min="1270" max="1270" width="17" style="1" customWidth="1"/>
    <col min="1271" max="1271" width="18.85546875" style="1" customWidth="1"/>
    <col min="1272" max="1272" width="16" style="1" customWidth="1"/>
    <col min="1273" max="1274" width="0" style="1" hidden="1" customWidth="1"/>
    <col min="1275" max="1275" width="18.42578125" style="1" customWidth="1"/>
    <col min="1276" max="1277" width="0" style="1" hidden="1" customWidth="1"/>
    <col min="1278" max="1278" width="23.140625" style="1" customWidth="1"/>
    <col min="1279" max="1281" width="18.42578125" style="1" customWidth="1"/>
    <col min="1282" max="1518" width="8.85546875" style="1"/>
    <col min="1519" max="1519" width="37.28515625" style="1" bestFit="1" customWidth="1"/>
    <col min="1520" max="1520" width="14.7109375" style="1" bestFit="1" customWidth="1"/>
    <col min="1521" max="1521" width="15.5703125" style="1" customWidth="1"/>
    <col min="1522" max="1524" width="14.5703125" style="1" customWidth="1"/>
    <col min="1525" max="1525" width="15.85546875" style="1" customWidth="1"/>
    <col min="1526" max="1526" width="17" style="1" customWidth="1"/>
    <col min="1527" max="1527" width="18.85546875" style="1" customWidth="1"/>
    <col min="1528" max="1528" width="16" style="1" customWidth="1"/>
    <col min="1529" max="1530" width="0" style="1" hidden="1" customWidth="1"/>
    <col min="1531" max="1531" width="18.42578125" style="1" customWidth="1"/>
    <col min="1532" max="1533" width="0" style="1" hidden="1" customWidth="1"/>
    <col min="1534" max="1534" width="23.140625" style="1" customWidth="1"/>
    <col min="1535" max="1537" width="18.42578125" style="1" customWidth="1"/>
    <col min="1538" max="1774" width="8.85546875" style="1"/>
    <col min="1775" max="1775" width="37.28515625" style="1" bestFit="1" customWidth="1"/>
    <col min="1776" max="1776" width="14.7109375" style="1" bestFit="1" customWidth="1"/>
    <col min="1777" max="1777" width="15.5703125" style="1" customWidth="1"/>
    <col min="1778" max="1780" width="14.5703125" style="1" customWidth="1"/>
    <col min="1781" max="1781" width="15.85546875" style="1" customWidth="1"/>
    <col min="1782" max="1782" width="17" style="1" customWidth="1"/>
    <col min="1783" max="1783" width="18.85546875" style="1" customWidth="1"/>
    <col min="1784" max="1784" width="16" style="1" customWidth="1"/>
    <col min="1785" max="1786" width="0" style="1" hidden="1" customWidth="1"/>
    <col min="1787" max="1787" width="18.42578125" style="1" customWidth="1"/>
    <col min="1788" max="1789" width="0" style="1" hidden="1" customWidth="1"/>
    <col min="1790" max="1790" width="23.140625" style="1" customWidth="1"/>
    <col min="1791" max="1793" width="18.42578125" style="1" customWidth="1"/>
    <col min="1794" max="2030" width="8.85546875" style="1"/>
    <col min="2031" max="2031" width="37.28515625" style="1" bestFit="1" customWidth="1"/>
    <col min="2032" max="2032" width="14.7109375" style="1" bestFit="1" customWidth="1"/>
    <col min="2033" max="2033" width="15.5703125" style="1" customWidth="1"/>
    <col min="2034" max="2036" width="14.5703125" style="1" customWidth="1"/>
    <col min="2037" max="2037" width="15.85546875" style="1" customWidth="1"/>
    <col min="2038" max="2038" width="17" style="1" customWidth="1"/>
    <col min="2039" max="2039" width="18.85546875" style="1" customWidth="1"/>
    <col min="2040" max="2040" width="16" style="1" customWidth="1"/>
    <col min="2041" max="2042" width="0" style="1" hidden="1" customWidth="1"/>
    <col min="2043" max="2043" width="18.42578125" style="1" customWidth="1"/>
    <col min="2044" max="2045" width="0" style="1" hidden="1" customWidth="1"/>
    <col min="2046" max="2046" width="23.140625" style="1" customWidth="1"/>
    <col min="2047" max="2049" width="18.42578125" style="1" customWidth="1"/>
    <col min="2050" max="2286" width="8.85546875" style="1"/>
    <col min="2287" max="2287" width="37.28515625" style="1" bestFit="1" customWidth="1"/>
    <col min="2288" max="2288" width="14.7109375" style="1" bestFit="1" customWidth="1"/>
    <col min="2289" max="2289" width="15.5703125" style="1" customWidth="1"/>
    <col min="2290" max="2292" width="14.5703125" style="1" customWidth="1"/>
    <col min="2293" max="2293" width="15.85546875" style="1" customWidth="1"/>
    <col min="2294" max="2294" width="17" style="1" customWidth="1"/>
    <col min="2295" max="2295" width="18.85546875" style="1" customWidth="1"/>
    <col min="2296" max="2296" width="16" style="1" customWidth="1"/>
    <col min="2297" max="2298" width="0" style="1" hidden="1" customWidth="1"/>
    <col min="2299" max="2299" width="18.42578125" style="1" customWidth="1"/>
    <col min="2300" max="2301" width="0" style="1" hidden="1" customWidth="1"/>
    <col min="2302" max="2302" width="23.140625" style="1" customWidth="1"/>
    <col min="2303" max="2305" width="18.42578125" style="1" customWidth="1"/>
    <col min="2306" max="2542" width="8.85546875" style="1"/>
    <col min="2543" max="2543" width="37.28515625" style="1" bestFit="1" customWidth="1"/>
    <col min="2544" max="2544" width="14.7109375" style="1" bestFit="1" customWidth="1"/>
    <col min="2545" max="2545" width="15.5703125" style="1" customWidth="1"/>
    <col min="2546" max="2548" width="14.5703125" style="1" customWidth="1"/>
    <col min="2549" max="2549" width="15.85546875" style="1" customWidth="1"/>
    <col min="2550" max="2550" width="17" style="1" customWidth="1"/>
    <col min="2551" max="2551" width="18.85546875" style="1" customWidth="1"/>
    <col min="2552" max="2552" width="16" style="1" customWidth="1"/>
    <col min="2553" max="2554" width="0" style="1" hidden="1" customWidth="1"/>
    <col min="2555" max="2555" width="18.42578125" style="1" customWidth="1"/>
    <col min="2556" max="2557" width="0" style="1" hidden="1" customWidth="1"/>
    <col min="2558" max="2558" width="23.140625" style="1" customWidth="1"/>
    <col min="2559" max="2561" width="18.42578125" style="1" customWidth="1"/>
    <col min="2562" max="2798" width="8.85546875" style="1"/>
    <col min="2799" max="2799" width="37.28515625" style="1" bestFit="1" customWidth="1"/>
    <col min="2800" max="2800" width="14.7109375" style="1" bestFit="1" customWidth="1"/>
    <col min="2801" max="2801" width="15.5703125" style="1" customWidth="1"/>
    <col min="2802" max="2804" width="14.5703125" style="1" customWidth="1"/>
    <col min="2805" max="2805" width="15.85546875" style="1" customWidth="1"/>
    <col min="2806" max="2806" width="17" style="1" customWidth="1"/>
    <col min="2807" max="2807" width="18.85546875" style="1" customWidth="1"/>
    <col min="2808" max="2808" width="16" style="1" customWidth="1"/>
    <col min="2809" max="2810" width="0" style="1" hidden="1" customWidth="1"/>
    <col min="2811" max="2811" width="18.42578125" style="1" customWidth="1"/>
    <col min="2812" max="2813" width="0" style="1" hidden="1" customWidth="1"/>
    <col min="2814" max="2814" width="23.140625" style="1" customWidth="1"/>
    <col min="2815" max="2817" width="18.42578125" style="1" customWidth="1"/>
    <col min="2818" max="3054" width="8.85546875" style="1"/>
    <col min="3055" max="3055" width="37.28515625" style="1" bestFit="1" customWidth="1"/>
    <col min="3056" max="3056" width="14.7109375" style="1" bestFit="1" customWidth="1"/>
    <col min="3057" max="3057" width="15.5703125" style="1" customWidth="1"/>
    <col min="3058" max="3060" width="14.5703125" style="1" customWidth="1"/>
    <col min="3061" max="3061" width="15.85546875" style="1" customWidth="1"/>
    <col min="3062" max="3062" width="17" style="1" customWidth="1"/>
    <col min="3063" max="3063" width="18.85546875" style="1" customWidth="1"/>
    <col min="3064" max="3064" width="16" style="1" customWidth="1"/>
    <col min="3065" max="3066" width="0" style="1" hidden="1" customWidth="1"/>
    <col min="3067" max="3067" width="18.42578125" style="1" customWidth="1"/>
    <col min="3068" max="3069" width="0" style="1" hidden="1" customWidth="1"/>
    <col min="3070" max="3070" width="23.140625" style="1" customWidth="1"/>
    <col min="3071" max="3073" width="18.42578125" style="1" customWidth="1"/>
    <col min="3074" max="3310" width="8.85546875" style="1"/>
    <col min="3311" max="3311" width="37.28515625" style="1" bestFit="1" customWidth="1"/>
    <col min="3312" max="3312" width="14.7109375" style="1" bestFit="1" customWidth="1"/>
    <col min="3313" max="3313" width="15.5703125" style="1" customWidth="1"/>
    <col min="3314" max="3316" width="14.5703125" style="1" customWidth="1"/>
    <col min="3317" max="3317" width="15.85546875" style="1" customWidth="1"/>
    <col min="3318" max="3318" width="17" style="1" customWidth="1"/>
    <col min="3319" max="3319" width="18.85546875" style="1" customWidth="1"/>
    <col min="3320" max="3320" width="16" style="1" customWidth="1"/>
    <col min="3321" max="3322" width="0" style="1" hidden="1" customWidth="1"/>
    <col min="3323" max="3323" width="18.42578125" style="1" customWidth="1"/>
    <col min="3324" max="3325" width="0" style="1" hidden="1" customWidth="1"/>
    <col min="3326" max="3326" width="23.140625" style="1" customWidth="1"/>
    <col min="3327" max="3329" width="18.42578125" style="1" customWidth="1"/>
    <col min="3330" max="3566" width="8.85546875" style="1"/>
    <col min="3567" max="3567" width="37.28515625" style="1" bestFit="1" customWidth="1"/>
    <col min="3568" max="3568" width="14.7109375" style="1" bestFit="1" customWidth="1"/>
    <col min="3569" max="3569" width="15.5703125" style="1" customWidth="1"/>
    <col min="3570" max="3572" width="14.5703125" style="1" customWidth="1"/>
    <col min="3573" max="3573" width="15.85546875" style="1" customWidth="1"/>
    <col min="3574" max="3574" width="17" style="1" customWidth="1"/>
    <col min="3575" max="3575" width="18.85546875" style="1" customWidth="1"/>
    <col min="3576" max="3576" width="16" style="1" customWidth="1"/>
    <col min="3577" max="3578" width="0" style="1" hidden="1" customWidth="1"/>
    <col min="3579" max="3579" width="18.42578125" style="1" customWidth="1"/>
    <col min="3580" max="3581" width="0" style="1" hidden="1" customWidth="1"/>
    <col min="3582" max="3582" width="23.140625" style="1" customWidth="1"/>
    <col min="3583" max="3585" width="18.42578125" style="1" customWidth="1"/>
    <col min="3586" max="3822" width="8.85546875" style="1"/>
    <col min="3823" max="3823" width="37.28515625" style="1" bestFit="1" customWidth="1"/>
    <col min="3824" max="3824" width="14.7109375" style="1" bestFit="1" customWidth="1"/>
    <col min="3825" max="3825" width="15.5703125" style="1" customWidth="1"/>
    <col min="3826" max="3828" width="14.5703125" style="1" customWidth="1"/>
    <col min="3829" max="3829" width="15.85546875" style="1" customWidth="1"/>
    <col min="3830" max="3830" width="17" style="1" customWidth="1"/>
    <col min="3831" max="3831" width="18.85546875" style="1" customWidth="1"/>
    <col min="3832" max="3832" width="16" style="1" customWidth="1"/>
    <col min="3833" max="3834" width="0" style="1" hidden="1" customWidth="1"/>
    <col min="3835" max="3835" width="18.42578125" style="1" customWidth="1"/>
    <col min="3836" max="3837" width="0" style="1" hidden="1" customWidth="1"/>
    <col min="3838" max="3838" width="23.140625" style="1" customWidth="1"/>
    <col min="3839" max="3841" width="18.42578125" style="1" customWidth="1"/>
    <col min="3842" max="4078" width="8.85546875" style="1"/>
    <col min="4079" max="4079" width="37.28515625" style="1" bestFit="1" customWidth="1"/>
    <col min="4080" max="4080" width="14.7109375" style="1" bestFit="1" customWidth="1"/>
    <col min="4081" max="4081" width="15.5703125" style="1" customWidth="1"/>
    <col min="4082" max="4084" width="14.5703125" style="1" customWidth="1"/>
    <col min="4085" max="4085" width="15.85546875" style="1" customWidth="1"/>
    <col min="4086" max="4086" width="17" style="1" customWidth="1"/>
    <col min="4087" max="4087" width="18.85546875" style="1" customWidth="1"/>
    <col min="4088" max="4088" width="16" style="1" customWidth="1"/>
    <col min="4089" max="4090" width="0" style="1" hidden="1" customWidth="1"/>
    <col min="4091" max="4091" width="18.42578125" style="1" customWidth="1"/>
    <col min="4092" max="4093" width="0" style="1" hidden="1" customWidth="1"/>
    <col min="4094" max="4094" width="23.140625" style="1" customWidth="1"/>
    <col min="4095" max="4097" width="18.42578125" style="1" customWidth="1"/>
    <col min="4098" max="4334" width="8.85546875" style="1"/>
    <col min="4335" max="4335" width="37.28515625" style="1" bestFit="1" customWidth="1"/>
    <col min="4336" max="4336" width="14.7109375" style="1" bestFit="1" customWidth="1"/>
    <col min="4337" max="4337" width="15.5703125" style="1" customWidth="1"/>
    <col min="4338" max="4340" width="14.5703125" style="1" customWidth="1"/>
    <col min="4341" max="4341" width="15.85546875" style="1" customWidth="1"/>
    <col min="4342" max="4342" width="17" style="1" customWidth="1"/>
    <col min="4343" max="4343" width="18.85546875" style="1" customWidth="1"/>
    <col min="4344" max="4344" width="16" style="1" customWidth="1"/>
    <col min="4345" max="4346" width="0" style="1" hidden="1" customWidth="1"/>
    <col min="4347" max="4347" width="18.42578125" style="1" customWidth="1"/>
    <col min="4348" max="4349" width="0" style="1" hidden="1" customWidth="1"/>
    <col min="4350" max="4350" width="23.140625" style="1" customWidth="1"/>
    <col min="4351" max="4353" width="18.42578125" style="1" customWidth="1"/>
    <col min="4354" max="4590" width="8.85546875" style="1"/>
    <col min="4591" max="4591" width="37.28515625" style="1" bestFit="1" customWidth="1"/>
    <col min="4592" max="4592" width="14.7109375" style="1" bestFit="1" customWidth="1"/>
    <col min="4593" max="4593" width="15.5703125" style="1" customWidth="1"/>
    <col min="4594" max="4596" width="14.5703125" style="1" customWidth="1"/>
    <col min="4597" max="4597" width="15.85546875" style="1" customWidth="1"/>
    <col min="4598" max="4598" width="17" style="1" customWidth="1"/>
    <col min="4599" max="4599" width="18.85546875" style="1" customWidth="1"/>
    <col min="4600" max="4600" width="16" style="1" customWidth="1"/>
    <col min="4601" max="4602" width="0" style="1" hidden="1" customWidth="1"/>
    <col min="4603" max="4603" width="18.42578125" style="1" customWidth="1"/>
    <col min="4604" max="4605" width="0" style="1" hidden="1" customWidth="1"/>
    <col min="4606" max="4606" width="23.140625" style="1" customWidth="1"/>
    <col min="4607" max="4609" width="18.42578125" style="1" customWidth="1"/>
    <col min="4610" max="4846" width="8.85546875" style="1"/>
    <col min="4847" max="4847" width="37.28515625" style="1" bestFit="1" customWidth="1"/>
    <col min="4848" max="4848" width="14.7109375" style="1" bestFit="1" customWidth="1"/>
    <col min="4849" max="4849" width="15.5703125" style="1" customWidth="1"/>
    <col min="4850" max="4852" width="14.5703125" style="1" customWidth="1"/>
    <col min="4853" max="4853" width="15.85546875" style="1" customWidth="1"/>
    <col min="4854" max="4854" width="17" style="1" customWidth="1"/>
    <col min="4855" max="4855" width="18.85546875" style="1" customWidth="1"/>
    <col min="4856" max="4856" width="16" style="1" customWidth="1"/>
    <col min="4857" max="4858" width="0" style="1" hidden="1" customWidth="1"/>
    <col min="4859" max="4859" width="18.42578125" style="1" customWidth="1"/>
    <col min="4860" max="4861" width="0" style="1" hidden="1" customWidth="1"/>
    <col min="4862" max="4862" width="23.140625" style="1" customWidth="1"/>
    <col min="4863" max="4865" width="18.42578125" style="1" customWidth="1"/>
    <col min="4866" max="5102" width="8.85546875" style="1"/>
    <col min="5103" max="5103" width="37.28515625" style="1" bestFit="1" customWidth="1"/>
    <col min="5104" max="5104" width="14.7109375" style="1" bestFit="1" customWidth="1"/>
    <col min="5105" max="5105" width="15.5703125" style="1" customWidth="1"/>
    <col min="5106" max="5108" width="14.5703125" style="1" customWidth="1"/>
    <col min="5109" max="5109" width="15.85546875" style="1" customWidth="1"/>
    <col min="5110" max="5110" width="17" style="1" customWidth="1"/>
    <col min="5111" max="5111" width="18.85546875" style="1" customWidth="1"/>
    <col min="5112" max="5112" width="16" style="1" customWidth="1"/>
    <col min="5113" max="5114" width="0" style="1" hidden="1" customWidth="1"/>
    <col min="5115" max="5115" width="18.42578125" style="1" customWidth="1"/>
    <col min="5116" max="5117" width="0" style="1" hidden="1" customWidth="1"/>
    <col min="5118" max="5118" width="23.140625" style="1" customWidth="1"/>
    <col min="5119" max="5121" width="18.42578125" style="1" customWidth="1"/>
    <col min="5122" max="5358" width="8.85546875" style="1"/>
    <col min="5359" max="5359" width="37.28515625" style="1" bestFit="1" customWidth="1"/>
    <col min="5360" max="5360" width="14.7109375" style="1" bestFit="1" customWidth="1"/>
    <col min="5361" max="5361" width="15.5703125" style="1" customWidth="1"/>
    <col min="5362" max="5364" width="14.5703125" style="1" customWidth="1"/>
    <col min="5365" max="5365" width="15.85546875" style="1" customWidth="1"/>
    <col min="5366" max="5366" width="17" style="1" customWidth="1"/>
    <col min="5367" max="5367" width="18.85546875" style="1" customWidth="1"/>
    <col min="5368" max="5368" width="16" style="1" customWidth="1"/>
    <col min="5369" max="5370" width="0" style="1" hidden="1" customWidth="1"/>
    <col min="5371" max="5371" width="18.42578125" style="1" customWidth="1"/>
    <col min="5372" max="5373" width="0" style="1" hidden="1" customWidth="1"/>
    <col min="5374" max="5374" width="23.140625" style="1" customWidth="1"/>
    <col min="5375" max="5377" width="18.42578125" style="1" customWidth="1"/>
    <col min="5378" max="5614" width="8.85546875" style="1"/>
    <col min="5615" max="5615" width="37.28515625" style="1" bestFit="1" customWidth="1"/>
    <col min="5616" max="5616" width="14.7109375" style="1" bestFit="1" customWidth="1"/>
    <col min="5617" max="5617" width="15.5703125" style="1" customWidth="1"/>
    <col min="5618" max="5620" width="14.5703125" style="1" customWidth="1"/>
    <col min="5621" max="5621" width="15.85546875" style="1" customWidth="1"/>
    <col min="5622" max="5622" width="17" style="1" customWidth="1"/>
    <col min="5623" max="5623" width="18.85546875" style="1" customWidth="1"/>
    <col min="5624" max="5624" width="16" style="1" customWidth="1"/>
    <col min="5625" max="5626" width="0" style="1" hidden="1" customWidth="1"/>
    <col min="5627" max="5627" width="18.42578125" style="1" customWidth="1"/>
    <col min="5628" max="5629" width="0" style="1" hidden="1" customWidth="1"/>
    <col min="5630" max="5630" width="23.140625" style="1" customWidth="1"/>
    <col min="5631" max="5633" width="18.42578125" style="1" customWidth="1"/>
    <col min="5634" max="5870" width="8.85546875" style="1"/>
    <col min="5871" max="5871" width="37.28515625" style="1" bestFit="1" customWidth="1"/>
    <col min="5872" max="5872" width="14.7109375" style="1" bestFit="1" customWidth="1"/>
    <col min="5873" max="5873" width="15.5703125" style="1" customWidth="1"/>
    <col min="5874" max="5876" width="14.5703125" style="1" customWidth="1"/>
    <col min="5877" max="5877" width="15.85546875" style="1" customWidth="1"/>
    <col min="5878" max="5878" width="17" style="1" customWidth="1"/>
    <col min="5879" max="5879" width="18.85546875" style="1" customWidth="1"/>
    <col min="5880" max="5880" width="16" style="1" customWidth="1"/>
    <col min="5881" max="5882" width="0" style="1" hidden="1" customWidth="1"/>
    <col min="5883" max="5883" width="18.42578125" style="1" customWidth="1"/>
    <col min="5884" max="5885" width="0" style="1" hidden="1" customWidth="1"/>
    <col min="5886" max="5886" width="23.140625" style="1" customWidth="1"/>
    <col min="5887" max="5889" width="18.42578125" style="1" customWidth="1"/>
    <col min="5890" max="6126" width="8.85546875" style="1"/>
    <col min="6127" max="6127" width="37.28515625" style="1" bestFit="1" customWidth="1"/>
    <col min="6128" max="6128" width="14.7109375" style="1" bestFit="1" customWidth="1"/>
    <col min="6129" max="6129" width="15.5703125" style="1" customWidth="1"/>
    <col min="6130" max="6132" width="14.5703125" style="1" customWidth="1"/>
    <col min="6133" max="6133" width="15.85546875" style="1" customWidth="1"/>
    <col min="6134" max="6134" width="17" style="1" customWidth="1"/>
    <col min="6135" max="6135" width="18.85546875" style="1" customWidth="1"/>
    <col min="6136" max="6136" width="16" style="1" customWidth="1"/>
    <col min="6137" max="6138" width="0" style="1" hidden="1" customWidth="1"/>
    <col min="6139" max="6139" width="18.42578125" style="1" customWidth="1"/>
    <col min="6140" max="6141" width="0" style="1" hidden="1" customWidth="1"/>
    <col min="6142" max="6142" width="23.140625" style="1" customWidth="1"/>
    <col min="6143" max="6145" width="18.42578125" style="1" customWidth="1"/>
    <col min="6146" max="6382" width="8.85546875" style="1"/>
    <col min="6383" max="6383" width="37.28515625" style="1" bestFit="1" customWidth="1"/>
    <col min="6384" max="6384" width="14.7109375" style="1" bestFit="1" customWidth="1"/>
    <col min="6385" max="6385" width="15.5703125" style="1" customWidth="1"/>
    <col min="6386" max="6388" width="14.5703125" style="1" customWidth="1"/>
    <col min="6389" max="6389" width="15.85546875" style="1" customWidth="1"/>
    <col min="6390" max="6390" width="17" style="1" customWidth="1"/>
    <col min="6391" max="6391" width="18.85546875" style="1" customWidth="1"/>
    <col min="6392" max="6392" width="16" style="1" customWidth="1"/>
    <col min="6393" max="6394" width="0" style="1" hidden="1" customWidth="1"/>
    <col min="6395" max="6395" width="18.42578125" style="1" customWidth="1"/>
    <col min="6396" max="6397" width="0" style="1" hidden="1" customWidth="1"/>
    <col min="6398" max="6398" width="23.140625" style="1" customWidth="1"/>
    <col min="6399" max="6401" width="18.42578125" style="1" customWidth="1"/>
    <col min="6402" max="6638" width="8.85546875" style="1"/>
    <col min="6639" max="6639" width="37.28515625" style="1" bestFit="1" customWidth="1"/>
    <col min="6640" max="6640" width="14.7109375" style="1" bestFit="1" customWidth="1"/>
    <col min="6641" max="6641" width="15.5703125" style="1" customWidth="1"/>
    <col min="6642" max="6644" width="14.5703125" style="1" customWidth="1"/>
    <col min="6645" max="6645" width="15.85546875" style="1" customWidth="1"/>
    <col min="6646" max="6646" width="17" style="1" customWidth="1"/>
    <col min="6647" max="6647" width="18.85546875" style="1" customWidth="1"/>
    <col min="6648" max="6648" width="16" style="1" customWidth="1"/>
    <col min="6649" max="6650" width="0" style="1" hidden="1" customWidth="1"/>
    <col min="6651" max="6651" width="18.42578125" style="1" customWidth="1"/>
    <col min="6652" max="6653" width="0" style="1" hidden="1" customWidth="1"/>
    <col min="6654" max="6654" width="23.140625" style="1" customWidth="1"/>
    <col min="6655" max="6657" width="18.42578125" style="1" customWidth="1"/>
    <col min="6658" max="6894" width="8.85546875" style="1"/>
    <col min="6895" max="6895" width="37.28515625" style="1" bestFit="1" customWidth="1"/>
    <col min="6896" max="6896" width="14.7109375" style="1" bestFit="1" customWidth="1"/>
    <col min="6897" max="6897" width="15.5703125" style="1" customWidth="1"/>
    <col min="6898" max="6900" width="14.5703125" style="1" customWidth="1"/>
    <col min="6901" max="6901" width="15.85546875" style="1" customWidth="1"/>
    <col min="6902" max="6902" width="17" style="1" customWidth="1"/>
    <col min="6903" max="6903" width="18.85546875" style="1" customWidth="1"/>
    <col min="6904" max="6904" width="16" style="1" customWidth="1"/>
    <col min="6905" max="6906" width="0" style="1" hidden="1" customWidth="1"/>
    <col min="6907" max="6907" width="18.42578125" style="1" customWidth="1"/>
    <col min="6908" max="6909" width="0" style="1" hidden="1" customWidth="1"/>
    <col min="6910" max="6910" width="23.140625" style="1" customWidth="1"/>
    <col min="6911" max="6913" width="18.42578125" style="1" customWidth="1"/>
    <col min="6914" max="7150" width="8.85546875" style="1"/>
    <col min="7151" max="7151" width="37.28515625" style="1" bestFit="1" customWidth="1"/>
    <col min="7152" max="7152" width="14.7109375" style="1" bestFit="1" customWidth="1"/>
    <col min="7153" max="7153" width="15.5703125" style="1" customWidth="1"/>
    <col min="7154" max="7156" width="14.5703125" style="1" customWidth="1"/>
    <col min="7157" max="7157" width="15.85546875" style="1" customWidth="1"/>
    <col min="7158" max="7158" width="17" style="1" customWidth="1"/>
    <col min="7159" max="7159" width="18.85546875" style="1" customWidth="1"/>
    <col min="7160" max="7160" width="16" style="1" customWidth="1"/>
    <col min="7161" max="7162" width="0" style="1" hidden="1" customWidth="1"/>
    <col min="7163" max="7163" width="18.42578125" style="1" customWidth="1"/>
    <col min="7164" max="7165" width="0" style="1" hidden="1" customWidth="1"/>
    <col min="7166" max="7166" width="23.140625" style="1" customWidth="1"/>
    <col min="7167" max="7169" width="18.42578125" style="1" customWidth="1"/>
    <col min="7170" max="7406" width="8.85546875" style="1"/>
    <col min="7407" max="7407" width="37.28515625" style="1" bestFit="1" customWidth="1"/>
    <col min="7408" max="7408" width="14.7109375" style="1" bestFit="1" customWidth="1"/>
    <col min="7409" max="7409" width="15.5703125" style="1" customWidth="1"/>
    <col min="7410" max="7412" width="14.5703125" style="1" customWidth="1"/>
    <col min="7413" max="7413" width="15.85546875" style="1" customWidth="1"/>
    <col min="7414" max="7414" width="17" style="1" customWidth="1"/>
    <col min="7415" max="7415" width="18.85546875" style="1" customWidth="1"/>
    <col min="7416" max="7416" width="16" style="1" customWidth="1"/>
    <col min="7417" max="7418" width="0" style="1" hidden="1" customWidth="1"/>
    <col min="7419" max="7419" width="18.42578125" style="1" customWidth="1"/>
    <col min="7420" max="7421" width="0" style="1" hidden="1" customWidth="1"/>
    <col min="7422" max="7422" width="23.140625" style="1" customWidth="1"/>
    <col min="7423" max="7425" width="18.42578125" style="1" customWidth="1"/>
    <col min="7426" max="7662" width="8.85546875" style="1"/>
    <col min="7663" max="7663" width="37.28515625" style="1" bestFit="1" customWidth="1"/>
    <col min="7664" max="7664" width="14.7109375" style="1" bestFit="1" customWidth="1"/>
    <col min="7665" max="7665" width="15.5703125" style="1" customWidth="1"/>
    <col min="7666" max="7668" width="14.5703125" style="1" customWidth="1"/>
    <col min="7669" max="7669" width="15.85546875" style="1" customWidth="1"/>
    <col min="7670" max="7670" width="17" style="1" customWidth="1"/>
    <col min="7671" max="7671" width="18.85546875" style="1" customWidth="1"/>
    <col min="7672" max="7672" width="16" style="1" customWidth="1"/>
    <col min="7673" max="7674" width="0" style="1" hidden="1" customWidth="1"/>
    <col min="7675" max="7675" width="18.42578125" style="1" customWidth="1"/>
    <col min="7676" max="7677" width="0" style="1" hidden="1" customWidth="1"/>
    <col min="7678" max="7678" width="23.140625" style="1" customWidth="1"/>
    <col min="7679" max="7681" width="18.42578125" style="1" customWidth="1"/>
    <col min="7682" max="7918" width="8.85546875" style="1"/>
    <col min="7919" max="7919" width="37.28515625" style="1" bestFit="1" customWidth="1"/>
    <col min="7920" max="7920" width="14.7109375" style="1" bestFit="1" customWidth="1"/>
    <col min="7921" max="7921" width="15.5703125" style="1" customWidth="1"/>
    <col min="7922" max="7924" width="14.5703125" style="1" customWidth="1"/>
    <col min="7925" max="7925" width="15.85546875" style="1" customWidth="1"/>
    <col min="7926" max="7926" width="17" style="1" customWidth="1"/>
    <col min="7927" max="7927" width="18.85546875" style="1" customWidth="1"/>
    <col min="7928" max="7928" width="16" style="1" customWidth="1"/>
    <col min="7929" max="7930" width="0" style="1" hidden="1" customWidth="1"/>
    <col min="7931" max="7931" width="18.42578125" style="1" customWidth="1"/>
    <col min="7932" max="7933" width="0" style="1" hidden="1" customWidth="1"/>
    <col min="7934" max="7934" width="23.140625" style="1" customWidth="1"/>
    <col min="7935" max="7937" width="18.42578125" style="1" customWidth="1"/>
    <col min="7938" max="8174" width="8.85546875" style="1"/>
    <col min="8175" max="8175" width="37.28515625" style="1" bestFit="1" customWidth="1"/>
    <col min="8176" max="8176" width="14.7109375" style="1" bestFit="1" customWidth="1"/>
    <col min="8177" max="8177" width="15.5703125" style="1" customWidth="1"/>
    <col min="8178" max="8180" width="14.5703125" style="1" customWidth="1"/>
    <col min="8181" max="8181" width="15.85546875" style="1" customWidth="1"/>
    <col min="8182" max="8182" width="17" style="1" customWidth="1"/>
    <col min="8183" max="8183" width="18.85546875" style="1" customWidth="1"/>
    <col min="8184" max="8184" width="16" style="1" customWidth="1"/>
    <col min="8185" max="8186" width="0" style="1" hidden="1" customWidth="1"/>
    <col min="8187" max="8187" width="18.42578125" style="1" customWidth="1"/>
    <col min="8188" max="8189" width="0" style="1" hidden="1" customWidth="1"/>
    <col min="8190" max="8190" width="23.140625" style="1" customWidth="1"/>
    <col min="8191" max="8193" width="18.42578125" style="1" customWidth="1"/>
    <col min="8194" max="8430" width="8.85546875" style="1"/>
    <col min="8431" max="8431" width="37.28515625" style="1" bestFit="1" customWidth="1"/>
    <col min="8432" max="8432" width="14.7109375" style="1" bestFit="1" customWidth="1"/>
    <col min="8433" max="8433" width="15.5703125" style="1" customWidth="1"/>
    <col min="8434" max="8436" width="14.5703125" style="1" customWidth="1"/>
    <col min="8437" max="8437" width="15.85546875" style="1" customWidth="1"/>
    <col min="8438" max="8438" width="17" style="1" customWidth="1"/>
    <col min="8439" max="8439" width="18.85546875" style="1" customWidth="1"/>
    <col min="8440" max="8440" width="16" style="1" customWidth="1"/>
    <col min="8441" max="8442" width="0" style="1" hidden="1" customWidth="1"/>
    <col min="8443" max="8443" width="18.42578125" style="1" customWidth="1"/>
    <col min="8444" max="8445" width="0" style="1" hidden="1" customWidth="1"/>
    <col min="8446" max="8446" width="23.140625" style="1" customWidth="1"/>
    <col min="8447" max="8449" width="18.42578125" style="1" customWidth="1"/>
    <col min="8450" max="8686" width="8.85546875" style="1"/>
    <col min="8687" max="8687" width="37.28515625" style="1" bestFit="1" customWidth="1"/>
    <col min="8688" max="8688" width="14.7109375" style="1" bestFit="1" customWidth="1"/>
    <col min="8689" max="8689" width="15.5703125" style="1" customWidth="1"/>
    <col min="8690" max="8692" width="14.5703125" style="1" customWidth="1"/>
    <col min="8693" max="8693" width="15.85546875" style="1" customWidth="1"/>
    <col min="8694" max="8694" width="17" style="1" customWidth="1"/>
    <col min="8695" max="8695" width="18.85546875" style="1" customWidth="1"/>
    <col min="8696" max="8696" width="16" style="1" customWidth="1"/>
    <col min="8697" max="8698" width="0" style="1" hidden="1" customWidth="1"/>
    <col min="8699" max="8699" width="18.42578125" style="1" customWidth="1"/>
    <col min="8700" max="8701" width="0" style="1" hidden="1" customWidth="1"/>
    <col min="8702" max="8702" width="23.140625" style="1" customWidth="1"/>
    <col min="8703" max="8705" width="18.42578125" style="1" customWidth="1"/>
    <col min="8706" max="8942" width="8.85546875" style="1"/>
    <col min="8943" max="8943" width="37.28515625" style="1" bestFit="1" customWidth="1"/>
    <col min="8944" max="8944" width="14.7109375" style="1" bestFit="1" customWidth="1"/>
    <col min="8945" max="8945" width="15.5703125" style="1" customWidth="1"/>
    <col min="8946" max="8948" width="14.5703125" style="1" customWidth="1"/>
    <col min="8949" max="8949" width="15.85546875" style="1" customWidth="1"/>
    <col min="8950" max="8950" width="17" style="1" customWidth="1"/>
    <col min="8951" max="8951" width="18.85546875" style="1" customWidth="1"/>
    <col min="8952" max="8952" width="16" style="1" customWidth="1"/>
    <col min="8953" max="8954" width="0" style="1" hidden="1" customWidth="1"/>
    <col min="8955" max="8955" width="18.42578125" style="1" customWidth="1"/>
    <col min="8956" max="8957" width="0" style="1" hidden="1" customWidth="1"/>
    <col min="8958" max="8958" width="23.140625" style="1" customWidth="1"/>
    <col min="8959" max="8961" width="18.42578125" style="1" customWidth="1"/>
    <col min="8962" max="9198" width="8.85546875" style="1"/>
    <col min="9199" max="9199" width="37.28515625" style="1" bestFit="1" customWidth="1"/>
    <col min="9200" max="9200" width="14.7109375" style="1" bestFit="1" customWidth="1"/>
    <col min="9201" max="9201" width="15.5703125" style="1" customWidth="1"/>
    <col min="9202" max="9204" width="14.5703125" style="1" customWidth="1"/>
    <col min="9205" max="9205" width="15.85546875" style="1" customWidth="1"/>
    <col min="9206" max="9206" width="17" style="1" customWidth="1"/>
    <col min="9207" max="9207" width="18.85546875" style="1" customWidth="1"/>
    <col min="9208" max="9208" width="16" style="1" customWidth="1"/>
    <col min="9209" max="9210" width="0" style="1" hidden="1" customWidth="1"/>
    <col min="9211" max="9211" width="18.42578125" style="1" customWidth="1"/>
    <col min="9212" max="9213" width="0" style="1" hidden="1" customWidth="1"/>
    <col min="9214" max="9214" width="23.140625" style="1" customWidth="1"/>
    <col min="9215" max="9217" width="18.42578125" style="1" customWidth="1"/>
    <col min="9218" max="9454" width="8.85546875" style="1"/>
    <col min="9455" max="9455" width="37.28515625" style="1" bestFit="1" customWidth="1"/>
    <col min="9456" max="9456" width="14.7109375" style="1" bestFit="1" customWidth="1"/>
    <col min="9457" max="9457" width="15.5703125" style="1" customWidth="1"/>
    <col min="9458" max="9460" width="14.5703125" style="1" customWidth="1"/>
    <col min="9461" max="9461" width="15.85546875" style="1" customWidth="1"/>
    <col min="9462" max="9462" width="17" style="1" customWidth="1"/>
    <col min="9463" max="9463" width="18.85546875" style="1" customWidth="1"/>
    <col min="9464" max="9464" width="16" style="1" customWidth="1"/>
    <col min="9465" max="9466" width="0" style="1" hidden="1" customWidth="1"/>
    <col min="9467" max="9467" width="18.42578125" style="1" customWidth="1"/>
    <col min="9468" max="9469" width="0" style="1" hidden="1" customWidth="1"/>
    <col min="9470" max="9470" width="23.140625" style="1" customWidth="1"/>
    <col min="9471" max="9473" width="18.42578125" style="1" customWidth="1"/>
    <col min="9474" max="9710" width="8.85546875" style="1"/>
    <col min="9711" max="9711" width="37.28515625" style="1" bestFit="1" customWidth="1"/>
    <col min="9712" max="9712" width="14.7109375" style="1" bestFit="1" customWidth="1"/>
    <col min="9713" max="9713" width="15.5703125" style="1" customWidth="1"/>
    <col min="9714" max="9716" width="14.5703125" style="1" customWidth="1"/>
    <col min="9717" max="9717" width="15.85546875" style="1" customWidth="1"/>
    <col min="9718" max="9718" width="17" style="1" customWidth="1"/>
    <col min="9719" max="9719" width="18.85546875" style="1" customWidth="1"/>
    <col min="9720" max="9720" width="16" style="1" customWidth="1"/>
    <col min="9721" max="9722" width="0" style="1" hidden="1" customWidth="1"/>
    <col min="9723" max="9723" width="18.42578125" style="1" customWidth="1"/>
    <col min="9724" max="9725" width="0" style="1" hidden="1" customWidth="1"/>
    <col min="9726" max="9726" width="23.140625" style="1" customWidth="1"/>
    <col min="9727" max="9729" width="18.42578125" style="1" customWidth="1"/>
    <col min="9730" max="9966" width="8.85546875" style="1"/>
    <col min="9967" max="9967" width="37.28515625" style="1" bestFit="1" customWidth="1"/>
    <col min="9968" max="9968" width="14.7109375" style="1" bestFit="1" customWidth="1"/>
    <col min="9969" max="9969" width="15.5703125" style="1" customWidth="1"/>
    <col min="9970" max="9972" width="14.5703125" style="1" customWidth="1"/>
    <col min="9973" max="9973" width="15.85546875" style="1" customWidth="1"/>
    <col min="9974" max="9974" width="17" style="1" customWidth="1"/>
    <col min="9975" max="9975" width="18.85546875" style="1" customWidth="1"/>
    <col min="9976" max="9976" width="16" style="1" customWidth="1"/>
    <col min="9977" max="9978" width="0" style="1" hidden="1" customWidth="1"/>
    <col min="9979" max="9979" width="18.42578125" style="1" customWidth="1"/>
    <col min="9980" max="9981" width="0" style="1" hidden="1" customWidth="1"/>
    <col min="9982" max="9982" width="23.140625" style="1" customWidth="1"/>
    <col min="9983" max="9985" width="18.42578125" style="1" customWidth="1"/>
    <col min="9986" max="10222" width="8.85546875" style="1"/>
    <col min="10223" max="10223" width="37.28515625" style="1" bestFit="1" customWidth="1"/>
    <col min="10224" max="10224" width="14.7109375" style="1" bestFit="1" customWidth="1"/>
    <col min="10225" max="10225" width="15.5703125" style="1" customWidth="1"/>
    <col min="10226" max="10228" width="14.5703125" style="1" customWidth="1"/>
    <col min="10229" max="10229" width="15.85546875" style="1" customWidth="1"/>
    <col min="10230" max="10230" width="17" style="1" customWidth="1"/>
    <col min="10231" max="10231" width="18.85546875" style="1" customWidth="1"/>
    <col min="10232" max="10232" width="16" style="1" customWidth="1"/>
    <col min="10233" max="10234" width="0" style="1" hidden="1" customWidth="1"/>
    <col min="10235" max="10235" width="18.42578125" style="1" customWidth="1"/>
    <col min="10236" max="10237" width="0" style="1" hidden="1" customWidth="1"/>
    <col min="10238" max="10238" width="23.140625" style="1" customWidth="1"/>
    <col min="10239" max="10241" width="18.42578125" style="1" customWidth="1"/>
    <col min="10242" max="10478" width="8.85546875" style="1"/>
    <col min="10479" max="10479" width="37.28515625" style="1" bestFit="1" customWidth="1"/>
    <col min="10480" max="10480" width="14.7109375" style="1" bestFit="1" customWidth="1"/>
    <col min="10481" max="10481" width="15.5703125" style="1" customWidth="1"/>
    <col min="10482" max="10484" width="14.5703125" style="1" customWidth="1"/>
    <col min="10485" max="10485" width="15.85546875" style="1" customWidth="1"/>
    <col min="10486" max="10486" width="17" style="1" customWidth="1"/>
    <col min="10487" max="10487" width="18.85546875" style="1" customWidth="1"/>
    <col min="10488" max="10488" width="16" style="1" customWidth="1"/>
    <col min="10489" max="10490" width="0" style="1" hidden="1" customWidth="1"/>
    <col min="10491" max="10491" width="18.42578125" style="1" customWidth="1"/>
    <col min="10492" max="10493" width="0" style="1" hidden="1" customWidth="1"/>
    <col min="10494" max="10494" width="23.140625" style="1" customWidth="1"/>
    <col min="10495" max="10497" width="18.42578125" style="1" customWidth="1"/>
    <col min="10498" max="10734" width="8.85546875" style="1"/>
    <col min="10735" max="10735" width="37.28515625" style="1" bestFit="1" customWidth="1"/>
    <col min="10736" max="10736" width="14.7109375" style="1" bestFit="1" customWidth="1"/>
    <col min="10737" max="10737" width="15.5703125" style="1" customWidth="1"/>
    <col min="10738" max="10740" width="14.5703125" style="1" customWidth="1"/>
    <col min="10741" max="10741" width="15.85546875" style="1" customWidth="1"/>
    <col min="10742" max="10742" width="17" style="1" customWidth="1"/>
    <col min="10743" max="10743" width="18.85546875" style="1" customWidth="1"/>
    <col min="10744" max="10744" width="16" style="1" customWidth="1"/>
    <col min="10745" max="10746" width="0" style="1" hidden="1" customWidth="1"/>
    <col min="10747" max="10747" width="18.42578125" style="1" customWidth="1"/>
    <col min="10748" max="10749" width="0" style="1" hidden="1" customWidth="1"/>
    <col min="10750" max="10750" width="23.140625" style="1" customWidth="1"/>
    <col min="10751" max="10753" width="18.42578125" style="1" customWidth="1"/>
    <col min="10754" max="10990" width="8.85546875" style="1"/>
    <col min="10991" max="10991" width="37.28515625" style="1" bestFit="1" customWidth="1"/>
    <col min="10992" max="10992" width="14.7109375" style="1" bestFit="1" customWidth="1"/>
    <col min="10993" max="10993" width="15.5703125" style="1" customWidth="1"/>
    <col min="10994" max="10996" width="14.5703125" style="1" customWidth="1"/>
    <col min="10997" max="10997" width="15.85546875" style="1" customWidth="1"/>
    <col min="10998" max="10998" width="17" style="1" customWidth="1"/>
    <col min="10999" max="10999" width="18.85546875" style="1" customWidth="1"/>
    <col min="11000" max="11000" width="16" style="1" customWidth="1"/>
    <col min="11001" max="11002" width="0" style="1" hidden="1" customWidth="1"/>
    <col min="11003" max="11003" width="18.42578125" style="1" customWidth="1"/>
    <col min="11004" max="11005" width="0" style="1" hidden="1" customWidth="1"/>
    <col min="11006" max="11006" width="23.140625" style="1" customWidth="1"/>
    <col min="11007" max="11009" width="18.42578125" style="1" customWidth="1"/>
    <col min="11010" max="11246" width="8.85546875" style="1"/>
    <col min="11247" max="11247" width="37.28515625" style="1" bestFit="1" customWidth="1"/>
    <col min="11248" max="11248" width="14.7109375" style="1" bestFit="1" customWidth="1"/>
    <col min="11249" max="11249" width="15.5703125" style="1" customWidth="1"/>
    <col min="11250" max="11252" width="14.5703125" style="1" customWidth="1"/>
    <col min="11253" max="11253" width="15.85546875" style="1" customWidth="1"/>
    <col min="11254" max="11254" width="17" style="1" customWidth="1"/>
    <col min="11255" max="11255" width="18.85546875" style="1" customWidth="1"/>
    <col min="11256" max="11256" width="16" style="1" customWidth="1"/>
    <col min="11257" max="11258" width="0" style="1" hidden="1" customWidth="1"/>
    <col min="11259" max="11259" width="18.42578125" style="1" customWidth="1"/>
    <col min="11260" max="11261" width="0" style="1" hidden="1" customWidth="1"/>
    <col min="11262" max="11262" width="23.140625" style="1" customWidth="1"/>
    <col min="11263" max="11265" width="18.42578125" style="1" customWidth="1"/>
    <col min="11266" max="11502" width="8.85546875" style="1"/>
    <col min="11503" max="11503" width="37.28515625" style="1" bestFit="1" customWidth="1"/>
    <col min="11504" max="11504" width="14.7109375" style="1" bestFit="1" customWidth="1"/>
    <col min="11505" max="11505" width="15.5703125" style="1" customWidth="1"/>
    <col min="11506" max="11508" width="14.5703125" style="1" customWidth="1"/>
    <col min="11509" max="11509" width="15.85546875" style="1" customWidth="1"/>
    <col min="11510" max="11510" width="17" style="1" customWidth="1"/>
    <col min="11511" max="11511" width="18.85546875" style="1" customWidth="1"/>
    <col min="11512" max="11512" width="16" style="1" customWidth="1"/>
    <col min="11513" max="11514" width="0" style="1" hidden="1" customWidth="1"/>
    <col min="11515" max="11515" width="18.42578125" style="1" customWidth="1"/>
    <col min="11516" max="11517" width="0" style="1" hidden="1" customWidth="1"/>
    <col min="11518" max="11518" width="23.140625" style="1" customWidth="1"/>
    <col min="11519" max="11521" width="18.42578125" style="1" customWidth="1"/>
    <col min="11522" max="11758" width="8.85546875" style="1"/>
    <col min="11759" max="11759" width="37.28515625" style="1" bestFit="1" customWidth="1"/>
    <col min="11760" max="11760" width="14.7109375" style="1" bestFit="1" customWidth="1"/>
    <col min="11761" max="11761" width="15.5703125" style="1" customWidth="1"/>
    <col min="11762" max="11764" width="14.5703125" style="1" customWidth="1"/>
    <col min="11765" max="11765" width="15.85546875" style="1" customWidth="1"/>
    <col min="11766" max="11766" width="17" style="1" customWidth="1"/>
    <col min="11767" max="11767" width="18.85546875" style="1" customWidth="1"/>
    <col min="11768" max="11768" width="16" style="1" customWidth="1"/>
    <col min="11769" max="11770" width="0" style="1" hidden="1" customWidth="1"/>
    <col min="11771" max="11771" width="18.42578125" style="1" customWidth="1"/>
    <col min="11772" max="11773" width="0" style="1" hidden="1" customWidth="1"/>
    <col min="11774" max="11774" width="23.140625" style="1" customWidth="1"/>
    <col min="11775" max="11777" width="18.42578125" style="1" customWidth="1"/>
    <col min="11778" max="12014" width="8.85546875" style="1"/>
    <col min="12015" max="12015" width="37.28515625" style="1" bestFit="1" customWidth="1"/>
    <col min="12016" max="12016" width="14.7109375" style="1" bestFit="1" customWidth="1"/>
    <col min="12017" max="12017" width="15.5703125" style="1" customWidth="1"/>
    <col min="12018" max="12020" width="14.5703125" style="1" customWidth="1"/>
    <col min="12021" max="12021" width="15.85546875" style="1" customWidth="1"/>
    <col min="12022" max="12022" width="17" style="1" customWidth="1"/>
    <col min="12023" max="12023" width="18.85546875" style="1" customWidth="1"/>
    <col min="12024" max="12024" width="16" style="1" customWidth="1"/>
    <col min="12025" max="12026" width="0" style="1" hidden="1" customWidth="1"/>
    <col min="12027" max="12027" width="18.42578125" style="1" customWidth="1"/>
    <col min="12028" max="12029" width="0" style="1" hidden="1" customWidth="1"/>
    <col min="12030" max="12030" width="23.140625" style="1" customWidth="1"/>
    <col min="12031" max="12033" width="18.42578125" style="1" customWidth="1"/>
    <col min="12034" max="12270" width="8.85546875" style="1"/>
    <col min="12271" max="12271" width="37.28515625" style="1" bestFit="1" customWidth="1"/>
    <col min="12272" max="12272" width="14.7109375" style="1" bestFit="1" customWidth="1"/>
    <col min="12273" max="12273" width="15.5703125" style="1" customWidth="1"/>
    <col min="12274" max="12276" width="14.5703125" style="1" customWidth="1"/>
    <col min="12277" max="12277" width="15.85546875" style="1" customWidth="1"/>
    <col min="12278" max="12278" width="17" style="1" customWidth="1"/>
    <col min="12279" max="12279" width="18.85546875" style="1" customWidth="1"/>
    <col min="12280" max="12280" width="16" style="1" customWidth="1"/>
    <col min="12281" max="12282" width="0" style="1" hidden="1" customWidth="1"/>
    <col min="12283" max="12283" width="18.42578125" style="1" customWidth="1"/>
    <col min="12284" max="12285" width="0" style="1" hidden="1" customWidth="1"/>
    <col min="12286" max="12286" width="23.140625" style="1" customWidth="1"/>
    <col min="12287" max="12289" width="18.42578125" style="1" customWidth="1"/>
    <col min="12290" max="12526" width="8.85546875" style="1"/>
    <col min="12527" max="12527" width="37.28515625" style="1" bestFit="1" customWidth="1"/>
    <col min="12528" max="12528" width="14.7109375" style="1" bestFit="1" customWidth="1"/>
    <col min="12529" max="12529" width="15.5703125" style="1" customWidth="1"/>
    <col min="12530" max="12532" width="14.5703125" style="1" customWidth="1"/>
    <col min="12533" max="12533" width="15.85546875" style="1" customWidth="1"/>
    <col min="12534" max="12534" width="17" style="1" customWidth="1"/>
    <col min="12535" max="12535" width="18.85546875" style="1" customWidth="1"/>
    <col min="12536" max="12536" width="16" style="1" customWidth="1"/>
    <col min="12537" max="12538" width="0" style="1" hidden="1" customWidth="1"/>
    <col min="12539" max="12539" width="18.42578125" style="1" customWidth="1"/>
    <col min="12540" max="12541" width="0" style="1" hidden="1" customWidth="1"/>
    <col min="12542" max="12542" width="23.140625" style="1" customWidth="1"/>
    <col min="12543" max="12545" width="18.42578125" style="1" customWidth="1"/>
    <col min="12546" max="12782" width="8.85546875" style="1"/>
    <col min="12783" max="12783" width="37.28515625" style="1" bestFit="1" customWidth="1"/>
    <col min="12784" max="12784" width="14.7109375" style="1" bestFit="1" customWidth="1"/>
    <col min="12785" max="12785" width="15.5703125" style="1" customWidth="1"/>
    <col min="12786" max="12788" width="14.5703125" style="1" customWidth="1"/>
    <col min="12789" max="12789" width="15.85546875" style="1" customWidth="1"/>
    <col min="12790" max="12790" width="17" style="1" customWidth="1"/>
    <col min="12791" max="12791" width="18.85546875" style="1" customWidth="1"/>
    <col min="12792" max="12792" width="16" style="1" customWidth="1"/>
    <col min="12793" max="12794" width="0" style="1" hidden="1" customWidth="1"/>
    <col min="12795" max="12795" width="18.42578125" style="1" customWidth="1"/>
    <col min="12796" max="12797" width="0" style="1" hidden="1" customWidth="1"/>
    <col min="12798" max="12798" width="23.140625" style="1" customWidth="1"/>
    <col min="12799" max="12801" width="18.42578125" style="1" customWidth="1"/>
    <col min="12802" max="13038" width="8.85546875" style="1"/>
    <col min="13039" max="13039" width="37.28515625" style="1" bestFit="1" customWidth="1"/>
    <col min="13040" max="13040" width="14.7109375" style="1" bestFit="1" customWidth="1"/>
    <col min="13041" max="13041" width="15.5703125" style="1" customWidth="1"/>
    <col min="13042" max="13044" width="14.5703125" style="1" customWidth="1"/>
    <col min="13045" max="13045" width="15.85546875" style="1" customWidth="1"/>
    <col min="13046" max="13046" width="17" style="1" customWidth="1"/>
    <col min="13047" max="13047" width="18.85546875" style="1" customWidth="1"/>
    <col min="13048" max="13048" width="16" style="1" customWidth="1"/>
    <col min="13049" max="13050" width="0" style="1" hidden="1" customWidth="1"/>
    <col min="13051" max="13051" width="18.42578125" style="1" customWidth="1"/>
    <col min="13052" max="13053" width="0" style="1" hidden="1" customWidth="1"/>
    <col min="13054" max="13054" width="23.140625" style="1" customWidth="1"/>
    <col min="13055" max="13057" width="18.42578125" style="1" customWidth="1"/>
    <col min="13058" max="13294" width="8.85546875" style="1"/>
    <col min="13295" max="13295" width="37.28515625" style="1" bestFit="1" customWidth="1"/>
    <col min="13296" max="13296" width="14.7109375" style="1" bestFit="1" customWidth="1"/>
    <col min="13297" max="13297" width="15.5703125" style="1" customWidth="1"/>
    <col min="13298" max="13300" width="14.5703125" style="1" customWidth="1"/>
    <col min="13301" max="13301" width="15.85546875" style="1" customWidth="1"/>
    <col min="13302" max="13302" width="17" style="1" customWidth="1"/>
    <col min="13303" max="13303" width="18.85546875" style="1" customWidth="1"/>
    <col min="13304" max="13304" width="16" style="1" customWidth="1"/>
    <col min="13305" max="13306" width="0" style="1" hidden="1" customWidth="1"/>
    <col min="13307" max="13307" width="18.42578125" style="1" customWidth="1"/>
    <col min="13308" max="13309" width="0" style="1" hidden="1" customWidth="1"/>
    <col min="13310" max="13310" width="23.140625" style="1" customWidth="1"/>
    <col min="13311" max="13313" width="18.42578125" style="1" customWidth="1"/>
    <col min="13314" max="13550" width="8.85546875" style="1"/>
    <col min="13551" max="13551" width="37.28515625" style="1" bestFit="1" customWidth="1"/>
    <col min="13552" max="13552" width="14.7109375" style="1" bestFit="1" customWidth="1"/>
    <col min="13553" max="13553" width="15.5703125" style="1" customWidth="1"/>
    <col min="13554" max="13556" width="14.5703125" style="1" customWidth="1"/>
    <col min="13557" max="13557" width="15.85546875" style="1" customWidth="1"/>
    <col min="13558" max="13558" width="17" style="1" customWidth="1"/>
    <col min="13559" max="13559" width="18.85546875" style="1" customWidth="1"/>
    <col min="13560" max="13560" width="16" style="1" customWidth="1"/>
    <col min="13561" max="13562" width="0" style="1" hidden="1" customWidth="1"/>
    <col min="13563" max="13563" width="18.42578125" style="1" customWidth="1"/>
    <col min="13564" max="13565" width="0" style="1" hidden="1" customWidth="1"/>
    <col min="13566" max="13566" width="23.140625" style="1" customWidth="1"/>
    <col min="13567" max="13569" width="18.42578125" style="1" customWidth="1"/>
    <col min="13570" max="13806" width="8.85546875" style="1"/>
    <col min="13807" max="13807" width="37.28515625" style="1" bestFit="1" customWidth="1"/>
    <col min="13808" max="13808" width="14.7109375" style="1" bestFit="1" customWidth="1"/>
    <col min="13809" max="13809" width="15.5703125" style="1" customWidth="1"/>
    <col min="13810" max="13812" width="14.5703125" style="1" customWidth="1"/>
    <col min="13813" max="13813" width="15.85546875" style="1" customWidth="1"/>
    <col min="13814" max="13814" width="17" style="1" customWidth="1"/>
    <col min="13815" max="13815" width="18.85546875" style="1" customWidth="1"/>
    <col min="13816" max="13816" width="16" style="1" customWidth="1"/>
    <col min="13817" max="13818" width="0" style="1" hidden="1" customWidth="1"/>
    <col min="13819" max="13819" width="18.42578125" style="1" customWidth="1"/>
    <col min="13820" max="13821" width="0" style="1" hidden="1" customWidth="1"/>
    <col min="13822" max="13822" width="23.140625" style="1" customWidth="1"/>
    <col min="13823" max="13825" width="18.42578125" style="1" customWidth="1"/>
    <col min="13826" max="14062" width="8.85546875" style="1"/>
    <col min="14063" max="14063" width="37.28515625" style="1" bestFit="1" customWidth="1"/>
    <col min="14064" max="14064" width="14.7109375" style="1" bestFit="1" customWidth="1"/>
    <col min="14065" max="14065" width="15.5703125" style="1" customWidth="1"/>
    <col min="14066" max="14068" width="14.5703125" style="1" customWidth="1"/>
    <col min="14069" max="14069" width="15.85546875" style="1" customWidth="1"/>
    <col min="14070" max="14070" width="17" style="1" customWidth="1"/>
    <col min="14071" max="14071" width="18.85546875" style="1" customWidth="1"/>
    <col min="14072" max="14072" width="16" style="1" customWidth="1"/>
    <col min="14073" max="14074" width="0" style="1" hidden="1" customWidth="1"/>
    <col min="14075" max="14075" width="18.42578125" style="1" customWidth="1"/>
    <col min="14076" max="14077" width="0" style="1" hidden="1" customWidth="1"/>
    <col min="14078" max="14078" width="23.140625" style="1" customWidth="1"/>
    <col min="14079" max="14081" width="18.42578125" style="1" customWidth="1"/>
    <col min="14082" max="14318" width="8.85546875" style="1"/>
    <col min="14319" max="14319" width="37.28515625" style="1" bestFit="1" customWidth="1"/>
    <col min="14320" max="14320" width="14.7109375" style="1" bestFit="1" customWidth="1"/>
    <col min="14321" max="14321" width="15.5703125" style="1" customWidth="1"/>
    <col min="14322" max="14324" width="14.5703125" style="1" customWidth="1"/>
    <col min="14325" max="14325" width="15.85546875" style="1" customWidth="1"/>
    <col min="14326" max="14326" width="17" style="1" customWidth="1"/>
    <col min="14327" max="14327" width="18.85546875" style="1" customWidth="1"/>
    <col min="14328" max="14328" width="16" style="1" customWidth="1"/>
    <col min="14329" max="14330" width="0" style="1" hidden="1" customWidth="1"/>
    <col min="14331" max="14331" width="18.42578125" style="1" customWidth="1"/>
    <col min="14332" max="14333" width="0" style="1" hidden="1" customWidth="1"/>
    <col min="14334" max="14334" width="23.140625" style="1" customWidth="1"/>
    <col min="14335" max="14337" width="18.42578125" style="1" customWidth="1"/>
    <col min="14338" max="14574" width="8.85546875" style="1"/>
    <col min="14575" max="14575" width="37.28515625" style="1" bestFit="1" customWidth="1"/>
    <col min="14576" max="14576" width="14.7109375" style="1" bestFit="1" customWidth="1"/>
    <col min="14577" max="14577" width="15.5703125" style="1" customWidth="1"/>
    <col min="14578" max="14580" width="14.5703125" style="1" customWidth="1"/>
    <col min="14581" max="14581" width="15.85546875" style="1" customWidth="1"/>
    <col min="14582" max="14582" width="17" style="1" customWidth="1"/>
    <col min="14583" max="14583" width="18.85546875" style="1" customWidth="1"/>
    <col min="14584" max="14584" width="16" style="1" customWidth="1"/>
    <col min="14585" max="14586" width="0" style="1" hidden="1" customWidth="1"/>
    <col min="14587" max="14587" width="18.42578125" style="1" customWidth="1"/>
    <col min="14588" max="14589" width="0" style="1" hidden="1" customWidth="1"/>
    <col min="14590" max="14590" width="23.140625" style="1" customWidth="1"/>
    <col min="14591" max="14593" width="18.42578125" style="1" customWidth="1"/>
    <col min="14594" max="14830" width="8.85546875" style="1"/>
    <col min="14831" max="14831" width="37.28515625" style="1" bestFit="1" customWidth="1"/>
    <col min="14832" max="14832" width="14.7109375" style="1" bestFit="1" customWidth="1"/>
    <col min="14833" max="14833" width="15.5703125" style="1" customWidth="1"/>
    <col min="14834" max="14836" width="14.5703125" style="1" customWidth="1"/>
    <col min="14837" max="14837" width="15.85546875" style="1" customWidth="1"/>
    <col min="14838" max="14838" width="17" style="1" customWidth="1"/>
    <col min="14839" max="14839" width="18.85546875" style="1" customWidth="1"/>
    <col min="14840" max="14840" width="16" style="1" customWidth="1"/>
    <col min="14841" max="14842" width="0" style="1" hidden="1" customWidth="1"/>
    <col min="14843" max="14843" width="18.42578125" style="1" customWidth="1"/>
    <col min="14844" max="14845" width="0" style="1" hidden="1" customWidth="1"/>
    <col min="14846" max="14846" width="23.140625" style="1" customWidth="1"/>
    <col min="14847" max="14849" width="18.42578125" style="1" customWidth="1"/>
    <col min="14850" max="15086" width="8.85546875" style="1"/>
    <col min="15087" max="15087" width="37.28515625" style="1" bestFit="1" customWidth="1"/>
    <col min="15088" max="15088" width="14.7109375" style="1" bestFit="1" customWidth="1"/>
    <col min="15089" max="15089" width="15.5703125" style="1" customWidth="1"/>
    <col min="15090" max="15092" width="14.5703125" style="1" customWidth="1"/>
    <col min="15093" max="15093" width="15.85546875" style="1" customWidth="1"/>
    <col min="15094" max="15094" width="17" style="1" customWidth="1"/>
    <col min="15095" max="15095" width="18.85546875" style="1" customWidth="1"/>
    <col min="15096" max="15096" width="16" style="1" customWidth="1"/>
    <col min="15097" max="15098" width="0" style="1" hidden="1" customWidth="1"/>
    <col min="15099" max="15099" width="18.42578125" style="1" customWidth="1"/>
    <col min="15100" max="15101" width="0" style="1" hidden="1" customWidth="1"/>
    <col min="15102" max="15102" width="23.140625" style="1" customWidth="1"/>
    <col min="15103" max="15105" width="18.42578125" style="1" customWidth="1"/>
    <col min="15106" max="15342" width="8.85546875" style="1"/>
    <col min="15343" max="15343" width="37.28515625" style="1" bestFit="1" customWidth="1"/>
    <col min="15344" max="15344" width="14.7109375" style="1" bestFit="1" customWidth="1"/>
    <col min="15345" max="15345" width="15.5703125" style="1" customWidth="1"/>
    <col min="15346" max="15348" width="14.5703125" style="1" customWidth="1"/>
    <col min="15349" max="15349" width="15.85546875" style="1" customWidth="1"/>
    <col min="15350" max="15350" width="17" style="1" customWidth="1"/>
    <col min="15351" max="15351" width="18.85546875" style="1" customWidth="1"/>
    <col min="15352" max="15352" width="16" style="1" customWidth="1"/>
    <col min="15353" max="15354" width="0" style="1" hidden="1" customWidth="1"/>
    <col min="15355" max="15355" width="18.42578125" style="1" customWidth="1"/>
    <col min="15356" max="15357" width="0" style="1" hidden="1" customWidth="1"/>
    <col min="15358" max="15358" width="23.140625" style="1" customWidth="1"/>
    <col min="15359" max="15361" width="18.42578125" style="1" customWidth="1"/>
    <col min="15362" max="15598" width="8.85546875" style="1"/>
    <col min="15599" max="15599" width="37.28515625" style="1" bestFit="1" customWidth="1"/>
    <col min="15600" max="15600" width="14.7109375" style="1" bestFit="1" customWidth="1"/>
    <col min="15601" max="15601" width="15.5703125" style="1" customWidth="1"/>
    <col min="15602" max="15604" width="14.5703125" style="1" customWidth="1"/>
    <col min="15605" max="15605" width="15.85546875" style="1" customWidth="1"/>
    <col min="15606" max="15606" width="17" style="1" customWidth="1"/>
    <col min="15607" max="15607" width="18.85546875" style="1" customWidth="1"/>
    <col min="15608" max="15608" width="16" style="1" customWidth="1"/>
    <col min="15609" max="15610" width="0" style="1" hidden="1" customWidth="1"/>
    <col min="15611" max="15611" width="18.42578125" style="1" customWidth="1"/>
    <col min="15612" max="15613" width="0" style="1" hidden="1" customWidth="1"/>
    <col min="15614" max="15614" width="23.140625" style="1" customWidth="1"/>
    <col min="15615" max="15617" width="18.42578125" style="1" customWidth="1"/>
    <col min="15618" max="15854" width="8.85546875" style="1"/>
    <col min="15855" max="15855" width="37.28515625" style="1" bestFit="1" customWidth="1"/>
    <col min="15856" max="15856" width="14.7109375" style="1" bestFit="1" customWidth="1"/>
    <col min="15857" max="15857" width="15.5703125" style="1" customWidth="1"/>
    <col min="15858" max="15860" width="14.5703125" style="1" customWidth="1"/>
    <col min="15861" max="15861" width="15.85546875" style="1" customWidth="1"/>
    <col min="15862" max="15862" width="17" style="1" customWidth="1"/>
    <col min="15863" max="15863" width="18.85546875" style="1" customWidth="1"/>
    <col min="15864" max="15864" width="16" style="1" customWidth="1"/>
    <col min="15865" max="15866" width="0" style="1" hidden="1" customWidth="1"/>
    <col min="15867" max="15867" width="18.42578125" style="1" customWidth="1"/>
    <col min="15868" max="15869" width="0" style="1" hidden="1" customWidth="1"/>
    <col min="15870" max="15870" width="23.140625" style="1" customWidth="1"/>
    <col min="15871" max="15873" width="18.42578125" style="1" customWidth="1"/>
    <col min="15874" max="16110" width="8.85546875" style="1"/>
    <col min="16111" max="16111" width="37.28515625" style="1" bestFit="1" customWidth="1"/>
    <col min="16112" max="16112" width="14.7109375" style="1" bestFit="1" customWidth="1"/>
    <col min="16113" max="16113" width="15.5703125" style="1" customWidth="1"/>
    <col min="16114" max="16116" width="14.5703125" style="1" customWidth="1"/>
    <col min="16117" max="16117" width="15.85546875" style="1" customWidth="1"/>
    <col min="16118" max="16118" width="17" style="1" customWidth="1"/>
    <col min="16119" max="16119" width="18.85546875" style="1" customWidth="1"/>
    <col min="16120" max="16120" width="16" style="1" customWidth="1"/>
    <col min="16121" max="16122" width="0" style="1" hidden="1" customWidth="1"/>
    <col min="16123" max="16123" width="18.42578125" style="1" customWidth="1"/>
    <col min="16124" max="16125" width="0" style="1" hidden="1" customWidth="1"/>
    <col min="16126" max="16126" width="23.140625" style="1" customWidth="1"/>
    <col min="16127" max="16129" width="18.42578125" style="1" customWidth="1"/>
    <col min="16130" max="16366" width="8.85546875" style="1"/>
    <col min="16367" max="16384" width="9.140625" style="1" customWidth="1"/>
  </cols>
  <sheetData>
    <row r="1" spans="1:24" ht="17.25" customHeight="1" x14ac:dyDescent="0.25">
      <c r="A1" s="94" t="s">
        <v>37</v>
      </c>
      <c r="B1" s="94"/>
      <c r="C1" s="94"/>
      <c r="D1" s="40"/>
      <c r="E1" s="2"/>
      <c r="F1" s="2"/>
      <c r="G1" s="2"/>
      <c r="H1" s="40"/>
      <c r="W1" s="1"/>
      <c r="X1" s="1"/>
    </row>
    <row r="2" spans="1:24" ht="59.45" customHeight="1" x14ac:dyDescent="0.25">
      <c r="A2" s="94"/>
      <c r="B2" s="94"/>
      <c r="C2" s="94"/>
      <c r="D2" s="2"/>
      <c r="E2" s="2"/>
      <c r="F2" s="2"/>
      <c r="G2" s="2"/>
      <c r="H2" s="2"/>
      <c r="W2" s="1"/>
      <c r="X2" s="1"/>
    </row>
    <row r="3" spans="1:24" ht="13.5" customHeight="1" thickBot="1" x14ac:dyDescent="0.3">
      <c r="D3" s="41"/>
      <c r="E3" s="41"/>
      <c r="F3" s="2"/>
      <c r="G3" s="2"/>
      <c r="H3" s="41"/>
    </row>
    <row r="4" spans="1:24" ht="13.5" customHeight="1" thickBot="1" x14ac:dyDescent="0.3">
      <c r="A4" s="81" t="s">
        <v>1</v>
      </c>
      <c r="B4" s="82"/>
      <c r="C4" s="83"/>
      <c r="D4" s="2"/>
      <c r="E4" s="2"/>
      <c r="F4" s="2"/>
      <c r="G4" s="2"/>
      <c r="H4" s="2"/>
    </row>
    <row r="5" spans="1:24" s="49" customFormat="1" ht="13.5" customHeight="1" x14ac:dyDescent="0.25">
      <c r="A5" s="46" t="s">
        <v>2</v>
      </c>
      <c r="B5" s="84" t="s">
        <v>3</v>
      </c>
      <c r="C5" s="84"/>
      <c r="D5" s="2"/>
      <c r="E5" s="48"/>
      <c r="F5" s="48"/>
      <c r="G5" s="2"/>
      <c r="H5" s="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s="49" customFormat="1" ht="13.5" customHeight="1" x14ac:dyDescent="0.25">
      <c r="A6" s="53" t="s">
        <v>6</v>
      </c>
      <c r="B6" s="78">
        <v>400000</v>
      </c>
      <c r="C6" s="79"/>
      <c r="D6" s="2"/>
      <c r="E6" s="48"/>
      <c r="F6" s="48"/>
      <c r="G6" s="2"/>
      <c r="H6" s="2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s="49" customFormat="1" ht="13.5" customHeight="1" x14ac:dyDescent="0.25">
      <c r="A7" s="50" t="s">
        <v>4</v>
      </c>
      <c r="B7" s="78">
        <v>0</v>
      </c>
      <c r="C7" s="79"/>
      <c r="D7" s="2"/>
      <c r="E7" s="48"/>
      <c r="F7" s="48"/>
      <c r="G7" s="2"/>
      <c r="H7" s="2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s="49" customFormat="1" ht="13.5" customHeight="1" x14ac:dyDescent="0.25">
      <c r="A8" s="50" t="s">
        <v>5</v>
      </c>
      <c r="B8" s="78">
        <f>B6*80%</f>
        <v>320000</v>
      </c>
      <c r="C8" s="79"/>
      <c r="D8" s="2"/>
      <c r="E8" s="48"/>
      <c r="F8" s="48"/>
      <c r="G8" s="2"/>
      <c r="H8" s="2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s="49" customFormat="1" ht="13.5" customHeight="1" x14ac:dyDescent="0.25">
      <c r="A9" s="55" t="s">
        <v>8</v>
      </c>
      <c r="B9" s="76">
        <v>10</v>
      </c>
      <c r="C9" s="77"/>
      <c r="D9" s="2"/>
      <c r="E9" s="48"/>
      <c r="F9" s="48"/>
      <c r="G9" s="2"/>
      <c r="H9" s="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s="49" customFormat="1" ht="13.5" customHeight="1" x14ac:dyDescent="0.25">
      <c r="A10" s="55" t="s">
        <v>9</v>
      </c>
      <c r="B10" s="76">
        <v>2</v>
      </c>
      <c r="C10" s="77"/>
      <c r="D10" s="2"/>
      <c r="E10" s="56"/>
      <c r="F10" s="48"/>
      <c r="G10" s="2"/>
      <c r="H10" s="2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s="49" customFormat="1" ht="13.5" customHeight="1" thickBot="1" x14ac:dyDescent="0.3">
      <c r="A11" s="55" t="s">
        <v>35</v>
      </c>
      <c r="B11" s="87">
        <v>8.5000000000000006E-2</v>
      </c>
      <c r="C11" s="88"/>
      <c r="D11" s="2"/>
      <c r="E11" s="48"/>
      <c r="F11" s="48"/>
      <c r="G11" s="2"/>
      <c r="H11" s="2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s="49" customFormat="1" ht="24" customHeight="1" thickBot="1" x14ac:dyDescent="0.3">
      <c r="A12" s="55" t="s">
        <v>18</v>
      </c>
      <c r="B12" s="87">
        <v>2.5000000000000001E-2</v>
      </c>
      <c r="C12" s="88"/>
      <c r="D12" s="63" t="e">
        <f>(1+$B$12)*(1+#REF!)-1</f>
        <v>#REF!</v>
      </c>
      <c r="E12" s="8" t="s">
        <v>40</v>
      </c>
      <c r="F12" s="9" t="s">
        <v>39</v>
      </c>
      <c r="G12" s="10" t="s">
        <v>36</v>
      </c>
      <c r="H12" s="63" t="e">
        <f>(1+$B$12)*(1+#REF!)-1</f>
        <v>#REF!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s="49" customFormat="1" ht="13.5" customHeight="1" thickBot="1" x14ac:dyDescent="0.3">
      <c r="A13" s="53"/>
      <c r="B13" s="92"/>
      <c r="C13" s="93"/>
      <c r="E13" s="73">
        <f>SUM(E16:E32)</f>
        <v>0</v>
      </c>
      <c r="F13" s="72">
        <f>SUM(F16:F32)</f>
        <v>0</v>
      </c>
      <c r="G13" s="10">
        <f>SUM(G16:G32)</f>
        <v>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s="3" customFormat="1" ht="57.75" customHeight="1" thickBot="1" x14ac:dyDescent="0.3">
      <c r="A14" s="43"/>
      <c r="B14" s="4" t="s">
        <v>34</v>
      </c>
      <c r="C14" s="6" t="s">
        <v>22</v>
      </c>
      <c r="D14" s="7" t="s">
        <v>23</v>
      </c>
      <c r="E14" s="8" t="s">
        <v>24</v>
      </c>
      <c r="F14" s="9" t="s">
        <v>25</v>
      </c>
      <c r="G14" s="10" t="s">
        <v>26</v>
      </c>
      <c r="H14" s="7" t="s">
        <v>23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x14ac:dyDescent="0.25">
      <c r="A15" s="45"/>
      <c r="B15" s="14">
        <v>0</v>
      </c>
      <c r="C15" s="16"/>
      <c r="D15" s="68"/>
      <c r="E15" s="18"/>
      <c r="F15" s="19"/>
      <c r="G15" s="20"/>
      <c r="H15" s="68"/>
    </row>
    <row r="16" spans="1:24" x14ac:dyDescent="0.25">
      <c r="A16" s="45"/>
      <c r="B16" s="14">
        <v>1</v>
      </c>
      <c r="C16" s="16"/>
      <c r="D16" s="68"/>
      <c r="E16" s="18"/>
      <c r="F16" s="28"/>
      <c r="G16" s="69"/>
      <c r="H16" s="68"/>
    </row>
    <row r="17" spans="1:24" x14ac:dyDescent="0.25">
      <c r="A17" s="45"/>
      <c r="B17" s="14">
        <v>2</v>
      </c>
      <c r="C17" s="16"/>
      <c r="D17" s="68"/>
      <c r="E17" s="18"/>
      <c r="F17" s="28"/>
      <c r="G17" s="69"/>
      <c r="H17" s="68"/>
    </row>
    <row r="18" spans="1:24" x14ac:dyDescent="0.25">
      <c r="A18" s="45"/>
      <c r="B18" s="14">
        <v>3</v>
      </c>
      <c r="C18" s="16"/>
      <c r="D18" s="68"/>
      <c r="E18" s="18"/>
      <c r="F18" s="28"/>
      <c r="G18" s="69"/>
      <c r="H18" s="68"/>
    </row>
    <row r="19" spans="1:24" x14ac:dyDescent="0.25">
      <c r="A19" s="45"/>
      <c r="B19" s="14">
        <v>4</v>
      </c>
      <c r="C19" s="16"/>
      <c r="D19" s="68"/>
      <c r="E19" s="18"/>
      <c r="F19" s="28"/>
      <c r="G19" s="69"/>
      <c r="H19" s="68"/>
    </row>
    <row r="20" spans="1:24" x14ac:dyDescent="0.25">
      <c r="A20" s="45"/>
      <c r="B20" s="14">
        <v>5</v>
      </c>
      <c r="C20" s="16"/>
      <c r="D20" s="68"/>
      <c r="E20" s="18"/>
      <c r="F20" s="28"/>
      <c r="G20" s="69"/>
      <c r="H20" s="68"/>
    </row>
    <row r="21" spans="1:24" x14ac:dyDescent="0.25">
      <c r="A21" s="45"/>
      <c r="B21" s="14">
        <v>6</v>
      </c>
      <c r="C21" s="16"/>
      <c r="D21" s="68"/>
      <c r="E21" s="18"/>
      <c r="F21" s="28"/>
      <c r="G21" s="69"/>
      <c r="H21" s="68"/>
    </row>
    <row r="22" spans="1:24" x14ac:dyDescent="0.25">
      <c r="A22" s="45"/>
      <c r="B22" s="14">
        <v>7</v>
      </c>
      <c r="C22" s="16"/>
      <c r="D22" s="68"/>
      <c r="E22" s="18"/>
      <c r="F22" s="28"/>
      <c r="G22" s="69"/>
      <c r="H22" s="68"/>
    </row>
    <row r="23" spans="1:24" x14ac:dyDescent="0.25">
      <c r="A23" s="45"/>
      <c r="B23" s="14">
        <v>8</v>
      </c>
      <c r="C23" s="16"/>
      <c r="D23" s="68"/>
      <c r="E23" s="18"/>
      <c r="F23" s="28"/>
      <c r="G23" s="69"/>
      <c r="H23" s="68"/>
    </row>
    <row r="24" spans="1:24" x14ac:dyDescent="0.25">
      <c r="A24" s="45"/>
      <c r="B24" s="14">
        <v>9</v>
      </c>
      <c r="C24" s="16"/>
      <c r="D24" s="68"/>
      <c r="E24" s="18"/>
      <c r="F24" s="28"/>
      <c r="G24" s="69"/>
      <c r="H24" s="68"/>
    </row>
    <row r="25" spans="1:24" x14ac:dyDescent="0.25">
      <c r="A25" s="45"/>
      <c r="B25" s="14">
        <v>10</v>
      </c>
      <c r="C25" s="16"/>
      <c r="D25" s="68"/>
      <c r="E25" s="18"/>
      <c r="F25" s="28"/>
      <c r="G25" s="69"/>
      <c r="H25" s="68"/>
    </row>
    <row r="26" spans="1:24" x14ac:dyDescent="0.25">
      <c r="A26" s="2"/>
      <c r="B26" s="14"/>
      <c r="C26" s="16"/>
      <c r="D26" s="68"/>
      <c r="E26" s="18"/>
      <c r="F26" s="28"/>
      <c r="G26" s="20"/>
      <c r="H26" s="68"/>
    </row>
    <row r="27" spans="1:24" x14ac:dyDescent="0.25">
      <c r="A27" s="2"/>
      <c r="B27" s="14"/>
      <c r="C27" s="16"/>
      <c r="D27" s="17"/>
      <c r="E27" s="18"/>
      <c r="F27" s="28"/>
      <c r="G27" s="20"/>
      <c r="H27" s="17"/>
    </row>
    <row r="28" spans="1:24" x14ac:dyDescent="0.25">
      <c r="A28" s="2"/>
      <c r="B28" s="14"/>
      <c r="C28" s="16"/>
      <c r="D28" s="17"/>
      <c r="E28" s="18"/>
      <c r="F28" s="28"/>
      <c r="G28" s="20"/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2"/>
      <c r="B29" s="14"/>
      <c r="C29" s="16"/>
      <c r="D29" s="17"/>
      <c r="E29" s="18"/>
      <c r="F29" s="28"/>
      <c r="G29" s="20"/>
      <c r="H29" s="1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2"/>
      <c r="B30" s="14"/>
      <c r="C30" s="16"/>
      <c r="D30" s="17"/>
      <c r="E30" s="18"/>
      <c r="F30" s="28"/>
      <c r="G30" s="20"/>
      <c r="H30" s="1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2"/>
      <c r="B31" s="14"/>
      <c r="C31" s="16"/>
      <c r="D31" s="17"/>
      <c r="E31" s="18"/>
      <c r="F31" s="28"/>
      <c r="G31" s="20"/>
      <c r="H31" s="1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2"/>
      <c r="B32" s="14"/>
      <c r="C32" s="16"/>
      <c r="D32" s="17"/>
      <c r="E32" s="18"/>
      <c r="F32" s="28"/>
      <c r="G32" s="20"/>
      <c r="H32" s="1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2"/>
      <c r="B33" s="14"/>
      <c r="C33" s="16"/>
      <c r="D33" s="17"/>
      <c r="E33" s="18"/>
      <c r="F33" s="28"/>
      <c r="G33" s="20"/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2"/>
      <c r="B34" s="14"/>
      <c r="C34" s="16"/>
      <c r="D34" s="17"/>
      <c r="E34" s="18"/>
      <c r="F34" s="28"/>
      <c r="G34" s="20"/>
      <c r="H34" s="1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2"/>
      <c r="B35" s="14"/>
      <c r="C35" s="16"/>
      <c r="D35" s="17"/>
      <c r="E35" s="18"/>
      <c r="F35" s="28"/>
      <c r="G35" s="20"/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2"/>
      <c r="B36" s="14"/>
      <c r="C36" s="16"/>
      <c r="D36" s="17"/>
      <c r="E36" s="18"/>
      <c r="F36" s="28"/>
      <c r="G36" s="20"/>
      <c r="H36" s="1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2"/>
      <c r="B37" s="14"/>
      <c r="C37" s="16"/>
      <c r="D37" s="17"/>
      <c r="E37" s="18"/>
      <c r="F37" s="28"/>
      <c r="G37" s="20"/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2"/>
      <c r="B38" s="14"/>
      <c r="C38" s="16"/>
      <c r="D38" s="17"/>
      <c r="E38" s="18"/>
      <c r="F38" s="28"/>
      <c r="G38" s="20"/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thickBot="1" x14ac:dyDescent="0.3">
      <c r="A39" s="2"/>
      <c r="B39" s="14"/>
      <c r="C39" s="16"/>
      <c r="D39" s="31"/>
      <c r="E39" s="32"/>
      <c r="F39" s="33"/>
      <c r="G39" s="34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2" spans="1:24" x14ac:dyDescent="0.25">
      <c r="A42" s="3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</sheetData>
  <mergeCells count="11">
    <mergeCell ref="B9:C9"/>
    <mergeCell ref="B10:C10"/>
    <mergeCell ref="B11:C11"/>
    <mergeCell ref="B12:C12"/>
    <mergeCell ref="B13:C13"/>
    <mergeCell ref="B8:C8"/>
    <mergeCell ref="A1:C2"/>
    <mergeCell ref="A4:C4"/>
    <mergeCell ref="B5:C5"/>
    <mergeCell ref="B6:C6"/>
    <mergeCell ref="B7:C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topLeftCell="A9" zoomScale="115" zoomScaleNormal="115" workbookViewId="0">
      <selection activeCell="G14" sqref="G14"/>
    </sheetView>
  </sheetViews>
  <sheetFormatPr defaultRowHeight="15" x14ac:dyDescent="0.25"/>
  <cols>
    <col min="1" max="1" width="42.85546875" style="1" customWidth="1"/>
    <col min="2" max="2" width="14.7109375" style="1" bestFit="1" customWidth="1"/>
    <col min="3" max="3" width="15.5703125" style="1" customWidth="1"/>
    <col min="4" max="5" width="14.5703125" style="1" customWidth="1"/>
    <col min="6" max="6" width="18.140625" style="1" customWidth="1"/>
    <col min="7" max="7" width="15.85546875" style="1" customWidth="1"/>
    <col min="8" max="22" width="8.85546875" style="2"/>
    <col min="23" max="236" width="8.85546875" style="1"/>
    <col min="237" max="237" width="37.28515625" style="1" bestFit="1" customWidth="1"/>
    <col min="238" max="238" width="14.7109375" style="1" bestFit="1" customWidth="1"/>
    <col min="239" max="239" width="15.5703125" style="1" customWidth="1"/>
    <col min="240" max="242" width="14.5703125" style="1" customWidth="1"/>
    <col min="243" max="243" width="15.85546875" style="1" customWidth="1"/>
    <col min="244" max="244" width="17" style="1" customWidth="1"/>
    <col min="245" max="245" width="18.85546875" style="1" customWidth="1"/>
    <col min="246" max="246" width="16" style="1" customWidth="1"/>
    <col min="247" max="248" width="0" style="1" hidden="1" customWidth="1"/>
    <col min="249" max="249" width="18.42578125" style="1" customWidth="1"/>
    <col min="250" max="251" width="0" style="1" hidden="1" customWidth="1"/>
    <col min="252" max="252" width="23.140625" style="1" customWidth="1"/>
    <col min="253" max="255" width="18.42578125" style="1" customWidth="1"/>
    <col min="256" max="492" width="8.85546875" style="1"/>
    <col min="493" max="493" width="37.28515625" style="1" bestFit="1" customWidth="1"/>
    <col min="494" max="494" width="14.7109375" style="1" bestFit="1" customWidth="1"/>
    <col min="495" max="495" width="15.5703125" style="1" customWidth="1"/>
    <col min="496" max="498" width="14.5703125" style="1" customWidth="1"/>
    <col min="499" max="499" width="15.85546875" style="1" customWidth="1"/>
    <col min="500" max="500" width="17" style="1" customWidth="1"/>
    <col min="501" max="501" width="18.85546875" style="1" customWidth="1"/>
    <col min="502" max="502" width="16" style="1" customWidth="1"/>
    <col min="503" max="504" width="0" style="1" hidden="1" customWidth="1"/>
    <col min="505" max="505" width="18.42578125" style="1" customWidth="1"/>
    <col min="506" max="507" width="0" style="1" hidden="1" customWidth="1"/>
    <col min="508" max="508" width="23.140625" style="1" customWidth="1"/>
    <col min="509" max="511" width="18.42578125" style="1" customWidth="1"/>
    <col min="512" max="748" width="8.85546875" style="1"/>
    <col min="749" max="749" width="37.28515625" style="1" bestFit="1" customWidth="1"/>
    <col min="750" max="750" width="14.7109375" style="1" bestFit="1" customWidth="1"/>
    <col min="751" max="751" width="15.5703125" style="1" customWidth="1"/>
    <col min="752" max="754" width="14.5703125" style="1" customWidth="1"/>
    <col min="755" max="755" width="15.85546875" style="1" customWidth="1"/>
    <col min="756" max="756" width="17" style="1" customWidth="1"/>
    <col min="757" max="757" width="18.85546875" style="1" customWidth="1"/>
    <col min="758" max="758" width="16" style="1" customWidth="1"/>
    <col min="759" max="760" width="0" style="1" hidden="1" customWidth="1"/>
    <col min="761" max="761" width="18.42578125" style="1" customWidth="1"/>
    <col min="762" max="763" width="0" style="1" hidden="1" customWidth="1"/>
    <col min="764" max="764" width="23.140625" style="1" customWidth="1"/>
    <col min="765" max="767" width="18.42578125" style="1" customWidth="1"/>
    <col min="768" max="1004" width="8.85546875" style="1"/>
    <col min="1005" max="1005" width="37.28515625" style="1" bestFit="1" customWidth="1"/>
    <col min="1006" max="1006" width="14.7109375" style="1" bestFit="1" customWidth="1"/>
    <col min="1007" max="1007" width="15.5703125" style="1" customWidth="1"/>
    <col min="1008" max="1010" width="14.5703125" style="1" customWidth="1"/>
    <col min="1011" max="1011" width="15.85546875" style="1" customWidth="1"/>
    <col min="1012" max="1012" width="17" style="1" customWidth="1"/>
    <col min="1013" max="1013" width="18.85546875" style="1" customWidth="1"/>
    <col min="1014" max="1014" width="16" style="1" customWidth="1"/>
    <col min="1015" max="1016" width="0" style="1" hidden="1" customWidth="1"/>
    <col min="1017" max="1017" width="18.42578125" style="1" customWidth="1"/>
    <col min="1018" max="1019" width="0" style="1" hidden="1" customWidth="1"/>
    <col min="1020" max="1020" width="23.140625" style="1" customWidth="1"/>
    <col min="1021" max="1023" width="18.42578125" style="1" customWidth="1"/>
    <col min="1024" max="1260" width="8.85546875" style="1"/>
    <col min="1261" max="1261" width="37.28515625" style="1" bestFit="1" customWidth="1"/>
    <col min="1262" max="1262" width="14.7109375" style="1" bestFit="1" customWidth="1"/>
    <col min="1263" max="1263" width="15.5703125" style="1" customWidth="1"/>
    <col min="1264" max="1266" width="14.5703125" style="1" customWidth="1"/>
    <col min="1267" max="1267" width="15.85546875" style="1" customWidth="1"/>
    <col min="1268" max="1268" width="17" style="1" customWidth="1"/>
    <col min="1269" max="1269" width="18.85546875" style="1" customWidth="1"/>
    <col min="1270" max="1270" width="16" style="1" customWidth="1"/>
    <col min="1271" max="1272" width="0" style="1" hidden="1" customWidth="1"/>
    <col min="1273" max="1273" width="18.42578125" style="1" customWidth="1"/>
    <col min="1274" max="1275" width="0" style="1" hidden="1" customWidth="1"/>
    <col min="1276" max="1276" width="23.140625" style="1" customWidth="1"/>
    <col min="1277" max="1279" width="18.42578125" style="1" customWidth="1"/>
    <col min="1280" max="1516" width="8.85546875" style="1"/>
    <col min="1517" max="1517" width="37.28515625" style="1" bestFit="1" customWidth="1"/>
    <col min="1518" max="1518" width="14.7109375" style="1" bestFit="1" customWidth="1"/>
    <col min="1519" max="1519" width="15.5703125" style="1" customWidth="1"/>
    <col min="1520" max="1522" width="14.5703125" style="1" customWidth="1"/>
    <col min="1523" max="1523" width="15.85546875" style="1" customWidth="1"/>
    <col min="1524" max="1524" width="17" style="1" customWidth="1"/>
    <col min="1525" max="1525" width="18.85546875" style="1" customWidth="1"/>
    <col min="1526" max="1526" width="16" style="1" customWidth="1"/>
    <col min="1527" max="1528" width="0" style="1" hidden="1" customWidth="1"/>
    <col min="1529" max="1529" width="18.42578125" style="1" customWidth="1"/>
    <col min="1530" max="1531" width="0" style="1" hidden="1" customWidth="1"/>
    <col min="1532" max="1532" width="23.140625" style="1" customWidth="1"/>
    <col min="1533" max="1535" width="18.42578125" style="1" customWidth="1"/>
    <col min="1536" max="1772" width="8.85546875" style="1"/>
    <col min="1773" max="1773" width="37.28515625" style="1" bestFit="1" customWidth="1"/>
    <col min="1774" max="1774" width="14.7109375" style="1" bestFit="1" customWidth="1"/>
    <col min="1775" max="1775" width="15.5703125" style="1" customWidth="1"/>
    <col min="1776" max="1778" width="14.5703125" style="1" customWidth="1"/>
    <col min="1779" max="1779" width="15.85546875" style="1" customWidth="1"/>
    <col min="1780" max="1780" width="17" style="1" customWidth="1"/>
    <col min="1781" max="1781" width="18.85546875" style="1" customWidth="1"/>
    <col min="1782" max="1782" width="16" style="1" customWidth="1"/>
    <col min="1783" max="1784" width="0" style="1" hidden="1" customWidth="1"/>
    <col min="1785" max="1785" width="18.42578125" style="1" customWidth="1"/>
    <col min="1786" max="1787" width="0" style="1" hidden="1" customWidth="1"/>
    <col min="1788" max="1788" width="23.140625" style="1" customWidth="1"/>
    <col min="1789" max="1791" width="18.42578125" style="1" customWidth="1"/>
    <col min="1792" max="2028" width="8.85546875" style="1"/>
    <col min="2029" max="2029" width="37.28515625" style="1" bestFit="1" customWidth="1"/>
    <col min="2030" max="2030" width="14.7109375" style="1" bestFit="1" customWidth="1"/>
    <col min="2031" max="2031" width="15.5703125" style="1" customWidth="1"/>
    <col min="2032" max="2034" width="14.5703125" style="1" customWidth="1"/>
    <col min="2035" max="2035" width="15.85546875" style="1" customWidth="1"/>
    <col min="2036" max="2036" width="17" style="1" customWidth="1"/>
    <col min="2037" max="2037" width="18.85546875" style="1" customWidth="1"/>
    <col min="2038" max="2038" width="16" style="1" customWidth="1"/>
    <col min="2039" max="2040" width="0" style="1" hidden="1" customWidth="1"/>
    <col min="2041" max="2041" width="18.42578125" style="1" customWidth="1"/>
    <col min="2042" max="2043" width="0" style="1" hidden="1" customWidth="1"/>
    <col min="2044" max="2044" width="23.140625" style="1" customWidth="1"/>
    <col min="2045" max="2047" width="18.42578125" style="1" customWidth="1"/>
    <col min="2048" max="2284" width="8.85546875" style="1"/>
    <col min="2285" max="2285" width="37.28515625" style="1" bestFit="1" customWidth="1"/>
    <col min="2286" max="2286" width="14.7109375" style="1" bestFit="1" customWidth="1"/>
    <col min="2287" max="2287" width="15.5703125" style="1" customWidth="1"/>
    <col min="2288" max="2290" width="14.5703125" style="1" customWidth="1"/>
    <col min="2291" max="2291" width="15.85546875" style="1" customWidth="1"/>
    <col min="2292" max="2292" width="17" style="1" customWidth="1"/>
    <col min="2293" max="2293" width="18.85546875" style="1" customWidth="1"/>
    <col min="2294" max="2294" width="16" style="1" customWidth="1"/>
    <col min="2295" max="2296" width="0" style="1" hidden="1" customWidth="1"/>
    <col min="2297" max="2297" width="18.42578125" style="1" customWidth="1"/>
    <col min="2298" max="2299" width="0" style="1" hidden="1" customWidth="1"/>
    <col min="2300" max="2300" width="23.140625" style="1" customWidth="1"/>
    <col min="2301" max="2303" width="18.42578125" style="1" customWidth="1"/>
    <col min="2304" max="2540" width="8.85546875" style="1"/>
    <col min="2541" max="2541" width="37.28515625" style="1" bestFit="1" customWidth="1"/>
    <col min="2542" max="2542" width="14.7109375" style="1" bestFit="1" customWidth="1"/>
    <col min="2543" max="2543" width="15.5703125" style="1" customWidth="1"/>
    <col min="2544" max="2546" width="14.5703125" style="1" customWidth="1"/>
    <col min="2547" max="2547" width="15.85546875" style="1" customWidth="1"/>
    <col min="2548" max="2548" width="17" style="1" customWidth="1"/>
    <col min="2549" max="2549" width="18.85546875" style="1" customWidth="1"/>
    <col min="2550" max="2550" width="16" style="1" customWidth="1"/>
    <col min="2551" max="2552" width="0" style="1" hidden="1" customWidth="1"/>
    <col min="2553" max="2553" width="18.42578125" style="1" customWidth="1"/>
    <col min="2554" max="2555" width="0" style="1" hidden="1" customWidth="1"/>
    <col min="2556" max="2556" width="23.140625" style="1" customWidth="1"/>
    <col min="2557" max="2559" width="18.42578125" style="1" customWidth="1"/>
    <col min="2560" max="2796" width="8.85546875" style="1"/>
    <col min="2797" max="2797" width="37.28515625" style="1" bestFit="1" customWidth="1"/>
    <col min="2798" max="2798" width="14.7109375" style="1" bestFit="1" customWidth="1"/>
    <col min="2799" max="2799" width="15.5703125" style="1" customWidth="1"/>
    <col min="2800" max="2802" width="14.5703125" style="1" customWidth="1"/>
    <col min="2803" max="2803" width="15.85546875" style="1" customWidth="1"/>
    <col min="2804" max="2804" width="17" style="1" customWidth="1"/>
    <col min="2805" max="2805" width="18.85546875" style="1" customWidth="1"/>
    <col min="2806" max="2806" width="16" style="1" customWidth="1"/>
    <col min="2807" max="2808" width="0" style="1" hidden="1" customWidth="1"/>
    <col min="2809" max="2809" width="18.42578125" style="1" customWidth="1"/>
    <col min="2810" max="2811" width="0" style="1" hidden="1" customWidth="1"/>
    <col min="2812" max="2812" width="23.140625" style="1" customWidth="1"/>
    <col min="2813" max="2815" width="18.42578125" style="1" customWidth="1"/>
    <col min="2816" max="3052" width="8.85546875" style="1"/>
    <col min="3053" max="3053" width="37.28515625" style="1" bestFit="1" customWidth="1"/>
    <col min="3054" max="3054" width="14.7109375" style="1" bestFit="1" customWidth="1"/>
    <col min="3055" max="3055" width="15.5703125" style="1" customWidth="1"/>
    <col min="3056" max="3058" width="14.5703125" style="1" customWidth="1"/>
    <col min="3059" max="3059" width="15.85546875" style="1" customWidth="1"/>
    <col min="3060" max="3060" width="17" style="1" customWidth="1"/>
    <col min="3061" max="3061" width="18.85546875" style="1" customWidth="1"/>
    <col min="3062" max="3062" width="16" style="1" customWidth="1"/>
    <col min="3063" max="3064" width="0" style="1" hidden="1" customWidth="1"/>
    <col min="3065" max="3065" width="18.42578125" style="1" customWidth="1"/>
    <col min="3066" max="3067" width="0" style="1" hidden="1" customWidth="1"/>
    <col min="3068" max="3068" width="23.140625" style="1" customWidth="1"/>
    <col min="3069" max="3071" width="18.42578125" style="1" customWidth="1"/>
    <col min="3072" max="3308" width="8.85546875" style="1"/>
    <col min="3309" max="3309" width="37.28515625" style="1" bestFit="1" customWidth="1"/>
    <col min="3310" max="3310" width="14.7109375" style="1" bestFit="1" customWidth="1"/>
    <col min="3311" max="3311" width="15.5703125" style="1" customWidth="1"/>
    <col min="3312" max="3314" width="14.5703125" style="1" customWidth="1"/>
    <col min="3315" max="3315" width="15.85546875" style="1" customWidth="1"/>
    <col min="3316" max="3316" width="17" style="1" customWidth="1"/>
    <col min="3317" max="3317" width="18.85546875" style="1" customWidth="1"/>
    <col min="3318" max="3318" width="16" style="1" customWidth="1"/>
    <col min="3319" max="3320" width="0" style="1" hidden="1" customWidth="1"/>
    <col min="3321" max="3321" width="18.42578125" style="1" customWidth="1"/>
    <col min="3322" max="3323" width="0" style="1" hidden="1" customWidth="1"/>
    <col min="3324" max="3324" width="23.140625" style="1" customWidth="1"/>
    <col min="3325" max="3327" width="18.42578125" style="1" customWidth="1"/>
    <col min="3328" max="3564" width="8.85546875" style="1"/>
    <col min="3565" max="3565" width="37.28515625" style="1" bestFit="1" customWidth="1"/>
    <col min="3566" max="3566" width="14.7109375" style="1" bestFit="1" customWidth="1"/>
    <col min="3567" max="3567" width="15.5703125" style="1" customWidth="1"/>
    <col min="3568" max="3570" width="14.5703125" style="1" customWidth="1"/>
    <col min="3571" max="3571" width="15.85546875" style="1" customWidth="1"/>
    <col min="3572" max="3572" width="17" style="1" customWidth="1"/>
    <col min="3573" max="3573" width="18.85546875" style="1" customWidth="1"/>
    <col min="3574" max="3574" width="16" style="1" customWidth="1"/>
    <col min="3575" max="3576" width="0" style="1" hidden="1" customWidth="1"/>
    <col min="3577" max="3577" width="18.42578125" style="1" customWidth="1"/>
    <col min="3578" max="3579" width="0" style="1" hidden="1" customWidth="1"/>
    <col min="3580" max="3580" width="23.140625" style="1" customWidth="1"/>
    <col min="3581" max="3583" width="18.42578125" style="1" customWidth="1"/>
    <col min="3584" max="3820" width="8.85546875" style="1"/>
    <col min="3821" max="3821" width="37.28515625" style="1" bestFit="1" customWidth="1"/>
    <col min="3822" max="3822" width="14.7109375" style="1" bestFit="1" customWidth="1"/>
    <col min="3823" max="3823" width="15.5703125" style="1" customWidth="1"/>
    <col min="3824" max="3826" width="14.5703125" style="1" customWidth="1"/>
    <col min="3827" max="3827" width="15.85546875" style="1" customWidth="1"/>
    <col min="3828" max="3828" width="17" style="1" customWidth="1"/>
    <col min="3829" max="3829" width="18.85546875" style="1" customWidth="1"/>
    <col min="3830" max="3830" width="16" style="1" customWidth="1"/>
    <col min="3831" max="3832" width="0" style="1" hidden="1" customWidth="1"/>
    <col min="3833" max="3833" width="18.42578125" style="1" customWidth="1"/>
    <col min="3834" max="3835" width="0" style="1" hidden="1" customWidth="1"/>
    <col min="3836" max="3836" width="23.140625" style="1" customWidth="1"/>
    <col min="3837" max="3839" width="18.42578125" style="1" customWidth="1"/>
    <col min="3840" max="4076" width="8.85546875" style="1"/>
    <col min="4077" max="4077" width="37.28515625" style="1" bestFit="1" customWidth="1"/>
    <col min="4078" max="4078" width="14.7109375" style="1" bestFit="1" customWidth="1"/>
    <col min="4079" max="4079" width="15.5703125" style="1" customWidth="1"/>
    <col min="4080" max="4082" width="14.5703125" style="1" customWidth="1"/>
    <col min="4083" max="4083" width="15.85546875" style="1" customWidth="1"/>
    <col min="4084" max="4084" width="17" style="1" customWidth="1"/>
    <col min="4085" max="4085" width="18.85546875" style="1" customWidth="1"/>
    <col min="4086" max="4086" width="16" style="1" customWidth="1"/>
    <col min="4087" max="4088" width="0" style="1" hidden="1" customWidth="1"/>
    <col min="4089" max="4089" width="18.42578125" style="1" customWidth="1"/>
    <col min="4090" max="4091" width="0" style="1" hidden="1" customWidth="1"/>
    <col min="4092" max="4092" width="23.140625" style="1" customWidth="1"/>
    <col min="4093" max="4095" width="18.42578125" style="1" customWidth="1"/>
    <col min="4096" max="4332" width="8.85546875" style="1"/>
    <col min="4333" max="4333" width="37.28515625" style="1" bestFit="1" customWidth="1"/>
    <col min="4334" max="4334" width="14.7109375" style="1" bestFit="1" customWidth="1"/>
    <col min="4335" max="4335" width="15.5703125" style="1" customWidth="1"/>
    <col min="4336" max="4338" width="14.5703125" style="1" customWidth="1"/>
    <col min="4339" max="4339" width="15.85546875" style="1" customWidth="1"/>
    <col min="4340" max="4340" width="17" style="1" customWidth="1"/>
    <col min="4341" max="4341" width="18.85546875" style="1" customWidth="1"/>
    <col min="4342" max="4342" width="16" style="1" customWidth="1"/>
    <col min="4343" max="4344" width="0" style="1" hidden="1" customWidth="1"/>
    <col min="4345" max="4345" width="18.42578125" style="1" customWidth="1"/>
    <col min="4346" max="4347" width="0" style="1" hidden="1" customWidth="1"/>
    <col min="4348" max="4348" width="23.140625" style="1" customWidth="1"/>
    <col min="4349" max="4351" width="18.42578125" style="1" customWidth="1"/>
    <col min="4352" max="4588" width="8.85546875" style="1"/>
    <col min="4589" max="4589" width="37.28515625" style="1" bestFit="1" customWidth="1"/>
    <col min="4590" max="4590" width="14.7109375" style="1" bestFit="1" customWidth="1"/>
    <col min="4591" max="4591" width="15.5703125" style="1" customWidth="1"/>
    <col min="4592" max="4594" width="14.5703125" style="1" customWidth="1"/>
    <col min="4595" max="4595" width="15.85546875" style="1" customWidth="1"/>
    <col min="4596" max="4596" width="17" style="1" customWidth="1"/>
    <col min="4597" max="4597" width="18.85546875" style="1" customWidth="1"/>
    <col min="4598" max="4598" width="16" style="1" customWidth="1"/>
    <col min="4599" max="4600" width="0" style="1" hidden="1" customWidth="1"/>
    <col min="4601" max="4601" width="18.42578125" style="1" customWidth="1"/>
    <col min="4602" max="4603" width="0" style="1" hidden="1" customWidth="1"/>
    <col min="4604" max="4604" width="23.140625" style="1" customWidth="1"/>
    <col min="4605" max="4607" width="18.42578125" style="1" customWidth="1"/>
    <col min="4608" max="4844" width="8.85546875" style="1"/>
    <col min="4845" max="4845" width="37.28515625" style="1" bestFit="1" customWidth="1"/>
    <col min="4846" max="4846" width="14.7109375" style="1" bestFit="1" customWidth="1"/>
    <col min="4847" max="4847" width="15.5703125" style="1" customWidth="1"/>
    <col min="4848" max="4850" width="14.5703125" style="1" customWidth="1"/>
    <col min="4851" max="4851" width="15.85546875" style="1" customWidth="1"/>
    <col min="4852" max="4852" width="17" style="1" customWidth="1"/>
    <col min="4853" max="4853" width="18.85546875" style="1" customWidth="1"/>
    <col min="4854" max="4854" width="16" style="1" customWidth="1"/>
    <col min="4855" max="4856" width="0" style="1" hidden="1" customWidth="1"/>
    <col min="4857" max="4857" width="18.42578125" style="1" customWidth="1"/>
    <col min="4858" max="4859" width="0" style="1" hidden="1" customWidth="1"/>
    <col min="4860" max="4860" width="23.140625" style="1" customWidth="1"/>
    <col min="4861" max="4863" width="18.42578125" style="1" customWidth="1"/>
    <col min="4864" max="5100" width="8.85546875" style="1"/>
    <col min="5101" max="5101" width="37.28515625" style="1" bestFit="1" customWidth="1"/>
    <col min="5102" max="5102" width="14.7109375" style="1" bestFit="1" customWidth="1"/>
    <col min="5103" max="5103" width="15.5703125" style="1" customWidth="1"/>
    <col min="5104" max="5106" width="14.5703125" style="1" customWidth="1"/>
    <col min="5107" max="5107" width="15.85546875" style="1" customWidth="1"/>
    <col min="5108" max="5108" width="17" style="1" customWidth="1"/>
    <col min="5109" max="5109" width="18.85546875" style="1" customWidth="1"/>
    <col min="5110" max="5110" width="16" style="1" customWidth="1"/>
    <col min="5111" max="5112" width="0" style="1" hidden="1" customWidth="1"/>
    <col min="5113" max="5113" width="18.42578125" style="1" customWidth="1"/>
    <col min="5114" max="5115" width="0" style="1" hidden="1" customWidth="1"/>
    <col min="5116" max="5116" width="23.140625" style="1" customWidth="1"/>
    <col min="5117" max="5119" width="18.42578125" style="1" customWidth="1"/>
    <col min="5120" max="5356" width="8.85546875" style="1"/>
    <col min="5357" max="5357" width="37.28515625" style="1" bestFit="1" customWidth="1"/>
    <col min="5358" max="5358" width="14.7109375" style="1" bestFit="1" customWidth="1"/>
    <col min="5359" max="5359" width="15.5703125" style="1" customWidth="1"/>
    <col min="5360" max="5362" width="14.5703125" style="1" customWidth="1"/>
    <col min="5363" max="5363" width="15.85546875" style="1" customWidth="1"/>
    <col min="5364" max="5364" width="17" style="1" customWidth="1"/>
    <col min="5365" max="5365" width="18.85546875" style="1" customWidth="1"/>
    <col min="5366" max="5366" width="16" style="1" customWidth="1"/>
    <col min="5367" max="5368" width="0" style="1" hidden="1" customWidth="1"/>
    <col min="5369" max="5369" width="18.42578125" style="1" customWidth="1"/>
    <col min="5370" max="5371" width="0" style="1" hidden="1" customWidth="1"/>
    <col min="5372" max="5372" width="23.140625" style="1" customWidth="1"/>
    <col min="5373" max="5375" width="18.42578125" style="1" customWidth="1"/>
    <col min="5376" max="5612" width="8.85546875" style="1"/>
    <col min="5613" max="5613" width="37.28515625" style="1" bestFit="1" customWidth="1"/>
    <col min="5614" max="5614" width="14.7109375" style="1" bestFit="1" customWidth="1"/>
    <col min="5615" max="5615" width="15.5703125" style="1" customWidth="1"/>
    <col min="5616" max="5618" width="14.5703125" style="1" customWidth="1"/>
    <col min="5619" max="5619" width="15.85546875" style="1" customWidth="1"/>
    <col min="5620" max="5620" width="17" style="1" customWidth="1"/>
    <col min="5621" max="5621" width="18.85546875" style="1" customWidth="1"/>
    <col min="5622" max="5622" width="16" style="1" customWidth="1"/>
    <col min="5623" max="5624" width="0" style="1" hidden="1" customWidth="1"/>
    <col min="5625" max="5625" width="18.42578125" style="1" customWidth="1"/>
    <col min="5626" max="5627" width="0" style="1" hidden="1" customWidth="1"/>
    <col min="5628" max="5628" width="23.140625" style="1" customWidth="1"/>
    <col min="5629" max="5631" width="18.42578125" style="1" customWidth="1"/>
    <col min="5632" max="5868" width="8.85546875" style="1"/>
    <col min="5869" max="5869" width="37.28515625" style="1" bestFit="1" customWidth="1"/>
    <col min="5870" max="5870" width="14.7109375" style="1" bestFit="1" customWidth="1"/>
    <col min="5871" max="5871" width="15.5703125" style="1" customWidth="1"/>
    <col min="5872" max="5874" width="14.5703125" style="1" customWidth="1"/>
    <col min="5875" max="5875" width="15.85546875" style="1" customWidth="1"/>
    <col min="5876" max="5876" width="17" style="1" customWidth="1"/>
    <col min="5877" max="5877" width="18.85546875" style="1" customWidth="1"/>
    <col min="5878" max="5878" width="16" style="1" customWidth="1"/>
    <col min="5879" max="5880" width="0" style="1" hidden="1" customWidth="1"/>
    <col min="5881" max="5881" width="18.42578125" style="1" customWidth="1"/>
    <col min="5882" max="5883" width="0" style="1" hidden="1" customWidth="1"/>
    <col min="5884" max="5884" width="23.140625" style="1" customWidth="1"/>
    <col min="5885" max="5887" width="18.42578125" style="1" customWidth="1"/>
    <col min="5888" max="6124" width="8.85546875" style="1"/>
    <col min="6125" max="6125" width="37.28515625" style="1" bestFit="1" customWidth="1"/>
    <col min="6126" max="6126" width="14.7109375" style="1" bestFit="1" customWidth="1"/>
    <col min="6127" max="6127" width="15.5703125" style="1" customWidth="1"/>
    <col min="6128" max="6130" width="14.5703125" style="1" customWidth="1"/>
    <col min="6131" max="6131" width="15.85546875" style="1" customWidth="1"/>
    <col min="6132" max="6132" width="17" style="1" customWidth="1"/>
    <col min="6133" max="6133" width="18.85546875" style="1" customWidth="1"/>
    <col min="6134" max="6134" width="16" style="1" customWidth="1"/>
    <col min="6135" max="6136" width="0" style="1" hidden="1" customWidth="1"/>
    <col min="6137" max="6137" width="18.42578125" style="1" customWidth="1"/>
    <col min="6138" max="6139" width="0" style="1" hidden="1" customWidth="1"/>
    <col min="6140" max="6140" width="23.140625" style="1" customWidth="1"/>
    <col min="6141" max="6143" width="18.42578125" style="1" customWidth="1"/>
    <col min="6144" max="6380" width="8.85546875" style="1"/>
    <col min="6381" max="6381" width="37.28515625" style="1" bestFit="1" customWidth="1"/>
    <col min="6382" max="6382" width="14.7109375" style="1" bestFit="1" customWidth="1"/>
    <col min="6383" max="6383" width="15.5703125" style="1" customWidth="1"/>
    <col min="6384" max="6386" width="14.5703125" style="1" customWidth="1"/>
    <col min="6387" max="6387" width="15.85546875" style="1" customWidth="1"/>
    <col min="6388" max="6388" width="17" style="1" customWidth="1"/>
    <col min="6389" max="6389" width="18.85546875" style="1" customWidth="1"/>
    <col min="6390" max="6390" width="16" style="1" customWidth="1"/>
    <col min="6391" max="6392" width="0" style="1" hidden="1" customWidth="1"/>
    <col min="6393" max="6393" width="18.42578125" style="1" customWidth="1"/>
    <col min="6394" max="6395" width="0" style="1" hidden="1" customWidth="1"/>
    <col min="6396" max="6396" width="23.140625" style="1" customWidth="1"/>
    <col min="6397" max="6399" width="18.42578125" style="1" customWidth="1"/>
    <col min="6400" max="6636" width="8.85546875" style="1"/>
    <col min="6637" max="6637" width="37.28515625" style="1" bestFit="1" customWidth="1"/>
    <col min="6638" max="6638" width="14.7109375" style="1" bestFit="1" customWidth="1"/>
    <col min="6639" max="6639" width="15.5703125" style="1" customWidth="1"/>
    <col min="6640" max="6642" width="14.5703125" style="1" customWidth="1"/>
    <col min="6643" max="6643" width="15.85546875" style="1" customWidth="1"/>
    <col min="6644" max="6644" width="17" style="1" customWidth="1"/>
    <col min="6645" max="6645" width="18.85546875" style="1" customWidth="1"/>
    <col min="6646" max="6646" width="16" style="1" customWidth="1"/>
    <col min="6647" max="6648" width="0" style="1" hidden="1" customWidth="1"/>
    <col min="6649" max="6649" width="18.42578125" style="1" customWidth="1"/>
    <col min="6650" max="6651" width="0" style="1" hidden="1" customWidth="1"/>
    <col min="6652" max="6652" width="23.140625" style="1" customWidth="1"/>
    <col min="6653" max="6655" width="18.42578125" style="1" customWidth="1"/>
    <col min="6656" max="6892" width="8.85546875" style="1"/>
    <col min="6893" max="6893" width="37.28515625" style="1" bestFit="1" customWidth="1"/>
    <col min="6894" max="6894" width="14.7109375" style="1" bestFit="1" customWidth="1"/>
    <col min="6895" max="6895" width="15.5703125" style="1" customWidth="1"/>
    <col min="6896" max="6898" width="14.5703125" style="1" customWidth="1"/>
    <col min="6899" max="6899" width="15.85546875" style="1" customWidth="1"/>
    <col min="6900" max="6900" width="17" style="1" customWidth="1"/>
    <col min="6901" max="6901" width="18.85546875" style="1" customWidth="1"/>
    <col min="6902" max="6902" width="16" style="1" customWidth="1"/>
    <col min="6903" max="6904" width="0" style="1" hidden="1" customWidth="1"/>
    <col min="6905" max="6905" width="18.42578125" style="1" customWidth="1"/>
    <col min="6906" max="6907" width="0" style="1" hidden="1" customWidth="1"/>
    <col min="6908" max="6908" width="23.140625" style="1" customWidth="1"/>
    <col min="6909" max="6911" width="18.42578125" style="1" customWidth="1"/>
    <col min="6912" max="7148" width="8.85546875" style="1"/>
    <col min="7149" max="7149" width="37.28515625" style="1" bestFit="1" customWidth="1"/>
    <col min="7150" max="7150" width="14.7109375" style="1" bestFit="1" customWidth="1"/>
    <col min="7151" max="7151" width="15.5703125" style="1" customWidth="1"/>
    <col min="7152" max="7154" width="14.5703125" style="1" customWidth="1"/>
    <col min="7155" max="7155" width="15.85546875" style="1" customWidth="1"/>
    <col min="7156" max="7156" width="17" style="1" customWidth="1"/>
    <col min="7157" max="7157" width="18.85546875" style="1" customWidth="1"/>
    <col min="7158" max="7158" width="16" style="1" customWidth="1"/>
    <col min="7159" max="7160" width="0" style="1" hidden="1" customWidth="1"/>
    <col min="7161" max="7161" width="18.42578125" style="1" customWidth="1"/>
    <col min="7162" max="7163" width="0" style="1" hidden="1" customWidth="1"/>
    <col min="7164" max="7164" width="23.140625" style="1" customWidth="1"/>
    <col min="7165" max="7167" width="18.42578125" style="1" customWidth="1"/>
    <col min="7168" max="7404" width="8.85546875" style="1"/>
    <col min="7405" max="7405" width="37.28515625" style="1" bestFit="1" customWidth="1"/>
    <col min="7406" max="7406" width="14.7109375" style="1" bestFit="1" customWidth="1"/>
    <col min="7407" max="7407" width="15.5703125" style="1" customWidth="1"/>
    <col min="7408" max="7410" width="14.5703125" style="1" customWidth="1"/>
    <col min="7411" max="7411" width="15.85546875" style="1" customWidth="1"/>
    <col min="7412" max="7412" width="17" style="1" customWidth="1"/>
    <col min="7413" max="7413" width="18.85546875" style="1" customWidth="1"/>
    <col min="7414" max="7414" width="16" style="1" customWidth="1"/>
    <col min="7415" max="7416" width="0" style="1" hidden="1" customWidth="1"/>
    <col min="7417" max="7417" width="18.42578125" style="1" customWidth="1"/>
    <col min="7418" max="7419" width="0" style="1" hidden="1" customWidth="1"/>
    <col min="7420" max="7420" width="23.140625" style="1" customWidth="1"/>
    <col min="7421" max="7423" width="18.42578125" style="1" customWidth="1"/>
    <col min="7424" max="7660" width="8.85546875" style="1"/>
    <col min="7661" max="7661" width="37.28515625" style="1" bestFit="1" customWidth="1"/>
    <col min="7662" max="7662" width="14.7109375" style="1" bestFit="1" customWidth="1"/>
    <col min="7663" max="7663" width="15.5703125" style="1" customWidth="1"/>
    <col min="7664" max="7666" width="14.5703125" style="1" customWidth="1"/>
    <col min="7667" max="7667" width="15.85546875" style="1" customWidth="1"/>
    <col min="7668" max="7668" width="17" style="1" customWidth="1"/>
    <col min="7669" max="7669" width="18.85546875" style="1" customWidth="1"/>
    <col min="7670" max="7670" width="16" style="1" customWidth="1"/>
    <col min="7671" max="7672" width="0" style="1" hidden="1" customWidth="1"/>
    <col min="7673" max="7673" width="18.42578125" style="1" customWidth="1"/>
    <col min="7674" max="7675" width="0" style="1" hidden="1" customWidth="1"/>
    <col min="7676" max="7676" width="23.140625" style="1" customWidth="1"/>
    <col min="7677" max="7679" width="18.42578125" style="1" customWidth="1"/>
    <col min="7680" max="7916" width="8.85546875" style="1"/>
    <col min="7917" max="7917" width="37.28515625" style="1" bestFit="1" customWidth="1"/>
    <col min="7918" max="7918" width="14.7109375" style="1" bestFit="1" customWidth="1"/>
    <col min="7919" max="7919" width="15.5703125" style="1" customWidth="1"/>
    <col min="7920" max="7922" width="14.5703125" style="1" customWidth="1"/>
    <col min="7923" max="7923" width="15.85546875" style="1" customWidth="1"/>
    <col min="7924" max="7924" width="17" style="1" customWidth="1"/>
    <col min="7925" max="7925" width="18.85546875" style="1" customWidth="1"/>
    <col min="7926" max="7926" width="16" style="1" customWidth="1"/>
    <col min="7927" max="7928" width="0" style="1" hidden="1" customWidth="1"/>
    <col min="7929" max="7929" width="18.42578125" style="1" customWidth="1"/>
    <col min="7930" max="7931" width="0" style="1" hidden="1" customWidth="1"/>
    <col min="7932" max="7932" width="23.140625" style="1" customWidth="1"/>
    <col min="7933" max="7935" width="18.42578125" style="1" customWidth="1"/>
    <col min="7936" max="8172" width="8.85546875" style="1"/>
    <col min="8173" max="8173" width="37.28515625" style="1" bestFit="1" customWidth="1"/>
    <col min="8174" max="8174" width="14.7109375" style="1" bestFit="1" customWidth="1"/>
    <col min="8175" max="8175" width="15.5703125" style="1" customWidth="1"/>
    <col min="8176" max="8178" width="14.5703125" style="1" customWidth="1"/>
    <col min="8179" max="8179" width="15.85546875" style="1" customWidth="1"/>
    <col min="8180" max="8180" width="17" style="1" customWidth="1"/>
    <col min="8181" max="8181" width="18.85546875" style="1" customWidth="1"/>
    <col min="8182" max="8182" width="16" style="1" customWidth="1"/>
    <col min="8183" max="8184" width="0" style="1" hidden="1" customWidth="1"/>
    <col min="8185" max="8185" width="18.42578125" style="1" customWidth="1"/>
    <col min="8186" max="8187" width="0" style="1" hidden="1" customWidth="1"/>
    <col min="8188" max="8188" width="23.140625" style="1" customWidth="1"/>
    <col min="8189" max="8191" width="18.42578125" style="1" customWidth="1"/>
    <col min="8192" max="8428" width="8.85546875" style="1"/>
    <col min="8429" max="8429" width="37.28515625" style="1" bestFit="1" customWidth="1"/>
    <col min="8430" max="8430" width="14.7109375" style="1" bestFit="1" customWidth="1"/>
    <col min="8431" max="8431" width="15.5703125" style="1" customWidth="1"/>
    <col min="8432" max="8434" width="14.5703125" style="1" customWidth="1"/>
    <col min="8435" max="8435" width="15.85546875" style="1" customWidth="1"/>
    <col min="8436" max="8436" width="17" style="1" customWidth="1"/>
    <col min="8437" max="8437" width="18.85546875" style="1" customWidth="1"/>
    <col min="8438" max="8438" width="16" style="1" customWidth="1"/>
    <col min="8439" max="8440" width="0" style="1" hidden="1" customWidth="1"/>
    <col min="8441" max="8441" width="18.42578125" style="1" customWidth="1"/>
    <col min="8442" max="8443" width="0" style="1" hidden="1" customWidth="1"/>
    <col min="8444" max="8444" width="23.140625" style="1" customWidth="1"/>
    <col min="8445" max="8447" width="18.42578125" style="1" customWidth="1"/>
    <col min="8448" max="8684" width="8.85546875" style="1"/>
    <col min="8685" max="8685" width="37.28515625" style="1" bestFit="1" customWidth="1"/>
    <col min="8686" max="8686" width="14.7109375" style="1" bestFit="1" customWidth="1"/>
    <col min="8687" max="8687" width="15.5703125" style="1" customWidth="1"/>
    <col min="8688" max="8690" width="14.5703125" style="1" customWidth="1"/>
    <col min="8691" max="8691" width="15.85546875" style="1" customWidth="1"/>
    <col min="8692" max="8692" width="17" style="1" customWidth="1"/>
    <col min="8693" max="8693" width="18.85546875" style="1" customWidth="1"/>
    <col min="8694" max="8694" width="16" style="1" customWidth="1"/>
    <col min="8695" max="8696" width="0" style="1" hidden="1" customWidth="1"/>
    <col min="8697" max="8697" width="18.42578125" style="1" customWidth="1"/>
    <col min="8698" max="8699" width="0" style="1" hidden="1" customWidth="1"/>
    <col min="8700" max="8700" width="23.140625" style="1" customWidth="1"/>
    <col min="8701" max="8703" width="18.42578125" style="1" customWidth="1"/>
    <col min="8704" max="8940" width="8.85546875" style="1"/>
    <col min="8941" max="8941" width="37.28515625" style="1" bestFit="1" customWidth="1"/>
    <col min="8942" max="8942" width="14.7109375" style="1" bestFit="1" customWidth="1"/>
    <col min="8943" max="8943" width="15.5703125" style="1" customWidth="1"/>
    <col min="8944" max="8946" width="14.5703125" style="1" customWidth="1"/>
    <col min="8947" max="8947" width="15.85546875" style="1" customWidth="1"/>
    <col min="8948" max="8948" width="17" style="1" customWidth="1"/>
    <col min="8949" max="8949" width="18.85546875" style="1" customWidth="1"/>
    <col min="8950" max="8950" width="16" style="1" customWidth="1"/>
    <col min="8951" max="8952" width="0" style="1" hidden="1" customWidth="1"/>
    <col min="8953" max="8953" width="18.42578125" style="1" customWidth="1"/>
    <col min="8954" max="8955" width="0" style="1" hidden="1" customWidth="1"/>
    <col min="8956" max="8956" width="23.140625" style="1" customWidth="1"/>
    <col min="8957" max="8959" width="18.42578125" style="1" customWidth="1"/>
    <col min="8960" max="9196" width="8.85546875" style="1"/>
    <col min="9197" max="9197" width="37.28515625" style="1" bestFit="1" customWidth="1"/>
    <col min="9198" max="9198" width="14.7109375" style="1" bestFit="1" customWidth="1"/>
    <col min="9199" max="9199" width="15.5703125" style="1" customWidth="1"/>
    <col min="9200" max="9202" width="14.5703125" style="1" customWidth="1"/>
    <col min="9203" max="9203" width="15.85546875" style="1" customWidth="1"/>
    <col min="9204" max="9204" width="17" style="1" customWidth="1"/>
    <col min="9205" max="9205" width="18.85546875" style="1" customWidth="1"/>
    <col min="9206" max="9206" width="16" style="1" customWidth="1"/>
    <col min="9207" max="9208" width="0" style="1" hidden="1" customWidth="1"/>
    <col min="9209" max="9209" width="18.42578125" style="1" customWidth="1"/>
    <col min="9210" max="9211" width="0" style="1" hidden="1" customWidth="1"/>
    <col min="9212" max="9212" width="23.140625" style="1" customWidth="1"/>
    <col min="9213" max="9215" width="18.42578125" style="1" customWidth="1"/>
    <col min="9216" max="9452" width="8.85546875" style="1"/>
    <col min="9453" max="9453" width="37.28515625" style="1" bestFit="1" customWidth="1"/>
    <col min="9454" max="9454" width="14.7109375" style="1" bestFit="1" customWidth="1"/>
    <col min="9455" max="9455" width="15.5703125" style="1" customWidth="1"/>
    <col min="9456" max="9458" width="14.5703125" style="1" customWidth="1"/>
    <col min="9459" max="9459" width="15.85546875" style="1" customWidth="1"/>
    <col min="9460" max="9460" width="17" style="1" customWidth="1"/>
    <col min="9461" max="9461" width="18.85546875" style="1" customWidth="1"/>
    <col min="9462" max="9462" width="16" style="1" customWidth="1"/>
    <col min="9463" max="9464" width="0" style="1" hidden="1" customWidth="1"/>
    <col min="9465" max="9465" width="18.42578125" style="1" customWidth="1"/>
    <col min="9466" max="9467" width="0" style="1" hidden="1" customWidth="1"/>
    <col min="9468" max="9468" width="23.140625" style="1" customWidth="1"/>
    <col min="9469" max="9471" width="18.42578125" style="1" customWidth="1"/>
    <col min="9472" max="9708" width="8.85546875" style="1"/>
    <col min="9709" max="9709" width="37.28515625" style="1" bestFit="1" customWidth="1"/>
    <col min="9710" max="9710" width="14.7109375" style="1" bestFit="1" customWidth="1"/>
    <col min="9711" max="9711" width="15.5703125" style="1" customWidth="1"/>
    <col min="9712" max="9714" width="14.5703125" style="1" customWidth="1"/>
    <col min="9715" max="9715" width="15.85546875" style="1" customWidth="1"/>
    <col min="9716" max="9716" width="17" style="1" customWidth="1"/>
    <col min="9717" max="9717" width="18.85546875" style="1" customWidth="1"/>
    <col min="9718" max="9718" width="16" style="1" customWidth="1"/>
    <col min="9719" max="9720" width="0" style="1" hidden="1" customWidth="1"/>
    <col min="9721" max="9721" width="18.42578125" style="1" customWidth="1"/>
    <col min="9722" max="9723" width="0" style="1" hidden="1" customWidth="1"/>
    <col min="9724" max="9724" width="23.140625" style="1" customWidth="1"/>
    <col min="9725" max="9727" width="18.42578125" style="1" customWidth="1"/>
    <col min="9728" max="9964" width="8.85546875" style="1"/>
    <col min="9965" max="9965" width="37.28515625" style="1" bestFit="1" customWidth="1"/>
    <col min="9966" max="9966" width="14.7109375" style="1" bestFit="1" customWidth="1"/>
    <col min="9967" max="9967" width="15.5703125" style="1" customWidth="1"/>
    <col min="9968" max="9970" width="14.5703125" style="1" customWidth="1"/>
    <col min="9971" max="9971" width="15.85546875" style="1" customWidth="1"/>
    <col min="9972" max="9972" width="17" style="1" customWidth="1"/>
    <col min="9973" max="9973" width="18.85546875" style="1" customWidth="1"/>
    <col min="9974" max="9974" width="16" style="1" customWidth="1"/>
    <col min="9975" max="9976" width="0" style="1" hidden="1" customWidth="1"/>
    <col min="9977" max="9977" width="18.42578125" style="1" customWidth="1"/>
    <col min="9978" max="9979" width="0" style="1" hidden="1" customWidth="1"/>
    <col min="9980" max="9980" width="23.140625" style="1" customWidth="1"/>
    <col min="9981" max="9983" width="18.42578125" style="1" customWidth="1"/>
    <col min="9984" max="10220" width="8.85546875" style="1"/>
    <col min="10221" max="10221" width="37.28515625" style="1" bestFit="1" customWidth="1"/>
    <col min="10222" max="10222" width="14.7109375" style="1" bestFit="1" customWidth="1"/>
    <col min="10223" max="10223" width="15.5703125" style="1" customWidth="1"/>
    <col min="10224" max="10226" width="14.5703125" style="1" customWidth="1"/>
    <col min="10227" max="10227" width="15.85546875" style="1" customWidth="1"/>
    <col min="10228" max="10228" width="17" style="1" customWidth="1"/>
    <col min="10229" max="10229" width="18.85546875" style="1" customWidth="1"/>
    <col min="10230" max="10230" width="16" style="1" customWidth="1"/>
    <col min="10231" max="10232" width="0" style="1" hidden="1" customWidth="1"/>
    <col min="10233" max="10233" width="18.42578125" style="1" customWidth="1"/>
    <col min="10234" max="10235" width="0" style="1" hidden="1" customWidth="1"/>
    <col min="10236" max="10236" width="23.140625" style="1" customWidth="1"/>
    <col min="10237" max="10239" width="18.42578125" style="1" customWidth="1"/>
    <col min="10240" max="10476" width="8.85546875" style="1"/>
    <col min="10477" max="10477" width="37.28515625" style="1" bestFit="1" customWidth="1"/>
    <col min="10478" max="10478" width="14.7109375" style="1" bestFit="1" customWidth="1"/>
    <col min="10479" max="10479" width="15.5703125" style="1" customWidth="1"/>
    <col min="10480" max="10482" width="14.5703125" style="1" customWidth="1"/>
    <col min="10483" max="10483" width="15.85546875" style="1" customWidth="1"/>
    <col min="10484" max="10484" width="17" style="1" customWidth="1"/>
    <col min="10485" max="10485" width="18.85546875" style="1" customWidth="1"/>
    <col min="10486" max="10486" width="16" style="1" customWidth="1"/>
    <col min="10487" max="10488" width="0" style="1" hidden="1" customWidth="1"/>
    <col min="10489" max="10489" width="18.42578125" style="1" customWidth="1"/>
    <col min="10490" max="10491" width="0" style="1" hidden="1" customWidth="1"/>
    <col min="10492" max="10492" width="23.140625" style="1" customWidth="1"/>
    <col min="10493" max="10495" width="18.42578125" style="1" customWidth="1"/>
    <col min="10496" max="10732" width="8.85546875" style="1"/>
    <col min="10733" max="10733" width="37.28515625" style="1" bestFit="1" customWidth="1"/>
    <col min="10734" max="10734" width="14.7109375" style="1" bestFit="1" customWidth="1"/>
    <col min="10735" max="10735" width="15.5703125" style="1" customWidth="1"/>
    <col min="10736" max="10738" width="14.5703125" style="1" customWidth="1"/>
    <col min="10739" max="10739" width="15.85546875" style="1" customWidth="1"/>
    <col min="10740" max="10740" width="17" style="1" customWidth="1"/>
    <col min="10741" max="10741" width="18.85546875" style="1" customWidth="1"/>
    <col min="10742" max="10742" width="16" style="1" customWidth="1"/>
    <col min="10743" max="10744" width="0" style="1" hidden="1" customWidth="1"/>
    <col min="10745" max="10745" width="18.42578125" style="1" customWidth="1"/>
    <col min="10746" max="10747" width="0" style="1" hidden="1" customWidth="1"/>
    <col min="10748" max="10748" width="23.140625" style="1" customWidth="1"/>
    <col min="10749" max="10751" width="18.42578125" style="1" customWidth="1"/>
    <col min="10752" max="10988" width="8.85546875" style="1"/>
    <col min="10989" max="10989" width="37.28515625" style="1" bestFit="1" customWidth="1"/>
    <col min="10990" max="10990" width="14.7109375" style="1" bestFit="1" customWidth="1"/>
    <col min="10991" max="10991" width="15.5703125" style="1" customWidth="1"/>
    <col min="10992" max="10994" width="14.5703125" style="1" customWidth="1"/>
    <col min="10995" max="10995" width="15.85546875" style="1" customWidth="1"/>
    <col min="10996" max="10996" width="17" style="1" customWidth="1"/>
    <col min="10997" max="10997" width="18.85546875" style="1" customWidth="1"/>
    <col min="10998" max="10998" width="16" style="1" customWidth="1"/>
    <col min="10999" max="11000" width="0" style="1" hidden="1" customWidth="1"/>
    <col min="11001" max="11001" width="18.42578125" style="1" customWidth="1"/>
    <col min="11002" max="11003" width="0" style="1" hidden="1" customWidth="1"/>
    <col min="11004" max="11004" width="23.140625" style="1" customWidth="1"/>
    <col min="11005" max="11007" width="18.42578125" style="1" customWidth="1"/>
    <col min="11008" max="11244" width="8.85546875" style="1"/>
    <col min="11245" max="11245" width="37.28515625" style="1" bestFit="1" customWidth="1"/>
    <col min="11246" max="11246" width="14.7109375" style="1" bestFit="1" customWidth="1"/>
    <col min="11247" max="11247" width="15.5703125" style="1" customWidth="1"/>
    <col min="11248" max="11250" width="14.5703125" style="1" customWidth="1"/>
    <col min="11251" max="11251" width="15.85546875" style="1" customWidth="1"/>
    <col min="11252" max="11252" width="17" style="1" customWidth="1"/>
    <col min="11253" max="11253" width="18.85546875" style="1" customWidth="1"/>
    <col min="11254" max="11254" width="16" style="1" customWidth="1"/>
    <col min="11255" max="11256" width="0" style="1" hidden="1" customWidth="1"/>
    <col min="11257" max="11257" width="18.42578125" style="1" customWidth="1"/>
    <col min="11258" max="11259" width="0" style="1" hidden="1" customWidth="1"/>
    <col min="11260" max="11260" width="23.140625" style="1" customWidth="1"/>
    <col min="11261" max="11263" width="18.42578125" style="1" customWidth="1"/>
    <col min="11264" max="11500" width="8.85546875" style="1"/>
    <col min="11501" max="11501" width="37.28515625" style="1" bestFit="1" customWidth="1"/>
    <col min="11502" max="11502" width="14.7109375" style="1" bestFit="1" customWidth="1"/>
    <col min="11503" max="11503" width="15.5703125" style="1" customWidth="1"/>
    <col min="11504" max="11506" width="14.5703125" style="1" customWidth="1"/>
    <col min="11507" max="11507" width="15.85546875" style="1" customWidth="1"/>
    <col min="11508" max="11508" width="17" style="1" customWidth="1"/>
    <col min="11509" max="11509" width="18.85546875" style="1" customWidth="1"/>
    <col min="11510" max="11510" width="16" style="1" customWidth="1"/>
    <col min="11511" max="11512" width="0" style="1" hidden="1" customWidth="1"/>
    <col min="11513" max="11513" width="18.42578125" style="1" customWidth="1"/>
    <col min="11514" max="11515" width="0" style="1" hidden="1" customWidth="1"/>
    <col min="11516" max="11516" width="23.140625" style="1" customWidth="1"/>
    <col min="11517" max="11519" width="18.42578125" style="1" customWidth="1"/>
    <col min="11520" max="11756" width="8.85546875" style="1"/>
    <col min="11757" max="11757" width="37.28515625" style="1" bestFit="1" customWidth="1"/>
    <col min="11758" max="11758" width="14.7109375" style="1" bestFit="1" customWidth="1"/>
    <col min="11759" max="11759" width="15.5703125" style="1" customWidth="1"/>
    <col min="11760" max="11762" width="14.5703125" style="1" customWidth="1"/>
    <col min="11763" max="11763" width="15.85546875" style="1" customWidth="1"/>
    <col min="11764" max="11764" width="17" style="1" customWidth="1"/>
    <col min="11765" max="11765" width="18.85546875" style="1" customWidth="1"/>
    <col min="11766" max="11766" width="16" style="1" customWidth="1"/>
    <col min="11767" max="11768" width="0" style="1" hidden="1" customWidth="1"/>
    <col min="11769" max="11769" width="18.42578125" style="1" customWidth="1"/>
    <col min="11770" max="11771" width="0" style="1" hidden="1" customWidth="1"/>
    <col min="11772" max="11772" width="23.140625" style="1" customWidth="1"/>
    <col min="11773" max="11775" width="18.42578125" style="1" customWidth="1"/>
    <col min="11776" max="12012" width="8.85546875" style="1"/>
    <col min="12013" max="12013" width="37.28515625" style="1" bestFit="1" customWidth="1"/>
    <col min="12014" max="12014" width="14.7109375" style="1" bestFit="1" customWidth="1"/>
    <col min="12015" max="12015" width="15.5703125" style="1" customWidth="1"/>
    <col min="12016" max="12018" width="14.5703125" style="1" customWidth="1"/>
    <col min="12019" max="12019" width="15.85546875" style="1" customWidth="1"/>
    <col min="12020" max="12020" width="17" style="1" customWidth="1"/>
    <col min="12021" max="12021" width="18.85546875" style="1" customWidth="1"/>
    <col min="12022" max="12022" width="16" style="1" customWidth="1"/>
    <col min="12023" max="12024" width="0" style="1" hidden="1" customWidth="1"/>
    <col min="12025" max="12025" width="18.42578125" style="1" customWidth="1"/>
    <col min="12026" max="12027" width="0" style="1" hidden="1" customWidth="1"/>
    <col min="12028" max="12028" width="23.140625" style="1" customWidth="1"/>
    <col min="12029" max="12031" width="18.42578125" style="1" customWidth="1"/>
    <col min="12032" max="12268" width="8.85546875" style="1"/>
    <col min="12269" max="12269" width="37.28515625" style="1" bestFit="1" customWidth="1"/>
    <col min="12270" max="12270" width="14.7109375" style="1" bestFit="1" customWidth="1"/>
    <col min="12271" max="12271" width="15.5703125" style="1" customWidth="1"/>
    <col min="12272" max="12274" width="14.5703125" style="1" customWidth="1"/>
    <col min="12275" max="12275" width="15.85546875" style="1" customWidth="1"/>
    <col min="12276" max="12276" width="17" style="1" customWidth="1"/>
    <col min="12277" max="12277" width="18.85546875" style="1" customWidth="1"/>
    <col min="12278" max="12278" width="16" style="1" customWidth="1"/>
    <col min="12279" max="12280" width="0" style="1" hidden="1" customWidth="1"/>
    <col min="12281" max="12281" width="18.42578125" style="1" customWidth="1"/>
    <col min="12282" max="12283" width="0" style="1" hidden="1" customWidth="1"/>
    <col min="12284" max="12284" width="23.140625" style="1" customWidth="1"/>
    <col min="12285" max="12287" width="18.42578125" style="1" customWidth="1"/>
    <col min="12288" max="12524" width="8.85546875" style="1"/>
    <col min="12525" max="12525" width="37.28515625" style="1" bestFit="1" customWidth="1"/>
    <col min="12526" max="12526" width="14.7109375" style="1" bestFit="1" customWidth="1"/>
    <col min="12527" max="12527" width="15.5703125" style="1" customWidth="1"/>
    <col min="12528" max="12530" width="14.5703125" style="1" customWidth="1"/>
    <col min="12531" max="12531" width="15.85546875" style="1" customWidth="1"/>
    <col min="12532" max="12532" width="17" style="1" customWidth="1"/>
    <col min="12533" max="12533" width="18.85546875" style="1" customWidth="1"/>
    <col min="12534" max="12534" width="16" style="1" customWidth="1"/>
    <col min="12535" max="12536" width="0" style="1" hidden="1" customWidth="1"/>
    <col min="12537" max="12537" width="18.42578125" style="1" customWidth="1"/>
    <col min="12538" max="12539" width="0" style="1" hidden="1" customWidth="1"/>
    <col min="12540" max="12540" width="23.140625" style="1" customWidth="1"/>
    <col min="12541" max="12543" width="18.42578125" style="1" customWidth="1"/>
    <col min="12544" max="12780" width="8.85546875" style="1"/>
    <col min="12781" max="12781" width="37.28515625" style="1" bestFit="1" customWidth="1"/>
    <col min="12782" max="12782" width="14.7109375" style="1" bestFit="1" customWidth="1"/>
    <col min="12783" max="12783" width="15.5703125" style="1" customWidth="1"/>
    <col min="12784" max="12786" width="14.5703125" style="1" customWidth="1"/>
    <col min="12787" max="12787" width="15.85546875" style="1" customWidth="1"/>
    <col min="12788" max="12788" width="17" style="1" customWidth="1"/>
    <col min="12789" max="12789" width="18.85546875" style="1" customWidth="1"/>
    <col min="12790" max="12790" width="16" style="1" customWidth="1"/>
    <col min="12791" max="12792" width="0" style="1" hidden="1" customWidth="1"/>
    <col min="12793" max="12793" width="18.42578125" style="1" customWidth="1"/>
    <col min="12794" max="12795" width="0" style="1" hidden="1" customWidth="1"/>
    <col min="12796" max="12796" width="23.140625" style="1" customWidth="1"/>
    <col min="12797" max="12799" width="18.42578125" style="1" customWidth="1"/>
    <col min="12800" max="13036" width="8.85546875" style="1"/>
    <col min="13037" max="13037" width="37.28515625" style="1" bestFit="1" customWidth="1"/>
    <col min="13038" max="13038" width="14.7109375" style="1" bestFit="1" customWidth="1"/>
    <col min="13039" max="13039" width="15.5703125" style="1" customWidth="1"/>
    <col min="13040" max="13042" width="14.5703125" style="1" customWidth="1"/>
    <col min="13043" max="13043" width="15.85546875" style="1" customWidth="1"/>
    <col min="13044" max="13044" width="17" style="1" customWidth="1"/>
    <col min="13045" max="13045" width="18.85546875" style="1" customWidth="1"/>
    <col min="13046" max="13046" width="16" style="1" customWidth="1"/>
    <col min="13047" max="13048" width="0" style="1" hidden="1" customWidth="1"/>
    <col min="13049" max="13049" width="18.42578125" style="1" customWidth="1"/>
    <col min="13050" max="13051" width="0" style="1" hidden="1" customWidth="1"/>
    <col min="13052" max="13052" width="23.140625" style="1" customWidth="1"/>
    <col min="13053" max="13055" width="18.42578125" style="1" customWidth="1"/>
    <col min="13056" max="13292" width="8.85546875" style="1"/>
    <col min="13293" max="13293" width="37.28515625" style="1" bestFit="1" customWidth="1"/>
    <col min="13294" max="13294" width="14.7109375" style="1" bestFit="1" customWidth="1"/>
    <col min="13295" max="13295" width="15.5703125" style="1" customWidth="1"/>
    <col min="13296" max="13298" width="14.5703125" style="1" customWidth="1"/>
    <col min="13299" max="13299" width="15.85546875" style="1" customWidth="1"/>
    <col min="13300" max="13300" width="17" style="1" customWidth="1"/>
    <col min="13301" max="13301" width="18.85546875" style="1" customWidth="1"/>
    <col min="13302" max="13302" width="16" style="1" customWidth="1"/>
    <col min="13303" max="13304" width="0" style="1" hidden="1" customWidth="1"/>
    <col min="13305" max="13305" width="18.42578125" style="1" customWidth="1"/>
    <col min="13306" max="13307" width="0" style="1" hidden="1" customWidth="1"/>
    <col min="13308" max="13308" width="23.140625" style="1" customWidth="1"/>
    <col min="13309" max="13311" width="18.42578125" style="1" customWidth="1"/>
    <col min="13312" max="13548" width="8.85546875" style="1"/>
    <col min="13549" max="13549" width="37.28515625" style="1" bestFit="1" customWidth="1"/>
    <col min="13550" max="13550" width="14.7109375" style="1" bestFit="1" customWidth="1"/>
    <col min="13551" max="13551" width="15.5703125" style="1" customWidth="1"/>
    <col min="13552" max="13554" width="14.5703125" style="1" customWidth="1"/>
    <col min="13555" max="13555" width="15.85546875" style="1" customWidth="1"/>
    <col min="13556" max="13556" width="17" style="1" customWidth="1"/>
    <col min="13557" max="13557" width="18.85546875" style="1" customWidth="1"/>
    <col min="13558" max="13558" width="16" style="1" customWidth="1"/>
    <col min="13559" max="13560" width="0" style="1" hidden="1" customWidth="1"/>
    <col min="13561" max="13561" width="18.42578125" style="1" customWidth="1"/>
    <col min="13562" max="13563" width="0" style="1" hidden="1" customWidth="1"/>
    <col min="13564" max="13564" width="23.140625" style="1" customWidth="1"/>
    <col min="13565" max="13567" width="18.42578125" style="1" customWidth="1"/>
    <col min="13568" max="13804" width="8.85546875" style="1"/>
    <col min="13805" max="13805" width="37.28515625" style="1" bestFit="1" customWidth="1"/>
    <col min="13806" max="13806" width="14.7109375" style="1" bestFit="1" customWidth="1"/>
    <col min="13807" max="13807" width="15.5703125" style="1" customWidth="1"/>
    <col min="13808" max="13810" width="14.5703125" style="1" customWidth="1"/>
    <col min="13811" max="13811" width="15.85546875" style="1" customWidth="1"/>
    <col min="13812" max="13812" width="17" style="1" customWidth="1"/>
    <col min="13813" max="13813" width="18.85546875" style="1" customWidth="1"/>
    <col min="13814" max="13814" width="16" style="1" customWidth="1"/>
    <col min="13815" max="13816" width="0" style="1" hidden="1" customWidth="1"/>
    <col min="13817" max="13817" width="18.42578125" style="1" customWidth="1"/>
    <col min="13818" max="13819" width="0" style="1" hidden="1" customWidth="1"/>
    <col min="13820" max="13820" width="23.140625" style="1" customWidth="1"/>
    <col min="13821" max="13823" width="18.42578125" style="1" customWidth="1"/>
    <col min="13824" max="14060" width="8.85546875" style="1"/>
    <col min="14061" max="14061" width="37.28515625" style="1" bestFit="1" customWidth="1"/>
    <col min="14062" max="14062" width="14.7109375" style="1" bestFit="1" customWidth="1"/>
    <col min="14063" max="14063" width="15.5703125" style="1" customWidth="1"/>
    <col min="14064" max="14066" width="14.5703125" style="1" customWidth="1"/>
    <col min="14067" max="14067" width="15.85546875" style="1" customWidth="1"/>
    <col min="14068" max="14068" width="17" style="1" customWidth="1"/>
    <col min="14069" max="14069" width="18.85546875" style="1" customWidth="1"/>
    <col min="14070" max="14070" width="16" style="1" customWidth="1"/>
    <col min="14071" max="14072" width="0" style="1" hidden="1" customWidth="1"/>
    <col min="14073" max="14073" width="18.42578125" style="1" customWidth="1"/>
    <col min="14074" max="14075" width="0" style="1" hidden="1" customWidth="1"/>
    <col min="14076" max="14076" width="23.140625" style="1" customWidth="1"/>
    <col min="14077" max="14079" width="18.42578125" style="1" customWidth="1"/>
    <col min="14080" max="14316" width="8.85546875" style="1"/>
    <col min="14317" max="14317" width="37.28515625" style="1" bestFit="1" customWidth="1"/>
    <col min="14318" max="14318" width="14.7109375" style="1" bestFit="1" customWidth="1"/>
    <col min="14319" max="14319" width="15.5703125" style="1" customWidth="1"/>
    <col min="14320" max="14322" width="14.5703125" style="1" customWidth="1"/>
    <col min="14323" max="14323" width="15.85546875" style="1" customWidth="1"/>
    <col min="14324" max="14324" width="17" style="1" customWidth="1"/>
    <col min="14325" max="14325" width="18.85546875" style="1" customWidth="1"/>
    <col min="14326" max="14326" width="16" style="1" customWidth="1"/>
    <col min="14327" max="14328" width="0" style="1" hidden="1" customWidth="1"/>
    <col min="14329" max="14329" width="18.42578125" style="1" customWidth="1"/>
    <col min="14330" max="14331" width="0" style="1" hidden="1" customWidth="1"/>
    <col min="14332" max="14332" width="23.140625" style="1" customWidth="1"/>
    <col min="14333" max="14335" width="18.42578125" style="1" customWidth="1"/>
    <col min="14336" max="14572" width="8.85546875" style="1"/>
    <col min="14573" max="14573" width="37.28515625" style="1" bestFit="1" customWidth="1"/>
    <col min="14574" max="14574" width="14.7109375" style="1" bestFit="1" customWidth="1"/>
    <col min="14575" max="14575" width="15.5703125" style="1" customWidth="1"/>
    <col min="14576" max="14578" width="14.5703125" style="1" customWidth="1"/>
    <col min="14579" max="14579" width="15.85546875" style="1" customWidth="1"/>
    <col min="14580" max="14580" width="17" style="1" customWidth="1"/>
    <col min="14581" max="14581" width="18.85546875" style="1" customWidth="1"/>
    <col min="14582" max="14582" width="16" style="1" customWidth="1"/>
    <col min="14583" max="14584" width="0" style="1" hidden="1" customWidth="1"/>
    <col min="14585" max="14585" width="18.42578125" style="1" customWidth="1"/>
    <col min="14586" max="14587" width="0" style="1" hidden="1" customWidth="1"/>
    <col min="14588" max="14588" width="23.140625" style="1" customWidth="1"/>
    <col min="14589" max="14591" width="18.42578125" style="1" customWidth="1"/>
    <col min="14592" max="14828" width="8.85546875" style="1"/>
    <col min="14829" max="14829" width="37.28515625" style="1" bestFit="1" customWidth="1"/>
    <col min="14830" max="14830" width="14.7109375" style="1" bestFit="1" customWidth="1"/>
    <col min="14831" max="14831" width="15.5703125" style="1" customWidth="1"/>
    <col min="14832" max="14834" width="14.5703125" style="1" customWidth="1"/>
    <col min="14835" max="14835" width="15.85546875" style="1" customWidth="1"/>
    <col min="14836" max="14836" width="17" style="1" customWidth="1"/>
    <col min="14837" max="14837" width="18.85546875" style="1" customWidth="1"/>
    <col min="14838" max="14838" width="16" style="1" customWidth="1"/>
    <col min="14839" max="14840" width="0" style="1" hidden="1" customWidth="1"/>
    <col min="14841" max="14841" width="18.42578125" style="1" customWidth="1"/>
    <col min="14842" max="14843" width="0" style="1" hidden="1" customWidth="1"/>
    <col min="14844" max="14844" width="23.140625" style="1" customWidth="1"/>
    <col min="14845" max="14847" width="18.42578125" style="1" customWidth="1"/>
    <col min="14848" max="15084" width="8.85546875" style="1"/>
    <col min="15085" max="15085" width="37.28515625" style="1" bestFit="1" customWidth="1"/>
    <col min="15086" max="15086" width="14.7109375" style="1" bestFit="1" customWidth="1"/>
    <col min="15087" max="15087" width="15.5703125" style="1" customWidth="1"/>
    <col min="15088" max="15090" width="14.5703125" style="1" customWidth="1"/>
    <col min="15091" max="15091" width="15.85546875" style="1" customWidth="1"/>
    <col min="15092" max="15092" width="17" style="1" customWidth="1"/>
    <col min="15093" max="15093" width="18.85546875" style="1" customWidth="1"/>
    <col min="15094" max="15094" width="16" style="1" customWidth="1"/>
    <col min="15095" max="15096" width="0" style="1" hidden="1" customWidth="1"/>
    <col min="15097" max="15097" width="18.42578125" style="1" customWidth="1"/>
    <col min="15098" max="15099" width="0" style="1" hidden="1" customWidth="1"/>
    <col min="15100" max="15100" width="23.140625" style="1" customWidth="1"/>
    <col min="15101" max="15103" width="18.42578125" style="1" customWidth="1"/>
    <col min="15104" max="15340" width="8.85546875" style="1"/>
    <col min="15341" max="15341" width="37.28515625" style="1" bestFit="1" customWidth="1"/>
    <col min="15342" max="15342" width="14.7109375" style="1" bestFit="1" customWidth="1"/>
    <col min="15343" max="15343" width="15.5703125" style="1" customWidth="1"/>
    <col min="15344" max="15346" width="14.5703125" style="1" customWidth="1"/>
    <col min="15347" max="15347" width="15.85546875" style="1" customWidth="1"/>
    <col min="15348" max="15348" width="17" style="1" customWidth="1"/>
    <col min="15349" max="15349" width="18.85546875" style="1" customWidth="1"/>
    <col min="15350" max="15350" width="16" style="1" customWidth="1"/>
    <col min="15351" max="15352" width="0" style="1" hidden="1" customWidth="1"/>
    <col min="15353" max="15353" width="18.42578125" style="1" customWidth="1"/>
    <col min="15354" max="15355" width="0" style="1" hidden="1" customWidth="1"/>
    <col min="15356" max="15356" width="23.140625" style="1" customWidth="1"/>
    <col min="15357" max="15359" width="18.42578125" style="1" customWidth="1"/>
    <col min="15360" max="15596" width="8.85546875" style="1"/>
    <col min="15597" max="15597" width="37.28515625" style="1" bestFit="1" customWidth="1"/>
    <col min="15598" max="15598" width="14.7109375" style="1" bestFit="1" customWidth="1"/>
    <col min="15599" max="15599" width="15.5703125" style="1" customWidth="1"/>
    <col min="15600" max="15602" width="14.5703125" style="1" customWidth="1"/>
    <col min="15603" max="15603" width="15.85546875" style="1" customWidth="1"/>
    <col min="15604" max="15604" width="17" style="1" customWidth="1"/>
    <col min="15605" max="15605" width="18.85546875" style="1" customWidth="1"/>
    <col min="15606" max="15606" width="16" style="1" customWidth="1"/>
    <col min="15607" max="15608" width="0" style="1" hidden="1" customWidth="1"/>
    <col min="15609" max="15609" width="18.42578125" style="1" customWidth="1"/>
    <col min="15610" max="15611" width="0" style="1" hidden="1" customWidth="1"/>
    <col min="15612" max="15612" width="23.140625" style="1" customWidth="1"/>
    <col min="15613" max="15615" width="18.42578125" style="1" customWidth="1"/>
    <col min="15616" max="15852" width="8.85546875" style="1"/>
    <col min="15853" max="15853" width="37.28515625" style="1" bestFit="1" customWidth="1"/>
    <col min="15854" max="15854" width="14.7109375" style="1" bestFit="1" customWidth="1"/>
    <col min="15855" max="15855" width="15.5703125" style="1" customWidth="1"/>
    <col min="15856" max="15858" width="14.5703125" style="1" customWidth="1"/>
    <col min="15859" max="15859" width="15.85546875" style="1" customWidth="1"/>
    <col min="15860" max="15860" width="17" style="1" customWidth="1"/>
    <col min="15861" max="15861" width="18.85546875" style="1" customWidth="1"/>
    <col min="15862" max="15862" width="16" style="1" customWidth="1"/>
    <col min="15863" max="15864" width="0" style="1" hidden="1" customWidth="1"/>
    <col min="15865" max="15865" width="18.42578125" style="1" customWidth="1"/>
    <col min="15866" max="15867" width="0" style="1" hidden="1" customWidth="1"/>
    <col min="15868" max="15868" width="23.140625" style="1" customWidth="1"/>
    <col min="15869" max="15871" width="18.42578125" style="1" customWidth="1"/>
    <col min="15872" max="16108" width="8.85546875" style="1"/>
    <col min="16109" max="16109" width="37.28515625" style="1" bestFit="1" customWidth="1"/>
    <col min="16110" max="16110" width="14.7109375" style="1" bestFit="1" customWidth="1"/>
    <col min="16111" max="16111" width="15.5703125" style="1" customWidth="1"/>
    <col min="16112" max="16114" width="14.5703125" style="1" customWidth="1"/>
    <col min="16115" max="16115" width="15.85546875" style="1" customWidth="1"/>
    <col min="16116" max="16116" width="17" style="1" customWidth="1"/>
    <col min="16117" max="16117" width="18.85546875" style="1" customWidth="1"/>
    <col min="16118" max="16118" width="16" style="1" customWidth="1"/>
    <col min="16119" max="16120" width="0" style="1" hidden="1" customWidth="1"/>
    <col min="16121" max="16121" width="18.42578125" style="1" customWidth="1"/>
    <col min="16122" max="16123" width="0" style="1" hidden="1" customWidth="1"/>
    <col min="16124" max="16124" width="23.140625" style="1" customWidth="1"/>
    <col min="16125" max="16127" width="18.42578125" style="1" customWidth="1"/>
    <col min="16128" max="16364" width="8.85546875" style="1"/>
    <col min="16365" max="16384" width="9.140625" style="1" customWidth="1"/>
  </cols>
  <sheetData>
    <row r="1" spans="1:22" ht="17.25" customHeight="1" x14ac:dyDescent="0.25">
      <c r="A1" s="94" t="s">
        <v>37</v>
      </c>
      <c r="B1" s="94"/>
      <c r="C1" s="94"/>
      <c r="D1" s="40"/>
      <c r="E1" s="2"/>
      <c r="F1" s="2"/>
      <c r="G1" s="2"/>
    </row>
    <row r="2" spans="1:22" ht="59.45" customHeight="1" x14ac:dyDescent="0.25">
      <c r="A2" s="94"/>
      <c r="B2" s="94"/>
      <c r="C2" s="94"/>
      <c r="D2" s="2"/>
      <c r="E2" s="2"/>
      <c r="F2" s="2"/>
      <c r="G2" s="2"/>
    </row>
    <row r="3" spans="1:22" ht="13.5" customHeight="1" thickBot="1" x14ac:dyDescent="0.35">
      <c r="D3" s="41"/>
      <c r="E3" s="41"/>
      <c r="F3" s="2"/>
      <c r="G3" s="2"/>
    </row>
    <row r="4" spans="1:22" ht="13.5" customHeight="1" thickBot="1" x14ac:dyDescent="0.3">
      <c r="A4" s="81" t="s">
        <v>1</v>
      </c>
      <c r="B4" s="82"/>
      <c r="C4" s="83"/>
      <c r="D4" s="2"/>
      <c r="E4" s="2"/>
      <c r="F4" s="2"/>
      <c r="G4" s="2"/>
    </row>
    <row r="5" spans="1:22" s="49" customFormat="1" ht="13.5" customHeight="1" x14ac:dyDescent="0.3">
      <c r="A5" s="46" t="s">
        <v>2</v>
      </c>
      <c r="B5" s="84" t="s">
        <v>3</v>
      </c>
      <c r="C5" s="84"/>
      <c r="D5" s="2"/>
      <c r="E5" s="48"/>
      <c r="F5" s="48"/>
      <c r="G5" s="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49" customFormat="1" ht="13.5" customHeight="1" x14ac:dyDescent="0.3">
      <c r="A6" s="53" t="s">
        <v>6</v>
      </c>
      <c r="B6" s="78">
        <v>400000</v>
      </c>
      <c r="C6" s="79"/>
      <c r="D6" s="2"/>
      <c r="E6" s="48"/>
      <c r="F6" s="48"/>
      <c r="G6" s="2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49" customFormat="1" ht="13.5" customHeight="1" x14ac:dyDescent="0.3">
      <c r="A7" s="50" t="s">
        <v>4</v>
      </c>
      <c r="B7" s="78">
        <v>0</v>
      </c>
      <c r="C7" s="79"/>
      <c r="D7" s="2"/>
      <c r="E7" s="48"/>
      <c r="F7" s="48"/>
      <c r="G7" s="2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49" customFormat="1" ht="13.5" customHeight="1" x14ac:dyDescent="0.3">
      <c r="A8" s="50" t="s">
        <v>5</v>
      </c>
      <c r="B8" s="78">
        <f>B6</f>
        <v>400000</v>
      </c>
      <c r="C8" s="79"/>
      <c r="D8" s="2"/>
      <c r="E8" s="48"/>
      <c r="F8" s="48"/>
      <c r="G8" s="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49" customFormat="1" ht="13.5" customHeight="1" x14ac:dyDescent="0.3">
      <c r="A9" s="55" t="s">
        <v>8</v>
      </c>
      <c r="B9" s="76">
        <v>10</v>
      </c>
      <c r="C9" s="77"/>
      <c r="D9" s="2"/>
      <c r="E9" s="48"/>
      <c r="F9" s="48"/>
      <c r="G9" s="2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49" customFormat="1" ht="13.5" customHeight="1" x14ac:dyDescent="0.25">
      <c r="A10" s="55" t="s">
        <v>9</v>
      </c>
      <c r="B10" s="76">
        <v>2</v>
      </c>
      <c r="C10" s="77"/>
      <c r="D10" s="2"/>
      <c r="E10" s="56"/>
      <c r="F10" s="48"/>
      <c r="G10" s="2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13.5" customHeight="1" thickBot="1" x14ac:dyDescent="0.3">
      <c r="A11" s="55" t="s">
        <v>35</v>
      </c>
      <c r="B11" s="87">
        <v>8.5000000000000006E-2</v>
      </c>
      <c r="C11" s="88"/>
      <c r="D11" s="2"/>
      <c r="E11" s="48"/>
      <c r="F11" s="48"/>
      <c r="G11" s="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6.25" thickBot="1" x14ac:dyDescent="0.3">
      <c r="A12" s="55" t="s">
        <v>18</v>
      </c>
      <c r="B12" s="87">
        <v>0.1</v>
      </c>
      <c r="C12" s="88"/>
      <c r="D12" s="63" t="e">
        <f>(1+$B$12)*(1+#REF!)-1</f>
        <v>#REF!</v>
      </c>
      <c r="E12" s="8" t="s">
        <v>40</v>
      </c>
      <c r="F12" s="9" t="s">
        <v>39</v>
      </c>
      <c r="G12" s="10" t="s">
        <v>36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13.5" customHeight="1" thickBot="1" x14ac:dyDescent="0.3">
      <c r="A13" s="53"/>
      <c r="B13" s="92"/>
      <c r="C13" s="93"/>
      <c r="E13" s="73">
        <f>SUM(E16:E32)</f>
        <v>0</v>
      </c>
      <c r="F13" s="72">
        <f>SUM(F16:F32)</f>
        <v>0</v>
      </c>
      <c r="G13" s="10">
        <f>SUM(G16:G32)</f>
        <v>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3" customFormat="1" ht="57.75" customHeight="1" thickBot="1" x14ac:dyDescent="0.3">
      <c r="A14" s="43"/>
      <c r="B14" s="4" t="s">
        <v>34</v>
      </c>
      <c r="C14" s="6" t="s">
        <v>22</v>
      </c>
      <c r="D14" s="7" t="s">
        <v>23</v>
      </c>
      <c r="E14" s="8" t="s">
        <v>24</v>
      </c>
      <c r="F14" s="9" t="s">
        <v>25</v>
      </c>
      <c r="G14" s="10" t="s">
        <v>26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14.45" x14ac:dyDescent="0.3">
      <c r="A15" s="45"/>
      <c r="B15" s="14">
        <v>0</v>
      </c>
      <c r="C15" s="16"/>
      <c r="D15" s="68"/>
      <c r="E15" s="18"/>
      <c r="F15" s="19"/>
      <c r="G15" s="20"/>
    </row>
    <row r="16" spans="1:22" x14ac:dyDescent="0.25">
      <c r="A16" s="45"/>
      <c r="B16" s="14">
        <v>1</v>
      </c>
      <c r="C16" s="16"/>
      <c r="D16" s="68"/>
      <c r="E16" s="18"/>
      <c r="F16" s="28"/>
      <c r="G16" s="69"/>
    </row>
    <row r="17" spans="1:22" x14ac:dyDescent="0.25">
      <c r="A17" s="45"/>
      <c r="B17" s="14">
        <v>2</v>
      </c>
      <c r="C17" s="16"/>
      <c r="D17" s="68"/>
      <c r="E17" s="18"/>
      <c r="F17" s="28"/>
      <c r="G17" s="69"/>
    </row>
    <row r="18" spans="1:22" x14ac:dyDescent="0.25">
      <c r="A18" s="45"/>
      <c r="B18" s="14">
        <v>3</v>
      </c>
      <c r="C18" s="16"/>
      <c r="D18" s="68"/>
      <c r="E18" s="18"/>
      <c r="F18" s="28"/>
      <c r="G18" s="69"/>
    </row>
    <row r="19" spans="1:22" x14ac:dyDescent="0.25">
      <c r="A19" s="45"/>
      <c r="B19" s="14">
        <v>4</v>
      </c>
      <c r="C19" s="16"/>
      <c r="D19" s="68"/>
      <c r="E19" s="18"/>
      <c r="F19" s="28"/>
      <c r="G19" s="69"/>
    </row>
    <row r="20" spans="1:22" x14ac:dyDescent="0.25">
      <c r="A20" s="45"/>
      <c r="B20" s="14">
        <v>5</v>
      </c>
      <c r="C20" s="16"/>
      <c r="D20" s="68"/>
      <c r="E20" s="18"/>
      <c r="F20" s="28"/>
      <c r="G20" s="69"/>
    </row>
    <row r="21" spans="1:22" x14ac:dyDescent="0.25">
      <c r="A21" s="45"/>
      <c r="B21" s="14">
        <v>6</v>
      </c>
      <c r="C21" s="16"/>
      <c r="D21" s="68"/>
      <c r="E21" s="18"/>
      <c r="F21" s="28"/>
      <c r="G21" s="69"/>
    </row>
    <row r="22" spans="1:22" x14ac:dyDescent="0.25">
      <c r="A22" s="45"/>
      <c r="B22" s="14">
        <v>7</v>
      </c>
      <c r="C22" s="16"/>
      <c r="D22" s="68"/>
      <c r="E22" s="18"/>
      <c r="F22" s="28"/>
      <c r="G22" s="69"/>
    </row>
    <row r="23" spans="1:22" x14ac:dyDescent="0.25">
      <c r="A23" s="45"/>
      <c r="B23" s="14">
        <v>8</v>
      </c>
      <c r="C23" s="16"/>
      <c r="D23" s="68"/>
      <c r="E23" s="18"/>
      <c r="F23" s="28"/>
      <c r="G23" s="69"/>
    </row>
    <row r="24" spans="1:22" x14ac:dyDescent="0.25">
      <c r="A24" s="45"/>
      <c r="B24" s="14">
        <v>9</v>
      </c>
      <c r="C24" s="16"/>
      <c r="D24" s="68"/>
      <c r="E24" s="18"/>
      <c r="F24" s="28"/>
      <c r="G24" s="69"/>
    </row>
    <row r="25" spans="1:22" x14ac:dyDescent="0.25">
      <c r="A25" s="45"/>
      <c r="B25" s="14">
        <v>10</v>
      </c>
      <c r="C25" s="16"/>
      <c r="D25" s="68"/>
      <c r="E25" s="18"/>
      <c r="F25" s="28"/>
      <c r="G25" s="69"/>
    </row>
    <row r="26" spans="1:22" x14ac:dyDescent="0.25">
      <c r="A26" s="2"/>
      <c r="B26" s="14"/>
      <c r="C26" s="16"/>
      <c r="D26" s="68"/>
      <c r="E26" s="18"/>
      <c r="F26" s="28"/>
      <c r="G26" s="20"/>
    </row>
    <row r="27" spans="1:22" x14ac:dyDescent="0.25">
      <c r="A27" s="2"/>
      <c r="B27" s="14"/>
      <c r="C27" s="16"/>
      <c r="D27" s="17"/>
      <c r="E27" s="18"/>
      <c r="F27" s="28"/>
      <c r="G27" s="20"/>
    </row>
    <row r="28" spans="1:22" x14ac:dyDescent="0.25">
      <c r="A28" s="2"/>
      <c r="B28" s="14"/>
      <c r="C28" s="16"/>
      <c r="D28" s="17"/>
      <c r="E28" s="18"/>
      <c r="F28" s="28"/>
      <c r="G28" s="2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2"/>
      <c r="B29" s="14"/>
      <c r="C29" s="16"/>
      <c r="D29" s="17"/>
      <c r="E29" s="18"/>
      <c r="F29" s="28"/>
      <c r="G29" s="2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2"/>
      <c r="B30" s="14"/>
      <c r="C30" s="16"/>
      <c r="D30" s="17"/>
      <c r="E30" s="18"/>
      <c r="F30" s="28"/>
      <c r="G30" s="2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2"/>
      <c r="B31" s="14"/>
      <c r="C31" s="16"/>
      <c r="D31" s="17"/>
      <c r="E31" s="18"/>
      <c r="F31" s="28"/>
      <c r="G31" s="2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2"/>
      <c r="B32" s="14"/>
      <c r="C32" s="16"/>
      <c r="D32" s="17"/>
      <c r="E32" s="18"/>
      <c r="F32" s="28"/>
      <c r="G32" s="2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2"/>
      <c r="B33" s="14"/>
      <c r="C33" s="16"/>
      <c r="D33" s="17"/>
      <c r="E33" s="18"/>
      <c r="F33" s="28"/>
      <c r="G33" s="2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2"/>
      <c r="B34" s="14"/>
      <c r="C34" s="16"/>
      <c r="D34" s="17"/>
      <c r="E34" s="18"/>
      <c r="F34" s="28"/>
      <c r="G34" s="2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2"/>
      <c r="B35" s="14"/>
      <c r="C35" s="16"/>
      <c r="D35" s="17"/>
      <c r="E35" s="18"/>
      <c r="F35" s="28"/>
      <c r="G35" s="2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2"/>
      <c r="B36" s="14"/>
      <c r="C36" s="16"/>
      <c r="D36" s="17"/>
      <c r="E36" s="18"/>
      <c r="F36" s="28"/>
      <c r="G36" s="2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2"/>
      <c r="B37" s="14"/>
      <c r="C37" s="16"/>
      <c r="D37" s="17"/>
      <c r="E37" s="18"/>
      <c r="F37" s="28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2"/>
      <c r="B38" s="14"/>
      <c r="C38" s="16"/>
      <c r="D38" s="17"/>
      <c r="E38" s="18"/>
      <c r="F38" s="28"/>
      <c r="G38" s="2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thickBot="1" x14ac:dyDescent="0.3">
      <c r="A39" s="2"/>
      <c r="B39" s="14"/>
      <c r="C39" s="16"/>
      <c r="D39" s="31"/>
      <c r="E39" s="32"/>
      <c r="F39" s="33"/>
      <c r="G39" s="3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2" spans="1:22" x14ac:dyDescent="0.25">
      <c r="A42" s="3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</sheetData>
  <mergeCells count="11">
    <mergeCell ref="B9:C9"/>
    <mergeCell ref="B10:C10"/>
    <mergeCell ref="B11:C11"/>
    <mergeCell ref="B12:C12"/>
    <mergeCell ref="B13:C13"/>
    <mergeCell ref="B8:C8"/>
    <mergeCell ref="A1:C2"/>
    <mergeCell ref="A4:C4"/>
    <mergeCell ref="B5:C5"/>
    <mergeCell ref="B6:C6"/>
    <mergeCell ref="B7:C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"/>
  <sheetViews>
    <sheetView workbookViewId="0">
      <selection activeCell="H10" sqref="H10"/>
    </sheetView>
  </sheetViews>
  <sheetFormatPr defaultRowHeight="15" x14ac:dyDescent="0.25"/>
  <sheetData>
    <row r="1" spans="1:7" x14ac:dyDescent="0.25">
      <c r="A1" s="95" t="s">
        <v>41</v>
      </c>
      <c r="B1" s="95"/>
      <c r="C1" s="95"/>
      <c r="D1" s="95"/>
      <c r="E1" s="95"/>
      <c r="F1" s="95"/>
      <c r="G1" s="95"/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Exercio1_Avista</vt:lpstr>
      <vt:lpstr>Exerc2_APrazo</vt:lpstr>
      <vt:lpstr>Exercio3_Avista</vt:lpstr>
      <vt:lpstr>Op_1(pasta1)</vt:lpstr>
      <vt:lpstr>Op_2(pasta2)</vt:lpstr>
      <vt:lpstr>EXerc_3 (pasta3)</vt:lpstr>
      <vt:lpstr>RESPONDA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Garcia Ribeiro</dc:creator>
  <cp:lastModifiedBy>Margarete Boteon</cp:lastModifiedBy>
  <dcterms:created xsi:type="dcterms:W3CDTF">2015-06-01T19:19:14Z</dcterms:created>
  <dcterms:modified xsi:type="dcterms:W3CDTF">2016-06-10T15:06:24Z</dcterms:modified>
</cp:coreProperties>
</file>