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75" windowHeight="8130" activeTab="1"/>
  </bookViews>
  <sheets>
    <sheet name="exercicio" sheetId="3" r:id="rId1"/>
    <sheet name="orcamento" sheetId="5" r:id="rId2"/>
  </sheets>
  <calcPr calcId="145621"/>
</workbook>
</file>

<file path=xl/calcChain.xml><?xml version="1.0" encoding="utf-8"?>
<calcChain xmlns="http://schemas.openxmlformats.org/spreadsheetml/2006/main">
  <c r="L16" i="3" l="1"/>
  <c r="L17" i="3"/>
  <c r="L18" i="3"/>
  <c r="L19" i="3"/>
  <c r="L20" i="3"/>
  <c r="L21" i="3"/>
  <c r="L22" i="3"/>
  <c r="L23" i="3"/>
  <c r="L24" i="3"/>
  <c r="L25" i="3"/>
  <c r="L26" i="3"/>
  <c r="L15" i="3"/>
  <c r="N67" i="5"/>
  <c r="N70" i="5" s="1"/>
  <c r="M67" i="5"/>
  <c r="M70" i="5" s="1"/>
  <c r="L67" i="5"/>
  <c r="L70" i="5" s="1"/>
  <c r="K67" i="5"/>
  <c r="K70" i="5" s="1"/>
  <c r="J67" i="5"/>
  <c r="J70" i="5" s="1"/>
  <c r="I67" i="5"/>
  <c r="I70" i="5" s="1"/>
  <c r="H67" i="5"/>
  <c r="H70" i="5" s="1"/>
  <c r="G67" i="5"/>
  <c r="G70" i="5" s="1"/>
  <c r="F67" i="5"/>
  <c r="F70" i="5" s="1"/>
  <c r="E67" i="5"/>
  <c r="E70" i="5" s="1"/>
  <c r="D67" i="5"/>
  <c r="D70" i="5" s="1"/>
  <c r="C67" i="5"/>
  <c r="C70" i="5" s="1"/>
  <c r="N58" i="5"/>
  <c r="N61" i="5" s="1"/>
  <c r="M58" i="5"/>
  <c r="M61" i="5" s="1"/>
  <c r="L58" i="5"/>
  <c r="L61" i="5" s="1"/>
  <c r="K58" i="5"/>
  <c r="K61" i="5" s="1"/>
  <c r="J58" i="5"/>
  <c r="J61" i="5" s="1"/>
  <c r="I58" i="5"/>
  <c r="I61" i="5" s="1"/>
  <c r="H58" i="5"/>
  <c r="H61" i="5" s="1"/>
  <c r="G58" i="5"/>
  <c r="G61" i="5" s="1"/>
  <c r="F58" i="5"/>
  <c r="F61" i="5" s="1"/>
  <c r="E58" i="5"/>
  <c r="E61" i="5" s="1"/>
  <c r="D58" i="5"/>
  <c r="D61" i="5" s="1"/>
  <c r="C58" i="5"/>
  <c r="C61" i="5" s="1"/>
  <c r="D49" i="5"/>
  <c r="D52" i="5" s="1"/>
  <c r="E49" i="5"/>
  <c r="E52" i="5" s="1"/>
  <c r="F49" i="5"/>
  <c r="G49" i="5"/>
  <c r="H49" i="5"/>
  <c r="H52" i="5" s="1"/>
  <c r="I49" i="5"/>
  <c r="I52" i="5" s="1"/>
  <c r="J49" i="5"/>
  <c r="K49" i="5"/>
  <c r="L49" i="5"/>
  <c r="L52" i="5" s="1"/>
  <c r="M49" i="5"/>
  <c r="M52" i="5" s="1"/>
  <c r="N49" i="5"/>
  <c r="C49" i="5"/>
  <c r="C52" i="5" s="1"/>
  <c r="N52" i="5"/>
  <c r="K52" i="5"/>
  <c r="J52" i="5"/>
  <c r="G52" i="5"/>
  <c r="F52" i="5"/>
  <c r="D31" i="5"/>
  <c r="E31" i="5"/>
  <c r="F31" i="5"/>
  <c r="G31" i="5"/>
  <c r="H31" i="5"/>
  <c r="I31" i="5"/>
  <c r="J31" i="5"/>
  <c r="K31" i="5"/>
  <c r="L31" i="5"/>
  <c r="M31" i="5"/>
  <c r="N31" i="5"/>
  <c r="C31" i="5"/>
  <c r="E8" i="5"/>
  <c r="M8" i="5"/>
  <c r="D4" i="5"/>
  <c r="D8" i="5" s="1"/>
  <c r="E4" i="5"/>
  <c r="F4" i="5"/>
  <c r="F8" i="5" s="1"/>
  <c r="G4" i="5"/>
  <c r="G8" i="5" s="1"/>
  <c r="H4" i="5"/>
  <c r="H8" i="5" s="1"/>
  <c r="I4" i="5"/>
  <c r="I8" i="5" s="1"/>
  <c r="J4" i="5"/>
  <c r="J8" i="5" s="1"/>
  <c r="K4" i="5"/>
  <c r="K8" i="5" s="1"/>
  <c r="L4" i="5"/>
  <c r="L8" i="5" s="1"/>
  <c r="M4" i="5"/>
  <c r="N4" i="5"/>
  <c r="N8" i="5" s="1"/>
  <c r="C4" i="5"/>
  <c r="C8" i="5" s="1"/>
  <c r="J25" i="3"/>
  <c r="J1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3" i="3"/>
  <c r="K25" i="3" l="1"/>
  <c r="I27" i="3"/>
</calcChain>
</file>

<file path=xl/sharedStrings.xml><?xml version="1.0" encoding="utf-8"?>
<sst xmlns="http://schemas.openxmlformats.org/spreadsheetml/2006/main" count="106" uniqueCount="98">
  <si>
    <t>dólar</t>
  </si>
  <si>
    <t>selic</t>
  </si>
  <si>
    <t>petróleo</t>
  </si>
  <si>
    <t>café arábica</t>
  </si>
  <si>
    <t>Qtd hamburguers</t>
  </si>
  <si>
    <t xml:space="preserve">mês a mês </t>
  </si>
  <si>
    <t>ano</t>
  </si>
  <si>
    <t>média</t>
  </si>
  <si>
    <t>ORCAMENTO DE VENDAS</t>
  </si>
  <si>
    <t>PLANO OPERACIONAL</t>
  </si>
  <si>
    <t>PLANO FINANCEIRO</t>
  </si>
  <si>
    <t>Quantidade</t>
  </si>
  <si>
    <t>x preço</t>
  </si>
  <si>
    <t>Vendas</t>
  </si>
  <si>
    <t>DRE</t>
  </si>
  <si>
    <t>FLUXO DE CAIXA</t>
  </si>
  <si>
    <t>Despesas comerciais</t>
  </si>
  <si>
    <t>salário de vendedores</t>
  </si>
  <si>
    <t>ORCAMENTO DE PRODUÇÃO</t>
  </si>
  <si>
    <t>Quantidade a ser vendida</t>
  </si>
  <si>
    <t>viagens de vendedores</t>
  </si>
  <si>
    <t>comissão de vendedores</t>
  </si>
  <si>
    <t>publicidade</t>
  </si>
  <si>
    <t>comunicação</t>
  </si>
  <si>
    <t>Impostos sobre vendas</t>
  </si>
  <si>
    <t>ENTRADAS</t>
  </si>
  <si>
    <t>RECEITA</t>
  </si>
  <si>
    <t xml:space="preserve">  (-) Impostos</t>
  </si>
  <si>
    <t xml:space="preserve">  (-) CMV</t>
  </si>
  <si>
    <t>quantidade vendida</t>
  </si>
  <si>
    <t>preço de venda</t>
  </si>
  <si>
    <t>preço de custo unit</t>
  </si>
  <si>
    <t xml:space="preserve"> (-) DESPESAS</t>
  </si>
  <si>
    <t>Despesas administrativas</t>
  </si>
  <si>
    <t>Despesas financeiras</t>
  </si>
  <si>
    <t xml:space="preserve"> = LAIR</t>
  </si>
  <si>
    <t xml:space="preserve">  (-) Imposto de Renda</t>
  </si>
  <si>
    <t xml:space="preserve">  (-) CSSL</t>
  </si>
  <si>
    <t xml:space="preserve"> = LUCRO LÍQUIDO</t>
  </si>
  <si>
    <t>entradas a vista</t>
  </si>
  <si>
    <t>entradas à prazo</t>
  </si>
  <si>
    <t>aluguéis</t>
  </si>
  <si>
    <t>vendas de ativos</t>
  </si>
  <si>
    <t>SAÍDAS</t>
  </si>
  <si>
    <t>pgto salários vendedores</t>
  </si>
  <si>
    <t>pgto salários administrativos</t>
  </si>
  <si>
    <t>pgto salários produção</t>
  </si>
  <si>
    <t>pgto contador</t>
  </si>
  <si>
    <t>pgto tecnologia</t>
  </si>
  <si>
    <t>pgto fornecedores</t>
  </si>
  <si>
    <t>pgto juros financiamento</t>
  </si>
  <si>
    <t>pgto parcelas financiamento</t>
  </si>
  <si>
    <t>pgto impostos sobre vendas</t>
  </si>
  <si>
    <t>pgto imposto de renda</t>
  </si>
  <si>
    <t>pgto aluguel</t>
  </si>
  <si>
    <t>pgto energia</t>
  </si>
  <si>
    <t>pgto água</t>
  </si>
  <si>
    <t>pgto salário gerente produção</t>
  </si>
  <si>
    <t xml:space="preserve">  (+) Estoque final</t>
  </si>
  <si>
    <t xml:space="preserve">  (-) Estoque inicial</t>
  </si>
  <si>
    <t>Quantidade a ser produzida</t>
  </si>
  <si>
    <t xml:space="preserve"> = produção planejada (qtd a ser produzida)</t>
  </si>
  <si>
    <t>Para cada 1 produto, qtd de MP necessária</t>
  </si>
  <si>
    <t>mp1</t>
  </si>
  <si>
    <t>mp2</t>
  </si>
  <si>
    <t>mp3</t>
  </si>
  <si>
    <t>mp4</t>
  </si>
  <si>
    <t>mp5</t>
  </si>
  <si>
    <t>ORCAMENTO DE MATÉRIA-PRIMA</t>
  </si>
  <si>
    <t>Quantidade a ser comprada de cada MP</t>
  </si>
  <si>
    <t>MP1 (qtd necessária)</t>
  </si>
  <si>
    <t xml:space="preserve">  = Qtd a ser comprada de MP1 neste período</t>
  </si>
  <si>
    <t>ORCAMENTO DE COMPRAS (MP)</t>
  </si>
  <si>
    <t>Valor de compra MP1 (unit)</t>
  </si>
  <si>
    <t>Valor compra de MP1</t>
  </si>
  <si>
    <t>MP2 (qtd necessária)</t>
  </si>
  <si>
    <t xml:space="preserve">  = Qtd a ser comprada de MP2 neste período</t>
  </si>
  <si>
    <t>Valor de compra MP2 (unit)</t>
  </si>
  <si>
    <t>Valor compra de MP2</t>
  </si>
  <si>
    <t>MP3 (qtd necessária)</t>
  </si>
  <si>
    <t xml:space="preserve">  = Qtd a ser comprada de MP3 neste período</t>
  </si>
  <si>
    <t>Valor de compra MP3 (unit)</t>
  </si>
  <si>
    <t>Valor compra de MP3</t>
  </si>
  <si>
    <t>prazo pgto 60 dias</t>
  </si>
  <si>
    <t>prazo pgto 90 dias</t>
  </si>
  <si>
    <t>prazo pgto 30 dias</t>
  </si>
  <si>
    <t>prazo pgto a vista</t>
  </si>
  <si>
    <t>prazo receb a vista</t>
  </si>
  <si>
    <t>prazo receb 30 dias</t>
  </si>
  <si>
    <t>prazo receb 60 dias</t>
  </si>
  <si>
    <t>prazo receb 90 dias</t>
  </si>
  <si>
    <t>inadimplência</t>
  </si>
  <si>
    <t>crédito e cobrança</t>
  </si>
  <si>
    <t>ORCAMENTO DE CUSTOS INDIRETOS FABRICAÇÃO (CIF)</t>
  </si>
  <si>
    <t>em rel ao mesmo mês</t>
  </si>
  <si>
    <t>ORCAMENTO DE MOD</t>
  </si>
  <si>
    <t>horas de MOD</t>
  </si>
  <si>
    <t>salário por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</si>
</sst>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Fill="1" applyBorder="1"/>
    <xf numFmtId="165" fontId="4" fillId="0" borderId="0" xfId="1" applyNumberFormat="1" applyFont="1" applyFill="1" applyBorder="1"/>
    <xf numFmtId="164" fontId="4" fillId="0" borderId="0" xfId="1" applyFont="1" applyFill="1" applyBorder="1"/>
    <xf numFmtId="17" fontId="5" fillId="0" borderId="0" xfId="2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right" vertical="center" wrapText="1"/>
    </xf>
    <xf numFmtId="17" fontId="5" fillId="2" borderId="0" xfId="2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4" fontId="4" fillId="2" borderId="0" xfId="1" applyFont="1" applyFill="1" applyBorder="1"/>
    <xf numFmtId="166" fontId="6" fillId="2" borderId="0" xfId="1" applyNumberFormat="1" applyFont="1" applyFill="1" applyBorder="1" applyAlignment="1">
      <alignment horizontal="center" vertical="center" wrapText="1"/>
    </xf>
    <xf numFmtId="164" fontId="4" fillId="2" borderId="0" xfId="1" applyFont="1" applyFill="1" applyBorder="1" applyAlignment="1">
      <alignment horizontal="right" vertical="center" wrapText="1"/>
    </xf>
    <xf numFmtId="0" fontId="4" fillId="2" borderId="0" xfId="0" applyFont="1" applyFill="1" applyBorder="1"/>
    <xf numFmtId="0" fontId="7" fillId="0" borderId="1" xfId="0" applyFont="1" applyFill="1" applyBorder="1"/>
    <xf numFmtId="0" fontId="0" fillId="3" borderId="0" xfId="0" applyFill="1"/>
    <xf numFmtId="17" fontId="0" fillId="4" borderId="0" xfId="0" applyNumberFormat="1" applyFill="1"/>
    <xf numFmtId="0" fontId="0" fillId="5" borderId="0" xfId="0" applyFill="1"/>
    <xf numFmtId="17" fontId="0" fillId="5" borderId="0" xfId="0" applyNumberFormat="1" applyFill="1"/>
    <xf numFmtId="0" fontId="2" fillId="3" borderId="0" xfId="0" applyFon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Font="1"/>
    <xf numFmtId="17" fontId="0" fillId="7" borderId="0" xfId="0" applyNumberFormat="1" applyFill="1"/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9" fontId="0" fillId="0" borderId="0" xfId="0" applyNumberFormat="1"/>
    <xf numFmtId="0" fontId="2" fillId="6" borderId="0" xfId="0" applyFont="1" applyFill="1"/>
    <xf numFmtId="164" fontId="2" fillId="6" borderId="0" xfId="1" applyFont="1" applyFill="1"/>
    <xf numFmtId="0" fontId="0" fillId="6" borderId="0" xfId="0" applyFill="1"/>
    <xf numFmtId="164" fontId="0" fillId="6" borderId="0" xfId="1" applyFont="1" applyFill="1"/>
    <xf numFmtId="0" fontId="0" fillId="0" borderId="0" xfId="0" applyFill="1"/>
    <xf numFmtId="0" fontId="2" fillId="0" borderId="0" xfId="0" applyFont="1" applyFill="1"/>
    <xf numFmtId="0" fontId="0" fillId="0" borderId="2" xfId="0" applyBorder="1"/>
    <xf numFmtId="0" fontId="0" fillId="0" borderId="0" xfId="0" applyAlignment="1">
      <alignment horizontal="left"/>
    </xf>
    <xf numFmtId="0" fontId="0" fillId="7" borderId="0" xfId="0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2" xfId="1" applyFont="1" applyBorder="1"/>
    <xf numFmtId="0" fontId="8" fillId="0" borderId="0" xfId="0" applyFont="1" applyAlignment="1"/>
    <xf numFmtId="165" fontId="0" fillId="0" borderId="0" xfId="1" applyNumberFormat="1" applyFont="1"/>
    <xf numFmtId="165" fontId="0" fillId="0" borderId="2" xfId="1" applyNumberFormat="1" applyFont="1" applyBorder="1"/>
    <xf numFmtId="9" fontId="0" fillId="0" borderId="0" xfId="3" applyFont="1"/>
    <xf numFmtId="17" fontId="9" fillId="0" borderId="0" xfId="2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/>
    <xf numFmtId="166" fontId="9" fillId="0" borderId="0" xfId="1" applyNumberFormat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right" vertical="center" wrapText="1"/>
    </xf>
    <xf numFmtId="0" fontId="9" fillId="0" borderId="0" xfId="0" applyFont="1" applyFill="1" applyBorder="1"/>
    <xf numFmtId="167" fontId="4" fillId="7" borderId="0" xfId="3" applyNumberFormat="1" applyFont="1" applyFill="1" applyBorder="1"/>
    <xf numFmtId="167" fontId="7" fillId="7" borderId="1" xfId="3" applyNumberFormat="1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0" applyNumberFormat="1" applyFont="1" applyFill="1" applyBorder="1"/>
    <xf numFmtId="167" fontId="4" fillId="4" borderId="0" xfId="3" applyNumberFormat="1" applyFont="1" applyFill="1" applyBorder="1"/>
    <xf numFmtId="0" fontId="4" fillId="8" borderId="0" xfId="0" applyFont="1" applyFill="1" applyBorder="1"/>
    <xf numFmtId="9" fontId="4" fillId="8" borderId="0" xfId="3" applyFont="1" applyFill="1" applyBorder="1"/>
    <xf numFmtId="9" fontId="4" fillId="7" borderId="0" xfId="3" applyNumberFormat="1" applyFont="1" applyFill="1" applyBorder="1"/>
    <xf numFmtId="9" fontId="9" fillId="7" borderId="0" xfId="3" applyNumberFormat="1" applyFont="1" applyFill="1" applyBorder="1"/>
  </cellXfs>
  <cellStyles count="4">
    <cellStyle name="Normal" xfId="0" builtinId="0"/>
    <cellStyle name="Normal 2" xfId="2"/>
    <cellStyle name="Porcentagem" xfId="3" builtinId="5"/>
    <cellStyle name="Vírgula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D9" sqref="D9"/>
    </sheetView>
  </sheetViews>
  <sheetFormatPr defaultRowHeight="15" x14ac:dyDescent="0.25"/>
  <cols>
    <col min="1" max="2" width="9.140625" style="2"/>
    <col min="3" max="3" width="17.28515625" style="3" bestFit="1" customWidth="1"/>
    <col min="4" max="4" width="9.140625" style="4"/>
    <col min="5" max="5" width="9.140625" style="2"/>
    <col min="6" max="6" width="9.140625" style="4"/>
    <col min="7" max="7" width="11.42578125" style="4" bestFit="1" customWidth="1"/>
    <col min="8" max="8" width="9.140625" style="2"/>
    <col min="9" max="9" width="10.5703125" style="51" bestFit="1" customWidth="1"/>
    <col min="10" max="10" width="10.5703125" style="54" bestFit="1" customWidth="1"/>
    <col min="11" max="11" width="9.140625" style="54"/>
    <col min="12" max="12" width="14.7109375" style="57" customWidth="1"/>
    <col min="13" max="16384" width="9.140625" style="2"/>
  </cols>
  <sheetData>
    <row r="1" spans="2:12" x14ac:dyDescent="0.25">
      <c r="C1" s="3" t="s">
        <v>4</v>
      </c>
      <c r="D1" s="4" t="s">
        <v>1</v>
      </c>
      <c r="E1" s="2" t="s">
        <v>0</v>
      </c>
      <c r="F1" s="4" t="s">
        <v>2</v>
      </c>
      <c r="G1" s="4" t="s">
        <v>3</v>
      </c>
      <c r="I1" s="51" t="s">
        <v>5</v>
      </c>
      <c r="J1" s="53" t="s">
        <v>6</v>
      </c>
      <c r="K1" s="53"/>
      <c r="L1" s="57" t="s">
        <v>94</v>
      </c>
    </row>
    <row r="2" spans="2:12" x14ac:dyDescent="0.25">
      <c r="B2" s="10">
        <v>41974</v>
      </c>
      <c r="C2" s="11">
        <v>252718</v>
      </c>
      <c r="D2" s="12">
        <v>11.399999999999999</v>
      </c>
      <c r="E2" s="13">
        <v>2.2250000000000001</v>
      </c>
      <c r="F2" s="14">
        <v>105.22</v>
      </c>
      <c r="G2" s="14">
        <v>198.59</v>
      </c>
      <c r="H2" s="15"/>
    </row>
    <row r="3" spans="2:12" x14ac:dyDescent="0.25">
      <c r="B3" s="5">
        <v>42005</v>
      </c>
      <c r="C3" s="6">
        <v>264626</v>
      </c>
      <c r="D3" s="4">
        <v>10.44</v>
      </c>
      <c r="E3" s="7">
        <v>2.2679999999999998</v>
      </c>
      <c r="F3" s="9">
        <v>100.05</v>
      </c>
      <c r="G3" s="9">
        <v>214.5</v>
      </c>
      <c r="I3" s="59">
        <f>(C3/C2)-1</f>
        <v>4.7119714464343598E-2</v>
      </c>
    </row>
    <row r="4" spans="2:12" x14ac:dyDescent="0.25">
      <c r="B4" s="5">
        <v>42036</v>
      </c>
      <c r="C4" s="6">
        <v>300806</v>
      </c>
      <c r="D4" s="4">
        <v>10.92</v>
      </c>
      <c r="E4" s="8">
        <v>2.3330000000000002</v>
      </c>
      <c r="F4" s="9">
        <v>95.89</v>
      </c>
      <c r="G4" s="9">
        <v>212.01</v>
      </c>
      <c r="I4" s="59">
        <f t="shared" ref="I4:I26" si="0">(C4/C3)-1</f>
        <v>0.13672125943784819</v>
      </c>
    </row>
    <row r="5" spans="2:12" x14ac:dyDescent="0.25">
      <c r="B5" s="45">
        <v>42064</v>
      </c>
      <c r="C5" s="46">
        <v>210328</v>
      </c>
      <c r="D5" s="47">
        <v>11.399999999999999</v>
      </c>
      <c r="E5" s="48">
        <v>2.448</v>
      </c>
      <c r="F5" s="49">
        <v>86.13</v>
      </c>
      <c r="G5" s="49">
        <v>227.06</v>
      </c>
      <c r="H5" s="50"/>
      <c r="I5" s="60">
        <f t="shared" si="0"/>
        <v>-0.30078522369899541</v>
      </c>
    </row>
    <row r="6" spans="2:12" x14ac:dyDescent="0.25">
      <c r="B6" s="5">
        <v>42095</v>
      </c>
      <c r="C6" s="6">
        <v>264830</v>
      </c>
      <c r="D6" s="4">
        <v>10.08</v>
      </c>
      <c r="E6" s="8">
        <v>2.5379999999999998</v>
      </c>
      <c r="F6" s="9">
        <v>76.959999999999994</v>
      </c>
      <c r="G6" s="9">
        <v>212.93</v>
      </c>
      <c r="I6" s="59">
        <f t="shared" si="0"/>
        <v>0.25912859914039021</v>
      </c>
    </row>
    <row r="7" spans="2:12" x14ac:dyDescent="0.25">
      <c r="B7" s="5">
        <v>42125</v>
      </c>
      <c r="C7" s="6">
        <v>204029</v>
      </c>
      <c r="D7" s="4">
        <v>11.52</v>
      </c>
      <c r="E7" s="7">
        <v>2.6440000000000001</v>
      </c>
      <c r="F7" s="9">
        <v>60.55</v>
      </c>
      <c r="G7" s="9">
        <v>200.59</v>
      </c>
      <c r="I7" s="59">
        <f t="shared" si="0"/>
        <v>-0.22958501680323229</v>
      </c>
    </row>
    <row r="8" spans="2:12" x14ac:dyDescent="0.25">
      <c r="B8" s="5">
        <v>42156</v>
      </c>
      <c r="C8" s="6">
        <v>205305</v>
      </c>
      <c r="D8" s="4">
        <v>11.28</v>
      </c>
      <c r="E8" s="7">
        <v>2.6379999999999999</v>
      </c>
      <c r="F8" s="9">
        <v>47.45</v>
      </c>
      <c r="G8" s="9">
        <v>190.9</v>
      </c>
      <c r="I8" s="59">
        <f t="shared" si="0"/>
        <v>6.2540129099295516E-3</v>
      </c>
    </row>
    <row r="9" spans="2:12" x14ac:dyDescent="0.25">
      <c r="B9" s="5">
        <v>42186</v>
      </c>
      <c r="C9" s="6">
        <v>206400</v>
      </c>
      <c r="D9" s="4">
        <v>9.84</v>
      </c>
      <c r="E9" s="7">
        <v>2.8170000000000002</v>
      </c>
      <c r="F9" s="9">
        <v>54.93</v>
      </c>
      <c r="G9" s="9">
        <v>179.94</v>
      </c>
      <c r="I9" s="59">
        <f t="shared" si="0"/>
        <v>5.3335281654123268E-3</v>
      </c>
    </row>
    <row r="10" spans="2:12" x14ac:dyDescent="0.25">
      <c r="B10" s="5">
        <v>42217</v>
      </c>
      <c r="C10" s="6">
        <v>255866</v>
      </c>
      <c r="D10" s="4">
        <v>12.48</v>
      </c>
      <c r="E10" s="7">
        <v>3.14</v>
      </c>
      <c r="F10" s="9">
        <v>52.83</v>
      </c>
      <c r="G10" s="9">
        <v>160.02000000000001</v>
      </c>
      <c r="I10" s="59">
        <f t="shared" si="0"/>
        <v>0.23966085271317827</v>
      </c>
    </row>
    <row r="11" spans="2:12" x14ac:dyDescent="0.25">
      <c r="B11" s="5">
        <v>42248</v>
      </c>
      <c r="C11" s="6">
        <v>220272</v>
      </c>
      <c r="D11" s="4">
        <v>11.399999999999999</v>
      </c>
      <c r="E11" s="7">
        <v>3.044</v>
      </c>
      <c r="F11" s="9">
        <v>57.42</v>
      </c>
      <c r="G11" s="9">
        <v>164.95</v>
      </c>
      <c r="I11" s="59">
        <f t="shared" si="0"/>
        <v>-0.13911187887409815</v>
      </c>
    </row>
    <row r="12" spans="2:12" x14ac:dyDescent="0.25">
      <c r="B12" s="5">
        <v>42278</v>
      </c>
      <c r="C12" s="6">
        <v>213843</v>
      </c>
      <c r="D12" s="4">
        <v>11.879999999999999</v>
      </c>
      <c r="E12" s="7">
        <v>3.0640000000000001</v>
      </c>
      <c r="F12" s="9">
        <v>62.5</v>
      </c>
      <c r="G12" s="9">
        <v>158.16999999999999</v>
      </c>
      <c r="I12" s="59">
        <f t="shared" si="0"/>
        <v>-2.918664196992804E-2</v>
      </c>
    </row>
    <row r="13" spans="2:12" x14ac:dyDescent="0.25">
      <c r="B13" s="5">
        <v>42309</v>
      </c>
      <c r="C13" s="6">
        <v>188185</v>
      </c>
      <c r="D13" s="4">
        <v>12.84</v>
      </c>
      <c r="E13" s="7">
        <v>3.1110000000000002</v>
      </c>
      <c r="F13" s="9">
        <v>61.3</v>
      </c>
      <c r="G13" s="9">
        <v>159.77000000000001</v>
      </c>
      <c r="I13" s="59">
        <f t="shared" si="0"/>
        <v>-0.11998522280364565</v>
      </c>
      <c r="J13" s="55">
        <f>SUM(C3:C13)</f>
        <v>2534490</v>
      </c>
    </row>
    <row r="14" spans="2:12" x14ac:dyDescent="0.25">
      <c r="B14" s="10">
        <v>42339</v>
      </c>
      <c r="C14" s="11">
        <v>224140</v>
      </c>
      <c r="D14" s="12">
        <v>14.16</v>
      </c>
      <c r="E14" s="13">
        <v>3.2240000000000002</v>
      </c>
      <c r="F14" s="14">
        <v>54.43</v>
      </c>
      <c r="G14" s="14">
        <v>153.29</v>
      </c>
      <c r="H14" s="15"/>
      <c r="I14" s="59">
        <f t="shared" si="0"/>
        <v>0.19106198687461817</v>
      </c>
    </row>
    <row r="15" spans="2:12" x14ac:dyDescent="0.25">
      <c r="B15" s="5">
        <v>42370</v>
      </c>
      <c r="C15" s="6">
        <v>217769</v>
      </c>
      <c r="D15" s="4">
        <v>13.32</v>
      </c>
      <c r="E15" s="7">
        <v>3.5150000000000001</v>
      </c>
      <c r="F15" s="9">
        <v>45.72</v>
      </c>
      <c r="G15" s="9">
        <v>158.78</v>
      </c>
      <c r="I15" s="59">
        <f t="shared" si="0"/>
        <v>-2.8424199161238506E-2</v>
      </c>
      <c r="L15" s="58">
        <f>(C15/C3)-1</f>
        <v>-0.17706876875288147</v>
      </c>
    </row>
    <row r="16" spans="2:12" x14ac:dyDescent="0.25">
      <c r="B16" s="5">
        <v>42401</v>
      </c>
      <c r="C16" s="6">
        <v>174611</v>
      </c>
      <c r="D16" s="4">
        <v>13.32</v>
      </c>
      <c r="E16" s="7">
        <v>3.8959999999999999</v>
      </c>
      <c r="F16" s="9">
        <v>46.29</v>
      </c>
      <c r="G16" s="9">
        <v>147.65</v>
      </c>
      <c r="I16" s="59">
        <f t="shared" si="0"/>
        <v>-0.19818247776313436</v>
      </c>
      <c r="L16" s="58">
        <f t="shared" ref="L16:L26" si="1">(C16/C4)-1</f>
        <v>-0.41952288185740971</v>
      </c>
    </row>
    <row r="17" spans="2:12" x14ac:dyDescent="0.25">
      <c r="B17" s="45">
        <v>42430</v>
      </c>
      <c r="C17" s="46">
        <v>100068</v>
      </c>
      <c r="D17" s="47">
        <v>13.32</v>
      </c>
      <c r="E17" s="48">
        <v>3.8759999999999999</v>
      </c>
      <c r="F17" s="49">
        <v>46.96</v>
      </c>
      <c r="G17" s="49">
        <v>153.88</v>
      </c>
      <c r="H17" s="50"/>
      <c r="I17" s="60">
        <f t="shared" si="0"/>
        <v>-0.42690895762580827</v>
      </c>
      <c r="L17" s="58">
        <f t="shared" si="1"/>
        <v>-0.52422882355178579</v>
      </c>
    </row>
    <row r="18" spans="2:12" x14ac:dyDescent="0.25">
      <c r="B18" s="5">
        <v>42461</v>
      </c>
      <c r="C18" s="6">
        <v>175114</v>
      </c>
      <c r="D18" s="4">
        <v>12.72</v>
      </c>
      <c r="E18" s="7">
        <v>3.778</v>
      </c>
      <c r="F18" s="9">
        <v>43.13</v>
      </c>
      <c r="G18" s="9">
        <v>148.94</v>
      </c>
      <c r="I18" s="59">
        <f t="shared" si="0"/>
        <v>0.74995003397689564</v>
      </c>
      <c r="L18" s="58">
        <f t="shared" si="1"/>
        <v>-0.33876826643507152</v>
      </c>
    </row>
    <row r="19" spans="2:12" x14ac:dyDescent="0.25">
      <c r="B19" s="5">
        <v>42491</v>
      </c>
      <c r="C19" s="6">
        <v>142848</v>
      </c>
      <c r="D19" s="4">
        <v>13.919999999999998</v>
      </c>
      <c r="E19" s="7">
        <v>3.8690000000000002</v>
      </c>
      <c r="F19" s="9">
        <v>36.56</v>
      </c>
      <c r="G19" s="9">
        <v>149.52000000000001</v>
      </c>
      <c r="I19" s="59">
        <f t="shared" si="0"/>
        <v>-0.18425711250956522</v>
      </c>
      <c r="L19" s="58">
        <f t="shared" si="1"/>
        <v>-0.29986423498620296</v>
      </c>
    </row>
    <row r="20" spans="2:12" x14ac:dyDescent="0.25">
      <c r="B20" s="5">
        <v>42522</v>
      </c>
      <c r="C20" s="6">
        <v>150106</v>
      </c>
      <c r="D20" s="4">
        <v>12.72</v>
      </c>
      <c r="E20" s="7">
        <v>4.0540000000000003</v>
      </c>
      <c r="F20" s="9">
        <v>29.92</v>
      </c>
      <c r="G20" s="9">
        <v>146.32</v>
      </c>
      <c r="I20" s="59">
        <f t="shared" si="0"/>
        <v>5.0809251792114596E-2</v>
      </c>
      <c r="L20" s="58">
        <f t="shared" si="1"/>
        <v>-0.26886339835853978</v>
      </c>
    </row>
    <row r="21" spans="2:12" x14ac:dyDescent="0.25">
      <c r="B21" s="5">
        <v>42552</v>
      </c>
      <c r="C21" s="6">
        <v>142281</v>
      </c>
      <c r="D21" s="4">
        <v>12</v>
      </c>
      <c r="E21" s="7">
        <v>3.9780000000000002</v>
      </c>
      <c r="F21" s="9">
        <v>31.05</v>
      </c>
      <c r="G21" s="9">
        <v>148.94</v>
      </c>
      <c r="I21" s="59">
        <f t="shared" si="0"/>
        <v>-5.2129828254700028E-2</v>
      </c>
      <c r="L21" s="58">
        <f t="shared" si="1"/>
        <v>-0.31065406976744181</v>
      </c>
    </row>
    <row r="22" spans="2:12" x14ac:dyDescent="0.25">
      <c r="B22" s="5">
        <v>42583</v>
      </c>
      <c r="C22" s="6">
        <v>196545</v>
      </c>
      <c r="D22" s="4">
        <v>13.919999999999998</v>
      </c>
      <c r="E22" s="7">
        <v>3.694</v>
      </c>
      <c r="F22" s="9">
        <v>37.340000000000003</v>
      </c>
      <c r="G22" s="9">
        <v>156.94</v>
      </c>
      <c r="I22" s="59">
        <f t="shared" si="0"/>
        <v>0.38138613026335211</v>
      </c>
      <c r="L22" s="58">
        <f t="shared" si="1"/>
        <v>-0.23184401210008365</v>
      </c>
    </row>
    <row r="23" spans="2:12" x14ac:dyDescent="0.25">
      <c r="B23" s="5">
        <v>42614</v>
      </c>
      <c r="C23" s="6">
        <v>169813</v>
      </c>
      <c r="D23" s="4">
        <v>12.72</v>
      </c>
      <c r="E23" s="7">
        <v>3.5510000000000002</v>
      </c>
      <c r="F23" s="9">
        <v>40.75</v>
      </c>
      <c r="G23" s="9">
        <v>154.19999999999999</v>
      </c>
      <c r="I23" s="59">
        <f t="shared" si="0"/>
        <v>-0.13600956523951258</v>
      </c>
      <c r="L23" s="58">
        <f t="shared" si="1"/>
        <v>-0.22907586983366024</v>
      </c>
    </row>
    <row r="24" spans="2:12" x14ac:dyDescent="0.25">
      <c r="B24" s="5">
        <v>42644</v>
      </c>
      <c r="C24" s="6">
        <v>175309</v>
      </c>
      <c r="D24" s="4">
        <v>13.32</v>
      </c>
      <c r="E24" s="7">
        <v>3.5489999999999999</v>
      </c>
      <c r="F24" s="9">
        <v>45.98</v>
      </c>
      <c r="G24" s="9">
        <v>155.4</v>
      </c>
      <c r="I24" s="59">
        <f t="shared" si="0"/>
        <v>3.2365013279313182E-2</v>
      </c>
      <c r="L24" s="58">
        <f t="shared" si="1"/>
        <v>-0.1801976216195994</v>
      </c>
    </row>
    <row r="25" spans="2:12" x14ac:dyDescent="0.25">
      <c r="B25" s="5">
        <v>42675</v>
      </c>
      <c r="C25" s="6">
        <v>181449</v>
      </c>
      <c r="D25" s="4">
        <v>13.919999999999998</v>
      </c>
      <c r="E25" s="7">
        <v>3.4180000000000001</v>
      </c>
      <c r="F25" s="9">
        <v>47.69</v>
      </c>
      <c r="G25" s="9">
        <v>165.85</v>
      </c>
      <c r="I25" s="59">
        <f t="shared" si="0"/>
        <v>3.5023872134345657E-2</v>
      </c>
      <c r="J25" s="55">
        <f>SUM(C15:C25)</f>
        <v>1825913</v>
      </c>
      <c r="K25" s="56">
        <f>(J25/J13)-1</f>
        <v>-0.27957379985717046</v>
      </c>
      <c r="L25" s="58">
        <f t="shared" si="1"/>
        <v>-3.5794563860031325E-2</v>
      </c>
    </row>
    <row r="26" spans="2:12" x14ac:dyDescent="0.25">
      <c r="B26" s="10">
        <v>42705</v>
      </c>
      <c r="C26" s="11">
        <v>189907</v>
      </c>
      <c r="D26" s="12">
        <v>13.32</v>
      </c>
      <c r="E26" s="13">
        <v>3.278</v>
      </c>
      <c r="F26" s="14">
        <v>44.22</v>
      </c>
      <c r="G26" s="14">
        <v>172.35</v>
      </c>
      <c r="H26" s="15"/>
      <c r="I26" s="59">
        <f t="shared" si="0"/>
        <v>4.6613649014323633E-2</v>
      </c>
      <c r="L26" s="58">
        <f t="shared" si="1"/>
        <v>-0.15273043633443384</v>
      </c>
    </row>
    <row r="27" spans="2:12" ht="15.75" thickBot="1" x14ac:dyDescent="0.3">
      <c r="H27" s="16" t="s">
        <v>7</v>
      </c>
      <c r="I27" s="52">
        <f>AVERAGE(I3:I26)</f>
        <v>1.4035907477591944E-2</v>
      </c>
    </row>
  </sheetData>
  <mergeCells count="1">
    <mergeCell ref="J1:K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4.5703125" bestFit="1" customWidth="1"/>
    <col min="2" max="2" width="26.7109375" bestFit="1" customWidth="1"/>
    <col min="3" max="3" width="10.5703125" bestFit="1" customWidth="1"/>
    <col min="15" max="15" width="3.85546875" style="17" customWidth="1"/>
    <col min="16" max="16" width="7.28515625" style="33" customWidth="1"/>
    <col min="17" max="17" width="21.7109375" bestFit="1" customWidth="1"/>
    <col min="30" max="30" width="4.42578125" customWidth="1"/>
    <col min="31" max="31" width="28.140625" bestFit="1" customWidth="1"/>
  </cols>
  <sheetData>
    <row r="1" spans="1:43" x14ac:dyDescent="0.25">
      <c r="C1" s="27" t="s">
        <v>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Q1" s="19"/>
      <c r="R1" s="26" t="s">
        <v>10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x14ac:dyDescent="0.25">
      <c r="C2" s="18">
        <v>42736</v>
      </c>
      <c r="D2" s="18">
        <v>42767</v>
      </c>
      <c r="E2" s="18">
        <v>42795</v>
      </c>
      <c r="F2" s="18">
        <v>42826</v>
      </c>
      <c r="G2" s="18">
        <v>42856</v>
      </c>
      <c r="H2" s="18">
        <v>42887</v>
      </c>
      <c r="I2" s="18">
        <v>42917</v>
      </c>
      <c r="J2" s="18">
        <v>42948</v>
      </c>
      <c r="K2" s="18">
        <v>42979</v>
      </c>
      <c r="L2" s="18">
        <v>43009</v>
      </c>
      <c r="M2" s="18">
        <v>43040</v>
      </c>
      <c r="N2" s="18">
        <v>43070</v>
      </c>
      <c r="Q2" s="19"/>
      <c r="R2" s="20">
        <v>42736</v>
      </c>
      <c r="S2" s="20">
        <v>42767</v>
      </c>
      <c r="T2" s="20">
        <v>42795</v>
      </c>
      <c r="U2" s="20">
        <v>42826</v>
      </c>
      <c r="V2" s="20">
        <v>42856</v>
      </c>
      <c r="W2" s="20">
        <v>42887</v>
      </c>
      <c r="X2" s="20">
        <v>42917</v>
      </c>
      <c r="Y2" s="20">
        <v>42948</v>
      </c>
      <c r="Z2" s="20">
        <v>42979</v>
      </c>
      <c r="AA2" s="20">
        <v>43009</v>
      </c>
      <c r="AB2" s="20">
        <v>43040</v>
      </c>
      <c r="AC2" s="20">
        <v>43070</v>
      </c>
      <c r="AD2" s="20"/>
      <c r="AE2" s="37"/>
      <c r="AF2" s="25">
        <v>42736</v>
      </c>
      <c r="AG2" s="25">
        <v>42767</v>
      </c>
      <c r="AH2" s="25">
        <v>42795</v>
      </c>
      <c r="AI2" s="25">
        <v>42826</v>
      </c>
      <c r="AJ2" s="25">
        <v>42856</v>
      </c>
      <c r="AK2" s="25">
        <v>42887</v>
      </c>
      <c r="AL2" s="25">
        <v>42917</v>
      </c>
      <c r="AM2" s="25">
        <v>42948</v>
      </c>
      <c r="AN2" s="25">
        <v>42979</v>
      </c>
      <c r="AO2" s="25">
        <v>43009</v>
      </c>
      <c r="AP2" s="25">
        <v>43040</v>
      </c>
      <c r="AQ2" s="25">
        <v>43070</v>
      </c>
    </row>
    <row r="3" spans="1:43" s="1" customFormat="1" x14ac:dyDescent="0.25">
      <c r="A3" s="29"/>
      <c r="B3" s="29" t="s">
        <v>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1"/>
      <c r="P3" s="34"/>
      <c r="Q3" s="1" t="s">
        <v>14</v>
      </c>
      <c r="AE3" s="1" t="s">
        <v>15</v>
      </c>
    </row>
    <row r="4" spans="1:43" x14ac:dyDescent="0.25">
      <c r="B4" t="s">
        <v>13</v>
      </c>
      <c r="C4" s="24">
        <f>C5*C6</f>
        <v>0</v>
      </c>
      <c r="D4" s="24">
        <f t="shared" ref="D4:N4" si="0">D5*D6</f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Q4" t="s">
        <v>26</v>
      </c>
      <c r="AE4" t="s">
        <v>25</v>
      </c>
    </row>
    <row r="5" spans="1:43" x14ac:dyDescent="0.25">
      <c r="B5" s="23" t="s">
        <v>11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Q5" s="23" t="s">
        <v>29</v>
      </c>
      <c r="AE5" s="22" t="s">
        <v>39</v>
      </c>
    </row>
    <row r="6" spans="1:43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Q6" s="23" t="s">
        <v>30</v>
      </c>
      <c r="AE6" s="22" t="s">
        <v>40</v>
      </c>
    </row>
    <row r="7" spans="1:43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AE7" s="22" t="s">
        <v>41</v>
      </c>
    </row>
    <row r="8" spans="1:43" x14ac:dyDescent="0.25">
      <c r="A8" s="28">
        <v>0.25</v>
      </c>
      <c r="B8" t="s">
        <v>24</v>
      </c>
      <c r="C8" s="24">
        <f>$A$8*C4</f>
        <v>0</v>
      </c>
      <c r="D8" s="24">
        <f t="shared" ref="D8:N8" si="1">$A$8*D4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Q8" t="s">
        <v>27</v>
      </c>
      <c r="AE8" s="22" t="s">
        <v>42</v>
      </c>
    </row>
    <row r="9" spans="1:4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AE9" s="22"/>
    </row>
    <row r="10" spans="1:43" x14ac:dyDescent="0.25">
      <c r="B10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Q10" t="s">
        <v>28</v>
      </c>
    </row>
    <row r="11" spans="1:43" x14ac:dyDescent="0.25">
      <c r="B11" s="23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Q11" s="23" t="s">
        <v>29</v>
      </c>
      <c r="AE11" s="36" t="s">
        <v>43</v>
      </c>
    </row>
    <row r="12" spans="1:43" x14ac:dyDescent="0.25">
      <c r="B12" s="23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Q12" s="23" t="s">
        <v>31</v>
      </c>
      <c r="AE12" s="22" t="s">
        <v>49</v>
      </c>
    </row>
    <row r="13" spans="1:43" x14ac:dyDescent="0.25">
      <c r="B13" s="23" t="s">
        <v>21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AE13" s="22" t="s">
        <v>44</v>
      </c>
    </row>
    <row r="14" spans="1:43" x14ac:dyDescent="0.25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Q14" t="s">
        <v>32</v>
      </c>
      <c r="AE14" s="22" t="s">
        <v>45</v>
      </c>
    </row>
    <row r="15" spans="1:43" x14ac:dyDescent="0.25">
      <c r="B15" s="23" t="s">
        <v>22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Q15" t="s">
        <v>33</v>
      </c>
      <c r="AE15" s="22" t="s">
        <v>46</v>
      </c>
    </row>
    <row r="16" spans="1:43" x14ac:dyDescent="0.25">
      <c r="B16" s="23" t="s">
        <v>23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AE16" s="22" t="s">
        <v>57</v>
      </c>
    </row>
    <row r="17" spans="1:31" x14ac:dyDescent="0.25">
      <c r="B17" s="23" t="s">
        <v>92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AE17" s="22" t="s">
        <v>47</v>
      </c>
    </row>
    <row r="18" spans="1:31" x14ac:dyDescent="0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AE18" s="22"/>
    </row>
    <row r="19" spans="1:31" x14ac:dyDescent="0.25">
      <c r="A19" s="44"/>
      <c r="B19" s="36" t="s">
        <v>91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AE19" s="22"/>
    </row>
    <row r="20" spans="1:31" x14ac:dyDescent="0.2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AE20" s="22"/>
    </row>
    <row r="21" spans="1:31" x14ac:dyDescent="0.25">
      <c r="A21" s="44"/>
      <c r="B21" s="36" t="s">
        <v>87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AE21" s="22" t="s">
        <v>48</v>
      </c>
    </row>
    <row r="22" spans="1:31" x14ac:dyDescent="0.25">
      <c r="A22" s="44"/>
      <c r="B22" s="36" t="s">
        <v>88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AE22" s="22" t="s">
        <v>50</v>
      </c>
    </row>
    <row r="23" spans="1:31" x14ac:dyDescent="0.25">
      <c r="A23" s="44"/>
      <c r="B23" s="36" t="s">
        <v>89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AE23" s="22" t="s">
        <v>51</v>
      </c>
    </row>
    <row r="24" spans="1:31" x14ac:dyDescent="0.25">
      <c r="A24" s="44"/>
      <c r="B24" s="36" t="s">
        <v>90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Q24" t="s">
        <v>16</v>
      </c>
      <c r="AE24" s="22" t="s">
        <v>52</v>
      </c>
    </row>
    <row r="25" spans="1:3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AE25" s="22" t="s">
        <v>53</v>
      </c>
    </row>
    <row r="26" spans="1:31" x14ac:dyDescent="0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AE26" s="22" t="s">
        <v>54</v>
      </c>
    </row>
    <row r="27" spans="1:31" x14ac:dyDescent="0.25">
      <c r="A27" s="31"/>
      <c r="B27" s="29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AE27" s="22" t="s">
        <v>55</v>
      </c>
    </row>
    <row r="28" spans="1:31" x14ac:dyDescent="0.25">
      <c r="B28" t="s">
        <v>19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AE28" s="22" t="s">
        <v>56</v>
      </c>
    </row>
    <row r="29" spans="1:31" x14ac:dyDescent="0.25">
      <c r="B29" t="s">
        <v>58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Q29" t="s">
        <v>34</v>
      </c>
    </row>
    <row r="30" spans="1:31" x14ac:dyDescent="0.25">
      <c r="B30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31" ht="30" x14ac:dyDescent="0.25">
      <c r="B31" s="39" t="s">
        <v>61</v>
      </c>
      <c r="C31" s="43">
        <f>C28+C29-C30</f>
        <v>0</v>
      </c>
      <c r="D31" s="43">
        <f t="shared" ref="D31:N31" si="2">D28+D29-D30</f>
        <v>0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3">
        <f t="shared" si="2"/>
        <v>0</v>
      </c>
      <c r="J31" s="43">
        <f t="shared" si="2"/>
        <v>0</v>
      </c>
      <c r="K31" s="43">
        <f t="shared" si="2"/>
        <v>0</v>
      </c>
      <c r="L31" s="43">
        <f t="shared" si="2"/>
        <v>0</v>
      </c>
      <c r="M31" s="43">
        <f t="shared" si="2"/>
        <v>0</v>
      </c>
      <c r="N31" s="43">
        <f t="shared" si="2"/>
        <v>0</v>
      </c>
    </row>
    <row r="33" spans="1:29" x14ac:dyDescent="0.25">
      <c r="A33" s="31"/>
      <c r="B33" s="29" t="s">
        <v>68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29" x14ac:dyDescent="0.25">
      <c r="B34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Q34" s="35" t="s">
        <v>35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x14ac:dyDescent="0.2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29" ht="30" x14ac:dyDescent="0.25">
      <c r="B36" s="38" t="s">
        <v>62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Q36" t="s">
        <v>36</v>
      </c>
    </row>
    <row r="37" spans="1:29" x14ac:dyDescent="0.25">
      <c r="B37" t="s">
        <v>63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Q37" t="s">
        <v>37</v>
      </c>
    </row>
    <row r="38" spans="1:29" x14ac:dyDescent="0.25">
      <c r="B38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29" x14ac:dyDescent="0.25">
      <c r="B39" t="s">
        <v>65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Q39" t="s">
        <v>38</v>
      </c>
    </row>
    <row r="40" spans="1:29" x14ac:dyDescent="0.25">
      <c r="B40" t="s">
        <v>66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29" x14ac:dyDescent="0.25">
      <c r="B41" t="s">
        <v>67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29" x14ac:dyDescent="0.2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29" x14ac:dyDescent="0.25">
      <c r="A43" s="31"/>
      <c r="B43" s="29" t="s">
        <v>72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29" x14ac:dyDescent="0.25">
      <c r="B44" s="41" t="s">
        <v>69</v>
      </c>
    </row>
    <row r="45" spans="1:29" x14ac:dyDescent="0.25">
      <c r="B45" s="41"/>
    </row>
    <row r="46" spans="1:29" x14ac:dyDescent="0.25">
      <c r="B46" t="s">
        <v>70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29" x14ac:dyDescent="0.25">
      <c r="B47" t="s">
        <v>58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29" x14ac:dyDescent="0.25">
      <c r="B48" t="s">
        <v>59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4" ht="30" x14ac:dyDescent="0.25">
      <c r="B49" s="39" t="s">
        <v>71</v>
      </c>
      <c r="C49" s="43">
        <f>C46+C47-C48</f>
        <v>0</v>
      </c>
      <c r="D49" s="43">
        <f t="shared" ref="D49:N49" si="3">D46+D47-D48</f>
        <v>0</v>
      </c>
      <c r="E49" s="43">
        <f t="shared" si="3"/>
        <v>0</v>
      </c>
      <c r="F49" s="43">
        <f t="shared" si="3"/>
        <v>0</v>
      </c>
      <c r="G49" s="43">
        <f t="shared" si="3"/>
        <v>0</v>
      </c>
      <c r="H49" s="43">
        <f t="shared" si="3"/>
        <v>0</v>
      </c>
      <c r="I49" s="43">
        <f t="shared" si="3"/>
        <v>0</v>
      </c>
      <c r="J49" s="43">
        <f t="shared" si="3"/>
        <v>0</v>
      </c>
      <c r="K49" s="43">
        <f t="shared" si="3"/>
        <v>0</v>
      </c>
      <c r="L49" s="43">
        <f t="shared" si="3"/>
        <v>0</v>
      </c>
      <c r="M49" s="43">
        <f t="shared" si="3"/>
        <v>0</v>
      </c>
      <c r="N49" s="43">
        <f t="shared" si="3"/>
        <v>0</v>
      </c>
    </row>
    <row r="50" spans="2:14" x14ac:dyDescent="0.2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2:14" x14ac:dyDescent="0.25">
      <c r="B51" t="s">
        <v>73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 x14ac:dyDescent="0.25">
      <c r="B52" s="35" t="s">
        <v>74</v>
      </c>
      <c r="C52" s="40">
        <f>C49*C51</f>
        <v>0</v>
      </c>
      <c r="D52" s="40">
        <f t="shared" ref="D52:N52" si="4">D49*D51</f>
        <v>0</v>
      </c>
      <c r="E52" s="40">
        <f t="shared" si="4"/>
        <v>0</v>
      </c>
      <c r="F52" s="40">
        <f t="shared" si="4"/>
        <v>0</v>
      </c>
      <c r="G52" s="40">
        <f t="shared" si="4"/>
        <v>0</v>
      </c>
      <c r="H52" s="40">
        <f t="shared" si="4"/>
        <v>0</v>
      </c>
      <c r="I52" s="40">
        <f t="shared" si="4"/>
        <v>0</v>
      </c>
      <c r="J52" s="40">
        <f t="shared" si="4"/>
        <v>0</v>
      </c>
      <c r="K52" s="40">
        <f t="shared" si="4"/>
        <v>0</v>
      </c>
      <c r="L52" s="40">
        <f t="shared" si="4"/>
        <v>0</v>
      </c>
      <c r="M52" s="40">
        <f t="shared" si="4"/>
        <v>0</v>
      </c>
      <c r="N52" s="40">
        <f t="shared" si="4"/>
        <v>0</v>
      </c>
    </row>
    <row r="53" spans="2:14" x14ac:dyDescent="0.2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5" spans="2:14" x14ac:dyDescent="0.25">
      <c r="B55" t="s">
        <v>75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x14ac:dyDescent="0.25">
      <c r="B56" t="s">
        <v>58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x14ac:dyDescent="0.25">
      <c r="B57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30" x14ac:dyDescent="0.25">
      <c r="B58" s="39" t="s">
        <v>76</v>
      </c>
      <c r="C58" s="43">
        <f>C55+C56-C57</f>
        <v>0</v>
      </c>
      <c r="D58" s="43">
        <f t="shared" ref="D58" si="5">D55+D56-D57</f>
        <v>0</v>
      </c>
      <c r="E58" s="43">
        <f t="shared" ref="E58" si="6">E55+E56-E57</f>
        <v>0</v>
      </c>
      <c r="F58" s="43">
        <f t="shared" ref="F58" si="7">F55+F56-F57</f>
        <v>0</v>
      </c>
      <c r="G58" s="43">
        <f t="shared" ref="G58" si="8">G55+G56-G57</f>
        <v>0</v>
      </c>
      <c r="H58" s="43">
        <f t="shared" ref="H58" si="9">H55+H56-H57</f>
        <v>0</v>
      </c>
      <c r="I58" s="43">
        <f t="shared" ref="I58" si="10">I55+I56-I57</f>
        <v>0</v>
      </c>
      <c r="J58" s="43">
        <f t="shared" ref="J58" si="11">J55+J56-J57</f>
        <v>0</v>
      </c>
      <c r="K58" s="43">
        <f t="shared" ref="K58" si="12">K55+K56-K57</f>
        <v>0</v>
      </c>
      <c r="L58" s="43">
        <f t="shared" ref="L58" si="13">L55+L56-L57</f>
        <v>0</v>
      </c>
      <c r="M58" s="43">
        <f t="shared" ref="M58" si="14">M55+M56-M57</f>
        <v>0</v>
      </c>
      <c r="N58" s="43">
        <f t="shared" ref="N58" si="15">N55+N56-N57</f>
        <v>0</v>
      </c>
    </row>
    <row r="59" spans="2:14" x14ac:dyDescent="0.25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x14ac:dyDescent="0.25">
      <c r="B60" t="s">
        <v>77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2:14" x14ac:dyDescent="0.25">
      <c r="B61" s="35" t="s">
        <v>78</v>
      </c>
      <c r="C61" s="40">
        <f>C58*C60</f>
        <v>0</v>
      </c>
      <c r="D61" s="40">
        <f t="shared" ref="D61:N61" si="16">D58*D60</f>
        <v>0</v>
      </c>
      <c r="E61" s="40">
        <f t="shared" si="16"/>
        <v>0</v>
      </c>
      <c r="F61" s="40">
        <f t="shared" si="16"/>
        <v>0</v>
      </c>
      <c r="G61" s="40">
        <f t="shared" si="16"/>
        <v>0</v>
      </c>
      <c r="H61" s="40">
        <f t="shared" si="16"/>
        <v>0</v>
      </c>
      <c r="I61" s="40">
        <f t="shared" si="16"/>
        <v>0</v>
      </c>
      <c r="J61" s="40">
        <f t="shared" si="16"/>
        <v>0</v>
      </c>
      <c r="K61" s="40">
        <f t="shared" si="16"/>
        <v>0</v>
      </c>
      <c r="L61" s="40">
        <f t="shared" si="16"/>
        <v>0</v>
      </c>
      <c r="M61" s="40">
        <f t="shared" si="16"/>
        <v>0</v>
      </c>
      <c r="N61" s="40">
        <f t="shared" si="16"/>
        <v>0</v>
      </c>
    </row>
    <row r="64" spans="2:14" x14ac:dyDescent="0.25">
      <c r="B64" t="s">
        <v>79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1:14" x14ac:dyDescent="0.25">
      <c r="B65" t="s">
        <v>58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x14ac:dyDescent="0.25">
      <c r="B66" t="s">
        <v>59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30" x14ac:dyDescent="0.25">
      <c r="B67" s="39" t="s">
        <v>80</v>
      </c>
      <c r="C67" s="43">
        <f>C64+C65-C66</f>
        <v>0</v>
      </c>
      <c r="D67" s="43">
        <f t="shared" ref="D67" si="17">D64+D65-D66</f>
        <v>0</v>
      </c>
      <c r="E67" s="43">
        <f t="shared" ref="E67" si="18">E64+E65-E66</f>
        <v>0</v>
      </c>
      <c r="F67" s="43">
        <f t="shared" ref="F67" si="19">F64+F65-F66</f>
        <v>0</v>
      </c>
      <c r="G67" s="43">
        <f t="shared" ref="G67" si="20">G64+G65-G66</f>
        <v>0</v>
      </c>
      <c r="H67" s="43">
        <f t="shared" ref="H67" si="21">H64+H65-H66</f>
        <v>0</v>
      </c>
      <c r="I67" s="43">
        <f t="shared" ref="I67" si="22">I64+I65-I66</f>
        <v>0</v>
      </c>
      <c r="J67" s="43">
        <f t="shared" ref="J67" si="23">J64+J65-J66</f>
        <v>0</v>
      </c>
      <c r="K67" s="43">
        <f t="shared" ref="K67" si="24">K64+K65-K66</f>
        <v>0</v>
      </c>
      <c r="L67" s="43">
        <f t="shared" ref="L67" si="25">L64+L65-L66</f>
        <v>0</v>
      </c>
      <c r="M67" s="43">
        <f t="shared" ref="M67" si="26">M64+M65-M66</f>
        <v>0</v>
      </c>
      <c r="N67" s="43">
        <f t="shared" ref="N67" si="27">N64+N65-N66</f>
        <v>0</v>
      </c>
    </row>
    <row r="68" spans="1:14" x14ac:dyDescent="0.25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x14ac:dyDescent="0.25">
      <c r="B69" t="s">
        <v>81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x14ac:dyDescent="0.25">
      <c r="B70" s="35" t="s">
        <v>82</v>
      </c>
      <c r="C70" s="40">
        <f>C67*C69</f>
        <v>0</v>
      </c>
      <c r="D70" s="40">
        <f t="shared" ref="D70:N70" si="28">D67*D69</f>
        <v>0</v>
      </c>
      <c r="E70" s="40">
        <f t="shared" si="28"/>
        <v>0</v>
      </c>
      <c r="F70" s="40">
        <f t="shared" si="28"/>
        <v>0</v>
      </c>
      <c r="G70" s="40">
        <f t="shared" si="28"/>
        <v>0</v>
      </c>
      <c r="H70" s="40">
        <f t="shared" si="28"/>
        <v>0</v>
      </c>
      <c r="I70" s="40">
        <f t="shared" si="28"/>
        <v>0</v>
      </c>
      <c r="J70" s="40">
        <f t="shared" si="28"/>
        <v>0</v>
      </c>
      <c r="K70" s="40">
        <f t="shared" si="28"/>
        <v>0</v>
      </c>
      <c r="L70" s="40">
        <f t="shared" si="28"/>
        <v>0</v>
      </c>
      <c r="M70" s="40">
        <f t="shared" si="28"/>
        <v>0</v>
      </c>
      <c r="N70" s="40">
        <f t="shared" si="28"/>
        <v>0</v>
      </c>
    </row>
    <row r="72" spans="1:14" x14ac:dyDescent="0.25">
      <c r="A72" s="44"/>
      <c r="B72" s="36" t="s">
        <v>86</v>
      </c>
    </row>
    <row r="73" spans="1:14" x14ac:dyDescent="0.25">
      <c r="A73" s="44"/>
      <c r="B73" s="36" t="s">
        <v>85</v>
      </c>
    </row>
    <row r="74" spans="1:14" x14ac:dyDescent="0.25">
      <c r="A74" s="44"/>
      <c r="B74" s="36" t="s">
        <v>83</v>
      </c>
    </row>
    <row r="75" spans="1:14" x14ac:dyDescent="0.25">
      <c r="A75" s="44"/>
      <c r="B75" s="36" t="s">
        <v>84</v>
      </c>
    </row>
    <row r="77" spans="1:14" x14ac:dyDescent="0.25">
      <c r="A77" s="31"/>
      <c r="B77" s="29" t="s">
        <v>93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90" spans="1:14" x14ac:dyDescent="0.25">
      <c r="A90" s="31"/>
      <c r="B90" s="29" t="s">
        <v>95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B91" t="s">
        <v>96</v>
      </c>
    </row>
    <row r="92" spans="1:14" x14ac:dyDescent="0.25">
      <c r="B92" t="s">
        <v>97</v>
      </c>
    </row>
  </sheetData>
  <mergeCells count="2">
    <mergeCell ref="R1:AQ1"/>
    <mergeCell ref="C1:N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exercicio</vt:lpstr>
      <vt:lpstr>orcamento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perla</cp:lastModifiedBy>
  <cp:lastPrinted>2016-09-01T01:46:30Z</cp:lastPrinted>
  <dcterms:created xsi:type="dcterms:W3CDTF">2009-11-11T11:36:51Z</dcterms:created>
  <dcterms:modified xsi:type="dcterms:W3CDTF">2016-10-10T14:37:30Z</dcterms:modified>
</cp:coreProperties>
</file>