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Tabela_A1" sheetId="1" r:id="rId1"/>
    <sheet name="Tabela_A2" sheetId="2" r:id="rId2"/>
    <sheet name="Tabela_B_resumo" sheetId="3" r:id="rId3"/>
    <sheet name="Tabela_C_Unid__Ens_" sheetId="4" r:id="rId4"/>
    <sheet name="Tabela_D_Inst__Mus__Hosp_" sheetId="5" r:id="rId5"/>
    <sheet name="Tabela_E_Apoio" sheetId="6" r:id="rId6"/>
    <sheet name="Tabela_F_Serviço" sheetId="7" r:id="rId7"/>
    <sheet name="Tabela_G" sheetId="8" r:id="rId8"/>
    <sheet name="Tabela_H" sheetId="9" r:id="rId9"/>
    <sheet name="Tabela_I" sheetId="10" r:id="rId10"/>
  </sheets>
  <externalReferences>
    <externalReference r:id="rId11"/>
  </externalReferences>
  <definedNames>
    <definedName name="_xlnm.Print_Area" localSheetId="0">Tabela_A1!$A$1:$H$16</definedName>
    <definedName name="_xlnm.Print_Area" localSheetId="1">Tabela_A2!$A$1:$E$81</definedName>
    <definedName name="_xlnm.Print_Area" localSheetId="2">Tabela_B_resumo!$A$1:$I$27</definedName>
    <definedName name="_xlnm.Print_Area" localSheetId="3">Tabela_C_Unid__Ens_!$A$1:$H$59</definedName>
    <definedName name="_xlnm.Print_Area" localSheetId="4">Tabela_D_Inst__Mus__Hosp_!$A$1:$H$30</definedName>
    <definedName name="_xlnm.Print_Area" localSheetId="5">Tabela_E_Apoio!$A$1:$H$60</definedName>
    <definedName name="_xlnm.Print_Area" localSheetId="6">Tabela_F_Serviço!$A$1:$H$26</definedName>
    <definedName name="_xlnm.Print_Area" localSheetId="7">Tabela_G!$A$1:$E$89</definedName>
    <definedName name="_xlnm.Print_Area" localSheetId="8">Tabela_H!$A$1:$M$132</definedName>
    <definedName name="_xlnm.Print_Area" localSheetId="9">Tabela_I!$A$1:$D$17</definedName>
    <definedName name="at">[1]CCI96!$D$48</definedName>
    <definedName name="ati">[1]CCI96!$E$48</definedName>
    <definedName name="jt">[1]CCI96!$J$48</definedName>
    <definedName name="las">[1]CCI96!$K$48</definedName>
    <definedName name="mac">[1]CCI96!$H$48</definedName>
    <definedName name="mat">[1]CCI96!$I$48</definedName>
    <definedName name="ou">[1]CCI96!$O$6</definedName>
    <definedName name="pen">[1]CCI96!$F$48</definedName>
    <definedName name="pii">[1]CCI96!$G$6</definedName>
    <definedName name="plo">[1]CCI96!$L$6</definedName>
    <definedName name="sca">[1]CCI96!$N$6</definedName>
    <definedName name="xt">[1]CCI96!$C$48</definedName>
  </definedNames>
  <calcPr calcId="145621"/>
</workbook>
</file>

<file path=xl/calcChain.xml><?xml version="1.0" encoding="utf-8"?>
<calcChain xmlns="http://schemas.openxmlformats.org/spreadsheetml/2006/main">
  <c r="C131" i="9" l="1"/>
  <c r="C118" i="9"/>
  <c r="C109" i="9"/>
  <c r="C92" i="9"/>
  <c r="C85" i="9"/>
  <c r="C77" i="9"/>
  <c r="C61" i="9"/>
  <c r="D88" i="8"/>
  <c r="D87" i="8"/>
  <c r="D86" i="8"/>
  <c r="D85" i="8"/>
  <c r="D84" i="8"/>
  <c r="D83" i="8"/>
  <c r="D82" i="8"/>
  <c r="D81" i="8"/>
  <c r="D71" i="8"/>
  <c r="D69" i="8"/>
  <c r="D67" i="8"/>
  <c r="D53" i="8"/>
  <c r="D35" i="8"/>
  <c r="D30" i="8"/>
  <c r="D25" i="8"/>
  <c r="D24" i="8"/>
  <c r="D23" i="8"/>
  <c r="D22" i="8"/>
  <c r="D21" i="8"/>
  <c r="D6" i="8"/>
  <c r="D5" i="8"/>
  <c r="D7" i="8" s="1"/>
  <c r="D23" i="3"/>
  <c r="D16" i="3"/>
  <c r="D9" i="3"/>
  <c r="C9" i="3"/>
  <c r="D8" i="3"/>
  <c r="E8" i="3" s="1"/>
  <c r="C8" i="3"/>
  <c r="D7" i="3"/>
  <c r="C7" i="3"/>
  <c r="D6" i="3"/>
  <c r="C6" i="3"/>
  <c r="D12" i="10"/>
  <c r="D4" i="10"/>
  <c r="D3" i="10"/>
  <c r="D17" i="10" s="1"/>
  <c r="K130" i="9"/>
  <c r="J130" i="9"/>
  <c r="I130" i="9"/>
  <c r="H130" i="9"/>
  <c r="G130" i="9"/>
  <c r="F130" i="9"/>
  <c r="E130" i="9"/>
  <c r="D130" i="9"/>
  <c r="C130" i="9"/>
  <c r="L129" i="9"/>
  <c r="K129" i="9"/>
  <c r="J129" i="9"/>
  <c r="I129" i="9"/>
  <c r="H129" i="9"/>
  <c r="G129" i="9"/>
  <c r="F129" i="9"/>
  <c r="E129" i="9"/>
  <c r="D129" i="9"/>
  <c r="C129" i="9"/>
  <c r="L128" i="9"/>
  <c r="L127" i="9"/>
  <c r="L126" i="9"/>
  <c r="L125" i="9"/>
  <c r="L124" i="9"/>
  <c r="L123" i="9"/>
  <c r="L122" i="9"/>
  <c r="L121" i="9"/>
  <c r="L120" i="9"/>
  <c r="L117" i="9"/>
  <c r="K117" i="9"/>
  <c r="J117" i="9"/>
  <c r="I117" i="9"/>
  <c r="H117" i="9"/>
  <c r="G117" i="9"/>
  <c r="F117" i="9"/>
  <c r="E117" i="9"/>
  <c r="D117" i="9"/>
  <c r="C117" i="9"/>
  <c r="L116" i="9"/>
  <c r="L115" i="9"/>
  <c r="L114" i="9"/>
  <c r="L113" i="9"/>
  <c r="L112" i="9"/>
  <c r="L111" i="9"/>
  <c r="L108" i="9"/>
  <c r="K108" i="9"/>
  <c r="J108" i="9"/>
  <c r="I108" i="9"/>
  <c r="H108" i="9"/>
  <c r="G108" i="9"/>
  <c r="F108" i="9"/>
  <c r="E108" i="9"/>
  <c r="D108" i="9"/>
  <c r="C108" i="9"/>
  <c r="L107" i="9"/>
  <c r="L106" i="9"/>
  <c r="L105" i="9"/>
  <c r="L104" i="9"/>
  <c r="L103" i="9"/>
  <c r="L102" i="9"/>
  <c r="L101" i="9"/>
  <c r="L100" i="9"/>
  <c r="L99" i="9"/>
  <c r="L91" i="9"/>
  <c r="K91" i="9"/>
  <c r="J91" i="9"/>
  <c r="I91" i="9"/>
  <c r="H91" i="9"/>
  <c r="G91" i="9"/>
  <c r="F91" i="9"/>
  <c r="E91" i="9"/>
  <c r="D91" i="9"/>
  <c r="C91" i="9"/>
  <c r="L90" i="9"/>
  <c r="L89" i="9"/>
  <c r="L88" i="9"/>
  <c r="L87" i="9"/>
  <c r="L84" i="9"/>
  <c r="K84" i="9"/>
  <c r="J84" i="9"/>
  <c r="I84" i="9"/>
  <c r="H84" i="9"/>
  <c r="G84" i="9"/>
  <c r="F84" i="9"/>
  <c r="E84" i="9"/>
  <c r="D84" i="9"/>
  <c r="C84" i="9"/>
  <c r="L83" i="9"/>
  <c r="L82" i="9"/>
  <c r="L81" i="9"/>
  <c r="L80" i="9"/>
  <c r="L79" i="9"/>
  <c r="L76" i="9"/>
  <c r="K76" i="9"/>
  <c r="J76" i="9"/>
  <c r="I76" i="9"/>
  <c r="H76" i="9"/>
  <c r="G76" i="9"/>
  <c r="F76" i="9"/>
  <c r="E76" i="9"/>
  <c r="D76" i="9"/>
  <c r="C76" i="9"/>
  <c r="L75" i="9"/>
  <c r="L74" i="9"/>
  <c r="L73" i="9"/>
  <c r="L72" i="9"/>
  <c r="L71" i="9"/>
  <c r="L70" i="9"/>
  <c r="L69" i="9"/>
  <c r="L68" i="9"/>
  <c r="L60" i="9"/>
  <c r="L130" i="9" s="1"/>
  <c r="K60" i="9"/>
  <c r="J60" i="9"/>
  <c r="I60" i="9"/>
  <c r="H60" i="9"/>
  <c r="G60" i="9"/>
  <c r="F60" i="9"/>
  <c r="E60" i="9"/>
  <c r="D60" i="9"/>
  <c r="C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D89" i="8"/>
  <c r="D79" i="8"/>
  <c r="D65" i="8"/>
  <c r="D47" i="8"/>
  <c r="D31" i="8"/>
  <c r="D26" i="8"/>
  <c r="D17" i="8"/>
  <c r="F26" i="7"/>
  <c r="E26" i="7"/>
  <c r="D26" i="7"/>
  <c r="D17" i="3" s="1"/>
  <c r="D18" i="3" s="1"/>
  <c r="C26" i="7"/>
  <c r="C17" i="3" s="1"/>
  <c r="E17" i="3" s="1"/>
  <c r="H25" i="7"/>
  <c r="G25" i="7"/>
  <c r="F25" i="7"/>
  <c r="E25" i="7"/>
  <c r="D25" i="7"/>
  <c r="C25" i="7"/>
  <c r="G24" i="7"/>
  <c r="G23" i="7"/>
  <c r="G22" i="7"/>
  <c r="G21" i="7"/>
  <c r="G20" i="7"/>
  <c r="G19" i="7"/>
  <c r="G18" i="7"/>
  <c r="G17" i="7"/>
  <c r="G16" i="7"/>
  <c r="G13" i="7"/>
  <c r="G26" i="7" s="1"/>
  <c r="F13" i="7"/>
  <c r="E13" i="7"/>
  <c r="D13" i="7"/>
  <c r="C13" i="7"/>
  <c r="G12" i="7"/>
  <c r="G11" i="7"/>
  <c r="G10" i="7"/>
  <c r="G9" i="7"/>
  <c r="G8" i="7"/>
  <c r="G7" i="7"/>
  <c r="F54" i="6"/>
  <c r="E54" i="6"/>
  <c r="D54" i="6"/>
  <c r="G53" i="6"/>
  <c r="G54" i="6" s="1"/>
  <c r="F53" i="6"/>
  <c r="E53" i="6"/>
  <c r="D53" i="6"/>
  <c r="C53" i="6"/>
  <c r="C54" i="6" s="1"/>
  <c r="C16" i="3" s="1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D34" i="6"/>
  <c r="C34" i="6"/>
  <c r="G27" i="6"/>
  <c r="F27" i="6"/>
  <c r="E27" i="6"/>
  <c r="D27" i="6"/>
  <c r="C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F30" i="5"/>
  <c r="E30" i="5"/>
  <c r="D30" i="5"/>
  <c r="C30" i="5"/>
  <c r="G29" i="5"/>
  <c r="F29" i="5"/>
  <c r="E29" i="5"/>
  <c r="D29" i="5"/>
  <c r="C29" i="5"/>
  <c r="G28" i="5"/>
  <c r="G27" i="5"/>
  <c r="G26" i="5"/>
  <c r="G25" i="5"/>
  <c r="G22" i="5"/>
  <c r="F22" i="5"/>
  <c r="E22" i="5"/>
  <c r="D22" i="5"/>
  <c r="C22" i="5"/>
  <c r="G21" i="5"/>
  <c r="G20" i="5"/>
  <c r="G19" i="5"/>
  <c r="G18" i="5"/>
  <c r="G17" i="5"/>
  <c r="G14" i="5"/>
  <c r="G30" i="5" s="1"/>
  <c r="F14" i="5"/>
  <c r="E14" i="5"/>
  <c r="D14" i="5"/>
  <c r="C14" i="5"/>
  <c r="G13" i="5"/>
  <c r="G12" i="5"/>
  <c r="G11" i="5"/>
  <c r="G10" i="5"/>
  <c r="G9" i="5"/>
  <c r="G8" i="5"/>
  <c r="G59" i="4"/>
  <c r="F59" i="4"/>
  <c r="E59" i="4"/>
  <c r="D59" i="4"/>
  <c r="C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24" i="3"/>
  <c r="H23" i="3" s="1"/>
  <c r="G23" i="3"/>
  <c r="E23" i="3"/>
  <c r="H22" i="3"/>
  <c r="H24" i="3" s="1"/>
  <c r="G22" i="3"/>
  <c r="F22" i="3"/>
  <c r="F24" i="3" s="1"/>
  <c r="G21" i="3"/>
  <c r="F21" i="3"/>
  <c r="E21" i="3"/>
  <c r="D21" i="3"/>
  <c r="C21" i="3"/>
  <c r="H20" i="3"/>
  <c r="E20" i="3"/>
  <c r="E19" i="3"/>
  <c r="G18" i="3"/>
  <c r="F18" i="3"/>
  <c r="H16" i="3"/>
  <c r="G15" i="3"/>
  <c r="F15" i="3"/>
  <c r="C15" i="3"/>
  <c r="H14" i="3"/>
  <c r="E14" i="3"/>
  <c r="E13" i="3"/>
  <c r="H12" i="3"/>
  <c r="E12" i="3"/>
  <c r="E11" i="3"/>
  <c r="H10" i="3"/>
  <c r="E10" i="3"/>
  <c r="E9" i="3"/>
  <c r="H8" i="3"/>
  <c r="E7" i="3"/>
  <c r="H6" i="3"/>
  <c r="E6" i="3"/>
  <c r="E15" i="3" s="1"/>
  <c r="C75" i="2"/>
  <c r="C56" i="2"/>
  <c r="C46" i="2"/>
  <c r="C39" i="2"/>
  <c r="C36" i="2"/>
  <c r="C77" i="2" s="1"/>
  <c r="C79" i="2" s="1"/>
  <c r="C35" i="2"/>
  <c r="C33" i="2"/>
  <c r="C23" i="2"/>
  <c r="C13" i="2"/>
  <c r="C11" i="2"/>
  <c r="G14" i="1"/>
  <c r="G13" i="1"/>
  <c r="G11" i="1"/>
  <c r="E10" i="1"/>
  <c r="E12" i="1" s="1"/>
  <c r="C10" i="1"/>
  <c r="C12" i="1" s="1"/>
  <c r="G9" i="1"/>
  <c r="G8" i="1"/>
  <c r="G7" i="1"/>
  <c r="E15" i="1" l="1"/>
  <c r="F12" i="1" s="1"/>
  <c r="G12" i="1"/>
  <c r="D71" i="2"/>
  <c r="D67" i="2"/>
  <c r="D63" i="2"/>
  <c r="D59" i="2"/>
  <c r="D55" i="2"/>
  <c r="D56" i="2" s="1"/>
  <c r="D44" i="2"/>
  <c r="D39" i="2"/>
  <c r="D29" i="2"/>
  <c r="D25" i="2"/>
  <c r="D21" i="2"/>
  <c r="D17" i="2"/>
  <c r="D12" i="2"/>
  <c r="D9" i="2"/>
  <c r="D78" i="2"/>
  <c r="D72" i="2"/>
  <c r="D68" i="2"/>
  <c r="D64" i="2"/>
  <c r="D60" i="2"/>
  <c r="D45" i="2"/>
  <c r="D41" i="2"/>
  <c r="D36" i="2"/>
  <c r="D30" i="2"/>
  <c r="D26" i="2"/>
  <c r="D22" i="2"/>
  <c r="D18" i="2"/>
  <c r="D10" i="2"/>
  <c r="D74" i="2"/>
  <c r="D70" i="2"/>
  <c r="D66" i="2"/>
  <c r="D62" i="2"/>
  <c r="D58" i="2"/>
  <c r="D46" i="2"/>
  <c r="D43" i="2"/>
  <c r="D35" i="2"/>
  <c r="D32" i="2"/>
  <c r="D28" i="2"/>
  <c r="D20" i="2"/>
  <c r="D16" i="2"/>
  <c r="D8" i="2"/>
  <c r="D11" i="2" s="1"/>
  <c r="D13" i="2" s="1"/>
  <c r="D76" i="2"/>
  <c r="D73" i="2"/>
  <c r="D69" i="2"/>
  <c r="D65" i="2"/>
  <c r="D61" i="2"/>
  <c r="D42" i="2"/>
  <c r="D38" i="2"/>
  <c r="D31" i="2"/>
  <c r="D27" i="2"/>
  <c r="D19" i="2"/>
  <c r="C18" i="3"/>
  <c r="C22" i="3" s="1"/>
  <c r="C24" i="3" s="1"/>
  <c r="E16" i="3"/>
  <c r="E18" i="3" s="1"/>
  <c r="E22" i="3" s="1"/>
  <c r="E24" i="3" s="1"/>
  <c r="D12" i="1"/>
  <c r="C15" i="1"/>
  <c r="F10" i="1"/>
  <c r="G10" i="1"/>
  <c r="H7" i="3"/>
  <c r="H15" i="3" s="1"/>
  <c r="H9" i="3"/>
  <c r="H11" i="3"/>
  <c r="H13" i="3"/>
  <c r="D15" i="3"/>
  <c r="D22" i="3" s="1"/>
  <c r="D24" i="3" s="1"/>
  <c r="H17" i="3"/>
  <c r="H18" i="3" s="1"/>
  <c r="H19" i="3"/>
  <c r="H21" i="3"/>
  <c r="D75" i="2" l="1"/>
  <c r="D23" i="2"/>
  <c r="F14" i="1"/>
  <c r="F15" i="1"/>
  <c r="F13" i="1"/>
  <c r="F11" i="1"/>
  <c r="F9" i="1"/>
  <c r="F7" i="1"/>
  <c r="G15" i="1"/>
  <c r="F8" i="1"/>
  <c r="D13" i="1"/>
  <c r="D11" i="1"/>
  <c r="D10" i="1"/>
  <c r="D9" i="1"/>
  <c r="D8" i="1"/>
  <c r="D15" i="1"/>
  <c r="D14" i="1"/>
  <c r="D7" i="1"/>
  <c r="D33" i="2"/>
  <c r="D77" i="2" s="1"/>
  <c r="D79" i="2" s="1"/>
</calcChain>
</file>

<file path=xl/sharedStrings.xml><?xml version="1.0" encoding="utf-8"?>
<sst xmlns="http://schemas.openxmlformats.org/spreadsheetml/2006/main" count="578" uniqueCount="361">
  <si>
    <t>Tabela A.1 - USP: COMPARAÇÃO ENTRE A DISTRIBUIÇÃO GERAL DOS RECURSOS DO TESOURO DO ESTADO NOS EXERCÍCIOS DE 2015 E 2016.</t>
  </si>
  <si>
    <t>ALÍNEA</t>
  </si>
  <si>
    <t>2016/
2015
%</t>
  </si>
  <si>
    <t>R$</t>
  </si>
  <si>
    <t>%</t>
  </si>
  <si>
    <t>1. PESSOAL</t>
  </si>
  <si>
    <t>1.1. Ativos</t>
  </si>
  <si>
    <t>1.2. SPREV</t>
  </si>
  <si>
    <t>1.3. Benefícios</t>
  </si>
  <si>
    <t xml:space="preserve">SUB-TOTAL </t>
  </si>
  <si>
    <t>1.4. Precatório/Indenizações</t>
  </si>
  <si>
    <t>SUB-TOTAL - PESSOAL</t>
  </si>
  <si>
    <t xml:space="preserve">2. OUTROS CUSTEIOS E INVESTIMENTOS </t>
  </si>
  <si>
    <t>2.9. Reserva e Receita Própria</t>
  </si>
  <si>
    <t>TOTAL</t>
  </si>
  <si>
    <t>Tabela A.2 - USP: DISTRIBUIÇÃO GERAL DOS RECURSOS DO TESOURO DO ESTADO NO EXERCÍCIO DE 2016.</t>
  </si>
  <si>
    <t>1.4. Precatório/indenizações</t>
  </si>
  <si>
    <t>2.1. DOTAÇÃO BÁSICA</t>
  </si>
  <si>
    <t xml:space="preserve">2.1.1. Unidades de Ensino </t>
  </si>
  <si>
    <t>2.1.2. Institutos Especializados</t>
  </si>
  <si>
    <t>2.1.3. Museus</t>
  </si>
  <si>
    <t>2.1.4. Hospitais e Anexos</t>
  </si>
  <si>
    <t>2.1.5. Órgãos  de Apoio</t>
  </si>
  <si>
    <t>2.1.6. Órgãos  de Serviço</t>
  </si>
  <si>
    <t>2.1.7. Prefeituras</t>
  </si>
  <si>
    <t>SUB-TOTAL - DOTAÇÃO BÁSICA</t>
  </si>
  <si>
    <t>2.2. ADICIONAIS</t>
  </si>
  <si>
    <t>2.2.1. Treinamento de Recursos Humanos</t>
  </si>
  <si>
    <t>2.2.2. Manutenção Predial</t>
  </si>
  <si>
    <t>2.2.3. Manutenção de Áreas Externas</t>
  </si>
  <si>
    <t xml:space="preserve">2.2.4.  Manutenção de Sistema Viário </t>
  </si>
  <si>
    <t>2.2.5. Equipamentos Segurança</t>
  </si>
  <si>
    <t>2.2.6. Manutenção e Reposição de Equipamentos de Informática</t>
  </si>
  <si>
    <t>2.2.7. Serviços de Limpeza e de Vigilância</t>
  </si>
  <si>
    <t>2.2.8. Despesas com Transporte</t>
  </si>
  <si>
    <t>SUB-TOTAL - ADICIONAIS</t>
  </si>
  <si>
    <t>2.3. POLÍTICA DE APOIO À PERMANÊNCIA E FORMAÇÃO ESTUDANTIL*</t>
  </si>
  <si>
    <t>2.3.1. Dotação</t>
  </si>
  <si>
    <t>SUB-TOTAL - POLÍTICA DE APOIO À PERMANÊNCIA E FORMAÇÃO ESTUDANTIL</t>
  </si>
  <si>
    <t>2.4 PROGRAMA DE GESTÃO AMBIENTAL</t>
  </si>
  <si>
    <t>2.4.1 Dotação</t>
  </si>
  <si>
    <t>SUB-TOTAL - PROGRAMA DE GESTÃO AMBIENTAL</t>
  </si>
  <si>
    <t>2.5. PROJETOS ESPECIAIS</t>
  </si>
  <si>
    <t>2.5.1. Graduação</t>
  </si>
  <si>
    <t>2.5.2. Pós-Gradução</t>
  </si>
  <si>
    <t>2.5.3. Pesquisa</t>
  </si>
  <si>
    <t>2.5.4. Cultura e Extensão</t>
  </si>
  <si>
    <t>2.5.5. Reitoria</t>
  </si>
  <si>
    <t>SUB-TOTAL - PROJETOS ESPECIAIS</t>
  </si>
  <si>
    <t>Tabela A.2 - USP: DISTRIBUIÇÃO GERAL DOS RECURSOS DO TESOURO DO ESTADO NO EXERCÍCIO DE 2016. (continuação)</t>
  </si>
  <si>
    <t>2.6. RESERVAS ESPECÍFICAS</t>
  </si>
  <si>
    <t>2.6.1 Cobertura de Sinistros</t>
  </si>
  <si>
    <t>SUB-TOTAL - Reservas Específicas</t>
  </si>
  <si>
    <t xml:space="preserve">2.7. ATIVIDADES INTEGRADAS </t>
  </si>
  <si>
    <t>2.7.1. Avaliação Institucional</t>
  </si>
  <si>
    <t>2.7.2. Assistência Médica e Odontológica</t>
  </si>
  <si>
    <t>2.7.3. Material Bibliográfico</t>
  </si>
  <si>
    <t>2.7.4. Cooperação Acadêmica Nacional e Internacional</t>
  </si>
  <si>
    <t>2.7.5. Obras</t>
  </si>
  <si>
    <t>2.7.6. Biotérios</t>
  </si>
  <si>
    <t>2.7.7. Programa Integrado de Segurança</t>
  </si>
  <si>
    <t>2.7.8. Informática</t>
  </si>
  <si>
    <t>2.7.9. Restaurantes Universitários</t>
  </si>
  <si>
    <t>2.7.10. Creches</t>
  </si>
  <si>
    <t>2.7.11. Serviços de Utilidade Pública</t>
  </si>
  <si>
    <t>2.7.12. Sistema de Frota de Veículos</t>
  </si>
  <si>
    <t>2.7.13. Renovação da Frota de Veículos Especiais</t>
  </si>
  <si>
    <t>2.7.14. Taxas Municipais</t>
  </si>
  <si>
    <t>2.7.15. Escola Técnica e de Gestão da USP</t>
  </si>
  <si>
    <t>2.7.16. Reservas Ecológicas</t>
  </si>
  <si>
    <t>2.7.17. Taxas para proteção à propriedade intelectual</t>
  </si>
  <si>
    <t>SUB-TOTAL - Atividades Integradas</t>
  </si>
  <si>
    <t>2.8. Reserva de Contingência</t>
  </si>
  <si>
    <t>SUB-TOTAL - OUTROS CUSTEIOS E INVESTIMENTOS</t>
  </si>
  <si>
    <t>(*) A dotação global para a  “ Política de Permanência e Formação Estudantil”  Inclui também recursos para Restaurantes Universitários, Assistência Médica e</t>
  </si>
  <si>
    <t>Odontológica, Estágios e Educação Física e Esportes que estão  alocados nas respectivas  “Atividades Integradas” e Unidades e são apresentados na Tabela I.</t>
  </si>
  <si>
    <t>Tabela B - USP: DISTRIBUIÇÃO DA DOTAÇÃO ORÇAMENTÁRIA PARA AS ÁREAS DE ATUAÇÃO E ALÍNEAS EM 2016.</t>
  </si>
  <si>
    <t>ÁREA / ITEM</t>
  </si>
  <si>
    <t>Pessoal</t>
  </si>
  <si>
    <t>Outros Custeios e Investimentos</t>
  </si>
  <si>
    <t>TOTAL GERAL</t>
  </si>
  <si>
    <t>Ativo</t>
  </si>
  <si>
    <t>Inativo</t>
  </si>
  <si>
    <t>Total</t>
  </si>
  <si>
    <t>Unidades de Ensino e Pesquisa</t>
  </si>
  <si>
    <t>Institutos Especializados</t>
  </si>
  <si>
    <t>Museus</t>
  </si>
  <si>
    <t>Hospitais e Anexos</t>
  </si>
  <si>
    <t>Programa de gestão ambiental</t>
  </si>
  <si>
    <t>Política de Permanência e Formação Estudantil</t>
  </si>
  <si>
    <t xml:space="preserve">Projetos Especiais </t>
  </si>
  <si>
    <t>Reservas Específicas</t>
  </si>
  <si>
    <t>Atividades Integradas</t>
  </si>
  <si>
    <t>SUB-TOTAL</t>
  </si>
  <si>
    <t xml:space="preserve">Órgãos de Apoio </t>
  </si>
  <si>
    <t>Órgãos de Serviço</t>
  </si>
  <si>
    <t>Precatórios</t>
  </si>
  <si>
    <t>Reserva de Contingência</t>
  </si>
  <si>
    <t>Reserva</t>
  </si>
  <si>
    <t>Obs.:</t>
  </si>
  <si>
    <t>(1) As dotações destinadas ao pagamento de Precatórios e à Reserva de Ajuste foram alocadas, estimativamente, às categorias Ativo e Inativo com base na participação relativa delas na Alínea Pessoal.</t>
  </si>
  <si>
    <t>(2) A parcela das Atividades Integradas destinada aos Serviços de Utilidade Pública foi alocada nas unidades com base em estimativas de gasto.</t>
  </si>
  <si>
    <t>Tabela C - USP: DISTRIBUIÇÃO DA DOTAÇÃO ORÇAMENTÁRIA PARA AS UNIDADES DE ENSINO E PESQUISA EM 2016.</t>
  </si>
  <si>
    <t>Dotação</t>
  </si>
  <si>
    <t>Dotação Básica e Adicionais</t>
  </si>
  <si>
    <t>Utilidade Pública</t>
  </si>
  <si>
    <t>EACH</t>
  </si>
  <si>
    <t>ECA</t>
  </si>
  <si>
    <t>ECA - OCAM</t>
  </si>
  <si>
    <t>EE</t>
  </si>
  <si>
    <t>EEFE</t>
  </si>
  <si>
    <t>EEFERP</t>
  </si>
  <si>
    <t>EEL</t>
  </si>
  <si>
    <t>EERP</t>
  </si>
  <si>
    <t>EESC</t>
  </si>
  <si>
    <t>EESC - CRHEA</t>
  </si>
  <si>
    <t>EP</t>
  </si>
  <si>
    <t>ESALQ</t>
  </si>
  <si>
    <t>FAU</t>
  </si>
  <si>
    <t>FCF</t>
  </si>
  <si>
    <t>FCFRP</t>
  </si>
  <si>
    <t>FD</t>
  </si>
  <si>
    <t>FDRP</t>
  </si>
  <si>
    <t>FE</t>
  </si>
  <si>
    <t>FE- Escola de Aplicação</t>
  </si>
  <si>
    <t>FEA</t>
  </si>
  <si>
    <t>FEARP</t>
  </si>
  <si>
    <t>FFCLRP</t>
  </si>
  <si>
    <t>FFLCH</t>
  </si>
  <si>
    <t>FM</t>
  </si>
  <si>
    <t>FMRP</t>
  </si>
  <si>
    <t>FMVZ</t>
  </si>
  <si>
    <t>FMVZ-HOVET</t>
  </si>
  <si>
    <t>FO</t>
  </si>
  <si>
    <t>FOB</t>
  </si>
  <si>
    <t>FOB - Rondônia</t>
  </si>
  <si>
    <t>FORP</t>
  </si>
  <si>
    <t>FSP</t>
  </si>
  <si>
    <t>FZEA</t>
  </si>
  <si>
    <t>FZEA-HOVET</t>
  </si>
  <si>
    <t>IAG</t>
  </si>
  <si>
    <t>IAU</t>
  </si>
  <si>
    <t>IB</t>
  </si>
  <si>
    <t>ICB</t>
  </si>
  <si>
    <t>ICB - Rondônia</t>
  </si>
  <si>
    <t>ICMC</t>
  </si>
  <si>
    <t>IF</t>
  </si>
  <si>
    <t>IFSC</t>
  </si>
  <si>
    <t>IGC</t>
  </si>
  <si>
    <t>IME</t>
  </si>
  <si>
    <t>IO</t>
  </si>
  <si>
    <t>IO - Navio e Outras Embarcações</t>
  </si>
  <si>
    <t>IO - Restaurante</t>
  </si>
  <si>
    <t>IP</t>
  </si>
  <si>
    <t>IQ</t>
  </si>
  <si>
    <t>IQSC</t>
  </si>
  <si>
    <t>...CDCC</t>
  </si>
  <si>
    <t>IRI</t>
  </si>
  <si>
    <t>Tabela D - USP: DISTRIBUIÇÃO DA DOTAÇÃO ORÇAMENTÁRIA PARA OS INSTITUTOS ESPECIALIZADOS, MUSEUS E HOSPITAIS E ANEXOS EM 2016.</t>
  </si>
  <si>
    <t>Unidades</t>
  </si>
  <si>
    <t>CEBIMAR</t>
  </si>
  <si>
    <t>CENA</t>
  </si>
  <si>
    <t>IEA</t>
  </si>
  <si>
    <t>IEB</t>
  </si>
  <si>
    <t>IEE</t>
  </si>
  <si>
    <t>IMT</t>
  </si>
  <si>
    <t>MAC</t>
  </si>
  <si>
    <t>MAE</t>
  </si>
  <si>
    <t>MP</t>
  </si>
  <si>
    <t>...MRCI</t>
  </si>
  <si>
    <t>MZ</t>
  </si>
  <si>
    <t>HRAC</t>
  </si>
  <si>
    <t>HU</t>
  </si>
  <si>
    <t>SVOC</t>
  </si>
  <si>
    <t>SVOI</t>
  </si>
  <si>
    <t>Tabela E - USP: DISTRIBUIÇÃO DA DOTAÇÃO ORÇAMENTÁRIA PARA OS ORGÃOS DE APOIO EM 2016.</t>
  </si>
  <si>
    <t>ÓRGÃOS DE APOIO</t>
  </si>
  <si>
    <t>Pró-Reitoria de Graduação</t>
  </si>
  <si>
    <t>Pró-Reitoria de Pesquisa</t>
  </si>
  <si>
    <t>Pró-Reitoria de Pós Graduação</t>
  </si>
  <si>
    <t>Pró-Reitoria Cultura Extensão Universitária</t>
  </si>
  <si>
    <t>.....Assessoria Cultural - Bauru</t>
  </si>
  <si>
    <t>.....Assessoria Cultural - Piracicaba</t>
  </si>
  <si>
    <t>.....Assessoria Cultural - Pirassununga</t>
  </si>
  <si>
    <t>.....Assessoria Cultural - Ribeirão Preto</t>
  </si>
  <si>
    <t>.....Assessoria Cultural - São Carlos</t>
  </si>
  <si>
    <t>.....Assessoria Cultural - Lorena</t>
  </si>
  <si>
    <t>.....Centro Universitário Maria Antonia</t>
  </si>
  <si>
    <t>.....Biblioteca Brasiliana Guita e José Mindlin</t>
  </si>
  <si>
    <t>.....Cinema da Universidade de São Paulo</t>
  </si>
  <si>
    <t xml:space="preserve">.....Comissão de Patrimônio Cultural </t>
  </si>
  <si>
    <t>.....Coral da Universidade de São Paulo</t>
  </si>
  <si>
    <t>.....Estação Ciência</t>
  </si>
  <si>
    <t>.....Museu de Ciências</t>
  </si>
  <si>
    <t>.....Orquestra Sinfônica da USP</t>
  </si>
  <si>
    <t>.....Parque CienTec</t>
  </si>
  <si>
    <t>.....Ruínas Engenho São Jorge dos Erasmos</t>
  </si>
  <si>
    <t>.....Teatro da Universidade de São Paulo</t>
  </si>
  <si>
    <t>Obs.: As despesas com Pessoal das Assessorias Culturais estão nas folhas de pagamentos das respectivas Prefeituras.</t>
  </si>
  <si>
    <t>Tabela E - USP: DISTRIBUIÇÃO DA DOTAÇÃO ORÇAMENTÁRIA PARA OS ORGÃOS DE APOIO EM 2016. (continução)</t>
  </si>
  <si>
    <t>REITORIA</t>
  </si>
  <si>
    <t>.....GR/GVR</t>
  </si>
  <si>
    <t>.....CERT</t>
  </si>
  <si>
    <t>.....PG</t>
  </si>
  <si>
    <t>.....SG</t>
  </si>
  <si>
    <t>.....CODAGE</t>
  </si>
  <si>
    <t>..........COPAVO</t>
  </si>
  <si>
    <t>..........DA</t>
  </si>
  <si>
    <t>..........DF</t>
  </si>
  <si>
    <t>..........DRH</t>
  </si>
  <si>
    <t>..........SAUSP</t>
  </si>
  <si>
    <t>..........Saúde Ocupacional</t>
  </si>
  <si>
    <t>..........Escola Técnica e de Gestão</t>
  </si>
  <si>
    <t>.....Agência USP de Cooperação Acadêmica Nacional e Internacional</t>
  </si>
  <si>
    <t>.....Agência USP Inovação</t>
  </si>
  <si>
    <t>.....Superintendência de Saúde</t>
  </si>
  <si>
    <t>.....Superintendência de Segurança</t>
  </si>
  <si>
    <t>.....Outros - REITORIA</t>
  </si>
  <si>
    <t>SCS</t>
  </si>
  <si>
    <t>TOTAL - ÓRGÃOS DE APOIO</t>
  </si>
  <si>
    <t>Obs:</t>
  </si>
  <si>
    <t xml:space="preserve">  (a)  Até a implantação do Sistema Integrado de Administração de Pessoal (SIAP) em 1987, predominou a opção dos servidores(docentes e não docentes) inativos da USP, de serem incluídos na folha de pagamento da Reitoria. Atualmente a preferência tem sido pela manutenção na folha de pagamento da Unidade em que o servidor exerceu suas atividades.</t>
  </si>
  <si>
    <t>(b) A dotação de custeio da Agência USP de Cooperação Acadêmica Nacional e Internacional está incluída nas Atividades Integradas, portanto seu orçamento total é de R$ 11.080.707</t>
  </si>
  <si>
    <t>(c) A dotação de custeio do Superintendência de Saúde está incluída nas Atividades Integradas, portanto seu orçamento total é de R$ 47.731.154</t>
  </si>
  <si>
    <t>(d) A dotação de custeio do Escola Técnica e de Gestão está incluída nas Atividades Integradas, portanto seu orçamento total é de R$ 2.717.854</t>
  </si>
  <si>
    <t>Tabela F - USP: DISTRIBUIÇÃO DA DOTAÇÃO ORÇAMENTÁRIA PARA OS ORGÃOS DE SERVIÇO EM 2016.</t>
  </si>
  <si>
    <t>ÓRGÃOS DE SERVIÇO</t>
  </si>
  <si>
    <t>CEPEUSP</t>
  </si>
  <si>
    <t>EDUSP</t>
  </si>
  <si>
    <t>SAS</t>
  </si>
  <si>
    <t>SEF</t>
  </si>
  <si>
    <t>SIBI</t>
  </si>
  <si>
    <t>STI</t>
  </si>
  <si>
    <t>Prefeituras/Manutenção dos Campi</t>
  </si>
  <si>
    <t>PUSP-B</t>
  </si>
  <si>
    <t>PUSP-C</t>
  </si>
  <si>
    <t>PUSP-LQ</t>
  </si>
  <si>
    <t>PUSP-P</t>
  </si>
  <si>
    <t>PUSP-QSD</t>
  </si>
  <si>
    <t>PUSP-RP</t>
  </si>
  <si>
    <t>PUSP-SC</t>
  </si>
  <si>
    <t>USP - LESTE</t>
  </si>
  <si>
    <t>USP - LORENA</t>
  </si>
  <si>
    <t>TOTAL - ORGÃOS DE SERVIÇO</t>
  </si>
  <si>
    <t>Tabela G - USP: DISTRIBUIÇÃO DOS RECURSOS PARA "POLÍTICA DE PERMANÊNCIA E FORMAÇÃO ESTUDANTIL", "PROJETOS ESPECIAIS", "RESERVAS ESPECIFICAS" E "ATIVIDADES INTEGRADAS"  EM 2016.</t>
  </si>
  <si>
    <t xml:space="preserve">   ATIVIDADES INTEGRADAS</t>
  </si>
  <si>
    <t>ÓRGÃO EXECUTOR / GERENCIADOR</t>
  </si>
  <si>
    <t>DOTAÇÃO</t>
  </si>
  <si>
    <t>PROGRAMA DE GESTÃO AMBIENTAL</t>
  </si>
  <si>
    <t>Superintendência de Gestão Ambiental - SGA</t>
  </si>
  <si>
    <t>RESERVAS ECOLÓGICAS</t>
  </si>
  <si>
    <t>POLÍTICA DE PERMANÊNCIA E FORMAÇÃO ESTUDANTIL</t>
  </si>
  <si>
    <t>AUXÍLIO MORADIA</t>
  </si>
  <si>
    <t xml:space="preserve">Comissão de Gestão da Política de Apoio à Permanência e Formação Estudantil, </t>
  </si>
  <si>
    <t>AUXÍLIO ALIMENTAÇÃO</t>
  </si>
  <si>
    <t>Pró-Reitorias, SAS, CODAGE e SEF</t>
  </si>
  <si>
    <t>BOLSAS DE ESTUDO</t>
  </si>
  <si>
    <t>AUXÍLIO LIVROS</t>
  </si>
  <si>
    <t>AUXÍLIO TRANSPORTE</t>
  </si>
  <si>
    <t>MORADIA ESTUDANTIL: QUALIFICAÇÃO E RECUPERAÇÃO</t>
  </si>
  <si>
    <t>PROJETOS ESPECIAIS</t>
  </si>
  <si>
    <t>GRADUAÇÃO</t>
  </si>
  <si>
    <t>PRÓ-REITORIAS</t>
  </si>
  <si>
    <t>PÓS-GRADUÇÃO</t>
  </si>
  <si>
    <t>PESQUISA</t>
  </si>
  <si>
    <t>CULTURA E EXTENSÃO</t>
  </si>
  <si>
    <t>RESERVAS ESPECÍFICAS</t>
  </si>
  <si>
    <t>COBERTURA DE SINISTROS</t>
  </si>
  <si>
    <t>ASSISTÊNCIA MÉDICA E ODONTOLÓGICA</t>
  </si>
  <si>
    <t>Superintendência de Saúde</t>
  </si>
  <si>
    <t>MATERIAL BIBBLIOGRÁFICO</t>
  </si>
  <si>
    <t>Sistema Integrado de Bibliotecas - SIBI</t>
  </si>
  <si>
    <t>ASSINATURAS DE PERIÓDICOS CIENTÍFICOS</t>
  </si>
  <si>
    <t>ACESSO ON-LINE À INFORMAÇÃO</t>
  </si>
  <si>
    <t>AQUISIÇÃO DE LIVROS E OUTROS MATERIAIS NÃO PERIÓDICOS</t>
  </si>
  <si>
    <t>PROGRAMA DE PRESERVAÇÃO E CONSERVAÇÃO DE MATERIAIS BIBLIOGRÁFICOS</t>
  </si>
  <si>
    <t>APOIO ÀS PUBLICAÇÕES CIENTÍFICAS DA USP - RECURSOS PARA PUBLICAÇÕES</t>
  </si>
  <si>
    <t>CAPACITAÇÃO DE RECURSOS HUMANOS DAS BIBLIOTECAS</t>
  </si>
  <si>
    <t>RENOVAÇÃO DO PARQUE COMPUTACIONAL DAS BIBLIOTECAS</t>
  </si>
  <si>
    <t>MANUTENÇÃO BANCO DE DADOS BIBLIOGRÁFICOS DA USP</t>
  </si>
  <si>
    <t>Tabela G - USP: DISTRIBUIÇÃO DOS RECURSOS PARA "POLÍTICA DE PERMANÊNCIA E FORMAÇÃO ESTUDANTIL", "PROJETOS ESPECIAIS", "RESERVAS ESPECIFICAS" E "ATIVIDADES INTEGRADAS"  EM 2016. (Continuação)</t>
  </si>
  <si>
    <t>ATIVIDADES INTEGRADAS</t>
  </si>
  <si>
    <t>INTERCÂMBIO CIENTÍFICO INTERNACIONAL</t>
  </si>
  <si>
    <t>Agência USP de Cooperação Acadêmica Nacional e Internacional - AUCANI</t>
  </si>
  <si>
    <t>INFORMÁTICA</t>
  </si>
  <si>
    <t>Superintendência de Tecnologia da Informação - STI</t>
  </si>
  <si>
    <t xml:space="preserve">Gestão da STI e Centros de Tecnologia da Informação </t>
  </si>
  <si>
    <t xml:space="preserve">Contratos de computação, telecomunicação e de apoio à TI </t>
  </si>
  <si>
    <t>Atualização tecnológica e manutenção da infraestrutura de computação</t>
  </si>
  <si>
    <t>Atualização tecnológica da manutenção infraestrutura de telecomunicação</t>
  </si>
  <si>
    <t>Aquisição e atualização de licenças de software</t>
  </si>
  <si>
    <t>Aquisição de equipamentos de informática </t>
  </si>
  <si>
    <t>InterNuvem USP</t>
  </si>
  <si>
    <t>Hospedagem InterNuvem</t>
  </si>
  <si>
    <t>Convênio Rice</t>
  </si>
  <si>
    <t>BIOTÉRIOS</t>
  </si>
  <si>
    <t xml:space="preserve">Pró-Reitoria Pesquisa </t>
  </si>
  <si>
    <t>CRECHES</t>
  </si>
  <si>
    <t>RESTAURANTES</t>
  </si>
  <si>
    <t>SAS e Prefeituras dos Campi</t>
  </si>
  <si>
    <t>OBRAS</t>
  </si>
  <si>
    <t>Superintendência do Espaço Físico - SEF</t>
  </si>
  <si>
    <t>Plano de Obras</t>
  </si>
  <si>
    <t>lnfraestrutura externas de campi e unidades</t>
  </si>
  <si>
    <t>Recuperação, segurança e Risco</t>
  </si>
  <si>
    <t>Acessibilidade</t>
  </si>
  <si>
    <t>Programa Permanente para o uso eficiente dos recursos hídricos e energéticos da USP</t>
  </si>
  <si>
    <t>AVALIAÇÃO INSTITUCIONAL</t>
  </si>
  <si>
    <t>Reitoria, CODAGE, Unidades e Orgãos</t>
  </si>
  <si>
    <t>PROGRAMA INTEGRADO DE SEGURANÇA</t>
  </si>
  <si>
    <t>SISTEMA DE FROTA DE VEÍCULOS</t>
  </si>
  <si>
    <t>RENOVAÇÃO DE VEÍCULOS ESPECIAIS</t>
  </si>
  <si>
    <t>SERVIÇOS UTILIDADE PÚBLICA</t>
  </si>
  <si>
    <t>TAXAS MUNICIPAIS</t>
  </si>
  <si>
    <t>ESCOLA TÉCNICA E DE GESTÃO DA USP</t>
  </si>
  <si>
    <t>TAXAS PARA PROTEÇÃO À PROPRIEDADE INTELECTUAL</t>
  </si>
  <si>
    <t xml:space="preserve"> Tabela H - USP: DISTRIBUIÇÃO DOS RECURSOS PARA OUTROS CUSTEIOS E INVESTIMENTOS EM 2016.</t>
  </si>
  <si>
    <t>Unidade</t>
  </si>
  <si>
    <t>DOTAÇÃO BÁSICA</t>
  </si>
  <si>
    <t>A  D  I  C  I  O  N  A  I  S</t>
  </si>
  <si>
    <t>Treinamento de Recursos Humanos</t>
  </si>
  <si>
    <t>Manutenção Predial</t>
  </si>
  <si>
    <t>Manutenção de Áreas Externas</t>
  </si>
  <si>
    <t xml:space="preserve">  Manutenção de Sistema Viário</t>
  </si>
  <si>
    <t>Equipamentos de Segurança</t>
  </si>
  <si>
    <t>Manutenção e Reposição de Equipamentos de Informática</t>
  </si>
  <si>
    <t>Serviços de Limpeza e de Vigilância</t>
  </si>
  <si>
    <t>Despesas com Transporte</t>
  </si>
  <si>
    <t>Unidade de Ensino e Pesquisas</t>
  </si>
  <si>
    <t>FE - Escola de Aplicação</t>
  </si>
  <si>
    <t>IGc</t>
  </si>
  <si>
    <t xml:space="preserve"> Tabela H - USP: DISTRIBUIÇÃO DOS RECURSOS PARA OUTROS CUSTEIOS E INVESTIMENTOS EM 2016. (continuação)</t>
  </si>
  <si>
    <t>CEBIMAR - Restaurante</t>
  </si>
  <si>
    <t>CEBIMAR - Embarcação</t>
  </si>
  <si>
    <t>Órgãos de Apoio</t>
  </si>
  <si>
    <t>PRG</t>
  </si>
  <si>
    <t>PRP</t>
  </si>
  <si>
    <t>PRPG</t>
  </si>
  <si>
    <t>PRCEU</t>
  </si>
  <si>
    <t>PRCEU - Órgãos</t>
  </si>
  <si>
    <t>RUSP</t>
  </si>
  <si>
    <t>...Agência USP de Cooperação Acadêmica Nacional e Internacional</t>
  </si>
  <si>
    <t>...Agência USP de Inovação</t>
  </si>
  <si>
    <t>Prefeituras</t>
  </si>
  <si>
    <t xml:space="preserve"> Tabela I - ESTIMATIVA DAS DESPESAS COM A POLÍTICA DE PERMANÊNCIA E FORMAÇÃO ESTUDANTIL PARA 2016 (R$ MIL)</t>
  </si>
  <si>
    <t>DESCRIÇÃO</t>
  </si>
  <si>
    <t>VALOR</t>
  </si>
  <si>
    <t>1. Apoio ao Estudante com Base em Critérios Socioeconômicos</t>
  </si>
  <si>
    <t>1.1 Moradia</t>
  </si>
  <si>
    <t>1.1.1 Manutenção e conservação</t>
  </si>
  <si>
    <t>1.1.2 Investimentos e reformas</t>
  </si>
  <si>
    <t>1.2 Auxílio Alimentação</t>
  </si>
  <si>
    <t>1.3 Auxílio Moradia</t>
  </si>
  <si>
    <t>1.4 Bolsas de Estudo (Pró-Reitorias)</t>
  </si>
  <si>
    <t>1.5 Auxílio Livros</t>
  </si>
  <si>
    <t>1.6 Auxílio Transporte</t>
  </si>
  <si>
    <t>2. Benefícios Estendidos a Todos os Estudantes da USP</t>
  </si>
  <si>
    <t>2.1 Saúde</t>
  </si>
  <si>
    <t>2.2 Subsídio à Alimentação</t>
  </si>
  <si>
    <t>2.3 Educação Física e Esportes</t>
  </si>
  <si>
    <t>3.Bolsas de Estudo e Estágios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</si>
</sst>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 &quot;#,##0&quot; &quot;;&quot; (&quot;#,##0&quot;)&quot;;&quot; -&quot;00&quot; &quot;;&quot; &quot;@&quot; &quot;"/>
    <numFmt numFmtId="165" formatCode="&quot; &quot;#,##0.00&quot; &quot;;&quot; (&quot;#,##0.00&quot;)&quot;;&quot; -&quot;00&quot; &quot;;&quot; &quot;@&quot; &quot;"/>
    <numFmt numFmtId="166" formatCode="#,##0.00;&quot;-&quot;#,##0.00"/>
    <numFmt numFmtId="167" formatCode="#,##0;&quot;-&quot;#,##0"/>
    <numFmt numFmtId="168" formatCode="&quot; &quot;#,##0.000&quot; &quot;;&quot; (&quot;#,##0.000&quot;)&quot;;&quot; -&quot;00&quot; &quot;;&quot; &quot;@&quot; &quot;"/>
    <numFmt numFmtId="169" formatCode="&quot; &quot;#,##0.0&quot; &quot;;&quot; (&quot;#,##0.0&quot;)&quot;;&quot; -&quot;00&quot; &quot;;&quot; &quot;@&quot; &quot;"/>
    <numFmt numFmtId="170" formatCode="#,##0.0&quot; &quot;;&quot;(&quot;#,##0.0&quot;)&quot;"/>
    <numFmt numFmtId="171" formatCode="&quot; &quot;#,##0.0000000&quot; &quot;;&quot; (&quot;#,##0.0000000&quot;)&quot;;&quot; -&quot;00&quot; &quot;;&quot; &quot;@&quot; &quot;"/>
    <numFmt numFmtId="172" formatCode="&quot; &quot;#,##0.0000&quot; &quot;;&quot; (&quot;#,##0.0000&quot;)&quot;;&quot; -&quot;00&quot; &quot;;&quot; &quot;@&quot; &quot;"/>
    <numFmt numFmtId="173" formatCode="#,##0&quot; &quot;;[Red]&quot;-&quot;#,##0&quot; &quot;"/>
    <numFmt numFmtId="174" formatCode="#,##0.00&quot; &quot;;[Red]&quot;-&quot;#,##0.00&quot; &quot;"/>
    <numFmt numFmtId="175" formatCode="d/m"/>
    <numFmt numFmtId="176" formatCode="&quot; R$ &quot;#,##0.00&quot; &quot;;&quot; R$ (&quot;#,##0.00&quot;)&quot;;&quot; R$ -&quot;00&quot; &quot;;&quot; &quot;@&quot; &quot;"/>
    <numFmt numFmtId="177" formatCode="&quot; &quot;#,##0.00&quot;     &quot;;&quot; (&quot;#,##0.00&quot;)    &quot;;&quot; -&quot;00&quot;     &quot;;&quot; &quot;@&quot; &quot;"/>
  </numFmts>
  <fonts count="2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MS Sans Serif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b/>
      <sz val="16"/>
      <color rgb="FFFF0000"/>
      <name val="Arial"/>
      <family val="2"/>
    </font>
    <font>
      <sz val="13"/>
      <color rgb="FF000000"/>
      <name val="Arial"/>
      <family val="2"/>
    </font>
    <font>
      <sz val="16"/>
      <color rgb="FFFFFFFF"/>
      <name val="Arial"/>
      <family val="2"/>
    </font>
    <font>
      <b/>
      <sz val="16"/>
      <color rgb="FFFFFFFF"/>
      <name val="Arial"/>
      <family val="2"/>
    </font>
    <font>
      <sz val="14"/>
      <color rgb="FF000000"/>
      <name val="Times New Roman"/>
      <family val="1"/>
    </font>
    <font>
      <i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165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68">
    <xf numFmtId="0" fontId="0" fillId="0" borderId="0" xfId="0"/>
    <xf numFmtId="0" fontId="4" fillId="0" borderId="0" xfId="5" applyFont="1" applyFill="1" applyAlignment="1">
      <alignment horizontal="center"/>
    </xf>
    <xf numFmtId="0" fontId="6" fillId="0" borderId="0" xfId="5" applyFont="1" applyFill="1" applyAlignment="1"/>
    <xf numFmtId="0" fontId="4" fillId="0" borderId="0" xfId="5" applyFont="1" applyFill="1" applyAlignment="1"/>
    <xf numFmtId="0" fontId="6" fillId="2" borderId="3" xfId="5" applyFont="1" applyFill="1" applyBorder="1" applyAlignment="1">
      <alignment horizontal="center" vertical="center"/>
    </xf>
    <xf numFmtId="0" fontId="6" fillId="2" borderId="4" xfId="5" applyFont="1" applyFill="1" applyBorder="1" applyAlignment="1">
      <alignment horizontal="center"/>
    </xf>
    <xf numFmtId="170" fontId="6" fillId="2" borderId="4" xfId="5" applyNumberFormat="1" applyFont="1" applyFill="1" applyBorder="1" applyAlignment="1">
      <alignment horizontal="center"/>
    </xf>
    <xf numFmtId="167" fontId="6" fillId="2" borderId="4" xfId="8" applyNumberFormat="1" applyFont="1" applyFill="1" applyBorder="1" applyAlignment="1">
      <alignment horizontal="center"/>
    </xf>
    <xf numFmtId="165" fontId="6" fillId="2" borderId="3" xfId="1" applyFont="1" applyFill="1" applyBorder="1" applyAlignment="1">
      <alignment horizontal="center"/>
    </xf>
    <xf numFmtId="0" fontId="6" fillId="3" borderId="5" xfId="0" applyFont="1" applyFill="1" applyBorder="1"/>
    <xf numFmtId="164" fontId="6" fillId="3" borderId="6" xfId="1" applyNumberFormat="1" applyFont="1" applyFill="1" applyBorder="1"/>
    <xf numFmtId="166" fontId="6" fillId="3" borderId="6" xfId="1" applyNumberFormat="1" applyFont="1" applyFill="1" applyBorder="1"/>
    <xf numFmtId="167" fontId="6" fillId="3" borderId="6" xfId="1" applyNumberFormat="1" applyFont="1" applyFill="1" applyBorder="1"/>
    <xf numFmtId="166" fontId="6" fillId="3" borderId="2" xfId="1" applyNumberFormat="1" applyFont="1" applyFill="1" applyBorder="1"/>
    <xf numFmtId="0" fontId="4" fillId="0" borderId="2" xfId="0" applyFont="1" applyBorder="1"/>
    <xf numFmtId="167" fontId="4" fillId="0" borderId="2" xfId="8" applyNumberFormat="1" applyFont="1" applyBorder="1"/>
    <xf numFmtId="166" fontId="4" fillId="0" borderId="2" xfId="8" applyNumberFormat="1" applyFont="1" applyBorder="1"/>
    <xf numFmtId="166" fontId="4" fillId="0" borderId="5" xfId="8" applyNumberFormat="1" applyFont="1" applyBorder="1"/>
    <xf numFmtId="166" fontId="7" fillId="0" borderId="2" xfId="8" applyNumberFormat="1" applyFont="1" applyBorder="1"/>
    <xf numFmtId="0" fontId="6" fillId="3" borderId="7" xfId="0" applyFont="1" applyFill="1" applyBorder="1"/>
    <xf numFmtId="167" fontId="6" fillId="3" borderId="7" xfId="1" applyNumberFormat="1" applyFont="1" applyFill="1" applyBorder="1"/>
    <xf numFmtId="166" fontId="6" fillId="3" borderId="7" xfId="1" applyNumberFormat="1" applyFont="1" applyFill="1" applyBorder="1"/>
    <xf numFmtId="166" fontId="6" fillId="3" borderId="8" xfId="1" applyNumberFormat="1" applyFont="1" applyFill="1" applyBorder="1"/>
    <xf numFmtId="166" fontId="8" fillId="0" borderId="2" xfId="8" applyNumberFormat="1" applyFont="1" applyBorder="1"/>
    <xf numFmtId="167" fontId="7" fillId="0" borderId="2" xfId="8" applyNumberFormat="1" applyFont="1" applyBorder="1"/>
    <xf numFmtId="166" fontId="7" fillId="0" borderId="5" xfId="8" applyNumberFormat="1" applyFont="1" applyBorder="1"/>
    <xf numFmtId="0" fontId="6" fillId="2" borderId="2" xfId="0" applyFont="1" applyFill="1" applyBorder="1" applyAlignment="1">
      <alignment vertical="center"/>
    </xf>
    <xf numFmtId="167" fontId="6" fillId="2" borderId="2" xfId="1" applyNumberFormat="1" applyFont="1" applyFill="1" applyBorder="1" applyAlignment="1">
      <alignment vertical="center"/>
    </xf>
    <xf numFmtId="166" fontId="6" fillId="2" borderId="2" xfId="1" applyNumberFormat="1" applyFont="1" applyFill="1" applyBorder="1" applyAlignment="1">
      <alignment vertical="center"/>
    </xf>
    <xf numFmtId="166" fontId="6" fillId="2" borderId="5" xfId="1" applyNumberFormat="1" applyFont="1" applyFill="1" applyBorder="1" applyAlignment="1">
      <alignment vertical="center"/>
    </xf>
    <xf numFmtId="0" fontId="6" fillId="3" borderId="0" xfId="5" applyFont="1" applyFill="1" applyAlignment="1"/>
    <xf numFmtId="0" fontId="6" fillId="3" borderId="0" xfId="0" applyFont="1" applyFill="1"/>
    <xf numFmtId="0" fontId="4" fillId="3" borderId="0" xfId="5" applyFont="1" applyFill="1" applyAlignment="1"/>
    <xf numFmtId="164" fontId="5" fillId="0" borderId="0" xfId="8" applyNumberFormat="1" applyFont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/>
    </xf>
    <xf numFmtId="0" fontId="6" fillId="2" borderId="2" xfId="5" applyFont="1" applyFill="1" applyBorder="1" applyAlignment="1">
      <alignment horizontal="center" vertical="center" wrapText="1"/>
    </xf>
    <xf numFmtId="167" fontId="4" fillId="0" borderId="0" xfId="1" applyNumberFormat="1" applyFont="1"/>
    <xf numFmtId="166" fontId="4" fillId="0" borderId="0" xfId="5" applyNumberFormat="1" applyFont="1" applyFill="1" applyAlignment="1"/>
    <xf numFmtId="0" fontId="4" fillId="3" borderId="0" xfId="5" applyFont="1" applyFill="1" applyAlignment="1">
      <alignment horizontal="center"/>
    </xf>
    <xf numFmtId="0" fontId="0" fillId="0" borderId="0" xfId="5" applyFont="1" applyFill="1" applyAlignment="1"/>
    <xf numFmtId="0" fontId="6" fillId="3" borderId="0" xfId="5" applyFont="1" applyFill="1" applyAlignment="1">
      <alignment horizontal="center" vertical="center" wrapText="1"/>
    </xf>
    <xf numFmtId="0" fontId="6" fillId="3" borderId="0" xfId="5" applyFont="1" applyFill="1" applyAlignment="1">
      <alignment horizontal="center"/>
    </xf>
    <xf numFmtId="0" fontId="6" fillId="2" borderId="5" xfId="0" applyFont="1" applyFill="1" applyBorder="1"/>
    <xf numFmtId="167" fontId="6" fillId="2" borderId="2" xfId="8" applyNumberFormat="1" applyFont="1" applyFill="1" applyBorder="1" applyAlignment="1">
      <alignment horizontal="center"/>
    </xf>
    <xf numFmtId="165" fontId="6" fillId="2" borderId="2" xfId="1" applyFont="1" applyFill="1" applyBorder="1" applyAlignment="1">
      <alignment horizontal="center"/>
    </xf>
    <xf numFmtId="167" fontId="4" fillId="0" borderId="7" xfId="8" applyNumberFormat="1" applyFont="1" applyBorder="1"/>
    <xf numFmtId="166" fontId="4" fillId="0" borderId="7" xfId="0" applyNumberFormat="1" applyFont="1" applyBorder="1"/>
    <xf numFmtId="169" fontId="4" fillId="3" borderId="0" xfId="1" applyNumberFormat="1" applyFont="1" applyFill="1"/>
    <xf numFmtId="164" fontId="4" fillId="0" borderId="0" xfId="5" applyNumberFormat="1" applyFont="1" applyFill="1" applyAlignment="1"/>
    <xf numFmtId="166" fontId="6" fillId="0" borderId="7" xfId="0" applyNumberFormat="1" applyFont="1" applyBorder="1"/>
    <xf numFmtId="164" fontId="0" fillId="0" borderId="0" xfId="5" applyNumberFormat="1" applyFont="1" applyFill="1" applyAlignment="1"/>
    <xf numFmtId="166" fontId="4" fillId="0" borderId="7" xfId="5" applyNumberFormat="1" applyFont="1" applyFill="1" applyBorder="1" applyAlignment="1"/>
    <xf numFmtId="164" fontId="6" fillId="0" borderId="0" xfId="1" applyNumberFormat="1" applyFont="1"/>
    <xf numFmtId="167" fontId="4" fillId="0" borderId="2" xfId="1" applyNumberFormat="1" applyFont="1" applyBorder="1"/>
    <xf numFmtId="0" fontId="4" fillId="0" borderId="3" xfId="0" applyFont="1" applyBorder="1"/>
    <xf numFmtId="0" fontId="6" fillId="3" borderId="2" xfId="0" applyFont="1" applyFill="1" applyBorder="1" applyAlignment="1">
      <alignment horizontal="left"/>
    </xf>
    <xf numFmtId="167" fontId="6" fillId="3" borderId="2" xfId="1" applyNumberFormat="1" applyFont="1" applyFill="1" applyBorder="1"/>
    <xf numFmtId="169" fontId="6" fillId="3" borderId="0" xfId="1" applyNumberFormat="1" applyFont="1" applyFill="1"/>
    <xf numFmtId="167" fontId="4" fillId="0" borderId="0" xfId="5" applyNumberFormat="1" applyFont="1" applyFill="1" applyAlignment="1"/>
    <xf numFmtId="0" fontId="6" fillId="3" borderId="1" xfId="0" applyFont="1" applyFill="1" applyBorder="1"/>
    <xf numFmtId="167" fontId="6" fillId="3" borderId="1" xfId="1" applyNumberFormat="1" applyFont="1" applyFill="1" applyBorder="1"/>
    <xf numFmtId="0" fontId="4" fillId="0" borderId="5" xfId="0" applyFont="1" applyBorder="1"/>
    <xf numFmtId="167" fontId="6" fillId="3" borderId="2" xfId="5" applyNumberFormat="1" applyFont="1" applyFill="1" applyBorder="1" applyAlignment="1"/>
    <xf numFmtId="168" fontId="0" fillId="0" borderId="0" xfId="0" applyNumberFormat="1"/>
    <xf numFmtId="0" fontId="6" fillId="3" borderId="2" xfId="0" applyFont="1" applyFill="1" applyBorder="1"/>
    <xf numFmtId="0" fontId="6" fillId="2" borderId="2" xfId="5" applyFont="1" applyFill="1" applyBorder="1" applyAlignment="1">
      <alignment horizontal="center" vertical="center"/>
    </xf>
    <xf numFmtId="165" fontId="6" fillId="2" borderId="4" xfId="1" applyFont="1" applyFill="1" applyBorder="1" applyAlignment="1">
      <alignment horizontal="center"/>
    </xf>
    <xf numFmtId="0" fontId="6" fillId="3" borderId="2" xfId="5" applyFont="1" applyFill="1" applyBorder="1" applyAlignment="1"/>
    <xf numFmtId="166" fontId="6" fillId="0" borderId="2" xfId="1" applyNumberFormat="1" applyFont="1" applyBorder="1"/>
    <xf numFmtId="165" fontId="4" fillId="0" borderId="0" xfId="1" applyFont="1"/>
    <xf numFmtId="0" fontId="4" fillId="0" borderId="8" xfId="0" applyFont="1" applyBorder="1"/>
    <xf numFmtId="0" fontId="4" fillId="3" borderId="5" xfId="0" applyFont="1" applyFill="1" applyBorder="1"/>
    <xf numFmtId="0" fontId="4" fillId="3" borderId="5" xfId="5" applyFont="1" applyFill="1" applyBorder="1" applyAlignment="1"/>
    <xf numFmtId="171" fontId="4" fillId="0" borderId="0" xfId="5" applyNumberFormat="1" applyFont="1" applyFill="1" applyAlignment="1"/>
    <xf numFmtId="167" fontId="6" fillId="2" borderId="2" xfId="8" applyNumberFormat="1" applyFont="1" applyFill="1" applyBorder="1" applyAlignment="1">
      <alignment horizontal="right"/>
    </xf>
    <xf numFmtId="166" fontId="6" fillId="2" borderId="2" xfId="1" applyNumberFormat="1" applyFont="1" applyFill="1" applyBorder="1" applyAlignment="1">
      <alignment horizontal="right"/>
    </xf>
    <xf numFmtId="172" fontId="4" fillId="0" borderId="0" xfId="5" applyNumberFormat="1" applyFont="1" applyFill="1" applyAlignment="1"/>
    <xf numFmtId="166" fontId="6" fillId="3" borderId="2" xfId="1" applyNumberFormat="1" applyFont="1" applyFill="1" applyBorder="1" applyAlignment="1">
      <alignment horizontal="right"/>
    </xf>
    <xf numFmtId="173" fontId="6" fillId="2" borderId="2" xfId="1" applyNumberFormat="1" applyFont="1" applyFill="1" applyBorder="1" applyAlignment="1">
      <alignment horizontal="right"/>
    </xf>
    <xf numFmtId="174" fontId="6" fillId="2" borderId="2" xfId="1" applyNumberFormat="1" applyFont="1" applyFill="1" applyBorder="1" applyAlignment="1">
      <alignment horizontal="right"/>
    </xf>
    <xf numFmtId="166" fontId="6" fillId="2" borderId="2" xfId="1" applyNumberFormat="1" applyFont="1" applyFill="1" applyBorder="1" applyAlignment="1">
      <alignment horizontal="right" vertical="center"/>
    </xf>
    <xf numFmtId="175" fontId="9" fillId="3" borderId="0" xfId="1" applyNumberFormat="1" applyFont="1" applyFill="1" applyAlignment="1">
      <alignment horizontal="left" vertical="center"/>
    </xf>
    <xf numFmtId="167" fontId="10" fillId="3" borderId="0" xfId="1" applyNumberFormat="1" applyFont="1" applyFill="1" applyAlignment="1">
      <alignment horizontal="left"/>
    </xf>
    <xf numFmtId="166" fontId="10" fillId="3" borderId="0" xfId="5" applyNumberFormat="1" applyFont="1" applyFill="1" applyAlignment="1">
      <alignment horizontal="left"/>
    </xf>
    <xf numFmtId="0" fontId="6" fillId="2" borderId="2" xfId="5" applyFont="1" applyFill="1" applyBorder="1" applyAlignment="1">
      <alignment horizontal="center" vertical="center"/>
    </xf>
    <xf numFmtId="175" fontId="9" fillId="3" borderId="9" xfId="1" applyNumberFormat="1" applyFont="1" applyFill="1" applyBorder="1" applyAlignment="1">
      <alignment horizontal="left" vertical="center"/>
    </xf>
    <xf numFmtId="164" fontId="4" fillId="3" borderId="0" xfId="1" applyNumberFormat="1" applyFont="1" applyFill="1" applyAlignment="1"/>
    <xf numFmtId="169" fontId="4" fillId="3" borderId="0" xfId="1" applyNumberFormat="1" applyFont="1" applyFill="1" applyAlignment="1"/>
    <xf numFmtId="165" fontId="4" fillId="3" borderId="0" xfId="1" applyFont="1" applyFill="1" applyAlignment="1"/>
    <xf numFmtId="0" fontId="4" fillId="3" borderId="0" xfId="0" applyFont="1" applyFill="1" applyAlignment="1">
      <alignment horizontal="center"/>
    </xf>
    <xf numFmtId="164" fontId="11" fillId="3" borderId="0" xfId="1" applyNumberFormat="1" applyFont="1" applyFill="1" applyAlignment="1">
      <alignment horizontal="center"/>
    </xf>
    <xf numFmtId="0" fontId="4" fillId="3" borderId="0" xfId="0" applyFont="1" applyFill="1" applyAlignment="1"/>
    <xf numFmtId="164" fontId="6" fillId="3" borderId="0" xfId="1" applyNumberFormat="1" applyFont="1" applyFill="1" applyAlignment="1">
      <alignment horizontal="center"/>
    </xf>
    <xf numFmtId="169" fontId="6" fillId="3" borderId="0" xfId="1" applyNumberFormat="1" applyFont="1" applyFill="1" applyAlignment="1">
      <alignment horizontal="center"/>
    </xf>
    <xf numFmtId="165" fontId="6" fillId="3" borderId="0" xfId="1" applyFont="1" applyFill="1" applyAlignment="1">
      <alignment horizontal="center"/>
    </xf>
    <xf numFmtId="164" fontId="6" fillId="2" borderId="2" xfId="1" applyNumberFormat="1" applyFont="1" applyFill="1" applyBorder="1" applyAlignment="1">
      <alignment horizontal="center" vertical="center"/>
    </xf>
    <xf numFmtId="169" fontId="6" fillId="2" borderId="2" xfId="1" applyNumberFormat="1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left"/>
    </xf>
    <xf numFmtId="164" fontId="4" fillId="3" borderId="2" xfId="1" applyNumberFormat="1" applyFont="1" applyFill="1" applyBorder="1" applyAlignment="1"/>
    <xf numFmtId="164" fontId="4" fillId="3" borderId="10" xfId="1" applyNumberFormat="1" applyFont="1" applyFill="1" applyBorder="1" applyAlignment="1"/>
    <xf numFmtId="164" fontId="4" fillId="3" borderId="2" xfId="1" applyNumberFormat="1" applyFont="1" applyFill="1" applyBorder="1" applyAlignment="1">
      <alignment horizontal="left" indent="1"/>
    </xf>
    <xf numFmtId="165" fontId="4" fillId="3" borderId="2" xfId="1" applyFont="1" applyFill="1" applyBorder="1" applyAlignment="1"/>
    <xf numFmtId="165" fontId="4" fillId="3" borderId="10" xfId="1" applyFont="1" applyFill="1" applyBorder="1" applyAlignment="1"/>
    <xf numFmtId="165" fontId="4" fillId="3" borderId="2" xfId="1" applyFont="1" applyFill="1" applyBorder="1" applyAlignment="1">
      <alignment horizontal="left" indent="1"/>
    </xf>
    <xf numFmtId="165" fontId="4" fillId="3" borderId="2" xfId="1" applyFont="1" applyFill="1" applyBorder="1" applyAlignment="1">
      <alignment horizontal="left"/>
    </xf>
    <xf numFmtId="164" fontId="4" fillId="3" borderId="2" xfId="1" applyNumberFormat="1" applyFont="1" applyFill="1" applyBorder="1" applyAlignment="1">
      <alignment horizontal="left" wrapText="1"/>
    </xf>
    <xf numFmtId="164" fontId="6" fillId="3" borderId="0" xfId="1" applyNumberFormat="1" applyFont="1" applyFill="1" applyAlignment="1"/>
    <xf numFmtId="164" fontId="6" fillId="2" borderId="2" xfId="1" applyNumberFormat="1" applyFont="1" applyFill="1" applyBorder="1" applyAlignment="1">
      <alignment horizontal="left" vertical="center"/>
    </xf>
    <xf numFmtId="165" fontId="6" fillId="2" borderId="2" xfId="1" applyFont="1" applyFill="1" applyBorder="1" applyAlignment="1">
      <alignment horizontal="left" vertical="center"/>
    </xf>
    <xf numFmtId="164" fontId="4" fillId="3" borderId="10" xfId="1" applyNumberFormat="1" applyFont="1" applyFill="1" applyBorder="1" applyAlignment="1">
      <alignment horizontal="left"/>
    </xf>
    <xf numFmtId="164" fontId="6" fillId="2" borderId="2" xfId="1" applyNumberFormat="1" applyFont="1" applyFill="1" applyBorder="1" applyAlignment="1">
      <alignment vertical="center"/>
    </xf>
    <xf numFmtId="165" fontId="6" fillId="2" borderId="2" xfId="1" applyFont="1" applyFill="1" applyBorder="1" applyAlignment="1">
      <alignment vertical="center"/>
    </xf>
    <xf numFmtId="164" fontId="6" fillId="3" borderId="2" xfId="1" applyNumberFormat="1" applyFont="1" applyFill="1" applyBorder="1" applyAlignment="1"/>
    <xf numFmtId="164" fontId="12" fillId="3" borderId="0" xfId="1" applyNumberFormat="1" applyFont="1" applyFill="1" applyAlignment="1"/>
    <xf numFmtId="0" fontId="12" fillId="3" borderId="0" xfId="0" applyFont="1" applyFill="1" applyAlignment="1">
      <alignment vertical="center" wrapText="1"/>
    </xf>
    <xf numFmtId="0" fontId="0" fillId="3" borderId="0" xfId="0" applyFill="1"/>
    <xf numFmtId="164" fontId="11" fillId="3" borderId="0" xfId="1" applyNumberFormat="1" applyFont="1" applyFill="1" applyAlignment="1">
      <alignment horizontal="center"/>
    </xf>
    <xf numFmtId="164" fontId="6" fillId="2" borderId="2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/>
    </xf>
    <xf numFmtId="164" fontId="4" fillId="3" borderId="9" xfId="1" applyNumberFormat="1" applyFont="1" applyFill="1" applyBorder="1" applyAlignment="1">
      <alignment horizontal="left" wrapText="1"/>
    </xf>
    <xf numFmtId="164" fontId="4" fillId="3" borderId="0" xfId="1" applyNumberFormat="1" applyFont="1" applyFill="1" applyAlignment="1">
      <alignment horizontal="left" vertical="center" wrapText="1"/>
    </xf>
    <xf numFmtId="0" fontId="0" fillId="3" borderId="0" xfId="0" applyFill="1"/>
    <xf numFmtId="164" fontId="13" fillId="3" borderId="0" xfId="1" applyNumberFormat="1" applyFont="1" applyFill="1"/>
    <xf numFmtId="164" fontId="14" fillId="3" borderId="0" xfId="1" applyNumberFormat="1" applyFont="1" applyFill="1" applyAlignment="1">
      <alignment horizontal="center"/>
    </xf>
    <xf numFmtId="164" fontId="13" fillId="3" borderId="0" xfId="1" applyNumberFormat="1" applyFont="1" applyFill="1" applyAlignment="1">
      <alignment horizontal="center"/>
    </xf>
    <xf numFmtId="164" fontId="15" fillId="3" borderId="0" xfId="1" applyNumberFormat="1" applyFont="1" applyFill="1" applyAlignment="1">
      <alignment horizontal="center"/>
    </xf>
    <xf numFmtId="164" fontId="14" fillId="3" borderId="11" xfId="1" applyNumberFormat="1" applyFont="1" applyFill="1" applyBorder="1" applyAlignment="1">
      <alignment horizontal="center"/>
    </xf>
    <xf numFmtId="164" fontId="15" fillId="2" borderId="2" xfId="1" applyNumberFormat="1" applyFont="1" applyFill="1" applyBorder="1" applyAlignment="1">
      <alignment horizontal="center" vertical="center"/>
    </xf>
    <xf numFmtId="164" fontId="15" fillId="2" borderId="2" xfId="1" applyNumberFormat="1" applyFont="1" applyFill="1" applyBorder="1" applyAlignment="1">
      <alignment horizontal="center" vertical="center" wrapText="1"/>
    </xf>
    <xf numFmtId="164" fontId="13" fillId="3" borderId="5" xfId="1" applyNumberFormat="1" applyFont="1" applyFill="1" applyBorder="1" applyAlignment="1">
      <alignment horizontal="left" wrapText="1"/>
    </xf>
    <xf numFmtId="164" fontId="13" fillId="3" borderId="2" xfId="1" applyNumberFormat="1" applyFont="1" applyFill="1" applyBorder="1"/>
    <xf numFmtId="164" fontId="13" fillId="3" borderId="10" xfId="1" applyNumberFormat="1" applyFont="1" applyFill="1" applyBorder="1"/>
    <xf numFmtId="164" fontId="16" fillId="3" borderId="7" xfId="1" applyNumberFormat="1" applyFont="1" applyFill="1" applyBorder="1"/>
    <xf numFmtId="164" fontId="13" fillId="3" borderId="3" xfId="1" applyNumberFormat="1" applyFont="1" applyFill="1" applyBorder="1" applyAlignment="1">
      <alignment horizontal="left" wrapText="1"/>
    </xf>
    <xf numFmtId="164" fontId="15" fillId="2" borderId="5" xfId="1" applyNumberFormat="1" applyFont="1" applyFill="1" applyBorder="1" applyAlignment="1">
      <alignment horizontal="center"/>
    </xf>
    <xf numFmtId="164" fontId="15" fillId="2" borderId="2" xfId="1" applyNumberFormat="1" applyFont="1" applyFill="1" applyBorder="1"/>
    <xf numFmtId="164" fontId="15" fillId="3" borderId="0" xfId="1" applyNumberFormat="1" applyFont="1" applyFill="1" applyAlignment="1">
      <alignment horizontal="center"/>
    </xf>
    <xf numFmtId="164" fontId="15" fillId="2" borderId="2" xfId="1" applyNumberFormat="1" applyFont="1" applyFill="1" applyBorder="1" applyAlignment="1">
      <alignment horizontal="center" vertical="center"/>
    </xf>
    <xf numFmtId="164" fontId="16" fillId="3" borderId="0" xfId="1" applyNumberFormat="1" applyFont="1" applyFill="1"/>
    <xf numFmtId="164" fontId="16" fillId="3" borderId="0" xfId="1" applyNumberFormat="1" applyFont="1" applyFill="1" applyAlignment="1">
      <alignment horizontal="center"/>
    </xf>
    <xf numFmtId="164" fontId="16" fillId="0" borderId="0" xfId="1" applyNumberFormat="1" applyFont="1"/>
    <xf numFmtId="164" fontId="11" fillId="2" borderId="2" xfId="1" applyNumberFormat="1" applyFont="1" applyFill="1" applyBorder="1" applyAlignment="1">
      <alignment horizontal="center" vertical="center"/>
    </xf>
    <xf numFmtId="164" fontId="11" fillId="2" borderId="2" xfId="1" applyNumberFormat="1" applyFont="1" applyFill="1" applyBorder="1" applyAlignment="1">
      <alignment horizontal="center" vertical="center" wrapText="1"/>
    </xf>
    <xf numFmtId="164" fontId="16" fillId="0" borderId="5" xfId="1" applyNumberFormat="1" applyFont="1" applyFill="1" applyBorder="1" applyAlignment="1">
      <alignment horizontal="left" wrapText="1"/>
    </xf>
    <xf numFmtId="164" fontId="11" fillId="3" borderId="0" xfId="1" applyNumberFormat="1" applyFont="1" applyFill="1"/>
    <xf numFmtId="164" fontId="15" fillId="2" borderId="2" xfId="1" applyNumberFormat="1" applyFont="1" applyFill="1" applyBorder="1" applyAlignment="1">
      <alignment horizontal="center" wrapText="1"/>
    </xf>
    <xf numFmtId="164" fontId="16" fillId="3" borderId="0" xfId="1" applyNumberFormat="1" applyFont="1" applyFill="1" applyAlignment="1">
      <alignment horizontal="left" wrapText="1"/>
    </xf>
    <xf numFmtId="164" fontId="16" fillId="3" borderId="2" xfId="1" applyNumberFormat="1" applyFont="1" applyFill="1" applyBorder="1"/>
    <xf numFmtId="164" fontId="16" fillId="0" borderId="2" xfId="1" applyNumberFormat="1" applyFont="1" applyFill="1" applyBorder="1" applyAlignment="1">
      <alignment horizontal="left" wrapText="1"/>
    </xf>
    <xf numFmtId="164" fontId="17" fillId="3" borderId="0" xfId="1" applyNumberFormat="1" applyFont="1" applyFill="1"/>
    <xf numFmtId="164" fontId="15" fillId="3" borderId="0" xfId="1" applyNumberFormat="1" applyFont="1" applyFill="1" applyAlignment="1">
      <alignment horizontal="center" wrapText="1"/>
    </xf>
    <xf numFmtId="164" fontId="11" fillId="2" borderId="2" xfId="1" applyNumberFormat="1" applyFont="1" applyFill="1" applyBorder="1" applyAlignment="1">
      <alignment horizontal="center" vertical="center"/>
    </xf>
    <xf numFmtId="164" fontId="11" fillId="2" borderId="2" xfId="1" applyNumberFormat="1" applyFont="1" applyFill="1" applyBorder="1" applyAlignment="1">
      <alignment horizontal="left"/>
    </xf>
    <xf numFmtId="164" fontId="12" fillId="3" borderId="0" xfId="1" applyNumberFormat="1" applyFont="1" applyFill="1"/>
    <xf numFmtId="164" fontId="12" fillId="3" borderId="0" xfId="1" applyNumberFormat="1" applyFont="1" applyFill="1" applyAlignment="1">
      <alignment horizontal="center"/>
    </xf>
    <xf numFmtId="164" fontId="5" fillId="3" borderId="0" xfId="1" applyNumberFormat="1" applyFont="1" applyFill="1" applyAlignment="1">
      <alignment horizontal="center"/>
    </xf>
    <xf numFmtId="164" fontId="5" fillId="2" borderId="2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left" wrapText="1"/>
    </xf>
    <xf numFmtId="164" fontId="12" fillId="0" borderId="2" xfId="1" applyNumberFormat="1" applyFont="1" applyFill="1" applyBorder="1" applyAlignment="1">
      <alignment wrapText="1"/>
    </xf>
    <xf numFmtId="0" fontId="12" fillId="3" borderId="2" xfId="7" applyFont="1" applyFill="1" applyBorder="1" applyAlignment="1">
      <alignment wrapText="1"/>
    </xf>
    <xf numFmtId="164" fontId="12" fillId="3" borderId="2" xfId="1" applyNumberFormat="1" applyFont="1" applyFill="1" applyBorder="1" applyAlignment="1">
      <alignment wrapText="1"/>
    </xf>
    <xf numFmtId="164" fontId="5" fillId="3" borderId="0" xfId="1" applyNumberFormat="1" applyFont="1" applyFill="1"/>
    <xf numFmtId="164" fontId="15" fillId="2" borderId="2" xfId="1" applyNumberFormat="1" applyFont="1" applyFill="1" applyBorder="1" applyAlignment="1">
      <alignment horizontal="center"/>
    </xf>
    <xf numFmtId="164" fontId="5" fillId="3" borderId="2" xfId="1" applyNumberFormat="1" applyFont="1" applyFill="1" applyBorder="1" applyAlignment="1">
      <alignment horizontal="left" wrapText="1"/>
    </xf>
    <xf numFmtId="164" fontId="15" fillId="3" borderId="2" xfId="1" applyNumberFormat="1" applyFont="1" applyFill="1" applyBorder="1"/>
    <xf numFmtId="164" fontId="13" fillId="3" borderId="2" xfId="1" applyNumberFormat="1" applyFont="1" applyFill="1" applyBorder="1" applyAlignment="1">
      <alignment horizontal="left" indent="1"/>
    </xf>
    <xf numFmtId="164" fontId="12" fillId="0" borderId="2" xfId="1" applyNumberFormat="1" applyFont="1" applyFill="1" applyBorder="1" applyAlignment="1">
      <alignment horizontal="left"/>
    </xf>
    <xf numFmtId="164" fontId="5" fillId="3" borderId="0" xfId="1" applyNumberFormat="1" applyFont="1" applyFill="1" applyAlignment="1">
      <alignment horizontal="left"/>
    </xf>
    <xf numFmtId="164" fontId="18" fillId="0" borderId="0" xfId="1" applyNumberFormat="1" applyFont="1" applyFill="1" applyAlignment="1">
      <alignment horizontal="left"/>
    </xf>
    <xf numFmtId="164" fontId="18" fillId="0" borderId="0" xfId="1" applyNumberFormat="1" applyFont="1" applyFill="1"/>
    <xf numFmtId="164" fontId="12" fillId="3" borderId="0" xfId="1" applyNumberFormat="1" applyFont="1" applyFill="1" applyAlignment="1">
      <alignment vertical="center" wrapText="1"/>
    </xf>
    <xf numFmtId="164" fontId="5" fillId="2" borderId="2" xfId="1" applyNumberFormat="1" applyFont="1" applyFill="1" applyBorder="1" applyAlignment="1">
      <alignment horizontal="center" vertical="center"/>
    </xf>
    <xf numFmtId="168" fontId="5" fillId="2" borderId="2" xfId="1" applyNumberFormat="1" applyFont="1" applyFill="1" applyBorder="1" applyAlignment="1">
      <alignment horizontal="center" vertical="center"/>
    </xf>
    <xf numFmtId="164" fontId="12" fillId="3" borderId="9" xfId="1" applyNumberFormat="1" applyFont="1" applyFill="1" applyBorder="1" applyAlignment="1">
      <alignment horizontal="left"/>
    </xf>
    <xf numFmtId="0" fontId="18" fillId="3" borderId="0" xfId="1" applyNumberFormat="1" applyFont="1" applyFill="1" applyAlignment="1">
      <alignment wrapText="1"/>
    </xf>
    <xf numFmtId="164" fontId="11" fillId="3" borderId="11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left" wrapText="1"/>
    </xf>
    <xf numFmtId="164" fontId="13" fillId="0" borderId="2" xfId="1" applyNumberFormat="1" applyFont="1" applyFill="1" applyBorder="1" applyAlignment="1">
      <alignment horizontal="left" wrapText="1"/>
    </xf>
    <xf numFmtId="164" fontId="5" fillId="2" borderId="2" xfId="1" applyNumberFormat="1" applyFont="1" applyFill="1" applyBorder="1" applyAlignment="1">
      <alignment horizontal="center" wrapText="1"/>
    </xf>
    <xf numFmtId="164" fontId="12" fillId="0" borderId="0" xfId="1" applyNumberFormat="1" applyFont="1" applyFill="1" applyAlignment="1">
      <alignment horizontal="left" wrapText="1"/>
    </xf>
    <xf numFmtId="164" fontId="13" fillId="3" borderId="2" xfId="1" applyNumberFormat="1" applyFont="1" applyFill="1" applyBorder="1" applyAlignment="1">
      <alignment horizontal="left" wrapText="1"/>
    </xf>
    <xf numFmtId="164" fontId="11" fillId="2" borderId="2" xfId="1" applyNumberFormat="1" applyFont="1" applyFill="1" applyBorder="1" applyAlignment="1">
      <alignment horizontal="center"/>
    </xf>
    <xf numFmtId="165" fontId="5" fillId="2" borderId="2" xfId="1" applyFont="1" applyFill="1" applyBorder="1" applyAlignment="1">
      <alignment horizontal="center" vertical="center"/>
    </xf>
    <xf numFmtId="164" fontId="11" fillId="2" borderId="2" xfId="1" applyNumberFormat="1" applyFont="1" applyFill="1" applyBorder="1" applyAlignment="1">
      <alignment horizontal="left" wrapText="1"/>
    </xf>
    <xf numFmtId="0" fontId="15" fillId="3" borderId="0" xfId="0" applyFont="1" applyFill="1"/>
    <xf numFmtId="3" fontId="14" fillId="3" borderId="0" xfId="0" applyNumberFormat="1" applyFont="1" applyFill="1" applyAlignment="1">
      <alignment horizontal="center" vertical="center" wrapText="1"/>
    </xf>
    <xf numFmtId="0" fontId="12" fillId="3" borderId="2" xfId="0" applyFont="1" applyFill="1" applyBorder="1"/>
    <xf numFmtId="0" fontId="15" fillId="2" borderId="12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3" fontId="14" fillId="3" borderId="0" xfId="0" applyNumberFormat="1" applyFont="1" applyFill="1" applyAlignment="1">
      <alignment horizontal="center" vertical="center"/>
    </xf>
    <xf numFmtId="164" fontId="15" fillId="3" borderId="2" xfId="1" applyNumberFormat="1" applyFont="1" applyFill="1" applyBorder="1" applyAlignment="1">
      <alignment horizontal="center" vertical="center" wrapText="1"/>
    </xf>
    <xf numFmtId="0" fontId="13" fillId="3" borderId="0" xfId="0" applyFont="1" applyFill="1"/>
    <xf numFmtId="0" fontId="15" fillId="2" borderId="13" xfId="0" applyFont="1" applyFill="1" applyBorder="1" applyAlignment="1">
      <alignment horizontal="left" vertical="top" wrapText="1"/>
    </xf>
    <xf numFmtId="164" fontId="13" fillId="3" borderId="7" xfId="1" applyNumberFormat="1" applyFont="1" applyFill="1" applyBorder="1" applyAlignment="1">
      <alignment horizontal="center" vertical="center" wrapText="1"/>
    </xf>
    <xf numFmtId="164" fontId="13" fillId="3" borderId="9" xfId="1" applyNumberFormat="1" applyFont="1" applyFill="1" applyBorder="1" applyAlignment="1">
      <alignment horizontal="center" vertical="center" wrapText="1"/>
    </xf>
    <xf numFmtId="164" fontId="13" fillId="0" borderId="7" xfId="1" applyNumberFormat="1" applyFont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left" vertical="top" wrapText="1"/>
    </xf>
    <xf numFmtId="164" fontId="15" fillId="3" borderId="9" xfId="1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top"/>
    </xf>
    <xf numFmtId="0" fontId="15" fillId="3" borderId="0" xfId="0" applyFont="1" applyFill="1" applyAlignment="1">
      <alignment horizontal="center"/>
    </xf>
    <xf numFmtId="0" fontId="15" fillId="2" borderId="2" xfId="0" applyFont="1" applyFill="1" applyBorder="1"/>
    <xf numFmtId="164" fontId="15" fillId="3" borderId="10" xfId="1" applyNumberFormat="1" applyFont="1" applyFill="1" applyBorder="1"/>
    <xf numFmtId="0" fontId="15" fillId="2" borderId="5" xfId="0" applyFont="1" applyFill="1" applyBorder="1" applyAlignment="1">
      <alignment horizontal="left"/>
    </xf>
    <xf numFmtId="0" fontId="15" fillId="2" borderId="1" xfId="0" applyFont="1" applyFill="1" applyBorder="1"/>
    <xf numFmtId="164" fontId="15" fillId="2" borderId="10" xfId="1" applyNumberFormat="1" applyFont="1" applyFill="1" applyBorder="1"/>
    <xf numFmtId="0" fontId="15" fillId="2" borderId="0" xfId="0" applyFont="1" applyFill="1" applyAlignment="1">
      <alignment horizontal="left" vertical="top" wrapText="1"/>
    </xf>
    <xf numFmtId="164" fontId="13" fillId="3" borderId="7" xfId="1" applyNumberFormat="1" applyFont="1" applyFill="1" applyBorder="1"/>
    <xf numFmtId="0" fontId="15" fillId="2" borderId="11" xfId="0" applyFont="1" applyFill="1" applyBorder="1" applyAlignment="1">
      <alignment horizontal="left" vertical="top" wrapText="1"/>
    </xf>
    <xf numFmtId="0" fontId="15" fillId="3" borderId="9" xfId="0" applyFont="1" applyFill="1" applyBorder="1" applyAlignment="1"/>
    <xf numFmtId="0" fontId="0" fillId="0" borderId="0" xfId="0" applyAlignment="1">
      <alignment horizontal="left" vertical="center" wrapText="1"/>
    </xf>
    <xf numFmtId="164" fontId="15" fillId="3" borderId="9" xfId="1" applyNumberFormat="1" applyFont="1" applyFill="1" applyBorder="1"/>
    <xf numFmtId="0" fontId="15" fillId="2" borderId="4" xfId="0" applyFont="1" applyFill="1" applyBorder="1"/>
    <xf numFmtId="164" fontId="13" fillId="3" borderId="14" xfId="1" applyNumberFormat="1" applyFont="1" applyFill="1" applyBorder="1"/>
    <xf numFmtId="0" fontId="0" fillId="2" borderId="4" xfId="0" applyFill="1" applyBorder="1"/>
    <xf numFmtId="164" fontId="15" fillId="3" borderId="7" xfId="1" applyNumberFormat="1" applyFont="1" applyFill="1" applyBorder="1"/>
    <xf numFmtId="164" fontId="15" fillId="3" borderId="6" xfId="1" applyNumberFormat="1" applyFont="1" applyFill="1" applyBorder="1"/>
    <xf numFmtId="0" fontId="15" fillId="2" borderId="4" xfId="0" applyFont="1" applyFill="1" applyBorder="1" applyAlignment="1">
      <alignment horizontal="left" vertical="top"/>
    </xf>
    <xf numFmtId="0" fontId="15" fillId="2" borderId="4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left"/>
    </xf>
    <xf numFmtId="0" fontId="15" fillId="3" borderId="0" xfId="0" applyFont="1" applyFill="1" applyAlignment="1">
      <alignment horizontal="left" vertical="top"/>
    </xf>
    <xf numFmtId="164" fontId="15" fillId="3" borderId="0" xfId="1" applyNumberFormat="1" applyFont="1" applyFill="1"/>
    <xf numFmtId="0" fontId="15" fillId="2" borderId="1" xfId="0" applyFont="1" applyFill="1" applyBorder="1" applyAlignment="1">
      <alignment horizontal="left" vertical="top"/>
    </xf>
    <xf numFmtId="0" fontId="13" fillId="2" borderId="7" xfId="0" applyFont="1" applyFill="1" applyBorder="1"/>
    <xf numFmtId="3" fontId="14" fillId="3" borderId="0" xfId="0" applyNumberFormat="1" applyFont="1" applyFill="1" applyAlignment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164" fontId="15" fillId="2" borderId="2" xfId="1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6" xfId="0" applyFill="1" applyBorder="1"/>
    <xf numFmtId="165" fontId="13" fillId="3" borderId="0" xfId="1" applyFont="1" applyFill="1"/>
    <xf numFmtId="165" fontId="15" fillId="3" borderId="0" xfId="1" applyFont="1" applyFill="1" applyAlignment="1">
      <alignment horizontal="center"/>
    </xf>
    <xf numFmtId="164" fontId="16" fillId="3" borderId="1" xfId="1" applyNumberFormat="1" applyFont="1" applyFill="1" applyBorder="1"/>
    <xf numFmtId="164" fontId="16" fillId="3" borderId="4" xfId="1" applyNumberFormat="1" applyFont="1" applyFill="1" applyBorder="1"/>
    <xf numFmtId="164" fontId="11" fillId="2" borderId="7" xfId="1" applyNumberFormat="1" applyFont="1" applyFill="1" applyBorder="1"/>
    <xf numFmtId="164" fontId="16" fillId="3" borderId="0" xfId="1" applyNumberFormat="1" applyFont="1" applyFill="1" applyAlignment="1">
      <alignment horizontal="left" vertical="center"/>
    </xf>
    <xf numFmtId="164" fontId="19" fillId="3" borderId="0" xfId="1" applyNumberFormat="1" applyFont="1" applyFill="1"/>
    <xf numFmtId="165" fontId="16" fillId="3" borderId="0" xfId="1" applyFont="1" applyFill="1"/>
    <xf numFmtId="164" fontId="16" fillId="3" borderId="2" xfId="1" applyNumberFormat="1" applyFont="1" applyFill="1" applyBorder="1" applyAlignment="1">
      <alignment wrapText="1"/>
    </xf>
    <xf numFmtId="164" fontId="11" fillId="3" borderId="0" xfId="1" applyNumberFormat="1" applyFont="1" applyFill="1" applyAlignment="1">
      <alignment horizontal="left" vertical="center"/>
    </xf>
    <xf numFmtId="165" fontId="11" fillId="3" borderId="0" xfId="1" applyFont="1" applyFill="1"/>
    <xf numFmtId="164" fontId="16" fillId="3" borderId="7" xfId="1" applyNumberFormat="1" applyFont="1" applyFill="1" applyBorder="1" applyAlignment="1">
      <alignment horizontal="left"/>
    </xf>
    <xf numFmtId="164" fontId="20" fillId="3" borderId="0" xfId="1" applyNumberFormat="1" applyFont="1" applyFill="1"/>
    <xf numFmtId="164" fontId="16" fillId="3" borderId="7" xfId="1" applyNumberFormat="1" applyFont="1" applyFill="1" applyBorder="1" applyAlignment="1">
      <alignment vertical="center"/>
    </xf>
    <xf numFmtId="164" fontId="16" fillId="3" borderId="2" xfId="1" applyNumberFormat="1" applyFont="1" applyFill="1" applyBorder="1" applyAlignment="1">
      <alignment vertical="center"/>
    </xf>
    <xf numFmtId="164" fontId="16" fillId="3" borderId="7" xfId="1" applyNumberFormat="1" applyFont="1" applyFill="1" applyBorder="1" applyAlignment="1">
      <alignment horizontal="left" vertical="center"/>
    </xf>
    <xf numFmtId="164" fontId="11" fillId="2" borderId="2" xfId="1" applyNumberFormat="1" applyFont="1" applyFill="1" applyBorder="1"/>
    <xf numFmtId="164" fontId="1" fillId="3" borderId="0" xfId="1" applyNumberFormat="1" applyFill="1"/>
    <xf numFmtId="164" fontId="14" fillId="3" borderId="0" xfId="1" applyNumberFormat="1" applyFont="1" applyFill="1" applyAlignment="1">
      <alignment horizontal="center"/>
    </xf>
    <xf numFmtId="164" fontId="11" fillId="2" borderId="2" xfId="1" applyNumberFormat="1" applyFont="1" applyFill="1" applyBorder="1" applyAlignment="1">
      <alignment horizontal="center" vertical="center" wrapText="1"/>
    </xf>
    <xf numFmtId="165" fontId="11" fillId="2" borderId="2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5" fillId="0" borderId="5" xfId="1" applyNumberFormat="1" applyFont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/>
    </xf>
    <xf numFmtId="164" fontId="12" fillId="0" borderId="3" xfId="1" applyNumberFormat="1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164" fontId="22" fillId="0" borderId="3" xfId="1" applyNumberFormat="1" applyFont="1" applyBorder="1" applyAlignment="1">
      <alignment horizontal="center" vertical="center"/>
    </xf>
    <xf numFmtId="164" fontId="5" fillId="0" borderId="15" xfId="1" applyNumberFormat="1" applyFont="1" applyFill="1" applyBorder="1" applyAlignment="1">
      <alignment horizontal="center" vertical="center"/>
    </xf>
    <xf numFmtId="164" fontId="5" fillId="4" borderId="5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indent="1"/>
    </xf>
    <xf numFmtId="0" fontId="22" fillId="0" borderId="12" xfId="0" applyFont="1" applyFill="1" applyBorder="1" applyAlignment="1">
      <alignment horizontal="left" vertical="center" indent="2"/>
    </xf>
    <xf numFmtId="0" fontId="12" fillId="0" borderId="12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0" fontId="5" fillId="4" borderId="10" xfId="0" applyFont="1" applyFill="1" applyBorder="1" applyAlignment="1">
      <alignment horizontal="left" vertical="center"/>
    </xf>
  </cellXfs>
  <cellStyles count="10">
    <cellStyle name="Hiperlink" xfId="3"/>
    <cellStyle name="Moeda 2" xfId="4"/>
    <cellStyle name="Normal" xfId="0" builtinId="0" customBuiltin="1"/>
    <cellStyle name="Normal 2" xfId="5"/>
    <cellStyle name="Normal 3" xfId="6"/>
    <cellStyle name="Normal_Plan3" xfId="7"/>
    <cellStyle name="Porcentagem" xfId="2" builtinId="5" customBuiltin="1"/>
    <cellStyle name="Vírgula" xfId="1" builtinId="3" customBuiltin="1"/>
    <cellStyle name="Vírgula 2" xfId="8"/>
    <cellStyle name="Vírgula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1181103</xdr:colOff>
      <xdr:row>86</xdr:row>
      <xdr:rowOff>152403</xdr:rowOff>
    </xdr:from>
    <xdr:ext cx="104771" cy="205072"/>
    <xdr:sp macro="" textlink="">
      <xdr:nvSpPr>
        <xdr:cNvPr id="2" name="Text Box 1"/>
        <xdr:cNvSpPr/>
      </xdr:nvSpPr>
      <xdr:spPr>
        <a:xfrm>
          <a:off x="1295403" y="15706728"/>
          <a:ext cx="104771" cy="205072"/>
        </a:xfrm>
        <a:prstGeom prst="rect">
          <a:avLst/>
        </a:prstGeom>
        <a:noFill/>
        <a:ln>
          <a:noFill/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1</xdr:col>
      <xdr:colOff>1181103</xdr:colOff>
      <xdr:row>89</xdr:row>
      <xdr:rowOff>152403</xdr:rowOff>
    </xdr:from>
    <xdr:ext cx="104771" cy="200025"/>
    <xdr:sp macro="" textlink="">
      <xdr:nvSpPr>
        <xdr:cNvPr id="4" name="Text Box 2"/>
        <xdr:cNvSpPr/>
      </xdr:nvSpPr>
      <xdr:spPr>
        <a:xfrm>
          <a:off x="1295403" y="16278228"/>
          <a:ext cx="104771" cy="200025"/>
        </a:xfrm>
        <a:prstGeom prst="rect">
          <a:avLst/>
        </a:prstGeom>
        <a:noFill/>
        <a:ln>
          <a:noFill/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1</xdr:col>
      <xdr:colOff>1181103</xdr:colOff>
      <xdr:row>87</xdr:row>
      <xdr:rowOff>152403</xdr:rowOff>
    </xdr:from>
    <xdr:ext cx="104771" cy="209553"/>
    <xdr:sp macro="" textlink="">
      <xdr:nvSpPr>
        <xdr:cNvPr id="3" name="Text Box 1"/>
        <xdr:cNvSpPr/>
      </xdr:nvSpPr>
      <xdr:spPr>
        <a:xfrm>
          <a:off x="1295403" y="15897228"/>
          <a:ext cx="104771" cy="209553"/>
        </a:xfrm>
        <a:prstGeom prst="rect">
          <a:avLst/>
        </a:prstGeom>
        <a:noFill/>
        <a:ln>
          <a:noFill/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1</xdr:col>
      <xdr:colOff>1181103</xdr:colOff>
      <xdr:row>89</xdr:row>
      <xdr:rowOff>152403</xdr:rowOff>
    </xdr:from>
    <xdr:ext cx="104771" cy="200025"/>
    <xdr:sp macro="" textlink="">
      <xdr:nvSpPr>
        <xdr:cNvPr id="5" name="Text Box 2"/>
        <xdr:cNvSpPr/>
      </xdr:nvSpPr>
      <xdr:spPr>
        <a:xfrm>
          <a:off x="1295403" y="16278228"/>
          <a:ext cx="104771" cy="200025"/>
        </a:xfrm>
        <a:prstGeom prst="rect">
          <a:avLst/>
        </a:prstGeom>
        <a:noFill/>
        <a:ln>
          <a:noFill/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_notebook\meus%20documen\DADOS98\COP\Tabelas99\PARQUECCE_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I96"/>
      <sheetName val="Plan1"/>
      <sheetName val="Plan2"/>
    </sheetNames>
    <sheetDataSet>
      <sheetData sheetId="0">
        <row r="6">
          <cell r="G6">
            <v>2000</v>
          </cell>
          <cell r="L6">
            <v>1000</v>
          </cell>
          <cell r="N6">
            <v>250</v>
          </cell>
          <cell r="O6">
            <v>0</v>
          </cell>
        </row>
        <row r="48">
          <cell r="C48">
            <v>0</v>
          </cell>
          <cell r="D48">
            <v>200</v>
          </cell>
          <cell r="E48">
            <v>500</v>
          </cell>
          <cell r="F48">
            <v>1000</v>
          </cell>
          <cell r="H48">
            <v>1500</v>
          </cell>
          <cell r="I48">
            <v>0</v>
          </cell>
          <cell r="J48">
            <v>200</v>
          </cell>
          <cell r="K48">
            <v>500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B28" sqref="B28"/>
    </sheetView>
  </sheetViews>
  <sheetFormatPr defaultRowHeight="15" x14ac:dyDescent="0.2"/>
  <cols>
    <col min="1" max="1" width="1.7109375" style="3" customWidth="1"/>
    <col min="2" max="2" width="49.42578125" bestFit="1" customWidth="1"/>
    <col min="3" max="3" width="20.7109375" customWidth="1"/>
    <col min="4" max="4" width="8.28515625" bestFit="1" customWidth="1"/>
    <col min="5" max="5" width="20.7109375" customWidth="1"/>
    <col min="6" max="6" width="8.5703125" bestFit="1" customWidth="1"/>
    <col min="7" max="7" width="10.7109375" customWidth="1"/>
    <col min="8" max="8" width="1.7109375" style="3" customWidth="1"/>
    <col min="9" max="9" width="9.140625" customWidth="1"/>
    <col min="10" max="10" width="50.28515625" bestFit="1" customWidth="1"/>
    <col min="11" max="11" width="16.7109375" bestFit="1" customWidth="1"/>
    <col min="12" max="12" width="8.5703125" bestFit="1" customWidth="1"/>
    <col min="13" max="13" width="9.140625" customWidth="1"/>
  </cols>
  <sheetData>
    <row r="1" spans="1:8" ht="18" customHeight="1" x14ac:dyDescent="0.2">
      <c r="A1" s="1"/>
      <c r="B1" s="33" t="s">
        <v>0</v>
      </c>
      <c r="C1" s="33"/>
      <c r="D1" s="33"/>
      <c r="E1" s="33"/>
      <c r="F1" s="33"/>
      <c r="G1" s="33"/>
      <c r="H1" s="1"/>
    </row>
    <row r="2" spans="1:8" ht="23.25" customHeight="1" x14ac:dyDescent="0.2">
      <c r="A2" s="1"/>
      <c r="B2" s="33"/>
      <c r="C2" s="33"/>
      <c r="D2" s="33"/>
      <c r="E2" s="33"/>
      <c r="F2" s="33"/>
      <c r="G2" s="33"/>
      <c r="H2" s="1"/>
    </row>
    <row r="3" spans="1:8" ht="15.75" customHeight="1" x14ac:dyDescent="0.2">
      <c r="A3" s="1"/>
      <c r="B3" s="34" t="s">
        <v>1</v>
      </c>
      <c r="C3" s="35">
        <v>2015</v>
      </c>
      <c r="D3" s="35"/>
      <c r="E3" s="35">
        <v>2016</v>
      </c>
      <c r="F3" s="35"/>
      <c r="G3" s="35" t="s">
        <v>2</v>
      </c>
      <c r="H3" s="1"/>
    </row>
    <row r="4" spans="1:8" ht="15.75" x14ac:dyDescent="0.25">
      <c r="A4" s="2"/>
      <c r="B4" s="34"/>
      <c r="C4" s="35"/>
      <c r="D4" s="35"/>
      <c r="E4" s="35"/>
      <c r="F4" s="35"/>
      <c r="G4" s="35"/>
      <c r="H4" s="2"/>
    </row>
    <row r="5" spans="1:8" ht="15.75" x14ac:dyDescent="0.25">
      <c r="B5" s="4"/>
      <c r="C5" s="5" t="s">
        <v>3</v>
      </c>
      <c r="D5" s="6" t="s">
        <v>4</v>
      </c>
      <c r="E5" s="7" t="s">
        <v>3</v>
      </c>
      <c r="F5" s="8" t="s">
        <v>4</v>
      </c>
      <c r="G5" s="35"/>
    </row>
    <row r="6" spans="1:8" ht="15.75" x14ac:dyDescent="0.25">
      <c r="B6" s="9" t="s">
        <v>5</v>
      </c>
      <c r="C6" s="10"/>
      <c r="D6" s="11"/>
      <c r="E6" s="12"/>
      <c r="F6" s="11"/>
      <c r="G6" s="13"/>
    </row>
    <row r="7" spans="1:8" x14ac:dyDescent="0.2">
      <c r="B7" s="14" t="s">
        <v>6</v>
      </c>
      <c r="C7" s="15">
        <v>3374753502</v>
      </c>
      <c r="D7" s="16">
        <f t="shared" ref="D7:D15" si="0">100*C7/C$15</f>
        <v>73.223087385970842</v>
      </c>
      <c r="E7" s="15">
        <v>3469007057</v>
      </c>
      <c r="F7" s="17">
        <f t="shared" ref="F7:F15" si="1">100*E7/E$15</f>
        <v>70.220017461563472</v>
      </c>
      <c r="G7" s="16">
        <f t="shared" ref="G7:G15" si="2">100*(E7/C7-1)</f>
        <v>2.7929019095510821</v>
      </c>
    </row>
    <row r="8" spans="1:8" x14ac:dyDescent="0.2">
      <c r="B8" s="14" t="s">
        <v>7</v>
      </c>
      <c r="C8" s="15">
        <v>983052505</v>
      </c>
      <c r="D8" s="16">
        <f t="shared" si="0"/>
        <v>21.329599165080751</v>
      </c>
      <c r="E8" s="15">
        <v>1026693525</v>
      </c>
      <c r="F8" s="17">
        <f t="shared" si="1"/>
        <v>20.782441796333927</v>
      </c>
      <c r="G8" s="16">
        <f t="shared" si="2"/>
        <v>4.4393376526719708</v>
      </c>
    </row>
    <row r="9" spans="1:8" x14ac:dyDescent="0.2">
      <c r="B9" s="14" t="s">
        <v>8</v>
      </c>
      <c r="C9" s="15">
        <v>309039881</v>
      </c>
      <c r="D9" s="16">
        <f t="shared" si="0"/>
        <v>6.705335426365914</v>
      </c>
      <c r="E9" s="15">
        <v>304889952</v>
      </c>
      <c r="F9" s="17">
        <f t="shared" si="1"/>
        <v>6.1716155088511391</v>
      </c>
      <c r="G9" s="18">
        <f t="shared" si="2"/>
        <v>-1.3428457798299487</v>
      </c>
    </row>
    <row r="10" spans="1:8" ht="15.75" x14ac:dyDescent="0.25">
      <c r="B10" s="19" t="s">
        <v>9</v>
      </c>
      <c r="C10" s="20">
        <f>SUM(C7:C9)</f>
        <v>4666845888</v>
      </c>
      <c r="D10" s="21">
        <f t="shared" si="0"/>
        <v>101.2580219774175</v>
      </c>
      <c r="E10" s="20">
        <f>SUM(E7:E9)</f>
        <v>4800590534</v>
      </c>
      <c r="F10" s="22">
        <f t="shared" si="1"/>
        <v>97.174074766748532</v>
      </c>
      <c r="G10" s="21">
        <f t="shared" si="2"/>
        <v>2.8658466383880699</v>
      </c>
    </row>
    <row r="11" spans="1:8" x14ac:dyDescent="0.2">
      <c r="B11" s="14" t="s">
        <v>10</v>
      </c>
      <c r="C11" s="15">
        <v>305960136</v>
      </c>
      <c r="D11" s="16">
        <f t="shared" si="0"/>
        <v>6.6385132311662156</v>
      </c>
      <c r="E11" s="15">
        <v>12788184</v>
      </c>
      <c r="F11" s="17">
        <f t="shared" si="1"/>
        <v>0.25885980888094995</v>
      </c>
      <c r="G11" s="16">
        <f t="shared" si="2"/>
        <v>-95.820310394946347</v>
      </c>
    </row>
    <row r="12" spans="1:8" ht="15.75" x14ac:dyDescent="0.25">
      <c r="B12" s="19" t="s">
        <v>11</v>
      </c>
      <c r="C12" s="20">
        <f>C10+C11</f>
        <v>4972806024</v>
      </c>
      <c r="D12" s="21">
        <f t="shared" si="0"/>
        <v>107.89653520858373</v>
      </c>
      <c r="E12" s="20">
        <f>E10+E11</f>
        <v>4813378718</v>
      </c>
      <c r="F12" s="22">
        <f t="shared" si="1"/>
        <v>97.432934575629488</v>
      </c>
      <c r="G12" s="23">
        <f t="shared" si="2"/>
        <v>-3.2059828038850546</v>
      </c>
    </row>
    <row r="13" spans="1:8" ht="15.75" x14ac:dyDescent="0.25">
      <c r="B13" s="9" t="s">
        <v>12</v>
      </c>
      <c r="C13" s="15">
        <v>624287267</v>
      </c>
      <c r="D13" s="16">
        <f t="shared" si="0"/>
        <v>13.545357039676881</v>
      </c>
      <c r="E13" s="15">
        <v>670054551</v>
      </c>
      <c r="F13" s="17">
        <f t="shared" si="1"/>
        <v>13.563316966011023</v>
      </c>
      <c r="G13" s="16">
        <f t="shared" si="2"/>
        <v>7.3311256562918148</v>
      </c>
    </row>
    <row r="14" spans="1:8" x14ac:dyDescent="0.2">
      <c r="B14" s="14" t="s">
        <v>13</v>
      </c>
      <c r="C14" s="24">
        <v>-988227942</v>
      </c>
      <c r="D14" s="18">
        <f t="shared" si="0"/>
        <v>-21.441892248260604</v>
      </c>
      <c r="E14" s="24">
        <v>-543236467</v>
      </c>
      <c r="F14" s="25">
        <f t="shared" si="1"/>
        <v>-10.996251541640506</v>
      </c>
      <c r="G14" s="18">
        <f t="shared" si="2"/>
        <v>-45.029234257373382</v>
      </c>
    </row>
    <row r="15" spans="1:8" ht="15.75" x14ac:dyDescent="0.2">
      <c r="B15" s="26" t="s">
        <v>14</v>
      </c>
      <c r="C15" s="27">
        <f>C13+C12+C14</f>
        <v>4608865349</v>
      </c>
      <c r="D15" s="28">
        <f t="shared" si="0"/>
        <v>100</v>
      </c>
      <c r="E15" s="27">
        <f>E13+E12+E14</f>
        <v>4940196802</v>
      </c>
      <c r="F15" s="29">
        <f t="shared" si="1"/>
        <v>100</v>
      </c>
      <c r="G15" s="28">
        <f t="shared" si="2"/>
        <v>7.1890026700799581</v>
      </c>
    </row>
    <row r="16" spans="1:8" ht="15.75" x14ac:dyDescent="0.25">
      <c r="A16" s="2"/>
      <c r="H16" s="2"/>
    </row>
    <row r="17" spans="1:8" ht="15.75" x14ac:dyDescent="0.25">
      <c r="A17" s="2"/>
      <c r="H17" s="2"/>
    </row>
    <row r="18" spans="1:8" ht="15.75" x14ac:dyDescent="0.25">
      <c r="A18" s="2"/>
      <c r="H18" s="2"/>
    </row>
    <row r="19" spans="1:8" ht="15.75" x14ac:dyDescent="0.25">
      <c r="A19" s="2"/>
      <c r="H19" s="2"/>
    </row>
    <row r="20" spans="1:8" ht="15.75" x14ac:dyDescent="0.25">
      <c r="A20" s="2"/>
      <c r="H20" s="2"/>
    </row>
    <row r="21" spans="1:8" ht="15.75" x14ac:dyDescent="0.25">
      <c r="A21" s="2"/>
      <c r="H21" s="2"/>
    </row>
    <row r="23" spans="1:8" ht="15.75" x14ac:dyDescent="0.25">
      <c r="A23" s="30"/>
      <c r="H23" s="30"/>
    </row>
    <row r="33" spans="1:8" ht="15.75" x14ac:dyDescent="0.25">
      <c r="A33" s="30"/>
      <c r="H33" s="30"/>
    </row>
    <row r="34" spans="1:8" ht="15.75" x14ac:dyDescent="0.25">
      <c r="A34" s="30"/>
      <c r="H34" s="30"/>
    </row>
    <row r="35" spans="1:8" ht="15.75" x14ac:dyDescent="0.25">
      <c r="A35" s="30"/>
      <c r="H35" s="30"/>
    </row>
    <row r="36" spans="1:8" ht="15.75" x14ac:dyDescent="0.25">
      <c r="A36" s="30"/>
      <c r="H36" s="30"/>
    </row>
    <row r="37" spans="1:8" ht="15.75" x14ac:dyDescent="0.25">
      <c r="A37" s="31"/>
      <c r="H37" s="31"/>
    </row>
    <row r="38" spans="1:8" ht="15.75" x14ac:dyDescent="0.25">
      <c r="A38" s="31"/>
      <c r="H38" s="31"/>
    </row>
    <row r="39" spans="1:8" ht="15.75" x14ac:dyDescent="0.25">
      <c r="A39" s="31"/>
      <c r="H39" s="31"/>
    </row>
    <row r="46" spans="1:8" ht="15.75" x14ac:dyDescent="0.25">
      <c r="A46" s="30"/>
      <c r="H46" s="30"/>
    </row>
    <row r="47" spans="1:8" ht="15.75" x14ac:dyDescent="0.25">
      <c r="A47" s="30"/>
      <c r="H47" s="30"/>
    </row>
    <row r="48" spans="1:8" ht="15.75" x14ac:dyDescent="0.25">
      <c r="A48" s="30"/>
      <c r="H48" s="30"/>
    </row>
    <row r="49" spans="1:8" ht="15.75" x14ac:dyDescent="0.25">
      <c r="A49" s="30"/>
      <c r="H49" s="30"/>
    </row>
    <row r="50" spans="1:8" ht="15.75" x14ac:dyDescent="0.25">
      <c r="A50" s="30"/>
      <c r="H50" s="30"/>
    </row>
    <row r="51" spans="1:8" ht="15.75" x14ac:dyDescent="0.25">
      <c r="A51" s="2"/>
      <c r="H51" s="2"/>
    </row>
    <row r="75" spans="1:8" ht="15.75" x14ac:dyDescent="0.25">
      <c r="A75" s="2"/>
      <c r="H75" s="2"/>
    </row>
    <row r="76" spans="1:8" ht="15.75" x14ac:dyDescent="0.25">
      <c r="A76" s="2"/>
      <c r="H76" s="2"/>
    </row>
    <row r="77" spans="1:8" ht="15.75" x14ac:dyDescent="0.25">
      <c r="A77" s="2"/>
      <c r="H77" s="2"/>
    </row>
    <row r="80" spans="1:8" x14ac:dyDescent="0.2">
      <c r="A80" s="32"/>
      <c r="H80" s="32"/>
    </row>
    <row r="81" spans="1:8" x14ac:dyDescent="0.2">
      <c r="A81" s="32"/>
      <c r="H81" s="32"/>
    </row>
    <row r="82" spans="1:8" x14ac:dyDescent="0.2">
      <c r="A82" s="32"/>
      <c r="H82" s="32"/>
    </row>
    <row r="83" spans="1:8" x14ac:dyDescent="0.2">
      <c r="A83" s="32"/>
      <c r="H83" s="32"/>
    </row>
  </sheetData>
  <mergeCells count="5">
    <mergeCell ref="B1:G2"/>
    <mergeCell ref="B3:B4"/>
    <mergeCell ref="C3:D4"/>
    <mergeCell ref="E3:F4"/>
    <mergeCell ref="G3:G5"/>
  </mergeCells>
  <printOptions horizontalCentered="1" verticalCentered="1"/>
  <pageMargins left="0.511811023622047" right="0.511811023622047" top="0.78740157480315021" bottom="0.78740157480315021" header="0.31496062992126012" footer="0.31496062992126012"/>
  <pageSetup paperSize="0" scale="73" fitToWidth="0" fitToHeight="0" orientation="landscape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RowHeight="12.75" x14ac:dyDescent="0.2"/>
  <cols>
    <col min="1" max="1" width="23.85546875" customWidth="1"/>
    <col min="2" max="2" width="29.28515625" customWidth="1"/>
    <col min="3" max="3" width="32.140625" customWidth="1"/>
    <col min="4" max="4" width="21.28515625" customWidth="1"/>
    <col min="5" max="5" width="81.140625" bestFit="1" customWidth="1"/>
    <col min="6" max="6" width="21.140625" bestFit="1" customWidth="1"/>
    <col min="7" max="7" width="20.28515625" bestFit="1" customWidth="1"/>
    <col min="8" max="8" width="14.28515625" bestFit="1" customWidth="1"/>
    <col min="9" max="9" width="13.85546875" bestFit="1" customWidth="1"/>
    <col min="10" max="10" width="25.140625" bestFit="1" customWidth="1"/>
    <col min="11" max="11" width="9.140625" customWidth="1"/>
  </cols>
  <sheetData>
    <row r="1" spans="1:7" ht="77.25" customHeight="1" x14ac:dyDescent="0.2">
      <c r="A1" s="260" t="s">
        <v>344</v>
      </c>
      <c r="B1" s="260"/>
      <c r="C1" s="260"/>
      <c r="D1" s="260"/>
      <c r="E1" s="251"/>
      <c r="F1" s="252"/>
      <c r="G1" s="252"/>
    </row>
    <row r="2" spans="1:7" ht="20.100000000000001" customHeight="1" x14ac:dyDescent="0.2">
      <c r="A2" s="261" t="s">
        <v>345</v>
      </c>
      <c r="B2" s="261"/>
      <c r="C2" s="261"/>
      <c r="D2" s="253" t="s">
        <v>346</v>
      </c>
      <c r="E2" s="251"/>
      <c r="F2" s="252"/>
      <c r="G2" s="252"/>
    </row>
    <row r="3" spans="1:7" ht="18.75" x14ac:dyDescent="0.2">
      <c r="A3" s="262" t="s">
        <v>347</v>
      </c>
      <c r="B3" s="262"/>
      <c r="C3" s="262"/>
      <c r="D3" s="254">
        <f>D4+D7+D8+D9+D10+D11</f>
        <v>89103.6</v>
      </c>
      <c r="E3" s="251"/>
      <c r="F3" s="252"/>
      <c r="G3" s="252"/>
    </row>
    <row r="4" spans="1:7" ht="23.25" customHeight="1" x14ac:dyDescent="0.2">
      <c r="A4" s="263" t="s">
        <v>348</v>
      </c>
      <c r="B4" s="263"/>
      <c r="C4" s="263"/>
      <c r="D4" s="255">
        <f>SUM(D5:D6)</f>
        <v>27592.400000000001</v>
      </c>
      <c r="E4" s="256"/>
      <c r="F4" s="252"/>
      <c r="G4" s="252"/>
    </row>
    <row r="5" spans="1:7" ht="23.25" customHeight="1" x14ac:dyDescent="0.2">
      <c r="A5" s="264" t="s">
        <v>349</v>
      </c>
      <c r="B5" s="264"/>
      <c r="C5" s="264"/>
      <c r="D5" s="257">
        <v>23792.400000000001</v>
      </c>
      <c r="E5" s="256"/>
      <c r="F5" s="252"/>
      <c r="G5" s="252"/>
    </row>
    <row r="6" spans="1:7" ht="23.25" customHeight="1" x14ac:dyDescent="0.2">
      <c r="A6" s="264" t="s">
        <v>350</v>
      </c>
      <c r="B6" s="264"/>
      <c r="C6" s="264"/>
      <c r="D6" s="257">
        <v>3800</v>
      </c>
      <c r="E6" s="256"/>
      <c r="F6" s="252"/>
      <c r="G6" s="252"/>
    </row>
    <row r="7" spans="1:7" ht="23.25" customHeight="1" x14ac:dyDescent="0.2">
      <c r="A7" s="265" t="s">
        <v>351</v>
      </c>
      <c r="B7" s="265"/>
      <c r="C7" s="265"/>
      <c r="D7" s="255">
        <v>15961.2</v>
      </c>
    </row>
    <row r="8" spans="1:7" ht="23.25" customHeight="1" x14ac:dyDescent="0.2">
      <c r="A8" s="265" t="s">
        <v>352</v>
      </c>
      <c r="B8" s="265"/>
      <c r="C8" s="265"/>
      <c r="D8" s="255">
        <v>18720</v>
      </c>
    </row>
    <row r="9" spans="1:7" ht="23.25" customHeight="1" x14ac:dyDescent="0.2">
      <c r="A9" s="265" t="s">
        <v>353</v>
      </c>
      <c r="B9" s="265"/>
      <c r="C9" s="265"/>
      <c r="D9" s="255">
        <v>23040</v>
      </c>
    </row>
    <row r="10" spans="1:7" ht="23.25" customHeight="1" x14ac:dyDescent="0.2">
      <c r="A10" s="265" t="s">
        <v>354</v>
      </c>
      <c r="B10" s="265"/>
      <c r="C10" s="265"/>
      <c r="D10" s="255">
        <v>1050</v>
      </c>
    </row>
    <row r="11" spans="1:7" ht="23.25" customHeight="1" x14ac:dyDescent="0.2">
      <c r="A11" s="266" t="s">
        <v>355</v>
      </c>
      <c r="B11" s="266"/>
      <c r="C11" s="266"/>
      <c r="D11" s="255">
        <v>2740</v>
      </c>
    </row>
    <row r="12" spans="1:7" ht="18" x14ac:dyDescent="0.2">
      <c r="A12" s="262" t="s">
        <v>356</v>
      </c>
      <c r="B12" s="262"/>
      <c r="C12" s="262"/>
      <c r="D12" s="254">
        <f>D13+D14+D15</f>
        <v>93932.12</v>
      </c>
    </row>
    <row r="13" spans="1:7" ht="23.25" customHeight="1" x14ac:dyDescent="0.2">
      <c r="A13" s="263" t="s">
        <v>357</v>
      </c>
      <c r="B13" s="263"/>
      <c r="C13" s="263"/>
      <c r="D13" s="255">
        <v>9850</v>
      </c>
    </row>
    <row r="14" spans="1:7" ht="23.25" customHeight="1" x14ac:dyDescent="0.2">
      <c r="A14" s="265" t="s">
        <v>358</v>
      </c>
      <c r="B14" s="265"/>
      <c r="C14" s="265"/>
      <c r="D14" s="255">
        <v>58536.12</v>
      </c>
    </row>
    <row r="15" spans="1:7" ht="23.25" customHeight="1" x14ac:dyDescent="0.2">
      <c r="A15" s="266" t="s">
        <v>359</v>
      </c>
      <c r="B15" s="266"/>
      <c r="C15" s="266"/>
      <c r="D15" s="255">
        <v>25546</v>
      </c>
    </row>
    <row r="16" spans="1:7" ht="18" x14ac:dyDescent="0.2">
      <c r="A16" s="262" t="s">
        <v>360</v>
      </c>
      <c r="B16" s="262"/>
      <c r="C16" s="262"/>
      <c r="D16" s="258">
        <v>26300</v>
      </c>
    </row>
    <row r="17" spans="1:4" ht="30.75" customHeight="1" x14ac:dyDescent="0.2">
      <c r="A17" s="267" t="s">
        <v>80</v>
      </c>
      <c r="B17" s="267"/>
      <c r="C17" s="267"/>
      <c r="D17" s="259">
        <f>D3+D12+D16</f>
        <v>209335.72</v>
      </c>
    </row>
  </sheetData>
  <mergeCells count="17">
    <mergeCell ref="A13:C13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1:D1"/>
    <mergeCell ref="A2:C2"/>
    <mergeCell ref="A3:C3"/>
    <mergeCell ref="A4:C4"/>
    <mergeCell ref="A5:C5"/>
    <mergeCell ref="A6:C6"/>
  </mergeCells>
  <printOptions horizontalCentered="1" verticalCentered="1"/>
  <pageMargins left="0.511811023622047" right="0.511811023622047" top="0.78740157480315021" bottom="0.78740157480315021" header="0.31496062992126012" footer="0.31496062992126012"/>
  <pageSetup paperSize="0" scale="73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500"/>
  <sheetViews>
    <sheetView workbookViewId="0"/>
  </sheetViews>
  <sheetFormatPr defaultRowHeight="15" x14ac:dyDescent="0.2"/>
  <cols>
    <col min="1" max="1" width="1.7109375" style="3" customWidth="1"/>
    <col min="2" max="2" width="91.42578125" style="3" customWidth="1"/>
    <col min="3" max="3" width="19.7109375" style="36" customWidth="1"/>
    <col min="4" max="4" width="9.7109375" style="37" bestFit="1" customWidth="1"/>
    <col min="5" max="5" width="1.7109375" style="32" customWidth="1"/>
    <col min="6" max="6" width="20" style="3" bestFit="1" customWidth="1"/>
    <col min="7" max="7" width="12.42578125" style="39" customWidth="1"/>
    <col min="8" max="8" width="13.28515625" style="39" bestFit="1" customWidth="1"/>
    <col min="9" max="9" width="16" style="39" bestFit="1" customWidth="1"/>
    <col min="10" max="252" width="9.140625" style="3" customWidth="1"/>
    <col min="253" max="253" width="1.7109375" style="3" customWidth="1"/>
    <col min="254" max="254" width="73.85546875" style="3" bestFit="1" customWidth="1"/>
    <col min="255" max="255" width="19.7109375" style="3" customWidth="1"/>
    <col min="256" max="256" width="10.7109375" style="3" customWidth="1"/>
    <col min="257" max="257" width="19.7109375" style="3" customWidth="1"/>
    <col min="258" max="258" width="10.7109375" style="3" customWidth="1"/>
    <col min="259" max="259" width="13.42578125" style="3" bestFit="1" customWidth="1"/>
    <col min="260" max="260" width="3.28515625" style="3" customWidth="1"/>
    <col min="261" max="261" width="20" style="3" bestFit="1" customWidth="1"/>
    <col min="262" max="262" width="24.7109375" style="3" customWidth="1"/>
    <col min="263" max="263" width="12.42578125" style="3" customWidth="1"/>
    <col min="264" max="264" width="13.28515625" style="3" bestFit="1" customWidth="1"/>
    <col min="265" max="265" width="16" style="3" bestFit="1" customWidth="1"/>
    <col min="266" max="508" width="9.140625" style="3" customWidth="1"/>
    <col min="509" max="509" width="1.7109375" style="3" customWidth="1"/>
    <col min="510" max="510" width="73.85546875" style="3" bestFit="1" customWidth="1"/>
    <col min="511" max="511" width="19.7109375" style="3" customWidth="1"/>
    <col min="512" max="512" width="10.7109375" style="3" customWidth="1"/>
    <col min="513" max="513" width="19.7109375" style="3" customWidth="1"/>
    <col min="514" max="514" width="10.7109375" style="3" customWidth="1"/>
    <col min="515" max="515" width="13.42578125" style="3" bestFit="1" customWidth="1"/>
    <col min="516" max="516" width="3.28515625" style="3" customWidth="1"/>
    <col min="517" max="517" width="20" style="3" bestFit="1" customWidth="1"/>
    <col min="518" max="518" width="24.7109375" style="3" customWidth="1"/>
    <col min="519" max="519" width="12.42578125" style="3" customWidth="1"/>
    <col min="520" max="520" width="13.28515625" style="3" bestFit="1" customWidth="1"/>
    <col min="521" max="521" width="16" style="3" bestFit="1" customWidth="1"/>
    <col min="522" max="764" width="9.140625" style="3" customWidth="1"/>
    <col min="765" max="765" width="1.7109375" style="3" customWidth="1"/>
    <col min="766" max="766" width="73.85546875" style="3" bestFit="1" customWidth="1"/>
    <col min="767" max="767" width="19.7109375" style="3" customWidth="1"/>
    <col min="768" max="768" width="10.7109375" style="3" customWidth="1"/>
    <col min="769" max="769" width="19.7109375" style="3" customWidth="1"/>
    <col min="770" max="770" width="10.7109375" style="3" customWidth="1"/>
    <col min="771" max="771" width="13.42578125" style="3" bestFit="1" customWidth="1"/>
    <col min="772" max="772" width="3.28515625" style="3" customWidth="1"/>
    <col min="773" max="773" width="20" style="3" bestFit="1" customWidth="1"/>
    <col min="774" max="774" width="24.7109375" style="3" customWidth="1"/>
    <col min="775" max="775" width="12.42578125" style="3" customWidth="1"/>
    <col min="776" max="776" width="13.28515625" style="3" bestFit="1" customWidth="1"/>
    <col min="777" max="777" width="16" style="3" bestFit="1" customWidth="1"/>
    <col min="778" max="1020" width="9.140625" style="3" customWidth="1"/>
    <col min="1021" max="1021" width="1.7109375" style="3" customWidth="1"/>
    <col min="1022" max="1022" width="73.85546875" style="3" bestFit="1" customWidth="1"/>
    <col min="1023" max="1023" width="19.7109375" style="3" customWidth="1"/>
    <col min="1024" max="1024" width="10.7109375" style="3" customWidth="1"/>
    <col min="1025" max="1025" width="19.7109375" style="3" customWidth="1"/>
    <col min="1026" max="1026" width="10.7109375" style="3" customWidth="1"/>
    <col min="1027" max="1027" width="13.42578125" style="3" bestFit="1" customWidth="1"/>
    <col min="1028" max="1028" width="3.28515625" style="3" customWidth="1"/>
    <col min="1029" max="1029" width="20" style="3" bestFit="1" customWidth="1"/>
    <col min="1030" max="1030" width="24.7109375" style="3" customWidth="1"/>
    <col min="1031" max="1031" width="12.42578125" style="3" customWidth="1"/>
    <col min="1032" max="1032" width="13.28515625" style="3" bestFit="1" customWidth="1"/>
    <col min="1033" max="1033" width="16" style="3" bestFit="1" customWidth="1"/>
    <col min="1034" max="1276" width="9.140625" style="3" customWidth="1"/>
    <col min="1277" max="1277" width="1.7109375" style="3" customWidth="1"/>
    <col min="1278" max="1278" width="73.85546875" style="3" bestFit="1" customWidth="1"/>
    <col min="1279" max="1279" width="19.7109375" style="3" customWidth="1"/>
    <col min="1280" max="1280" width="10.7109375" style="3" customWidth="1"/>
    <col min="1281" max="1281" width="19.7109375" style="3" customWidth="1"/>
    <col min="1282" max="1282" width="10.7109375" style="3" customWidth="1"/>
    <col min="1283" max="1283" width="13.42578125" style="3" bestFit="1" customWidth="1"/>
    <col min="1284" max="1284" width="3.28515625" style="3" customWidth="1"/>
    <col min="1285" max="1285" width="20" style="3" bestFit="1" customWidth="1"/>
    <col min="1286" max="1286" width="24.7109375" style="3" customWidth="1"/>
    <col min="1287" max="1287" width="12.42578125" style="3" customWidth="1"/>
    <col min="1288" max="1288" width="13.28515625" style="3" bestFit="1" customWidth="1"/>
    <col min="1289" max="1289" width="16" style="3" bestFit="1" customWidth="1"/>
    <col min="1290" max="1532" width="9.140625" style="3" customWidth="1"/>
    <col min="1533" max="1533" width="1.7109375" style="3" customWidth="1"/>
    <col min="1534" max="1534" width="73.85546875" style="3" bestFit="1" customWidth="1"/>
    <col min="1535" max="1535" width="19.7109375" style="3" customWidth="1"/>
    <col min="1536" max="1536" width="10.7109375" style="3" customWidth="1"/>
    <col min="1537" max="1537" width="19.7109375" style="3" customWidth="1"/>
    <col min="1538" max="1538" width="10.7109375" style="3" customWidth="1"/>
    <col min="1539" max="1539" width="13.42578125" style="3" bestFit="1" customWidth="1"/>
    <col min="1540" max="1540" width="3.28515625" style="3" customWidth="1"/>
    <col min="1541" max="1541" width="20" style="3" bestFit="1" customWidth="1"/>
    <col min="1542" max="1542" width="24.7109375" style="3" customWidth="1"/>
    <col min="1543" max="1543" width="12.42578125" style="3" customWidth="1"/>
    <col min="1544" max="1544" width="13.28515625" style="3" bestFit="1" customWidth="1"/>
    <col min="1545" max="1545" width="16" style="3" bestFit="1" customWidth="1"/>
    <col min="1546" max="1788" width="9.140625" style="3" customWidth="1"/>
    <col min="1789" max="1789" width="1.7109375" style="3" customWidth="1"/>
    <col min="1790" max="1790" width="73.85546875" style="3" bestFit="1" customWidth="1"/>
    <col min="1791" max="1791" width="19.7109375" style="3" customWidth="1"/>
    <col min="1792" max="1792" width="10.7109375" style="3" customWidth="1"/>
    <col min="1793" max="1793" width="19.7109375" style="3" customWidth="1"/>
    <col min="1794" max="1794" width="10.7109375" style="3" customWidth="1"/>
    <col min="1795" max="1795" width="13.42578125" style="3" bestFit="1" customWidth="1"/>
    <col min="1796" max="1796" width="3.28515625" style="3" customWidth="1"/>
    <col min="1797" max="1797" width="20" style="3" bestFit="1" customWidth="1"/>
    <col min="1798" max="1798" width="24.7109375" style="3" customWidth="1"/>
    <col min="1799" max="1799" width="12.42578125" style="3" customWidth="1"/>
    <col min="1800" max="1800" width="13.28515625" style="3" bestFit="1" customWidth="1"/>
    <col min="1801" max="1801" width="16" style="3" bestFit="1" customWidth="1"/>
    <col min="1802" max="2044" width="9.140625" style="3" customWidth="1"/>
    <col min="2045" max="2045" width="1.7109375" style="3" customWidth="1"/>
    <col min="2046" max="2046" width="73.85546875" style="3" bestFit="1" customWidth="1"/>
    <col min="2047" max="2047" width="19.7109375" style="3" customWidth="1"/>
    <col min="2048" max="2048" width="10.7109375" style="3" customWidth="1"/>
    <col min="2049" max="2049" width="19.7109375" style="3" customWidth="1"/>
    <col min="2050" max="2050" width="10.7109375" style="3" customWidth="1"/>
    <col min="2051" max="2051" width="13.42578125" style="3" bestFit="1" customWidth="1"/>
    <col min="2052" max="2052" width="3.28515625" style="3" customWidth="1"/>
    <col min="2053" max="2053" width="20" style="3" bestFit="1" customWidth="1"/>
    <col min="2054" max="2054" width="24.7109375" style="3" customWidth="1"/>
    <col min="2055" max="2055" width="12.42578125" style="3" customWidth="1"/>
    <col min="2056" max="2056" width="13.28515625" style="3" bestFit="1" customWidth="1"/>
    <col min="2057" max="2057" width="16" style="3" bestFit="1" customWidth="1"/>
    <col min="2058" max="2300" width="9.140625" style="3" customWidth="1"/>
    <col min="2301" max="2301" width="1.7109375" style="3" customWidth="1"/>
    <col min="2302" max="2302" width="73.85546875" style="3" bestFit="1" customWidth="1"/>
    <col min="2303" max="2303" width="19.7109375" style="3" customWidth="1"/>
    <col min="2304" max="2304" width="10.7109375" style="3" customWidth="1"/>
    <col min="2305" max="2305" width="19.7109375" style="3" customWidth="1"/>
    <col min="2306" max="2306" width="10.7109375" style="3" customWidth="1"/>
    <col min="2307" max="2307" width="13.42578125" style="3" bestFit="1" customWidth="1"/>
    <col min="2308" max="2308" width="3.28515625" style="3" customWidth="1"/>
    <col min="2309" max="2309" width="20" style="3" bestFit="1" customWidth="1"/>
    <col min="2310" max="2310" width="24.7109375" style="3" customWidth="1"/>
    <col min="2311" max="2311" width="12.42578125" style="3" customWidth="1"/>
    <col min="2312" max="2312" width="13.28515625" style="3" bestFit="1" customWidth="1"/>
    <col min="2313" max="2313" width="16" style="3" bestFit="1" customWidth="1"/>
    <col min="2314" max="2556" width="9.140625" style="3" customWidth="1"/>
    <col min="2557" max="2557" width="1.7109375" style="3" customWidth="1"/>
    <col min="2558" max="2558" width="73.85546875" style="3" bestFit="1" customWidth="1"/>
    <col min="2559" max="2559" width="19.7109375" style="3" customWidth="1"/>
    <col min="2560" max="2560" width="10.7109375" style="3" customWidth="1"/>
    <col min="2561" max="2561" width="19.7109375" style="3" customWidth="1"/>
    <col min="2562" max="2562" width="10.7109375" style="3" customWidth="1"/>
    <col min="2563" max="2563" width="13.42578125" style="3" bestFit="1" customWidth="1"/>
    <col min="2564" max="2564" width="3.28515625" style="3" customWidth="1"/>
    <col min="2565" max="2565" width="20" style="3" bestFit="1" customWidth="1"/>
    <col min="2566" max="2566" width="24.7109375" style="3" customWidth="1"/>
    <col min="2567" max="2567" width="12.42578125" style="3" customWidth="1"/>
    <col min="2568" max="2568" width="13.28515625" style="3" bestFit="1" customWidth="1"/>
    <col min="2569" max="2569" width="16" style="3" bestFit="1" customWidth="1"/>
    <col min="2570" max="2812" width="9.140625" style="3" customWidth="1"/>
    <col min="2813" max="2813" width="1.7109375" style="3" customWidth="1"/>
    <col min="2814" max="2814" width="73.85546875" style="3" bestFit="1" customWidth="1"/>
    <col min="2815" max="2815" width="19.7109375" style="3" customWidth="1"/>
    <col min="2816" max="2816" width="10.7109375" style="3" customWidth="1"/>
    <col min="2817" max="2817" width="19.7109375" style="3" customWidth="1"/>
    <col min="2818" max="2818" width="10.7109375" style="3" customWidth="1"/>
    <col min="2819" max="2819" width="13.42578125" style="3" bestFit="1" customWidth="1"/>
    <col min="2820" max="2820" width="3.28515625" style="3" customWidth="1"/>
    <col min="2821" max="2821" width="20" style="3" bestFit="1" customWidth="1"/>
    <col min="2822" max="2822" width="24.7109375" style="3" customWidth="1"/>
    <col min="2823" max="2823" width="12.42578125" style="3" customWidth="1"/>
    <col min="2824" max="2824" width="13.28515625" style="3" bestFit="1" customWidth="1"/>
    <col min="2825" max="2825" width="16" style="3" bestFit="1" customWidth="1"/>
    <col min="2826" max="3068" width="9.140625" style="3" customWidth="1"/>
    <col min="3069" max="3069" width="1.7109375" style="3" customWidth="1"/>
    <col min="3070" max="3070" width="73.85546875" style="3" bestFit="1" customWidth="1"/>
    <col min="3071" max="3071" width="19.7109375" style="3" customWidth="1"/>
    <col min="3072" max="3072" width="10.7109375" style="3" customWidth="1"/>
    <col min="3073" max="3073" width="19.7109375" style="3" customWidth="1"/>
    <col min="3074" max="3074" width="10.7109375" style="3" customWidth="1"/>
    <col min="3075" max="3075" width="13.42578125" style="3" bestFit="1" customWidth="1"/>
    <col min="3076" max="3076" width="3.28515625" style="3" customWidth="1"/>
    <col min="3077" max="3077" width="20" style="3" bestFit="1" customWidth="1"/>
    <col min="3078" max="3078" width="24.7109375" style="3" customWidth="1"/>
    <col min="3079" max="3079" width="12.42578125" style="3" customWidth="1"/>
    <col min="3080" max="3080" width="13.28515625" style="3" bestFit="1" customWidth="1"/>
    <col min="3081" max="3081" width="16" style="3" bestFit="1" customWidth="1"/>
    <col min="3082" max="3324" width="9.140625" style="3" customWidth="1"/>
    <col min="3325" max="3325" width="1.7109375" style="3" customWidth="1"/>
    <col min="3326" max="3326" width="73.85546875" style="3" bestFit="1" customWidth="1"/>
    <col min="3327" max="3327" width="19.7109375" style="3" customWidth="1"/>
    <col min="3328" max="3328" width="10.7109375" style="3" customWidth="1"/>
    <col min="3329" max="3329" width="19.7109375" style="3" customWidth="1"/>
    <col min="3330" max="3330" width="10.7109375" style="3" customWidth="1"/>
    <col min="3331" max="3331" width="13.42578125" style="3" bestFit="1" customWidth="1"/>
    <col min="3332" max="3332" width="3.28515625" style="3" customWidth="1"/>
    <col min="3333" max="3333" width="20" style="3" bestFit="1" customWidth="1"/>
    <col min="3334" max="3334" width="24.7109375" style="3" customWidth="1"/>
    <col min="3335" max="3335" width="12.42578125" style="3" customWidth="1"/>
    <col min="3336" max="3336" width="13.28515625" style="3" bestFit="1" customWidth="1"/>
    <col min="3337" max="3337" width="16" style="3" bestFit="1" customWidth="1"/>
    <col min="3338" max="3580" width="9.140625" style="3" customWidth="1"/>
    <col min="3581" max="3581" width="1.7109375" style="3" customWidth="1"/>
    <col min="3582" max="3582" width="73.85546875" style="3" bestFit="1" customWidth="1"/>
    <col min="3583" max="3583" width="19.7109375" style="3" customWidth="1"/>
    <col min="3584" max="3584" width="10.7109375" style="3" customWidth="1"/>
    <col min="3585" max="3585" width="19.7109375" style="3" customWidth="1"/>
    <col min="3586" max="3586" width="10.7109375" style="3" customWidth="1"/>
    <col min="3587" max="3587" width="13.42578125" style="3" bestFit="1" customWidth="1"/>
    <col min="3588" max="3588" width="3.28515625" style="3" customWidth="1"/>
    <col min="3589" max="3589" width="20" style="3" bestFit="1" customWidth="1"/>
    <col min="3590" max="3590" width="24.7109375" style="3" customWidth="1"/>
    <col min="3591" max="3591" width="12.42578125" style="3" customWidth="1"/>
    <col min="3592" max="3592" width="13.28515625" style="3" bestFit="1" customWidth="1"/>
    <col min="3593" max="3593" width="16" style="3" bestFit="1" customWidth="1"/>
    <col min="3594" max="3836" width="9.140625" style="3" customWidth="1"/>
    <col min="3837" max="3837" width="1.7109375" style="3" customWidth="1"/>
    <col min="3838" max="3838" width="73.85546875" style="3" bestFit="1" customWidth="1"/>
    <col min="3839" max="3839" width="19.7109375" style="3" customWidth="1"/>
    <col min="3840" max="3840" width="10.7109375" style="3" customWidth="1"/>
    <col min="3841" max="3841" width="19.7109375" style="3" customWidth="1"/>
    <col min="3842" max="3842" width="10.7109375" style="3" customWidth="1"/>
    <col min="3843" max="3843" width="13.42578125" style="3" bestFit="1" customWidth="1"/>
    <col min="3844" max="3844" width="3.28515625" style="3" customWidth="1"/>
    <col min="3845" max="3845" width="20" style="3" bestFit="1" customWidth="1"/>
    <col min="3846" max="3846" width="24.7109375" style="3" customWidth="1"/>
    <col min="3847" max="3847" width="12.42578125" style="3" customWidth="1"/>
    <col min="3848" max="3848" width="13.28515625" style="3" bestFit="1" customWidth="1"/>
    <col min="3849" max="3849" width="16" style="3" bestFit="1" customWidth="1"/>
    <col min="3850" max="4092" width="9.140625" style="3" customWidth="1"/>
    <col min="4093" max="4093" width="1.7109375" style="3" customWidth="1"/>
    <col min="4094" max="4094" width="73.85546875" style="3" bestFit="1" customWidth="1"/>
    <col min="4095" max="4095" width="19.7109375" style="3" customWidth="1"/>
    <col min="4096" max="4096" width="10.7109375" style="3" customWidth="1"/>
    <col min="4097" max="4097" width="19.7109375" style="3" customWidth="1"/>
    <col min="4098" max="4098" width="10.7109375" style="3" customWidth="1"/>
    <col min="4099" max="4099" width="13.42578125" style="3" bestFit="1" customWidth="1"/>
    <col min="4100" max="4100" width="3.28515625" style="3" customWidth="1"/>
    <col min="4101" max="4101" width="20" style="3" bestFit="1" customWidth="1"/>
    <col min="4102" max="4102" width="24.7109375" style="3" customWidth="1"/>
    <col min="4103" max="4103" width="12.42578125" style="3" customWidth="1"/>
    <col min="4104" max="4104" width="13.28515625" style="3" bestFit="1" customWidth="1"/>
    <col min="4105" max="4105" width="16" style="3" bestFit="1" customWidth="1"/>
    <col min="4106" max="4348" width="9.140625" style="3" customWidth="1"/>
    <col min="4349" max="4349" width="1.7109375" style="3" customWidth="1"/>
    <col min="4350" max="4350" width="73.85546875" style="3" bestFit="1" customWidth="1"/>
    <col min="4351" max="4351" width="19.7109375" style="3" customWidth="1"/>
    <col min="4352" max="4352" width="10.7109375" style="3" customWidth="1"/>
    <col min="4353" max="4353" width="19.7109375" style="3" customWidth="1"/>
    <col min="4354" max="4354" width="10.7109375" style="3" customWidth="1"/>
    <col min="4355" max="4355" width="13.42578125" style="3" bestFit="1" customWidth="1"/>
    <col min="4356" max="4356" width="3.28515625" style="3" customWidth="1"/>
    <col min="4357" max="4357" width="20" style="3" bestFit="1" customWidth="1"/>
    <col min="4358" max="4358" width="24.7109375" style="3" customWidth="1"/>
    <col min="4359" max="4359" width="12.42578125" style="3" customWidth="1"/>
    <col min="4360" max="4360" width="13.28515625" style="3" bestFit="1" customWidth="1"/>
    <col min="4361" max="4361" width="16" style="3" bestFit="1" customWidth="1"/>
    <col min="4362" max="4604" width="9.140625" style="3" customWidth="1"/>
    <col min="4605" max="4605" width="1.7109375" style="3" customWidth="1"/>
    <col min="4606" max="4606" width="73.85546875" style="3" bestFit="1" customWidth="1"/>
    <col min="4607" max="4607" width="19.7109375" style="3" customWidth="1"/>
    <col min="4608" max="4608" width="10.7109375" style="3" customWidth="1"/>
    <col min="4609" max="4609" width="19.7109375" style="3" customWidth="1"/>
    <col min="4610" max="4610" width="10.7109375" style="3" customWidth="1"/>
    <col min="4611" max="4611" width="13.42578125" style="3" bestFit="1" customWidth="1"/>
    <col min="4612" max="4612" width="3.28515625" style="3" customWidth="1"/>
    <col min="4613" max="4613" width="20" style="3" bestFit="1" customWidth="1"/>
    <col min="4614" max="4614" width="24.7109375" style="3" customWidth="1"/>
    <col min="4615" max="4615" width="12.42578125" style="3" customWidth="1"/>
    <col min="4616" max="4616" width="13.28515625" style="3" bestFit="1" customWidth="1"/>
    <col min="4617" max="4617" width="16" style="3" bestFit="1" customWidth="1"/>
    <col min="4618" max="4860" width="9.140625" style="3" customWidth="1"/>
    <col min="4861" max="4861" width="1.7109375" style="3" customWidth="1"/>
    <col min="4862" max="4862" width="73.85546875" style="3" bestFit="1" customWidth="1"/>
    <col min="4863" max="4863" width="19.7109375" style="3" customWidth="1"/>
    <col min="4864" max="4864" width="10.7109375" style="3" customWidth="1"/>
    <col min="4865" max="4865" width="19.7109375" style="3" customWidth="1"/>
    <col min="4866" max="4866" width="10.7109375" style="3" customWidth="1"/>
    <col min="4867" max="4867" width="13.42578125" style="3" bestFit="1" customWidth="1"/>
    <col min="4868" max="4868" width="3.28515625" style="3" customWidth="1"/>
    <col min="4869" max="4869" width="20" style="3" bestFit="1" customWidth="1"/>
    <col min="4870" max="4870" width="24.7109375" style="3" customWidth="1"/>
    <col min="4871" max="4871" width="12.42578125" style="3" customWidth="1"/>
    <col min="4872" max="4872" width="13.28515625" style="3" bestFit="1" customWidth="1"/>
    <col min="4873" max="4873" width="16" style="3" bestFit="1" customWidth="1"/>
    <col min="4874" max="5116" width="9.140625" style="3" customWidth="1"/>
    <col min="5117" max="5117" width="1.7109375" style="3" customWidth="1"/>
    <col min="5118" max="5118" width="73.85546875" style="3" bestFit="1" customWidth="1"/>
    <col min="5119" max="5119" width="19.7109375" style="3" customWidth="1"/>
    <col min="5120" max="5120" width="10.7109375" style="3" customWidth="1"/>
    <col min="5121" max="5121" width="19.7109375" style="3" customWidth="1"/>
    <col min="5122" max="5122" width="10.7109375" style="3" customWidth="1"/>
    <col min="5123" max="5123" width="13.42578125" style="3" bestFit="1" customWidth="1"/>
    <col min="5124" max="5124" width="3.28515625" style="3" customWidth="1"/>
    <col min="5125" max="5125" width="20" style="3" bestFit="1" customWidth="1"/>
    <col min="5126" max="5126" width="24.7109375" style="3" customWidth="1"/>
    <col min="5127" max="5127" width="12.42578125" style="3" customWidth="1"/>
    <col min="5128" max="5128" width="13.28515625" style="3" bestFit="1" customWidth="1"/>
    <col min="5129" max="5129" width="16" style="3" bestFit="1" customWidth="1"/>
    <col min="5130" max="5372" width="9.140625" style="3" customWidth="1"/>
    <col min="5373" max="5373" width="1.7109375" style="3" customWidth="1"/>
    <col min="5374" max="5374" width="73.85546875" style="3" bestFit="1" customWidth="1"/>
    <col min="5375" max="5375" width="19.7109375" style="3" customWidth="1"/>
    <col min="5376" max="5376" width="10.7109375" style="3" customWidth="1"/>
    <col min="5377" max="5377" width="19.7109375" style="3" customWidth="1"/>
    <col min="5378" max="5378" width="10.7109375" style="3" customWidth="1"/>
    <col min="5379" max="5379" width="13.42578125" style="3" bestFit="1" customWidth="1"/>
    <col min="5380" max="5380" width="3.28515625" style="3" customWidth="1"/>
    <col min="5381" max="5381" width="20" style="3" bestFit="1" customWidth="1"/>
    <col min="5382" max="5382" width="24.7109375" style="3" customWidth="1"/>
    <col min="5383" max="5383" width="12.42578125" style="3" customWidth="1"/>
    <col min="5384" max="5384" width="13.28515625" style="3" bestFit="1" customWidth="1"/>
    <col min="5385" max="5385" width="16" style="3" bestFit="1" customWidth="1"/>
    <col min="5386" max="5628" width="9.140625" style="3" customWidth="1"/>
    <col min="5629" max="5629" width="1.7109375" style="3" customWidth="1"/>
    <col min="5630" max="5630" width="73.85546875" style="3" bestFit="1" customWidth="1"/>
    <col min="5631" max="5631" width="19.7109375" style="3" customWidth="1"/>
    <col min="5632" max="5632" width="10.7109375" style="3" customWidth="1"/>
    <col min="5633" max="5633" width="19.7109375" style="3" customWidth="1"/>
    <col min="5634" max="5634" width="10.7109375" style="3" customWidth="1"/>
    <col min="5635" max="5635" width="13.42578125" style="3" bestFit="1" customWidth="1"/>
    <col min="5636" max="5636" width="3.28515625" style="3" customWidth="1"/>
    <col min="5637" max="5637" width="20" style="3" bestFit="1" customWidth="1"/>
    <col min="5638" max="5638" width="24.7109375" style="3" customWidth="1"/>
    <col min="5639" max="5639" width="12.42578125" style="3" customWidth="1"/>
    <col min="5640" max="5640" width="13.28515625" style="3" bestFit="1" customWidth="1"/>
    <col min="5641" max="5641" width="16" style="3" bestFit="1" customWidth="1"/>
    <col min="5642" max="5884" width="9.140625" style="3" customWidth="1"/>
    <col min="5885" max="5885" width="1.7109375" style="3" customWidth="1"/>
    <col min="5886" max="5886" width="73.85546875" style="3" bestFit="1" customWidth="1"/>
    <col min="5887" max="5887" width="19.7109375" style="3" customWidth="1"/>
    <col min="5888" max="5888" width="10.7109375" style="3" customWidth="1"/>
    <col min="5889" max="5889" width="19.7109375" style="3" customWidth="1"/>
    <col min="5890" max="5890" width="10.7109375" style="3" customWidth="1"/>
    <col min="5891" max="5891" width="13.42578125" style="3" bestFit="1" customWidth="1"/>
    <col min="5892" max="5892" width="3.28515625" style="3" customWidth="1"/>
    <col min="5893" max="5893" width="20" style="3" bestFit="1" customWidth="1"/>
    <col min="5894" max="5894" width="24.7109375" style="3" customWidth="1"/>
    <col min="5895" max="5895" width="12.42578125" style="3" customWidth="1"/>
    <col min="5896" max="5896" width="13.28515625" style="3" bestFit="1" customWidth="1"/>
    <col min="5897" max="5897" width="16" style="3" bestFit="1" customWidth="1"/>
    <col min="5898" max="6140" width="9.140625" style="3" customWidth="1"/>
    <col min="6141" max="6141" width="1.7109375" style="3" customWidth="1"/>
    <col min="6142" max="6142" width="73.85546875" style="3" bestFit="1" customWidth="1"/>
    <col min="6143" max="6143" width="19.7109375" style="3" customWidth="1"/>
    <col min="6144" max="6144" width="10.7109375" style="3" customWidth="1"/>
    <col min="6145" max="6145" width="19.7109375" style="3" customWidth="1"/>
    <col min="6146" max="6146" width="10.7109375" style="3" customWidth="1"/>
    <col min="6147" max="6147" width="13.42578125" style="3" bestFit="1" customWidth="1"/>
    <col min="6148" max="6148" width="3.28515625" style="3" customWidth="1"/>
    <col min="6149" max="6149" width="20" style="3" bestFit="1" customWidth="1"/>
    <col min="6150" max="6150" width="24.7109375" style="3" customWidth="1"/>
    <col min="6151" max="6151" width="12.42578125" style="3" customWidth="1"/>
    <col min="6152" max="6152" width="13.28515625" style="3" bestFit="1" customWidth="1"/>
    <col min="6153" max="6153" width="16" style="3" bestFit="1" customWidth="1"/>
    <col min="6154" max="6396" width="9.140625" style="3" customWidth="1"/>
    <col min="6397" max="6397" width="1.7109375" style="3" customWidth="1"/>
    <col min="6398" max="6398" width="73.85546875" style="3" bestFit="1" customWidth="1"/>
    <col min="6399" max="6399" width="19.7109375" style="3" customWidth="1"/>
    <col min="6400" max="6400" width="10.7109375" style="3" customWidth="1"/>
    <col min="6401" max="6401" width="19.7109375" style="3" customWidth="1"/>
    <col min="6402" max="6402" width="10.7109375" style="3" customWidth="1"/>
    <col min="6403" max="6403" width="13.42578125" style="3" bestFit="1" customWidth="1"/>
    <col min="6404" max="6404" width="3.28515625" style="3" customWidth="1"/>
    <col min="6405" max="6405" width="20" style="3" bestFit="1" customWidth="1"/>
    <col min="6406" max="6406" width="24.7109375" style="3" customWidth="1"/>
    <col min="6407" max="6407" width="12.42578125" style="3" customWidth="1"/>
    <col min="6408" max="6408" width="13.28515625" style="3" bestFit="1" customWidth="1"/>
    <col min="6409" max="6409" width="16" style="3" bestFit="1" customWidth="1"/>
    <col min="6410" max="6652" width="9.140625" style="3" customWidth="1"/>
    <col min="6653" max="6653" width="1.7109375" style="3" customWidth="1"/>
    <col min="6654" max="6654" width="73.85546875" style="3" bestFit="1" customWidth="1"/>
    <col min="6655" max="6655" width="19.7109375" style="3" customWidth="1"/>
    <col min="6656" max="6656" width="10.7109375" style="3" customWidth="1"/>
    <col min="6657" max="6657" width="19.7109375" style="3" customWidth="1"/>
    <col min="6658" max="6658" width="10.7109375" style="3" customWidth="1"/>
    <col min="6659" max="6659" width="13.42578125" style="3" bestFit="1" customWidth="1"/>
    <col min="6660" max="6660" width="3.28515625" style="3" customWidth="1"/>
    <col min="6661" max="6661" width="20" style="3" bestFit="1" customWidth="1"/>
    <col min="6662" max="6662" width="24.7109375" style="3" customWidth="1"/>
    <col min="6663" max="6663" width="12.42578125" style="3" customWidth="1"/>
    <col min="6664" max="6664" width="13.28515625" style="3" bestFit="1" customWidth="1"/>
    <col min="6665" max="6665" width="16" style="3" bestFit="1" customWidth="1"/>
    <col min="6666" max="6908" width="9.140625" style="3" customWidth="1"/>
    <col min="6909" max="6909" width="1.7109375" style="3" customWidth="1"/>
    <col min="6910" max="6910" width="73.85546875" style="3" bestFit="1" customWidth="1"/>
    <col min="6911" max="6911" width="19.7109375" style="3" customWidth="1"/>
    <col min="6912" max="6912" width="10.7109375" style="3" customWidth="1"/>
    <col min="6913" max="6913" width="19.7109375" style="3" customWidth="1"/>
    <col min="6914" max="6914" width="10.7109375" style="3" customWidth="1"/>
    <col min="6915" max="6915" width="13.42578125" style="3" bestFit="1" customWidth="1"/>
    <col min="6916" max="6916" width="3.28515625" style="3" customWidth="1"/>
    <col min="6917" max="6917" width="20" style="3" bestFit="1" customWidth="1"/>
    <col min="6918" max="6918" width="24.7109375" style="3" customWidth="1"/>
    <col min="6919" max="6919" width="12.42578125" style="3" customWidth="1"/>
    <col min="6920" max="6920" width="13.28515625" style="3" bestFit="1" customWidth="1"/>
    <col min="6921" max="6921" width="16" style="3" bestFit="1" customWidth="1"/>
    <col min="6922" max="7164" width="9.140625" style="3" customWidth="1"/>
    <col min="7165" max="7165" width="1.7109375" style="3" customWidth="1"/>
    <col min="7166" max="7166" width="73.85546875" style="3" bestFit="1" customWidth="1"/>
    <col min="7167" max="7167" width="19.7109375" style="3" customWidth="1"/>
    <col min="7168" max="7168" width="10.7109375" style="3" customWidth="1"/>
    <col min="7169" max="7169" width="19.7109375" style="3" customWidth="1"/>
    <col min="7170" max="7170" width="10.7109375" style="3" customWidth="1"/>
    <col min="7171" max="7171" width="13.42578125" style="3" bestFit="1" customWidth="1"/>
    <col min="7172" max="7172" width="3.28515625" style="3" customWidth="1"/>
    <col min="7173" max="7173" width="20" style="3" bestFit="1" customWidth="1"/>
    <col min="7174" max="7174" width="24.7109375" style="3" customWidth="1"/>
    <col min="7175" max="7175" width="12.42578125" style="3" customWidth="1"/>
    <col min="7176" max="7176" width="13.28515625" style="3" bestFit="1" customWidth="1"/>
    <col min="7177" max="7177" width="16" style="3" bestFit="1" customWidth="1"/>
    <col min="7178" max="7420" width="9.140625" style="3" customWidth="1"/>
    <col min="7421" max="7421" width="1.7109375" style="3" customWidth="1"/>
    <col min="7422" max="7422" width="73.85546875" style="3" bestFit="1" customWidth="1"/>
    <col min="7423" max="7423" width="19.7109375" style="3" customWidth="1"/>
    <col min="7424" max="7424" width="10.7109375" style="3" customWidth="1"/>
    <col min="7425" max="7425" width="19.7109375" style="3" customWidth="1"/>
    <col min="7426" max="7426" width="10.7109375" style="3" customWidth="1"/>
    <col min="7427" max="7427" width="13.42578125" style="3" bestFit="1" customWidth="1"/>
    <col min="7428" max="7428" width="3.28515625" style="3" customWidth="1"/>
    <col min="7429" max="7429" width="20" style="3" bestFit="1" customWidth="1"/>
    <col min="7430" max="7430" width="24.7109375" style="3" customWidth="1"/>
    <col min="7431" max="7431" width="12.42578125" style="3" customWidth="1"/>
    <col min="7432" max="7432" width="13.28515625" style="3" bestFit="1" customWidth="1"/>
    <col min="7433" max="7433" width="16" style="3" bestFit="1" customWidth="1"/>
    <col min="7434" max="7676" width="9.140625" style="3" customWidth="1"/>
    <col min="7677" max="7677" width="1.7109375" style="3" customWidth="1"/>
    <col min="7678" max="7678" width="73.85546875" style="3" bestFit="1" customWidth="1"/>
    <col min="7679" max="7679" width="19.7109375" style="3" customWidth="1"/>
    <col min="7680" max="7680" width="10.7109375" style="3" customWidth="1"/>
    <col min="7681" max="7681" width="19.7109375" style="3" customWidth="1"/>
    <col min="7682" max="7682" width="10.7109375" style="3" customWidth="1"/>
    <col min="7683" max="7683" width="13.42578125" style="3" bestFit="1" customWidth="1"/>
    <col min="7684" max="7684" width="3.28515625" style="3" customWidth="1"/>
    <col min="7685" max="7685" width="20" style="3" bestFit="1" customWidth="1"/>
    <col min="7686" max="7686" width="24.7109375" style="3" customWidth="1"/>
    <col min="7687" max="7687" width="12.42578125" style="3" customWidth="1"/>
    <col min="7688" max="7688" width="13.28515625" style="3" bestFit="1" customWidth="1"/>
    <col min="7689" max="7689" width="16" style="3" bestFit="1" customWidth="1"/>
    <col min="7690" max="7932" width="9.140625" style="3" customWidth="1"/>
    <col min="7933" max="7933" width="1.7109375" style="3" customWidth="1"/>
    <col min="7934" max="7934" width="73.85546875" style="3" bestFit="1" customWidth="1"/>
    <col min="7935" max="7935" width="19.7109375" style="3" customWidth="1"/>
    <col min="7936" max="7936" width="10.7109375" style="3" customWidth="1"/>
    <col min="7937" max="7937" width="19.7109375" style="3" customWidth="1"/>
    <col min="7938" max="7938" width="10.7109375" style="3" customWidth="1"/>
    <col min="7939" max="7939" width="13.42578125" style="3" bestFit="1" customWidth="1"/>
    <col min="7940" max="7940" width="3.28515625" style="3" customWidth="1"/>
    <col min="7941" max="7941" width="20" style="3" bestFit="1" customWidth="1"/>
    <col min="7942" max="7942" width="24.7109375" style="3" customWidth="1"/>
    <col min="7943" max="7943" width="12.42578125" style="3" customWidth="1"/>
    <col min="7944" max="7944" width="13.28515625" style="3" bestFit="1" customWidth="1"/>
    <col min="7945" max="7945" width="16" style="3" bestFit="1" customWidth="1"/>
    <col min="7946" max="8188" width="9.140625" style="3" customWidth="1"/>
    <col min="8189" max="8189" width="1.7109375" style="3" customWidth="1"/>
    <col min="8190" max="8190" width="73.85546875" style="3" bestFit="1" customWidth="1"/>
    <col min="8191" max="8191" width="19.7109375" style="3" customWidth="1"/>
    <col min="8192" max="8192" width="10.7109375" style="3" customWidth="1"/>
    <col min="8193" max="8193" width="19.7109375" style="3" customWidth="1"/>
    <col min="8194" max="8194" width="10.7109375" style="3" customWidth="1"/>
    <col min="8195" max="8195" width="13.42578125" style="3" bestFit="1" customWidth="1"/>
    <col min="8196" max="8196" width="3.28515625" style="3" customWidth="1"/>
    <col min="8197" max="8197" width="20" style="3" bestFit="1" customWidth="1"/>
    <col min="8198" max="8198" width="24.7109375" style="3" customWidth="1"/>
    <col min="8199" max="8199" width="12.42578125" style="3" customWidth="1"/>
    <col min="8200" max="8200" width="13.28515625" style="3" bestFit="1" customWidth="1"/>
    <col min="8201" max="8201" width="16" style="3" bestFit="1" customWidth="1"/>
    <col min="8202" max="8444" width="9.140625" style="3" customWidth="1"/>
    <col min="8445" max="8445" width="1.7109375" style="3" customWidth="1"/>
    <col min="8446" max="8446" width="73.85546875" style="3" bestFit="1" customWidth="1"/>
    <col min="8447" max="8447" width="19.7109375" style="3" customWidth="1"/>
    <col min="8448" max="8448" width="10.7109375" style="3" customWidth="1"/>
    <col min="8449" max="8449" width="19.7109375" style="3" customWidth="1"/>
    <col min="8450" max="8450" width="10.7109375" style="3" customWidth="1"/>
    <col min="8451" max="8451" width="13.42578125" style="3" bestFit="1" customWidth="1"/>
    <col min="8452" max="8452" width="3.28515625" style="3" customWidth="1"/>
    <col min="8453" max="8453" width="20" style="3" bestFit="1" customWidth="1"/>
    <col min="8454" max="8454" width="24.7109375" style="3" customWidth="1"/>
    <col min="8455" max="8455" width="12.42578125" style="3" customWidth="1"/>
    <col min="8456" max="8456" width="13.28515625" style="3" bestFit="1" customWidth="1"/>
    <col min="8457" max="8457" width="16" style="3" bestFit="1" customWidth="1"/>
    <col min="8458" max="8700" width="9.140625" style="3" customWidth="1"/>
    <col min="8701" max="8701" width="1.7109375" style="3" customWidth="1"/>
    <col min="8702" max="8702" width="73.85546875" style="3" bestFit="1" customWidth="1"/>
    <col min="8703" max="8703" width="19.7109375" style="3" customWidth="1"/>
    <col min="8704" max="8704" width="10.7109375" style="3" customWidth="1"/>
    <col min="8705" max="8705" width="19.7109375" style="3" customWidth="1"/>
    <col min="8706" max="8706" width="10.7109375" style="3" customWidth="1"/>
    <col min="8707" max="8707" width="13.42578125" style="3" bestFit="1" customWidth="1"/>
    <col min="8708" max="8708" width="3.28515625" style="3" customWidth="1"/>
    <col min="8709" max="8709" width="20" style="3" bestFit="1" customWidth="1"/>
    <col min="8710" max="8710" width="24.7109375" style="3" customWidth="1"/>
    <col min="8711" max="8711" width="12.42578125" style="3" customWidth="1"/>
    <col min="8712" max="8712" width="13.28515625" style="3" bestFit="1" customWidth="1"/>
    <col min="8713" max="8713" width="16" style="3" bestFit="1" customWidth="1"/>
    <col min="8714" max="8956" width="9.140625" style="3" customWidth="1"/>
    <col min="8957" max="8957" width="1.7109375" style="3" customWidth="1"/>
    <col min="8958" max="8958" width="73.85546875" style="3" bestFit="1" customWidth="1"/>
    <col min="8959" max="8959" width="19.7109375" style="3" customWidth="1"/>
    <col min="8960" max="8960" width="10.7109375" style="3" customWidth="1"/>
    <col min="8961" max="8961" width="19.7109375" style="3" customWidth="1"/>
    <col min="8962" max="8962" width="10.7109375" style="3" customWidth="1"/>
    <col min="8963" max="8963" width="13.42578125" style="3" bestFit="1" customWidth="1"/>
    <col min="8964" max="8964" width="3.28515625" style="3" customWidth="1"/>
    <col min="8965" max="8965" width="20" style="3" bestFit="1" customWidth="1"/>
    <col min="8966" max="8966" width="24.7109375" style="3" customWidth="1"/>
    <col min="8967" max="8967" width="12.42578125" style="3" customWidth="1"/>
    <col min="8968" max="8968" width="13.28515625" style="3" bestFit="1" customWidth="1"/>
    <col min="8969" max="8969" width="16" style="3" bestFit="1" customWidth="1"/>
    <col min="8970" max="9212" width="9.140625" style="3" customWidth="1"/>
    <col min="9213" max="9213" width="1.7109375" style="3" customWidth="1"/>
    <col min="9214" max="9214" width="73.85546875" style="3" bestFit="1" customWidth="1"/>
    <col min="9215" max="9215" width="19.7109375" style="3" customWidth="1"/>
    <col min="9216" max="9216" width="10.7109375" style="3" customWidth="1"/>
    <col min="9217" max="9217" width="19.7109375" style="3" customWidth="1"/>
    <col min="9218" max="9218" width="10.7109375" style="3" customWidth="1"/>
    <col min="9219" max="9219" width="13.42578125" style="3" bestFit="1" customWidth="1"/>
    <col min="9220" max="9220" width="3.28515625" style="3" customWidth="1"/>
    <col min="9221" max="9221" width="20" style="3" bestFit="1" customWidth="1"/>
    <col min="9222" max="9222" width="24.7109375" style="3" customWidth="1"/>
    <col min="9223" max="9223" width="12.42578125" style="3" customWidth="1"/>
    <col min="9224" max="9224" width="13.28515625" style="3" bestFit="1" customWidth="1"/>
    <col min="9225" max="9225" width="16" style="3" bestFit="1" customWidth="1"/>
    <col min="9226" max="9468" width="9.140625" style="3" customWidth="1"/>
    <col min="9469" max="9469" width="1.7109375" style="3" customWidth="1"/>
    <col min="9470" max="9470" width="73.85546875" style="3" bestFit="1" customWidth="1"/>
    <col min="9471" max="9471" width="19.7109375" style="3" customWidth="1"/>
    <col min="9472" max="9472" width="10.7109375" style="3" customWidth="1"/>
    <col min="9473" max="9473" width="19.7109375" style="3" customWidth="1"/>
    <col min="9474" max="9474" width="10.7109375" style="3" customWidth="1"/>
    <col min="9475" max="9475" width="13.42578125" style="3" bestFit="1" customWidth="1"/>
    <col min="9476" max="9476" width="3.28515625" style="3" customWidth="1"/>
    <col min="9477" max="9477" width="20" style="3" bestFit="1" customWidth="1"/>
    <col min="9478" max="9478" width="24.7109375" style="3" customWidth="1"/>
    <col min="9479" max="9479" width="12.42578125" style="3" customWidth="1"/>
    <col min="9480" max="9480" width="13.28515625" style="3" bestFit="1" customWidth="1"/>
    <col min="9481" max="9481" width="16" style="3" bestFit="1" customWidth="1"/>
    <col min="9482" max="9724" width="9.140625" style="3" customWidth="1"/>
    <col min="9725" max="9725" width="1.7109375" style="3" customWidth="1"/>
    <col min="9726" max="9726" width="73.85546875" style="3" bestFit="1" customWidth="1"/>
    <col min="9727" max="9727" width="19.7109375" style="3" customWidth="1"/>
    <col min="9728" max="9728" width="10.7109375" style="3" customWidth="1"/>
    <col min="9729" max="9729" width="19.7109375" style="3" customWidth="1"/>
    <col min="9730" max="9730" width="10.7109375" style="3" customWidth="1"/>
    <col min="9731" max="9731" width="13.42578125" style="3" bestFit="1" customWidth="1"/>
    <col min="9732" max="9732" width="3.28515625" style="3" customWidth="1"/>
    <col min="9733" max="9733" width="20" style="3" bestFit="1" customWidth="1"/>
    <col min="9734" max="9734" width="24.7109375" style="3" customWidth="1"/>
    <col min="9735" max="9735" width="12.42578125" style="3" customWidth="1"/>
    <col min="9736" max="9736" width="13.28515625" style="3" bestFit="1" customWidth="1"/>
    <col min="9737" max="9737" width="16" style="3" bestFit="1" customWidth="1"/>
    <col min="9738" max="9980" width="9.140625" style="3" customWidth="1"/>
    <col min="9981" max="9981" width="1.7109375" style="3" customWidth="1"/>
    <col min="9982" max="9982" width="73.85546875" style="3" bestFit="1" customWidth="1"/>
    <col min="9983" max="9983" width="19.7109375" style="3" customWidth="1"/>
    <col min="9984" max="9984" width="10.7109375" style="3" customWidth="1"/>
    <col min="9985" max="9985" width="19.7109375" style="3" customWidth="1"/>
    <col min="9986" max="9986" width="10.7109375" style="3" customWidth="1"/>
    <col min="9987" max="9987" width="13.42578125" style="3" bestFit="1" customWidth="1"/>
    <col min="9988" max="9988" width="3.28515625" style="3" customWidth="1"/>
    <col min="9989" max="9989" width="20" style="3" bestFit="1" customWidth="1"/>
    <col min="9990" max="9990" width="24.7109375" style="3" customWidth="1"/>
    <col min="9991" max="9991" width="12.42578125" style="3" customWidth="1"/>
    <col min="9992" max="9992" width="13.28515625" style="3" bestFit="1" customWidth="1"/>
    <col min="9993" max="9993" width="16" style="3" bestFit="1" customWidth="1"/>
    <col min="9994" max="10236" width="9.140625" style="3" customWidth="1"/>
    <col min="10237" max="10237" width="1.7109375" style="3" customWidth="1"/>
    <col min="10238" max="10238" width="73.85546875" style="3" bestFit="1" customWidth="1"/>
    <col min="10239" max="10239" width="19.7109375" style="3" customWidth="1"/>
    <col min="10240" max="10240" width="10.7109375" style="3" customWidth="1"/>
    <col min="10241" max="10241" width="19.7109375" style="3" customWidth="1"/>
    <col min="10242" max="10242" width="10.7109375" style="3" customWidth="1"/>
    <col min="10243" max="10243" width="13.42578125" style="3" bestFit="1" customWidth="1"/>
    <col min="10244" max="10244" width="3.28515625" style="3" customWidth="1"/>
    <col min="10245" max="10245" width="20" style="3" bestFit="1" customWidth="1"/>
    <col min="10246" max="10246" width="24.7109375" style="3" customWidth="1"/>
    <col min="10247" max="10247" width="12.42578125" style="3" customWidth="1"/>
    <col min="10248" max="10248" width="13.28515625" style="3" bestFit="1" customWidth="1"/>
    <col min="10249" max="10249" width="16" style="3" bestFit="1" customWidth="1"/>
    <col min="10250" max="10492" width="9.140625" style="3" customWidth="1"/>
    <col min="10493" max="10493" width="1.7109375" style="3" customWidth="1"/>
    <col min="10494" max="10494" width="73.85546875" style="3" bestFit="1" customWidth="1"/>
    <col min="10495" max="10495" width="19.7109375" style="3" customWidth="1"/>
    <col min="10496" max="10496" width="10.7109375" style="3" customWidth="1"/>
    <col min="10497" max="10497" width="19.7109375" style="3" customWidth="1"/>
    <col min="10498" max="10498" width="10.7109375" style="3" customWidth="1"/>
    <col min="10499" max="10499" width="13.42578125" style="3" bestFit="1" customWidth="1"/>
    <col min="10500" max="10500" width="3.28515625" style="3" customWidth="1"/>
    <col min="10501" max="10501" width="20" style="3" bestFit="1" customWidth="1"/>
    <col min="10502" max="10502" width="24.7109375" style="3" customWidth="1"/>
    <col min="10503" max="10503" width="12.42578125" style="3" customWidth="1"/>
    <col min="10504" max="10504" width="13.28515625" style="3" bestFit="1" customWidth="1"/>
    <col min="10505" max="10505" width="16" style="3" bestFit="1" customWidth="1"/>
    <col min="10506" max="10748" width="9.140625" style="3" customWidth="1"/>
    <col min="10749" max="10749" width="1.7109375" style="3" customWidth="1"/>
    <col min="10750" max="10750" width="73.85546875" style="3" bestFit="1" customWidth="1"/>
    <col min="10751" max="10751" width="19.7109375" style="3" customWidth="1"/>
    <col min="10752" max="10752" width="10.7109375" style="3" customWidth="1"/>
    <col min="10753" max="10753" width="19.7109375" style="3" customWidth="1"/>
    <col min="10754" max="10754" width="10.7109375" style="3" customWidth="1"/>
    <col min="10755" max="10755" width="13.42578125" style="3" bestFit="1" customWidth="1"/>
    <col min="10756" max="10756" width="3.28515625" style="3" customWidth="1"/>
    <col min="10757" max="10757" width="20" style="3" bestFit="1" customWidth="1"/>
    <col min="10758" max="10758" width="24.7109375" style="3" customWidth="1"/>
    <col min="10759" max="10759" width="12.42578125" style="3" customWidth="1"/>
    <col min="10760" max="10760" width="13.28515625" style="3" bestFit="1" customWidth="1"/>
    <col min="10761" max="10761" width="16" style="3" bestFit="1" customWidth="1"/>
    <col min="10762" max="11004" width="9.140625" style="3" customWidth="1"/>
    <col min="11005" max="11005" width="1.7109375" style="3" customWidth="1"/>
    <col min="11006" max="11006" width="73.85546875" style="3" bestFit="1" customWidth="1"/>
    <col min="11007" max="11007" width="19.7109375" style="3" customWidth="1"/>
    <col min="11008" max="11008" width="10.7109375" style="3" customWidth="1"/>
    <col min="11009" max="11009" width="19.7109375" style="3" customWidth="1"/>
    <col min="11010" max="11010" width="10.7109375" style="3" customWidth="1"/>
    <col min="11011" max="11011" width="13.42578125" style="3" bestFit="1" customWidth="1"/>
    <col min="11012" max="11012" width="3.28515625" style="3" customWidth="1"/>
    <col min="11013" max="11013" width="20" style="3" bestFit="1" customWidth="1"/>
    <col min="11014" max="11014" width="24.7109375" style="3" customWidth="1"/>
    <col min="11015" max="11015" width="12.42578125" style="3" customWidth="1"/>
    <col min="11016" max="11016" width="13.28515625" style="3" bestFit="1" customWidth="1"/>
    <col min="11017" max="11017" width="16" style="3" bestFit="1" customWidth="1"/>
    <col min="11018" max="11260" width="9.140625" style="3" customWidth="1"/>
    <col min="11261" max="11261" width="1.7109375" style="3" customWidth="1"/>
    <col min="11262" max="11262" width="73.85546875" style="3" bestFit="1" customWidth="1"/>
    <col min="11263" max="11263" width="19.7109375" style="3" customWidth="1"/>
    <col min="11264" max="11264" width="10.7109375" style="3" customWidth="1"/>
    <col min="11265" max="11265" width="19.7109375" style="3" customWidth="1"/>
    <col min="11266" max="11266" width="10.7109375" style="3" customWidth="1"/>
    <col min="11267" max="11267" width="13.42578125" style="3" bestFit="1" customWidth="1"/>
    <col min="11268" max="11268" width="3.28515625" style="3" customWidth="1"/>
    <col min="11269" max="11269" width="20" style="3" bestFit="1" customWidth="1"/>
    <col min="11270" max="11270" width="24.7109375" style="3" customWidth="1"/>
    <col min="11271" max="11271" width="12.42578125" style="3" customWidth="1"/>
    <col min="11272" max="11272" width="13.28515625" style="3" bestFit="1" customWidth="1"/>
    <col min="11273" max="11273" width="16" style="3" bestFit="1" customWidth="1"/>
    <col min="11274" max="11516" width="9.140625" style="3" customWidth="1"/>
    <col min="11517" max="11517" width="1.7109375" style="3" customWidth="1"/>
    <col min="11518" max="11518" width="73.85546875" style="3" bestFit="1" customWidth="1"/>
    <col min="11519" max="11519" width="19.7109375" style="3" customWidth="1"/>
    <col min="11520" max="11520" width="10.7109375" style="3" customWidth="1"/>
    <col min="11521" max="11521" width="19.7109375" style="3" customWidth="1"/>
    <col min="11522" max="11522" width="10.7109375" style="3" customWidth="1"/>
    <col min="11523" max="11523" width="13.42578125" style="3" bestFit="1" customWidth="1"/>
    <col min="11524" max="11524" width="3.28515625" style="3" customWidth="1"/>
    <col min="11525" max="11525" width="20" style="3" bestFit="1" customWidth="1"/>
    <col min="11526" max="11526" width="24.7109375" style="3" customWidth="1"/>
    <col min="11527" max="11527" width="12.42578125" style="3" customWidth="1"/>
    <col min="11528" max="11528" width="13.28515625" style="3" bestFit="1" customWidth="1"/>
    <col min="11529" max="11529" width="16" style="3" bestFit="1" customWidth="1"/>
    <col min="11530" max="11772" width="9.140625" style="3" customWidth="1"/>
    <col min="11773" max="11773" width="1.7109375" style="3" customWidth="1"/>
    <col min="11774" max="11774" width="73.85546875" style="3" bestFit="1" customWidth="1"/>
    <col min="11775" max="11775" width="19.7109375" style="3" customWidth="1"/>
    <col min="11776" max="11776" width="10.7109375" style="3" customWidth="1"/>
    <col min="11777" max="11777" width="19.7109375" style="3" customWidth="1"/>
    <col min="11778" max="11778" width="10.7109375" style="3" customWidth="1"/>
    <col min="11779" max="11779" width="13.42578125" style="3" bestFit="1" customWidth="1"/>
    <col min="11780" max="11780" width="3.28515625" style="3" customWidth="1"/>
    <col min="11781" max="11781" width="20" style="3" bestFit="1" customWidth="1"/>
    <col min="11782" max="11782" width="24.7109375" style="3" customWidth="1"/>
    <col min="11783" max="11783" width="12.42578125" style="3" customWidth="1"/>
    <col min="11784" max="11784" width="13.28515625" style="3" bestFit="1" customWidth="1"/>
    <col min="11785" max="11785" width="16" style="3" bestFit="1" customWidth="1"/>
    <col min="11786" max="12028" width="9.140625" style="3" customWidth="1"/>
    <col min="12029" max="12029" width="1.7109375" style="3" customWidth="1"/>
    <col min="12030" max="12030" width="73.85546875" style="3" bestFit="1" customWidth="1"/>
    <col min="12031" max="12031" width="19.7109375" style="3" customWidth="1"/>
    <col min="12032" max="12032" width="10.7109375" style="3" customWidth="1"/>
    <col min="12033" max="12033" width="19.7109375" style="3" customWidth="1"/>
    <col min="12034" max="12034" width="10.7109375" style="3" customWidth="1"/>
    <col min="12035" max="12035" width="13.42578125" style="3" bestFit="1" customWidth="1"/>
    <col min="12036" max="12036" width="3.28515625" style="3" customWidth="1"/>
    <col min="12037" max="12037" width="20" style="3" bestFit="1" customWidth="1"/>
    <col min="12038" max="12038" width="24.7109375" style="3" customWidth="1"/>
    <col min="12039" max="12039" width="12.42578125" style="3" customWidth="1"/>
    <col min="12040" max="12040" width="13.28515625" style="3" bestFit="1" customWidth="1"/>
    <col min="12041" max="12041" width="16" style="3" bestFit="1" customWidth="1"/>
    <col min="12042" max="12284" width="9.140625" style="3" customWidth="1"/>
    <col min="12285" max="12285" width="1.7109375" style="3" customWidth="1"/>
    <col min="12286" max="12286" width="73.85546875" style="3" bestFit="1" customWidth="1"/>
    <col min="12287" max="12287" width="19.7109375" style="3" customWidth="1"/>
    <col min="12288" max="12288" width="10.7109375" style="3" customWidth="1"/>
    <col min="12289" max="12289" width="19.7109375" style="3" customWidth="1"/>
    <col min="12290" max="12290" width="10.7109375" style="3" customWidth="1"/>
    <col min="12291" max="12291" width="13.42578125" style="3" bestFit="1" customWidth="1"/>
    <col min="12292" max="12292" width="3.28515625" style="3" customWidth="1"/>
    <col min="12293" max="12293" width="20" style="3" bestFit="1" customWidth="1"/>
    <col min="12294" max="12294" width="24.7109375" style="3" customWidth="1"/>
    <col min="12295" max="12295" width="12.42578125" style="3" customWidth="1"/>
    <col min="12296" max="12296" width="13.28515625" style="3" bestFit="1" customWidth="1"/>
    <col min="12297" max="12297" width="16" style="3" bestFit="1" customWidth="1"/>
    <col min="12298" max="12540" width="9.140625" style="3" customWidth="1"/>
    <col min="12541" max="12541" width="1.7109375" style="3" customWidth="1"/>
    <col min="12542" max="12542" width="73.85546875" style="3" bestFit="1" customWidth="1"/>
    <col min="12543" max="12543" width="19.7109375" style="3" customWidth="1"/>
    <col min="12544" max="12544" width="10.7109375" style="3" customWidth="1"/>
    <col min="12545" max="12545" width="19.7109375" style="3" customWidth="1"/>
    <col min="12546" max="12546" width="10.7109375" style="3" customWidth="1"/>
    <col min="12547" max="12547" width="13.42578125" style="3" bestFit="1" customWidth="1"/>
    <col min="12548" max="12548" width="3.28515625" style="3" customWidth="1"/>
    <col min="12549" max="12549" width="20" style="3" bestFit="1" customWidth="1"/>
    <col min="12550" max="12550" width="24.7109375" style="3" customWidth="1"/>
    <col min="12551" max="12551" width="12.42578125" style="3" customWidth="1"/>
    <col min="12552" max="12552" width="13.28515625" style="3" bestFit="1" customWidth="1"/>
    <col min="12553" max="12553" width="16" style="3" bestFit="1" customWidth="1"/>
    <col min="12554" max="12796" width="9.140625" style="3" customWidth="1"/>
    <col min="12797" max="12797" width="1.7109375" style="3" customWidth="1"/>
    <col min="12798" max="12798" width="73.85546875" style="3" bestFit="1" customWidth="1"/>
    <col min="12799" max="12799" width="19.7109375" style="3" customWidth="1"/>
    <col min="12800" max="12800" width="10.7109375" style="3" customWidth="1"/>
    <col min="12801" max="12801" width="19.7109375" style="3" customWidth="1"/>
    <col min="12802" max="12802" width="10.7109375" style="3" customWidth="1"/>
    <col min="12803" max="12803" width="13.42578125" style="3" bestFit="1" customWidth="1"/>
    <col min="12804" max="12804" width="3.28515625" style="3" customWidth="1"/>
    <col min="12805" max="12805" width="20" style="3" bestFit="1" customWidth="1"/>
    <col min="12806" max="12806" width="24.7109375" style="3" customWidth="1"/>
    <col min="12807" max="12807" width="12.42578125" style="3" customWidth="1"/>
    <col min="12808" max="12808" width="13.28515625" style="3" bestFit="1" customWidth="1"/>
    <col min="12809" max="12809" width="16" style="3" bestFit="1" customWidth="1"/>
    <col min="12810" max="13052" width="9.140625" style="3" customWidth="1"/>
    <col min="13053" max="13053" width="1.7109375" style="3" customWidth="1"/>
    <col min="13054" max="13054" width="73.85546875" style="3" bestFit="1" customWidth="1"/>
    <col min="13055" max="13055" width="19.7109375" style="3" customWidth="1"/>
    <col min="13056" max="13056" width="10.7109375" style="3" customWidth="1"/>
    <col min="13057" max="13057" width="19.7109375" style="3" customWidth="1"/>
    <col min="13058" max="13058" width="10.7109375" style="3" customWidth="1"/>
    <col min="13059" max="13059" width="13.42578125" style="3" bestFit="1" customWidth="1"/>
    <col min="13060" max="13060" width="3.28515625" style="3" customWidth="1"/>
    <col min="13061" max="13061" width="20" style="3" bestFit="1" customWidth="1"/>
    <col min="13062" max="13062" width="24.7109375" style="3" customWidth="1"/>
    <col min="13063" max="13063" width="12.42578125" style="3" customWidth="1"/>
    <col min="13064" max="13064" width="13.28515625" style="3" bestFit="1" customWidth="1"/>
    <col min="13065" max="13065" width="16" style="3" bestFit="1" customWidth="1"/>
    <col min="13066" max="13308" width="9.140625" style="3" customWidth="1"/>
    <col min="13309" max="13309" width="1.7109375" style="3" customWidth="1"/>
    <col min="13310" max="13310" width="73.85546875" style="3" bestFit="1" customWidth="1"/>
    <col min="13311" max="13311" width="19.7109375" style="3" customWidth="1"/>
    <col min="13312" max="13312" width="10.7109375" style="3" customWidth="1"/>
    <col min="13313" max="13313" width="19.7109375" style="3" customWidth="1"/>
    <col min="13314" max="13314" width="10.7109375" style="3" customWidth="1"/>
    <col min="13315" max="13315" width="13.42578125" style="3" bestFit="1" customWidth="1"/>
    <col min="13316" max="13316" width="3.28515625" style="3" customWidth="1"/>
    <col min="13317" max="13317" width="20" style="3" bestFit="1" customWidth="1"/>
    <col min="13318" max="13318" width="24.7109375" style="3" customWidth="1"/>
    <col min="13319" max="13319" width="12.42578125" style="3" customWidth="1"/>
    <col min="13320" max="13320" width="13.28515625" style="3" bestFit="1" customWidth="1"/>
    <col min="13321" max="13321" width="16" style="3" bestFit="1" customWidth="1"/>
    <col min="13322" max="13564" width="9.140625" style="3" customWidth="1"/>
    <col min="13565" max="13565" width="1.7109375" style="3" customWidth="1"/>
    <col min="13566" max="13566" width="73.85546875" style="3" bestFit="1" customWidth="1"/>
    <col min="13567" max="13567" width="19.7109375" style="3" customWidth="1"/>
    <col min="13568" max="13568" width="10.7109375" style="3" customWidth="1"/>
    <col min="13569" max="13569" width="19.7109375" style="3" customWidth="1"/>
    <col min="13570" max="13570" width="10.7109375" style="3" customWidth="1"/>
    <col min="13571" max="13571" width="13.42578125" style="3" bestFit="1" customWidth="1"/>
    <col min="13572" max="13572" width="3.28515625" style="3" customWidth="1"/>
    <col min="13573" max="13573" width="20" style="3" bestFit="1" customWidth="1"/>
    <col min="13574" max="13574" width="24.7109375" style="3" customWidth="1"/>
    <col min="13575" max="13575" width="12.42578125" style="3" customWidth="1"/>
    <col min="13576" max="13576" width="13.28515625" style="3" bestFit="1" customWidth="1"/>
    <col min="13577" max="13577" width="16" style="3" bestFit="1" customWidth="1"/>
    <col min="13578" max="13820" width="9.140625" style="3" customWidth="1"/>
    <col min="13821" max="13821" width="1.7109375" style="3" customWidth="1"/>
    <col min="13822" max="13822" width="73.85546875" style="3" bestFit="1" customWidth="1"/>
    <col min="13823" max="13823" width="19.7109375" style="3" customWidth="1"/>
    <col min="13824" max="13824" width="10.7109375" style="3" customWidth="1"/>
    <col min="13825" max="13825" width="19.7109375" style="3" customWidth="1"/>
    <col min="13826" max="13826" width="10.7109375" style="3" customWidth="1"/>
    <col min="13827" max="13827" width="13.42578125" style="3" bestFit="1" customWidth="1"/>
    <col min="13828" max="13828" width="3.28515625" style="3" customWidth="1"/>
    <col min="13829" max="13829" width="20" style="3" bestFit="1" customWidth="1"/>
    <col min="13830" max="13830" width="24.7109375" style="3" customWidth="1"/>
    <col min="13831" max="13831" width="12.42578125" style="3" customWidth="1"/>
    <col min="13832" max="13832" width="13.28515625" style="3" bestFit="1" customWidth="1"/>
    <col min="13833" max="13833" width="16" style="3" bestFit="1" customWidth="1"/>
    <col min="13834" max="14076" width="9.140625" style="3" customWidth="1"/>
    <col min="14077" max="14077" width="1.7109375" style="3" customWidth="1"/>
    <col min="14078" max="14078" width="73.85546875" style="3" bestFit="1" customWidth="1"/>
    <col min="14079" max="14079" width="19.7109375" style="3" customWidth="1"/>
    <col min="14080" max="14080" width="10.7109375" style="3" customWidth="1"/>
    <col min="14081" max="14081" width="19.7109375" style="3" customWidth="1"/>
    <col min="14082" max="14082" width="10.7109375" style="3" customWidth="1"/>
    <col min="14083" max="14083" width="13.42578125" style="3" bestFit="1" customWidth="1"/>
    <col min="14084" max="14084" width="3.28515625" style="3" customWidth="1"/>
    <col min="14085" max="14085" width="20" style="3" bestFit="1" customWidth="1"/>
    <col min="14086" max="14086" width="24.7109375" style="3" customWidth="1"/>
    <col min="14087" max="14087" width="12.42578125" style="3" customWidth="1"/>
    <col min="14088" max="14088" width="13.28515625" style="3" bestFit="1" customWidth="1"/>
    <col min="14089" max="14089" width="16" style="3" bestFit="1" customWidth="1"/>
    <col min="14090" max="14332" width="9.140625" style="3" customWidth="1"/>
    <col min="14333" max="14333" width="1.7109375" style="3" customWidth="1"/>
    <col min="14334" max="14334" width="73.85546875" style="3" bestFit="1" customWidth="1"/>
    <col min="14335" max="14335" width="19.7109375" style="3" customWidth="1"/>
    <col min="14336" max="14336" width="10.7109375" style="3" customWidth="1"/>
    <col min="14337" max="14337" width="19.7109375" style="3" customWidth="1"/>
    <col min="14338" max="14338" width="10.7109375" style="3" customWidth="1"/>
    <col min="14339" max="14339" width="13.42578125" style="3" bestFit="1" customWidth="1"/>
    <col min="14340" max="14340" width="3.28515625" style="3" customWidth="1"/>
    <col min="14341" max="14341" width="20" style="3" bestFit="1" customWidth="1"/>
    <col min="14342" max="14342" width="24.7109375" style="3" customWidth="1"/>
    <col min="14343" max="14343" width="12.42578125" style="3" customWidth="1"/>
    <col min="14344" max="14344" width="13.28515625" style="3" bestFit="1" customWidth="1"/>
    <col min="14345" max="14345" width="16" style="3" bestFit="1" customWidth="1"/>
    <col min="14346" max="14588" width="9.140625" style="3" customWidth="1"/>
    <col min="14589" max="14589" width="1.7109375" style="3" customWidth="1"/>
    <col min="14590" max="14590" width="73.85546875" style="3" bestFit="1" customWidth="1"/>
    <col min="14591" max="14591" width="19.7109375" style="3" customWidth="1"/>
    <col min="14592" max="14592" width="10.7109375" style="3" customWidth="1"/>
    <col min="14593" max="14593" width="19.7109375" style="3" customWidth="1"/>
    <col min="14594" max="14594" width="10.7109375" style="3" customWidth="1"/>
    <col min="14595" max="14595" width="13.42578125" style="3" bestFit="1" customWidth="1"/>
    <col min="14596" max="14596" width="3.28515625" style="3" customWidth="1"/>
    <col min="14597" max="14597" width="20" style="3" bestFit="1" customWidth="1"/>
    <col min="14598" max="14598" width="24.7109375" style="3" customWidth="1"/>
    <col min="14599" max="14599" width="12.42578125" style="3" customWidth="1"/>
    <col min="14600" max="14600" width="13.28515625" style="3" bestFit="1" customWidth="1"/>
    <col min="14601" max="14601" width="16" style="3" bestFit="1" customWidth="1"/>
    <col min="14602" max="14844" width="9.140625" style="3" customWidth="1"/>
    <col min="14845" max="14845" width="1.7109375" style="3" customWidth="1"/>
    <col min="14846" max="14846" width="73.85546875" style="3" bestFit="1" customWidth="1"/>
    <col min="14847" max="14847" width="19.7109375" style="3" customWidth="1"/>
    <col min="14848" max="14848" width="10.7109375" style="3" customWidth="1"/>
    <col min="14849" max="14849" width="19.7109375" style="3" customWidth="1"/>
    <col min="14850" max="14850" width="10.7109375" style="3" customWidth="1"/>
    <col min="14851" max="14851" width="13.42578125" style="3" bestFit="1" customWidth="1"/>
    <col min="14852" max="14852" width="3.28515625" style="3" customWidth="1"/>
    <col min="14853" max="14853" width="20" style="3" bestFit="1" customWidth="1"/>
    <col min="14854" max="14854" width="24.7109375" style="3" customWidth="1"/>
    <col min="14855" max="14855" width="12.42578125" style="3" customWidth="1"/>
    <col min="14856" max="14856" width="13.28515625" style="3" bestFit="1" customWidth="1"/>
    <col min="14857" max="14857" width="16" style="3" bestFit="1" customWidth="1"/>
    <col min="14858" max="15100" width="9.140625" style="3" customWidth="1"/>
    <col min="15101" max="15101" width="1.7109375" style="3" customWidth="1"/>
    <col min="15102" max="15102" width="73.85546875" style="3" bestFit="1" customWidth="1"/>
    <col min="15103" max="15103" width="19.7109375" style="3" customWidth="1"/>
    <col min="15104" max="15104" width="10.7109375" style="3" customWidth="1"/>
    <col min="15105" max="15105" width="19.7109375" style="3" customWidth="1"/>
    <col min="15106" max="15106" width="10.7109375" style="3" customWidth="1"/>
    <col min="15107" max="15107" width="13.42578125" style="3" bestFit="1" customWidth="1"/>
    <col min="15108" max="15108" width="3.28515625" style="3" customWidth="1"/>
    <col min="15109" max="15109" width="20" style="3" bestFit="1" customWidth="1"/>
    <col min="15110" max="15110" width="24.7109375" style="3" customWidth="1"/>
    <col min="15111" max="15111" width="12.42578125" style="3" customWidth="1"/>
    <col min="15112" max="15112" width="13.28515625" style="3" bestFit="1" customWidth="1"/>
    <col min="15113" max="15113" width="16" style="3" bestFit="1" customWidth="1"/>
    <col min="15114" max="15356" width="9.140625" style="3" customWidth="1"/>
    <col min="15357" max="15357" width="1.7109375" style="3" customWidth="1"/>
    <col min="15358" max="15358" width="73.85546875" style="3" bestFit="1" customWidth="1"/>
    <col min="15359" max="15359" width="19.7109375" style="3" customWidth="1"/>
    <col min="15360" max="15360" width="10.7109375" style="3" customWidth="1"/>
    <col min="15361" max="15361" width="19.7109375" style="3" customWidth="1"/>
    <col min="15362" max="15362" width="10.7109375" style="3" customWidth="1"/>
    <col min="15363" max="15363" width="13.42578125" style="3" bestFit="1" customWidth="1"/>
    <col min="15364" max="15364" width="3.28515625" style="3" customWidth="1"/>
    <col min="15365" max="15365" width="20" style="3" bestFit="1" customWidth="1"/>
    <col min="15366" max="15366" width="24.7109375" style="3" customWidth="1"/>
    <col min="15367" max="15367" width="12.42578125" style="3" customWidth="1"/>
    <col min="15368" max="15368" width="13.28515625" style="3" bestFit="1" customWidth="1"/>
    <col min="15369" max="15369" width="16" style="3" bestFit="1" customWidth="1"/>
    <col min="15370" max="15612" width="9.140625" style="3" customWidth="1"/>
    <col min="15613" max="15613" width="1.7109375" style="3" customWidth="1"/>
    <col min="15614" max="15614" width="73.85546875" style="3" bestFit="1" customWidth="1"/>
    <col min="15615" max="15615" width="19.7109375" style="3" customWidth="1"/>
    <col min="15616" max="15616" width="10.7109375" style="3" customWidth="1"/>
    <col min="15617" max="15617" width="19.7109375" style="3" customWidth="1"/>
    <col min="15618" max="15618" width="10.7109375" style="3" customWidth="1"/>
    <col min="15619" max="15619" width="13.42578125" style="3" bestFit="1" customWidth="1"/>
    <col min="15620" max="15620" width="3.28515625" style="3" customWidth="1"/>
    <col min="15621" max="15621" width="20" style="3" bestFit="1" customWidth="1"/>
    <col min="15622" max="15622" width="24.7109375" style="3" customWidth="1"/>
    <col min="15623" max="15623" width="12.42578125" style="3" customWidth="1"/>
    <col min="15624" max="15624" width="13.28515625" style="3" bestFit="1" customWidth="1"/>
    <col min="15625" max="15625" width="16" style="3" bestFit="1" customWidth="1"/>
    <col min="15626" max="15868" width="9.140625" style="3" customWidth="1"/>
    <col min="15869" max="15869" width="1.7109375" style="3" customWidth="1"/>
    <col min="15870" max="15870" width="73.85546875" style="3" bestFit="1" customWidth="1"/>
    <col min="15871" max="15871" width="19.7109375" style="3" customWidth="1"/>
    <col min="15872" max="15872" width="10.7109375" style="3" customWidth="1"/>
    <col min="15873" max="15873" width="19.7109375" style="3" customWidth="1"/>
    <col min="15874" max="15874" width="10.7109375" style="3" customWidth="1"/>
    <col min="15875" max="15875" width="13.42578125" style="3" bestFit="1" customWidth="1"/>
    <col min="15876" max="15876" width="3.28515625" style="3" customWidth="1"/>
    <col min="15877" max="15877" width="20" style="3" bestFit="1" customWidth="1"/>
    <col min="15878" max="15878" width="24.7109375" style="3" customWidth="1"/>
    <col min="15879" max="15879" width="12.42578125" style="3" customWidth="1"/>
    <col min="15880" max="15880" width="13.28515625" style="3" bestFit="1" customWidth="1"/>
    <col min="15881" max="15881" width="16" style="3" bestFit="1" customWidth="1"/>
    <col min="15882" max="16124" width="9.140625" style="3" customWidth="1"/>
    <col min="16125" max="16125" width="1.7109375" style="3" customWidth="1"/>
    <col min="16126" max="16126" width="73.85546875" style="3" bestFit="1" customWidth="1"/>
    <col min="16127" max="16127" width="19.7109375" style="3" customWidth="1"/>
    <col min="16128" max="16128" width="10.7109375" style="3" customWidth="1"/>
    <col min="16129" max="16129" width="19.7109375" style="3" customWidth="1"/>
    <col min="16130" max="16130" width="10.7109375" style="3" customWidth="1"/>
    <col min="16131" max="16131" width="13.42578125" style="3" bestFit="1" customWidth="1"/>
    <col min="16132" max="16132" width="3.28515625" style="3" customWidth="1"/>
    <col min="16133" max="16133" width="20" style="3" bestFit="1" customWidth="1"/>
    <col min="16134" max="16134" width="24.7109375" style="3" customWidth="1"/>
    <col min="16135" max="16135" width="12.42578125" style="3" customWidth="1"/>
    <col min="16136" max="16136" width="13.28515625" style="3" bestFit="1" customWidth="1"/>
    <col min="16137" max="16137" width="16" style="3" bestFit="1" customWidth="1"/>
    <col min="16138" max="16384" width="9.140625" style="3" customWidth="1"/>
  </cols>
  <sheetData>
    <row r="1" spans="1:148" s="1" customFormat="1" ht="19.149999999999999" customHeight="1" x14ac:dyDescent="0.2">
      <c r="C1" s="36"/>
      <c r="D1" s="37"/>
      <c r="E1" s="38"/>
      <c r="F1" s="3"/>
      <c r="G1" s="39"/>
      <c r="H1" s="39"/>
      <c r="I1" s="39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s="1" customFormat="1" ht="19.149999999999999" customHeight="1" x14ac:dyDescent="0.2">
      <c r="B2" s="33" t="s">
        <v>15</v>
      </c>
      <c r="C2" s="33"/>
      <c r="D2" s="33"/>
      <c r="E2" s="38"/>
      <c r="F2" s="3"/>
      <c r="G2" s="39"/>
      <c r="H2" s="39"/>
      <c r="I2" s="3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s="1" customFormat="1" ht="18" customHeight="1" x14ac:dyDescent="0.2">
      <c r="B3" s="33"/>
      <c r="C3" s="33"/>
      <c r="D3" s="33"/>
      <c r="E3" s="38"/>
      <c r="F3" s="3"/>
      <c r="G3" s="39"/>
      <c r="H3" s="39"/>
      <c r="I3" s="3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s="2" customFormat="1" ht="15.75" x14ac:dyDescent="0.25">
      <c r="B4" s="34" t="s">
        <v>1</v>
      </c>
      <c r="C4" s="35">
        <v>2016</v>
      </c>
      <c r="D4" s="35"/>
      <c r="E4" s="40"/>
      <c r="F4" s="3"/>
      <c r="G4" s="39"/>
      <c r="H4" s="39"/>
      <c r="I4" s="3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5.75" x14ac:dyDescent="0.2">
      <c r="B5" s="34"/>
      <c r="C5" s="35"/>
      <c r="D5" s="35"/>
      <c r="E5" s="40"/>
      <c r="F5" s="39"/>
    </row>
    <row r="6" spans="1:148" ht="15.75" x14ac:dyDescent="0.25">
      <c r="B6" s="4"/>
      <c r="C6" s="35"/>
      <c r="D6" s="35"/>
      <c r="E6" s="41"/>
    </row>
    <row r="7" spans="1:148" ht="15.75" x14ac:dyDescent="0.25">
      <c r="B7" s="42" t="s">
        <v>5</v>
      </c>
      <c r="C7" s="43" t="s">
        <v>3</v>
      </c>
      <c r="D7" s="44" t="s">
        <v>4</v>
      </c>
    </row>
    <row r="8" spans="1:148" x14ac:dyDescent="0.2">
      <c r="B8" s="14" t="s">
        <v>6</v>
      </c>
      <c r="C8" s="45">
        <v>3469007057</v>
      </c>
      <c r="D8" s="46">
        <f>ROUND(C8/$C$79*100,2)</f>
        <v>70.22</v>
      </c>
      <c r="E8" s="47"/>
      <c r="F8" s="48"/>
    </row>
    <row r="9" spans="1:148" x14ac:dyDescent="0.2">
      <c r="B9" s="14" t="s">
        <v>7</v>
      </c>
      <c r="C9" s="15">
        <v>1026693525</v>
      </c>
      <c r="D9" s="46">
        <f>ROUND(C9/$C$79*100,2)</f>
        <v>20.78</v>
      </c>
      <c r="E9" s="47"/>
      <c r="F9" s="48"/>
    </row>
    <row r="10" spans="1:148" x14ac:dyDescent="0.2">
      <c r="B10" s="14" t="s">
        <v>8</v>
      </c>
      <c r="C10" s="15">
        <v>304889952</v>
      </c>
      <c r="D10" s="46">
        <f>ROUND(C10/$C$79*100,2)</f>
        <v>6.17</v>
      </c>
      <c r="E10" s="47"/>
      <c r="F10" s="48"/>
    </row>
    <row r="11" spans="1:148" ht="15.75" x14ac:dyDescent="0.25">
      <c r="B11" s="19" t="s">
        <v>9</v>
      </c>
      <c r="C11" s="20">
        <f>SUM(C8:C10)</f>
        <v>4800590534</v>
      </c>
      <c r="D11" s="49">
        <f>SUM(D8:D10)</f>
        <v>97.17</v>
      </c>
      <c r="F11" s="50"/>
    </row>
    <row r="12" spans="1:148" x14ac:dyDescent="0.2">
      <c r="B12" s="14" t="s">
        <v>16</v>
      </c>
      <c r="C12" s="15">
        <v>12788184</v>
      </c>
      <c r="D12" s="46">
        <f>ROUND(C12/$C$79*100,2)</f>
        <v>0.26</v>
      </c>
      <c r="F12" s="48"/>
    </row>
    <row r="13" spans="1:148" ht="15.75" x14ac:dyDescent="0.25">
      <c r="B13" s="19" t="s">
        <v>11</v>
      </c>
      <c r="C13" s="20">
        <f>C11+C12</f>
        <v>4813378718</v>
      </c>
      <c r="D13" s="49">
        <f>SUM(D11:D12)</f>
        <v>97.43</v>
      </c>
      <c r="F13" s="48"/>
    </row>
    <row r="14" spans="1:148" ht="15.75" x14ac:dyDescent="0.25">
      <c r="B14" s="9" t="s">
        <v>12</v>
      </c>
      <c r="C14" s="15"/>
      <c r="D14" s="46"/>
    </row>
    <row r="15" spans="1:148" ht="15.75" x14ac:dyDescent="0.25">
      <c r="B15" s="42" t="s">
        <v>17</v>
      </c>
      <c r="C15" s="43" t="s">
        <v>3</v>
      </c>
      <c r="D15" s="44" t="s">
        <v>4</v>
      </c>
    </row>
    <row r="16" spans="1:148" ht="15.75" x14ac:dyDescent="0.25">
      <c r="A16" s="2"/>
      <c r="B16" s="14" t="s">
        <v>18</v>
      </c>
      <c r="C16" s="45">
        <v>56455241</v>
      </c>
      <c r="D16" s="51">
        <f t="shared" ref="D16:D22" si="0">ROUND(C16/$C$79*100,2)</f>
        <v>1.1399999999999999</v>
      </c>
      <c r="E16" s="47"/>
      <c r="F16" s="52"/>
    </row>
    <row r="17" spans="1:148" ht="15.75" x14ac:dyDescent="0.25">
      <c r="A17" s="2"/>
      <c r="B17" s="14" t="s">
        <v>19</v>
      </c>
      <c r="C17" s="53">
        <v>1704573</v>
      </c>
      <c r="D17" s="51">
        <f t="shared" si="0"/>
        <v>0.03</v>
      </c>
      <c r="E17" s="47"/>
      <c r="F17" s="52"/>
    </row>
    <row r="18" spans="1:148" s="2" customFormat="1" ht="15.75" x14ac:dyDescent="0.25">
      <c r="B18" s="14" t="s">
        <v>20</v>
      </c>
      <c r="C18" s="53">
        <v>3051196</v>
      </c>
      <c r="D18" s="51">
        <f t="shared" si="0"/>
        <v>0.06</v>
      </c>
      <c r="E18" s="47"/>
      <c r="F18" s="52"/>
      <c r="G18" s="39"/>
      <c r="H18" s="39"/>
      <c r="I18" s="3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</row>
    <row r="19" spans="1:148" s="2" customFormat="1" ht="15.75" x14ac:dyDescent="0.25">
      <c r="B19" s="14" t="s">
        <v>21</v>
      </c>
      <c r="C19" s="53">
        <v>14610398</v>
      </c>
      <c r="D19" s="51">
        <f t="shared" si="0"/>
        <v>0.3</v>
      </c>
      <c r="E19" s="47"/>
      <c r="F19" s="52"/>
      <c r="G19" s="39"/>
      <c r="H19" s="39"/>
      <c r="I19" s="3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</row>
    <row r="20" spans="1:148" s="2" customFormat="1" ht="15.75" x14ac:dyDescent="0.25">
      <c r="B20" s="14" t="s">
        <v>22</v>
      </c>
      <c r="C20" s="53">
        <v>10423913</v>
      </c>
      <c r="D20" s="51">
        <f t="shared" si="0"/>
        <v>0.21</v>
      </c>
      <c r="E20" s="47"/>
      <c r="F20" s="52"/>
      <c r="G20" s="39"/>
      <c r="H20" s="39"/>
      <c r="I20" s="3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</row>
    <row r="21" spans="1:148" s="2" customFormat="1" ht="15.75" x14ac:dyDescent="0.25">
      <c r="B21" s="14" t="s">
        <v>23</v>
      </c>
      <c r="C21" s="53">
        <v>1563868</v>
      </c>
      <c r="D21" s="51">
        <f t="shared" si="0"/>
        <v>0.03</v>
      </c>
      <c r="E21" s="47"/>
      <c r="F21" s="52"/>
      <c r="G21" s="39"/>
      <c r="H21" s="39"/>
      <c r="I21" s="3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</row>
    <row r="22" spans="1:148" s="2" customFormat="1" ht="15.75" x14ac:dyDescent="0.25">
      <c r="A22" s="3"/>
      <c r="B22" s="54" t="s">
        <v>24</v>
      </c>
      <c r="C22" s="53">
        <v>7675665</v>
      </c>
      <c r="D22" s="51">
        <f t="shared" si="0"/>
        <v>0.16</v>
      </c>
      <c r="E22" s="47"/>
      <c r="F22" s="52"/>
      <c r="G22" s="39"/>
      <c r="H22" s="39"/>
      <c r="I22" s="39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</row>
    <row r="23" spans="1:148" s="2" customFormat="1" ht="15.75" x14ac:dyDescent="0.25">
      <c r="A23" s="30"/>
      <c r="B23" s="55" t="s">
        <v>25</v>
      </c>
      <c r="C23" s="56">
        <f>SUM(C16:C22)</f>
        <v>95484854</v>
      </c>
      <c r="D23" s="21">
        <f>SUM(D16:D22)</f>
        <v>1.93</v>
      </c>
      <c r="E23" s="57"/>
      <c r="F23" s="30"/>
      <c r="G23" s="39"/>
      <c r="H23" s="39"/>
      <c r="I23" s="39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</row>
    <row r="24" spans="1:148" ht="15.75" x14ac:dyDescent="0.25">
      <c r="B24" s="42" t="s">
        <v>26</v>
      </c>
      <c r="C24" s="43" t="s">
        <v>3</v>
      </c>
      <c r="D24" s="44" t="s">
        <v>4</v>
      </c>
      <c r="E24" s="47"/>
    </row>
    <row r="25" spans="1:148" x14ac:dyDescent="0.2">
      <c r="B25" s="14" t="s">
        <v>27</v>
      </c>
      <c r="C25" s="15">
        <v>1340982</v>
      </c>
      <c r="D25" s="51">
        <f t="shared" ref="D25:D32" si="1">ROUND(C25/$C$79*100,2)</f>
        <v>0.03</v>
      </c>
      <c r="E25" s="47"/>
      <c r="F25" s="58"/>
      <c r="G25" s="58"/>
      <c r="H25" s="58"/>
    </row>
    <row r="26" spans="1:148" x14ac:dyDescent="0.2">
      <c r="B26" s="14" t="s">
        <v>28</v>
      </c>
      <c r="C26" s="15">
        <v>24730339</v>
      </c>
      <c r="D26" s="51">
        <f t="shared" si="1"/>
        <v>0.5</v>
      </c>
      <c r="E26" s="47"/>
      <c r="F26" s="58"/>
      <c r="G26" s="58"/>
      <c r="H26" s="58"/>
    </row>
    <row r="27" spans="1:148" x14ac:dyDescent="0.2">
      <c r="B27" s="14" t="s">
        <v>29</v>
      </c>
      <c r="C27" s="15">
        <v>3354962</v>
      </c>
      <c r="D27" s="51">
        <f t="shared" si="1"/>
        <v>7.0000000000000007E-2</v>
      </c>
      <c r="E27" s="47"/>
      <c r="F27" s="58"/>
      <c r="G27" s="58"/>
      <c r="H27" s="58"/>
    </row>
    <row r="28" spans="1:148" x14ac:dyDescent="0.2">
      <c r="B28" s="14" t="s">
        <v>30</v>
      </c>
      <c r="C28" s="15">
        <v>3360967</v>
      </c>
      <c r="D28" s="51">
        <f t="shared" si="1"/>
        <v>7.0000000000000007E-2</v>
      </c>
      <c r="E28" s="47"/>
      <c r="F28" s="58"/>
      <c r="G28" s="58"/>
      <c r="H28" s="58"/>
    </row>
    <row r="29" spans="1:148" x14ac:dyDescent="0.2">
      <c r="B29" s="14" t="s">
        <v>31</v>
      </c>
      <c r="C29" s="15">
        <v>3709551</v>
      </c>
      <c r="D29" s="51">
        <f t="shared" si="1"/>
        <v>0.08</v>
      </c>
      <c r="E29" s="47"/>
      <c r="F29" s="58"/>
      <c r="G29" s="58"/>
      <c r="H29" s="58"/>
    </row>
    <row r="30" spans="1:148" x14ac:dyDescent="0.2">
      <c r="B30" s="14" t="s">
        <v>32</v>
      </c>
      <c r="C30" s="15">
        <v>8658171</v>
      </c>
      <c r="D30" s="51">
        <f t="shared" si="1"/>
        <v>0.18</v>
      </c>
      <c r="E30" s="47"/>
      <c r="F30" s="58"/>
      <c r="G30" s="58"/>
      <c r="H30" s="58"/>
    </row>
    <row r="31" spans="1:148" x14ac:dyDescent="0.2">
      <c r="B31" s="14" t="s">
        <v>33</v>
      </c>
      <c r="C31" s="15">
        <v>167951143</v>
      </c>
      <c r="D31" s="51">
        <f t="shared" si="1"/>
        <v>3.4</v>
      </c>
      <c r="E31" s="47"/>
      <c r="F31" s="58"/>
      <c r="G31" s="58"/>
      <c r="H31" s="58"/>
    </row>
    <row r="32" spans="1:148" x14ac:dyDescent="0.2">
      <c r="B32" s="14" t="s">
        <v>34</v>
      </c>
      <c r="C32" s="15">
        <v>8553310</v>
      </c>
      <c r="D32" s="51">
        <f t="shared" si="1"/>
        <v>0.17</v>
      </c>
      <c r="E32" s="47"/>
      <c r="F32" s="58"/>
      <c r="G32" s="58"/>
      <c r="H32" s="58"/>
    </row>
    <row r="33" spans="1:11" ht="15.75" x14ac:dyDescent="0.25">
      <c r="A33" s="30"/>
      <c r="B33" s="59" t="s">
        <v>35</v>
      </c>
      <c r="C33" s="60">
        <f>SUM(C25:C32)</f>
        <v>221659425</v>
      </c>
      <c r="D33" s="21">
        <f>SUM(D25:D32)</f>
        <v>4.5</v>
      </c>
      <c r="E33" s="57"/>
      <c r="F33" s="30"/>
    </row>
    <row r="34" spans="1:11" ht="15.75" x14ac:dyDescent="0.25">
      <c r="A34" s="30"/>
      <c r="B34" s="42" t="s">
        <v>36</v>
      </c>
      <c r="C34" s="43" t="s">
        <v>3</v>
      </c>
      <c r="D34" s="44" t="s">
        <v>4</v>
      </c>
      <c r="E34" s="57"/>
      <c r="F34" s="30"/>
    </row>
    <row r="35" spans="1:11" s="30" customFormat="1" ht="16.149999999999999" customHeight="1" x14ac:dyDescent="0.25">
      <c r="B35" s="61" t="s">
        <v>37</v>
      </c>
      <c r="C35" s="53">
        <f>68630000+2097410</f>
        <v>70727410</v>
      </c>
      <c r="D35" s="51">
        <f>ROUND(C35/$C$79*100,2)</f>
        <v>1.43</v>
      </c>
      <c r="E35" s="57"/>
      <c r="G35" s="39"/>
      <c r="H35" s="39"/>
      <c r="I35" s="39"/>
    </row>
    <row r="36" spans="1:11" s="30" customFormat="1" ht="16.149999999999999" customHeight="1" x14ac:dyDescent="0.25">
      <c r="B36" s="59" t="s">
        <v>38</v>
      </c>
      <c r="C36" s="62">
        <f>SUM(C35)</f>
        <v>70727410</v>
      </c>
      <c r="D36" s="21">
        <f>ROUND(C36/$C$79*100,2)</f>
        <v>1.43</v>
      </c>
      <c r="E36" s="57"/>
      <c r="G36" s="39"/>
      <c r="H36" s="39"/>
      <c r="I36" s="39"/>
    </row>
    <row r="37" spans="1:11" s="30" customFormat="1" ht="16.149999999999999" customHeight="1" x14ac:dyDescent="0.25">
      <c r="A37" s="31"/>
      <c r="B37" s="42" t="s">
        <v>39</v>
      </c>
      <c r="C37" s="43" t="s">
        <v>3</v>
      </c>
      <c r="D37" s="44" t="s">
        <v>4</v>
      </c>
      <c r="E37"/>
      <c r="F37"/>
      <c r="G37" s="39"/>
      <c r="H37" s="39"/>
      <c r="I37" s="39"/>
    </row>
    <row r="38" spans="1:11" s="30" customFormat="1" ht="16.149999999999999" customHeight="1" x14ac:dyDescent="0.25">
      <c r="A38" s="31"/>
      <c r="B38" s="14" t="s">
        <v>40</v>
      </c>
      <c r="C38" s="53">
        <v>1000000</v>
      </c>
      <c r="D38" s="46">
        <f>ROUND(C38/$C$79*100,2)</f>
        <v>0.02</v>
      </c>
      <c r="E38"/>
      <c r="F38"/>
      <c r="G38" s="39"/>
      <c r="H38" s="39"/>
      <c r="I38" s="39"/>
    </row>
    <row r="39" spans="1:11" s="31" customFormat="1" ht="16.149999999999999" customHeight="1" x14ac:dyDescent="0.25">
      <c r="B39" s="55" t="s">
        <v>41</v>
      </c>
      <c r="C39" s="56">
        <f>SUM(C38)</f>
        <v>1000000</v>
      </c>
      <c r="D39" s="21">
        <f>ROUND(C39/$C$79*100,2)</f>
        <v>0.02</v>
      </c>
      <c r="F39" s="63"/>
      <c r="H39" s="63"/>
      <c r="I39"/>
      <c r="J39"/>
      <c r="K39"/>
    </row>
    <row r="40" spans="1:11" s="31" customFormat="1" ht="16.149999999999999" customHeight="1" x14ac:dyDescent="0.25">
      <c r="A40" s="3"/>
      <c r="B40" s="42" t="s">
        <v>42</v>
      </c>
      <c r="C40" s="43" t="s">
        <v>3</v>
      </c>
      <c r="D40" s="44" t="s">
        <v>4</v>
      </c>
      <c r="E40" s="47"/>
      <c r="F40" s="3"/>
      <c r="H40" s="63"/>
      <c r="I40"/>
      <c r="J40"/>
      <c r="K40"/>
    </row>
    <row r="41" spans="1:11" s="31" customFormat="1" ht="16.149999999999999" customHeight="1" x14ac:dyDescent="0.25">
      <c r="A41" s="3"/>
      <c r="B41" s="61" t="s">
        <v>43</v>
      </c>
      <c r="C41" s="53">
        <v>10293812</v>
      </c>
      <c r="D41" s="51">
        <f t="shared" ref="D41:D46" si="2">ROUND(C41/$C$79*100,2)</f>
        <v>0.21</v>
      </c>
      <c r="E41" s="47"/>
      <c r="F41" s="58"/>
      <c r="G41" s="58"/>
      <c r="H41" s="58"/>
    </row>
    <row r="42" spans="1:11" x14ac:dyDescent="0.2">
      <c r="B42" s="61" t="s">
        <v>44</v>
      </c>
      <c r="C42" s="53">
        <v>1101298</v>
      </c>
      <c r="D42" s="51">
        <f t="shared" si="2"/>
        <v>0.02</v>
      </c>
      <c r="E42" s="47"/>
      <c r="F42" s="58"/>
      <c r="G42" s="58"/>
      <c r="H42" s="58"/>
    </row>
    <row r="43" spans="1:11" x14ac:dyDescent="0.2">
      <c r="B43" s="61" t="s">
        <v>45</v>
      </c>
      <c r="C43" s="53">
        <v>2161235</v>
      </c>
      <c r="D43" s="51">
        <f t="shared" si="2"/>
        <v>0.04</v>
      </c>
      <c r="E43" s="47"/>
      <c r="F43" s="58"/>
      <c r="G43" s="58"/>
      <c r="H43" s="58"/>
    </row>
    <row r="44" spans="1:11" x14ac:dyDescent="0.2">
      <c r="B44" s="61" t="s">
        <v>46</v>
      </c>
      <c r="C44" s="53">
        <v>1337784</v>
      </c>
      <c r="D44" s="51">
        <f t="shared" si="2"/>
        <v>0.03</v>
      </c>
      <c r="E44" s="47"/>
      <c r="F44" s="58"/>
      <c r="G44" s="58"/>
      <c r="H44" s="58"/>
    </row>
    <row r="45" spans="1:11" x14ac:dyDescent="0.2">
      <c r="B45" s="61" t="s">
        <v>47</v>
      </c>
      <c r="C45" s="53">
        <v>2800000</v>
      </c>
      <c r="D45" s="46">
        <f t="shared" si="2"/>
        <v>0.06</v>
      </c>
      <c r="E45" s="47"/>
      <c r="F45" s="58"/>
      <c r="G45" s="58"/>
      <c r="H45" s="58"/>
    </row>
    <row r="46" spans="1:11" ht="15.75" x14ac:dyDescent="0.25">
      <c r="A46" s="30"/>
      <c r="B46" s="64" t="s">
        <v>48</v>
      </c>
      <c r="C46" s="56">
        <f>SUM(C41:C45)</f>
        <v>17694129</v>
      </c>
      <c r="D46" s="21">
        <f t="shared" si="2"/>
        <v>0.36</v>
      </c>
      <c r="E46" s="57"/>
      <c r="F46" s="30"/>
    </row>
    <row r="47" spans="1:11" ht="15.75" hidden="1" x14ac:dyDescent="0.25">
      <c r="A47" s="30"/>
      <c r="E47" s="57"/>
      <c r="F47" s="30"/>
    </row>
    <row r="48" spans="1:11" s="30" customFormat="1" ht="15.75" hidden="1" x14ac:dyDescent="0.25">
      <c r="E48" s="57"/>
      <c r="G48" s="39"/>
      <c r="H48" s="39"/>
      <c r="I48" s="39"/>
    </row>
    <row r="49" spans="1:148" s="30" customFormat="1" ht="15.75" hidden="1" customHeight="1" x14ac:dyDescent="0.25">
      <c r="B49" s="33" t="s">
        <v>49</v>
      </c>
      <c r="C49" s="33"/>
      <c r="D49" s="33"/>
      <c r="E49" s="57"/>
      <c r="F49" s="3"/>
      <c r="G49" s="39"/>
      <c r="H49" s="39"/>
      <c r="I49" s="39"/>
    </row>
    <row r="50" spans="1:148" s="30" customFormat="1" ht="15.75" hidden="1" x14ac:dyDescent="0.25">
      <c r="B50" s="33"/>
      <c r="C50" s="33"/>
      <c r="D50" s="33"/>
      <c r="E50" s="57"/>
      <c r="F50" s="3"/>
      <c r="G50" s="39"/>
      <c r="H50" s="39"/>
      <c r="I50" s="39"/>
    </row>
    <row r="51" spans="1:148" s="30" customFormat="1" ht="15.75" hidden="1" customHeight="1" x14ac:dyDescent="0.25">
      <c r="A51" s="2"/>
      <c r="B51" s="84" t="s">
        <v>1</v>
      </c>
      <c r="C51" s="35">
        <v>2016</v>
      </c>
      <c r="D51" s="35"/>
      <c r="E51" s="40"/>
      <c r="F51" s="3"/>
      <c r="G51" s="39"/>
      <c r="H51" s="39"/>
      <c r="I51" s="39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</row>
    <row r="52" spans="1:148" s="30" customFormat="1" ht="15.75" hidden="1" customHeight="1" x14ac:dyDescent="0.25">
      <c r="A52" s="3"/>
      <c r="B52" s="84"/>
      <c r="C52" s="35"/>
      <c r="D52" s="35"/>
      <c r="E52" s="40"/>
      <c r="F52" s="3"/>
      <c r="G52" s="39"/>
      <c r="H52" s="39"/>
      <c r="I52" s="39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</row>
    <row r="53" spans="1:148" s="2" customFormat="1" ht="15.75" hidden="1" x14ac:dyDescent="0.25">
      <c r="A53" s="3"/>
      <c r="B53" s="65"/>
      <c r="C53" s="7" t="s">
        <v>3</v>
      </c>
      <c r="D53" s="66" t="s">
        <v>4</v>
      </c>
      <c r="E53" s="41"/>
      <c r="F53" s="3"/>
      <c r="G53" s="39"/>
      <c r="H53" s="39"/>
      <c r="I53" s="39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</row>
    <row r="54" spans="1:148" ht="15.75" x14ac:dyDescent="0.25">
      <c r="B54" s="42" t="s">
        <v>50</v>
      </c>
      <c r="C54" s="43" t="s">
        <v>3</v>
      </c>
      <c r="D54" s="44" t="s">
        <v>4</v>
      </c>
      <c r="E54" s="47"/>
      <c r="F54" s="37"/>
    </row>
    <row r="55" spans="1:148" x14ac:dyDescent="0.2">
      <c r="B55" s="61" t="s">
        <v>51</v>
      </c>
      <c r="C55" s="53">
        <v>400000</v>
      </c>
      <c r="D55" s="46">
        <f>C55/$C$79*100</f>
        <v>8.0968434261174203E-3</v>
      </c>
      <c r="E55" s="47"/>
      <c r="F55" s="37"/>
    </row>
    <row r="56" spans="1:148" ht="15.75" x14ac:dyDescent="0.25">
      <c r="B56" s="67" t="s">
        <v>52</v>
      </c>
      <c r="C56" s="56">
        <f>SUM(C55:C55)</f>
        <v>400000</v>
      </c>
      <c r="D56" s="68">
        <f>SUM(D55:D55)</f>
        <v>8.0968434261174203E-3</v>
      </c>
      <c r="E56" s="47"/>
      <c r="F56" s="69"/>
    </row>
    <row r="57" spans="1:148" ht="15.75" x14ac:dyDescent="0.25">
      <c r="B57" s="42" t="s">
        <v>53</v>
      </c>
      <c r="C57" s="43" t="s">
        <v>3</v>
      </c>
      <c r="D57" s="44" t="s">
        <v>4</v>
      </c>
      <c r="E57" s="47"/>
      <c r="F57" s="37"/>
    </row>
    <row r="58" spans="1:148" x14ac:dyDescent="0.2">
      <c r="B58" s="70" t="s">
        <v>54</v>
      </c>
      <c r="C58" s="45">
        <v>247000</v>
      </c>
      <c r="D58" s="51">
        <f>ROUNDUP(C58/$C$79*100,2)</f>
        <v>0.01</v>
      </c>
      <c r="E58" s="47"/>
      <c r="F58" s="58"/>
      <c r="G58" s="58"/>
      <c r="H58" s="58"/>
    </row>
    <row r="59" spans="1:148" x14ac:dyDescent="0.2">
      <c r="B59" s="61" t="s">
        <v>55</v>
      </c>
      <c r="C59" s="15">
        <v>25212000</v>
      </c>
      <c r="D59" s="51">
        <f>ROUNDUP(C59/$C$79*100,2)</f>
        <v>0.52</v>
      </c>
      <c r="E59" s="47"/>
      <c r="F59" s="58"/>
      <c r="G59" s="58"/>
      <c r="H59" s="58"/>
    </row>
    <row r="60" spans="1:148" x14ac:dyDescent="0.2">
      <c r="B60" s="61" t="s">
        <v>56</v>
      </c>
      <c r="C60" s="15">
        <v>20000000</v>
      </c>
      <c r="D60" s="51">
        <f t="shared" ref="D60:D74" si="3">ROUND(C60/$C$79*100,2)</f>
        <v>0.4</v>
      </c>
      <c r="E60" s="47"/>
      <c r="F60" s="58"/>
      <c r="G60" s="58"/>
      <c r="H60" s="58"/>
    </row>
    <row r="61" spans="1:148" x14ac:dyDescent="0.2">
      <c r="B61" s="61" t="s">
        <v>57</v>
      </c>
      <c r="C61" s="15">
        <v>1838200</v>
      </c>
      <c r="D61" s="51">
        <f t="shared" si="3"/>
        <v>0.04</v>
      </c>
      <c r="E61" s="47"/>
      <c r="F61" s="58"/>
      <c r="G61" s="58"/>
      <c r="H61" s="58"/>
    </row>
    <row r="62" spans="1:148" x14ac:dyDescent="0.2">
      <c r="B62" s="61" t="s">
        <v>58</v>
      </c>
      <c r="C62" s="15">
        <v>44000000</v>
      </c>
      <c r="D62" s="51">
        <f t="shared" si="3"/>
        <v>0.89</v>
      </c>
      <c r="E62" s="47"/>
      <c r="F62" s="58"/>
      <c r="G62" s="58"/>
      <c r="H62" s="58"/>
    </row>
    <row r="63" spans="1:148" x14ac:dyDescent="0.2">
      <c r="B63" s="61" t="s">
        <v>59</v>
      </c>
      <c r="C63" s="15">
        <v>6000000</v>
      </c>
      <c r="D63" s="51">
        <f t="shared" si="3"/>
        <v>0.12</v>
      </c>
      <c r="E63" s="47"/>
      <c r="F63" s="58"/>
      <c r="G63" s="58"/>
      <c r="H63" s="58"/>
    </row>
    <row r="64" spans="1:148" x14ac:dyDescent="0.2">
      <c r="B64" s="61" t="s">
        <v>60</v>
      </c>
      <c r="C64" s="15">
        <v>10000000</v>
      </c>
      <c r="D64" s="51">
        <f t="shared" si="3"/>
        <v>0.2</v>
      </c>
      <c r="E64" s="47"/>
      <c r="F64" s="58"/>
      <c r="G64" s="58"/>
      <c r="H64" s="58"/>
    </row>
    <row r="65" spans="1:148" x14ac:dyDescent="0.2">
      <c r="B65" s="61" t="s">
        <v>61</v>
      </c>
      <c r="C65" s="15">
        <v>20000000</v>
      </c>
      <c r="D65" s="51">
        <f t="shared" si="3"/>
        <v>0.4</v>
      </c>
      <c r="E65" s="47"/>
      <c r="F65" s="58"/>
      <c r="G65" s="58"/>
      <c r="H65" s="58"/>
    </row>
    <row r="66" spans="1:148" x14ac:dyDescent="0.2">
      <c r="B66" s="61" t="s">
        <v>62</v>
      </c>
      <c r="C66" s="15">
        <v>27571455</v>
      </c>
      <c r="D66" s="51">
        <f t="shared" si="3"/>
        <v>0.56000000000000005</v>
      </c>
      <c r="E66" s="47"/>
      <c r="F66" s="58"/>
      <c r="G66" s="58"/>
      <c r="H66" s="58"/>
    </row>
    <row r="67" spans="1:148" x14ac:dyDescent="0.2">
      <c r="B67" s="61" t="s">
        <v>63</v>
      </c>
      <c r="C67" s="15">
        <v>1440000</v>
      </c>
      <c r="D67" s="51">
        <f t="shared" si="3"/>
        <v>0.03</v>
      </c>
      <c r="E67" s="47"/>
      <c r="F67" s="58"/>
      <c r="G67" s="58"/>
      <c r="H67" s="58"/>
    </row>
    <row r="68" spans="1:148" x14ac:dyDescent="0.2">
      <c r="B68" s="61" t="s">
        <v>64</v>
      </c>
      <c r="C68" s="15">
        <v>96660316</v>
      </c>
      <c r="D68" s="51">
        <f t="shared" si="3"/>
        <v>1.96</v>
      </c>
      <c r="E68" s="47"/>
      <c r="F68" s="58"/>
      <c r="G68" s="58"/>
      <c r="H68" s="58"/>
    </row>
    <row r="69" spans="1:148" x14ac:dyDescent="0.2">
      <c r="B69" s="61" t="s">
        <v>65</v>
      </c>
      <c r="C69" s="15">
        <v>1684152</v>
      </c>
      <c r="D69" s="51">
        <f t="shared" si="3"/>
        <v>0.03</v>
      </c>
      <c r="E69" s="47"/>
      <c r="F69" s="58"/>
      <c r="G69" s="58"/>
      <c r="H69" s="58"/>
    </row>
    <row r="70" spans="1:148" x14ac:dyDescent="0.2">
      <c r="B70" s="61" t="s">
        <v>66</v>
      </c>
      <c r="C70" s="15">
        <v>500479</v>
      </c>
      <c r="D70" s="51">
        <f t="shared" si="3"/>
        <v>0.01</v>
      </c>
      <c r="E70" s="47"/>
      <c r="F70" s="58"/>
      <c r="G70" s="58"/>
      <c r="H70" s="58"/>
    </row>
    <row r="71" spans="1:148" x14ac:dyDescent="0.2">
      <c r="B71" s="61" t="s">
        <v>67</v>
      </c>
      <c r="C71" s="15">
        <v>1600000</v>
      </c>
      <c r="D71" s="51">
        <f t="shared" si="3"/>
        <v>0.03</v>
      </c>
      <c r="E71" s="47"/>
      <c r="F71" s="58"/>
      <c r="G71" s="58"/>
      <c r="H71" s="58"/>
    </row>
    <row r="72" spans="1:148" x14ac:dyDescent="0.2">
      <c r="B72" s="71" t="s">
        <v>68</v>
      </c>
      <c r="C72" s="15">
        <v>670491</v>
      </c>
      <c r="D72" s="51">
        <f t="shared" si="3"/>
        <v>0.01</v>
      </c>
      <c r="E72" s="47"/>
      <c r="F72" s="58"/>
      <c r="G72" s="58"/>
      <c r="H72" s="58"/>
    </row>
    <row r="73" spans="1:148" x14ac:dyDescent="0.2">
      <c r="B73" s="71" t="s">
        <v>69</v>
      </c>
      <c r="C73" s="15">
        <v>2000000</v>
      </c>
      <c r="D73" s="51">
        <f t="shared" si="3"/>
        <v>0.04</v>
      </c>
      <c r="E73" s="47"/>
      <c r="F73" s="58"/>
      <c r="G73" s="58"/>
      <c r="H73" s="58"/>
    </row>
    <row r="74" spans="1:148" x14ac:dyDescent="0.2">
      <c r="B74" s="72" t="s">
        <v>70</v>
      </c>
      <c r="C74" s="15">
        <v>224640</v>
      </c>
      <c r="D74" s="51">
        <f t="shared" si="3"/>
        <v>0</v>
      </c>
      <c r="E74" s="47"/>
      <c r="F74" s="58"/>
      <c r="G74" s="58"/>
      <c r="H74" s="58"/>
    </row>
    <row r="75" spans="1:148" ht="15.75" x14ac:dyDescent="0.25">
      <c r="A75" s="2"/>
      <c r="B75" s="67" t="s">
        <v>71</v>
      </c>
      <c r="C75" s="56">
        <f>SUM(C58:C74)</f>
        <v>259648733</v>
      </c>
      <c r="D75" s="49">
        <f>SUM(D58:D74)</f>
        <v>5.25</v>
      </c>
      <c r="E75" s="47"/>
      <c r="F75" s="73"/>
    </row>
    <row r="76" spans="1:148" ht="15.75" x14ac:dyDescent="0.25">
      <c r="A76" s="2"/>
      <c r="B76" s="42" t="s">
        <v>72</v>
      </c>
      <c r="C76" s="74">
        <v>3440000</v>
      </c>
      <c r="D76" s="75">
        <f>ROUND(C76/$C$79*100,2)</f>
        <v>7.0000000000000007E-2</v>
      </c>
      <c r="E76" s="47"/>
      <c r="F76" s="76"/>
    </row>
    <row r="77" spans="1:148" s="2" customFormat="1" ht="15.75" x14ac:dyDescent="0.25">
      <c r="B77" s="64" t="s">
        <v>73</v>
      </c>
      <c r="C77" s="56">
        <f>C76+C75+C56+C46+C36+C39+C33+C23</f>
        <v>670054551</v>
      </c>
      <c r="D77" s="77">
        <f>D76+D75+D56+D46+D39+D36+D33+D23</f>
        <v>13.568096843426117</v>
      </c>
      <c r="E77" s="47"/>
      <c r="F77" s="76"/>
      <c r="G77" s="39"/>
      <c r="H77" s="39"/>
      <c r="I77" s="3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</row>
    <row r="78" spans="1:148" s="2" customFormat="1" ht="15.75" x14ac:dyDescent="0.25">
      <c r="A78" s="3"/>
      <c r="B78" s="42" t="s">
        <v>13</v>
      </c>
      <c r="C78" s="78">
        <v>-543236467</v>
      </c>
      <c r="D78" s="79">
        <f>ROUND(C78/$C$79*100,2)</f>
        <v>-11</v>
      </c>
      <c r="E78" s="47"/>
      <c r="F78" s="3"/>
      <c r="G78" s="39"/>
      <c r="H78" s="39"/>
      <c r="I78" s="3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</row>
    <row r="79" spans="1:148" s="2" customFormat="1" ht="15.75" x14ac:dyDescent="0.25">
      <c r="A79" s="3"/>
      <c r="B79" s="26" t="s">
        <v>14</v>
      </c>
      <c r="C79" s="27">
        <f>C77+C13+C78</f>
        <v>4940196802</v>
      </c>
      <c r="D79" s="80">
        <f>D77+D78+D13</f>
        <v>99.998096843426126</v>
      </c>
      <c r="E79" s="47"/>
      <c r="F79" s="3"/>
      <c r="G79" s="39"/>
      <c r="H79" s="39"/>
      <c r="I79" s="3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</row>
    <row r="80" spans="1:148" x14ac:dyDescent="0.2">
      <c r="A80" s="32"/>
      <c r="B80" s="85" t="s">
        <v>74</v>
      </c>
      <c r="C80" s="85"/>
      <c r="D80" s="85"/>
    </row>
    <row r="81" spans="1:148" x14ac:dyDescent="0.2">
      <c r="A81" s="32"/>
      <c r="B81" s="81" t="s">
        <v>75</v>
      </c>
      <c r="C81" s="82"/>
      <c r="D81" s="83"/>
    </row>
    <row r="82" spans="1:148" s="32" customFormat="1" ht="15.75" customHeight="1" x14ac:dyDescent="0.2">
      <c r="B82"/>
      <c r="C82"/>
      <c r="D82"/>
      <c r="G82" s="39"/>
      <c r="H82" s="39"/>
      <c r="I82" s="3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</row>
    <row r="83" spans="1:148" s="32" customFormat="1" ht="15.75" customHeight="1" x14ac:dyDescent="0.2">
      <c r="B83"/>
      <c r="C83"/>
      <c r="D83"/>
      <c r="G83" s="39"/>
      <c r="H83" s="39"/>
      <c r="I83" s="39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</row>
    <row r="84" spans="1:148" s="32" customFormat="1" ht="15.75" customHeight="1" x14ac:dyDescent="0.2">
      <c r="A84" s="3"/>
      <c r="B84"/>
      <c r="C84"/>
      <c r="D84"/>
      <c r="G84" s="39"/>
      <c r="H84" s="39"/>
      <c r="I84" s="3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</row>
    <row r="85" spans="1:148" s="32" customFormat="1" ht="15.75" customHeight="1" x14ac:dyDescent="0.2">
      <c r="A85" s="3"/>
      <c r="B85"/>
      <c r="C85"/>
      <c r="D85"/>
      <c r="E85" s="47"/>
      <c r="F85" s="3"/>
      <c r="G85" s="39"/>
      <c r="H85" s="39"/>
      <c r="I85" s="39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</row>
    <row r="86" spans="1:148" x14ac:dyDescent="0.2">
      <c r="B86"/>
      <c r="C86"/>
      <c r="D86"/>
      <c r="E86" s="47"/>
    </row>
    <row r="87" spans="1:148" x14ac:dyDescent="0.2">
      <c r="B87"/>
      <c r="C87"/>
      <c r="D87"/>
      <c r="E87" s="47"/>
    </row>
    <row r="88" spans="1:148" x14ac:dyDescent="0.2">
      <c r="B88"/>
      <c r="C88"/>
      <c r="D88"/>
      <c r="E88" s="47"/>
    </row>
    <row r="89" spans="1:148" x14ac:dyDescent="0.2">
      <c r="B89"/>
      <c r="C89"/>
      <c r="D89"/>
      <c r="E89" s="3"/>
    </row>
    <row r="90" spans="1:148" x14ac:dyDescent="0.2">
      <c r="B90"/>
      <c r="C90"/>
      <c r="D90"/>
      <c r="E90" s="3"/>
    </row>
    <row r="91" spans="1:148" x14ac:dyDescent="0.2">
      <c r="B91"/>
      <c r="C91"/>
      <c r="D91"/>
      <c r="E91" s="3"/>
    </row>
    <row r="92" spans="1:148" x14ac:dyDescent="0.2">
      <c r="B92"/>
      <c r="C92"/>
      <c r="D92"/>
      <c r="E92" s="3"/>
    </row>
    <row r="93" spans="1:148" x14ac:dyDescent="0.2">
      <c r="B93"/>
      <c r="C93"/>
      <c r="D93"/>
      <c r="E93" s="3"/>
    </row>
    <row r="94" spans="1:148" x14ac:dyDescent="0.2">
      <c r="B94"/>
      <c r="C94"/>
      <c r="D94"/>
      <c r="E94" s="3"/>
    </row>
    <row r="95" spans="1:148" x14ac:dyDescent="0.2">
      <c r="B95"/>
      <c r="C95"/>
      <c r="D95"/>
      <c r="E95" s="3"/>
    </row>
    <row r="96" spans="1:148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  <row r="523" spans="5:5" x14ac:dyDescent="0.2">
      <c r="E523" s="3"/>
    </row>
    <row r="524" spans="5:5" x14ac:dyDescent="0.2">
      <c r="E524" s="3"/>
    </row>
    <row r="525" spans="5:5" x14ac:dyDescent="0.2">
      <c r="E525" s="3"/>
    </row>
    <row r="526" spans="5:5" x14ac:dyDescent="0.2">
      <c r="E526" s="3"/>
    </row>
    <row r="527" spans="5:5" x14ac:dyDescent="0.2">
      <c r="E527" s="3"/>
    </row>
    <row r="528" spans="5:5" x14ac:dyDescent="0.2">
      <c r="E528" s="3"/>
    </row>
    <row r="529" spans="5:5" x14ac:dyDescent="0.2">
      <c r="E529" s="3"/>
    </row>
    <row r="530" spans="5:5" x14ac:dyDescent="0.2">
      <c r="E530" s="3"/>
    </row>
    <row r="531" spans="5:5" x14ac:dyDescent="0.2">
      <c r="E531" s="3"/>
    </row>
    <row r="532" spans="5:5" x14ac:dyDescent="0.2">
      <c r="E532" s="3"/>
    </row>
    <row r="533" spans="5:5" x14ac:dyDescent="0.2">
      <c r="E533" s="3"/>
    </row>
    <row r="534" spans="5:5" x14ac:dyDescent="0.2">
      <c r="E534" s="3"/>
    </row>
    <row r="535" spans="5:5" x14ac:dyDescent="0.2">
      <c r="E535" s="3"/>
    </row>
    <row r="536" spans="5:5" x14ac:dyDescent="0.2">
      <c r="E536" s="3"/>
    </row>
    <row r="537" spans="5:5" x14ac:dyDescent="0.2">
      <c r="E537" s="3"/>
    </row>
    <row r="538" spans="5:5" x14ac:dyDescent="0.2">
      <c r="E538" s="3"/>
    </row>
    <row r="539" spans="5:5" x14ac:dyDescent="0.2">
      <c r="E539" s="3"/>
    </row>
    <row r="540" spans="5:5" x14ac:dyDescent="0.2">
      <c r="E540" s="3"/>
    </row>
    <row r="541" spans="5:5" x14ac:dyDescent="0.2">
      <c r="E541" s="3"/>
    </row>
    <row r="542" spans="5:5" x14ac:dyDescent="0.2">
      <c r="E542" s="3"/>
    </row>
    <row r="543" spans="5:5" x14ac:dyDescent="0.2">
      <c r="E543" s="3"/>
    </row>
    <row r="544" spans="5:5" x14ac:dyDescent="0.2">
      <c r="E544" s="3"/>
    </row>
    <row r="545" spans="5:5" x14ac:dyDescent="0.2">
      <c r="E545" s="3"/>
    </row>
    <row r="546" spans="5:5" x14ac:dyDescent="0.2">
      <c r="E546" s="3"/>
    </row>
    <row r="547" spans="5:5" x14ac:dyDescent="0.2">
      <c r="E547" s="3"/>
    </row>
    <row r="548" spans="5:5" x14ac:dyDescent="0.2">
      <c r="E548" s="3"/>
    </row>
    <row r="549" spans="5:5" x14ac:dyDescent="0.2">
      <c r="E549" s="3"/>
    </row>
    <row r="550" spans="5:5" x14ac:dyDescent="0.2">
      <c r="E550" s="3"/>
    </row>
    <row r="551" spans="5:5" x14ac:dyDescent="0.2">
      <c r="E551" s="3"/>
    </row>
    <row r="552" spans="5:5" x14ac:dyDescent="0.2">
      <c r="E552" s="3"/>
    </row>
    <row r="553" spans="5:5" x14ac:dyDescent="0.2">
      <c r="E553" s="3"/>
    </row>
    <row r="554" spans="5:5" x14ac:dyDescent="0.2">
      <c r="E554" s="3"/>
    </row>
    <row r="555" spans="5:5" x14ac:dyDescent="0.2">
      <c r="E555" s="3"/>
    </row>
    <row r="556" spans="5:5" x14ac:dyDescent="0.2">
      <c r="E556" s="3"/>
    </row>
    <row r="557" spans="5:5" x14ac:dyDescent="0.2">
      <c r="E557" s="3"/>
    </row>
    <row r="558" spans="5:5" x14ac:dyDescent="0.2">
      <c r="E558" s="3"/>
    </row>
    <row r="559" spans="5:5" x14ac:dyDescent="0.2">
      <c r="E559" s="3"/>
    </row>
    <row r="560" spans="5:5" x14ac:dyDescent="0.2">
      <c r="E560" s="3"/>
    </row>
    <row r="561" spans="5:5" x14ac:dyDescent="0.2">
      <c r="E561" s="3"/>
    </row>
    <row r="562" spans="5:5" x14ac:dyDescent="0.2">
      <c r="E562" s="3"/>
    </row>
    <row r="563" spans="5:5" x14ac:dyDescent="0.2">
      <c r="E563" s="3"/>
    </row>
    <row r="564" spans="5:5" x14ac:dyDescent="0.2">
      <c r="E564" s="3"/>
    </row>
    <row r="565" spans="5:5" x14ac:dyDescent="0.2">
      <c r="E565" s="3"/>
    </row>
    <row r="566" spans="5:5" x14ac:dyDescent="0.2">
      <c r="E566" s="3"/>
    </row>
    <row r="567" spans="5:5" x14ac:dyDescent="0.2">
      <c r="E567" s="3"/>
    </row>
    <row r="568" spans="5:5" x14ac:dyDescent="0.2">
      <c r="E568" s="3"/>
    </row>
    <row r="569" spans="5:5" x14ac:dyDescent="0.2">
      <c r="E569" s="3"/>
    </row>
    <row r="570" spans="5:5" x14ac:dyDescent="0.2">
      <c r="E570" s="3"/>
    </row>
    <row r="571" spans="5:5" x14ac:dyDescent="0.2">
      <c r="E571" s="3"/>
    </row>
    <row r="572" spans="5:5" x14ac:dyDescent="0.2">
      <c r="E572" s="3"/>
    </row>
    <row r="573" spans="5:5" x14ac:dyDescent="0.2">
      <c r="E573" s="3"/>
    </row>
    <row r="574" spans="5:5" x14ac:dyDescent="0.2">
      <c r="E574" s="3"/>
    </row>
    <row r="575" spans="5:5" x14ac:dyDescent="0.2">
      <c r="E575" s="3"/>
    </row>
    <row r="576" spans="5:5" x14ac:dyDescent="0.2">
      <c r="E576" s="3"/>
    </row>
    <row r="577" spans="5:5" x14ac:dyDescent="0.2">
      <c r="E577" s="3"/>
    </row>
    <row r="578" spans="5:5" x14ac:dyDescent="0.2">
      <c r="E578" s="3"/>
    </row>
    <row r="579" spans="5:5" x14ac:dyDescent="0.2">
      <c r="E579" s="3"/>
    </row>
    <row r="580" spans="5:5" x14ac:dyDescent="0.2">
      <c r="E580" s="3"/>
    </row>
    <row r="581" spans="5:5" x14ac:dyDescent="0.2">
      <c r="E581" s="3"/>
    </row>
    <row r="582" spans="5:5" x14ac:dyDescent="0.2">
      <c r="E582" s="3"/>
    </row>
    <row r="583" spans="5:5" x14ac:dyDescent="0.2">
      <c r="E583" s="3"/>
    </row>
    <row r="584" spans="5:5" x14ac:dyDescent="0.2">
      <c r="E584" s="3"/>
    </row>
    <row r="585" spans="5:5" x14ac:dyDescent="0.2">
      <c r="E585" s="3"/>
    </row>
    <row r="586" spans="5:5" x14ac:dyDescent="0.2">
      <c r="E586" s="3"/>
    </row>
    <row r="587" spans="5:5" x14ac:dyDescent="0.2">
      <c r="E587" s="3"/>
    </row>
    <row r="588" spans="5:5" x14ac:dyDescent="0.2">
      <c r="E588" s="3"/>
    </row>
    <row r="589" spans="5:5" x14ac:dyDescent="0.2">
      <c r="E589" s="3"/>
    </row>
    <row r="590" spans="5:5" x14ac:dyDescent="0.2">
      <c r="E590" s="3"/>
    </row>
    <row r="591" spans="5:5" x14ac:dyDescent="0.2">
      <c r="E591" s="3"/>
    </row>
    <row r="592" spans="5:5" x14ac:dyDescent="0.2">
      <c r="E592" s="3"/>
    </row>
    <row r="593" spans="5:5" x14ac:dyDescent="0.2">
      <c r="E593" s="3"/>
    </row>
    <row r="594" spans="5:5" x14ac:dyDescent="0.2">
      <c r="E594" s="3"/>
    </row>
    <row r="595" spans="5:5" x14ac:dyDescent="0.2">
      <c r="E595" s="3"/>
    </row>
    <row r="596" spans="5:5" x14ac:dyDescent="0.2">
      <c r="E596" s="3"/>
    </row>
    <row r="597" spans="5:5" x14ac:dyDescent="0.2">
      <c r="E597" s="3"/>
    </row>
    <row r="598" spans="5:5" x14ac:dyDescent="0.2">
      <c r="E598" s="3"/>
    </row>
    <row r="599" spans="5:5" x14ac:dyDescent="0.2">
      <c r="E599" s="3"/>
    </row>
    <row r="600" spans="5:5" x14ac:dyDescent="0.2">
      <c r="E600" s="3"/>
    </row>
    <row r="601" spans="5:5" x14ac:dyDescent="0.2">
      <c r="E601" s="3"/>
    </row>
    <row r="602" spans="5:5" x14ac:dyDescent="0.2">
      <c r="E602" s="3"/>
    </row>
    <row r="603" spans="5:5" x14ac:dyDescent="0.2">
      <c r="E603" s="3"/>
    </row>
    <row r="604" spans="5:5" x14ac:dyDescent="0.2">
      <c r="E604" s="3"/>
    </row>
    <row r="605" spans="5:5" x14ac:dyDescent="0.2">
      <c r="E605" s="3"/>
    </row>
    <row r="606" spans="5:5" x14ac:dyDescent="0.2">
      <c r="E606" s="3"/>
    </row>
    <row r="607" spans="5:5" x14ac:dyDescent="0.2">
      <c r="E607" s="3"/>
    </row>
    <row r="608" spans="5:5" x14ac:dyDescent="0.2">
      <c r="E608" s="3"/>
    </row>
    <row r="609" spans="5:5" x14ac:dyDescent="0.2">
      <c r="E609" s="3"/>
    </row>
    <row r="610" spans="5:5" x14ac:dyDescent="0.2">
      <c r="E610" s="3"/>
    </row>
    <row r="611" spans="5:5" x14ac:dyDescent="0.2">
      <c r="E611" s="3"/>
    </row>
    <row r="612" spans="5:5" x14ac:dyDescent="0.2">
      <c r="E612" s="3"/>
    </row>
    <row r="613" spans="5:5" x14ac:dyDescent="0.2">
      <c r="E613" s="3"/>
    </row>
    <row r="614" spans="5:5" x14ac:dyDescent="0.2">
      <c r="E614" s="3"/>
    </row>
    <row r="615" spans="5:5" x14ac:dyDescent="0.2">
      <c r="E615" s="3"/>
    </row>
    <row r="616" spans="5:5" x14ac:dyDescent="0.2">
      <c r="E616" s="3"/>
    </row>
    <row r="617" spans="5:5" x14ac:dyDescent="0.2">
      <c r="E617" s="3"/>
    </row>
    <row r="618" spans="5:5" x14ac:dyDescent="0.2">
      <c r="E618" s="3"/>
    </row>
    <row r="619" spans="5:5" x14ac:dyDescent="0.2">
      <c r="E619" s="3"/>
    </row>
    <row r="620" spans="5:5" x14ac:dyDescent="0.2">
      <c r="E620" s="3"/>
    </row>
    <row r="621" spans="5:5" x14ac:dyDescent="0.2">
      <c r="E621" s="3"/>
    </row>
    <row r="622" spans="5:5" x14ac:dyDescent="0.2">
      <c r="E622" s="3"/>
    </row>
    <row r="623" spans="5:5" x14ac:dyDescent="0.2">
      <c r="E623" s="3"/>
    </row>
    <row r="624" spans="5:5" x14ac:dyDescent="0.2">
      <c r="E624" s="3"/>
    </row>
    <row r="625" spans="5:5" x14ac:dyDescent="0.2">
      <c r="E625" s="3"/>
    </row>
    <row r="626" spans="5:5" x14ac:dyDescent="0.2">
      <c r="E626" s="3"/>
    </row>
    <row r="627" spans="5:5" x14ac:dyDescent="0.2">
      <c r="E627" s="3"/>
    </row>
    <row r="628" spans="5:5" x14ac:dyDescent="0.2">
      <c r="E628" s="3"/>
    </row>
    <row r="629" spans="5:5" x14ac:dyDescent="0.2">
      <c r="E629" s="3"/>
    </row>
    <row r="630" spans="5:5" x14ac:dyDescent="0.2">
      <c r="E630" s="3"/>
    </row>
    <row r="631" spans="5:5" x14ac:dyDescent="0.2">
      <c r="E631" s="3"/>
    </row>
    <row r="632" spans="5:5" x14ac:dyDescent="0.2">
      <c r="E632" s="3"/>
    </row>
    <row r="633" spans="5:5" x14ac:dyDescent="0.2">
      <c r="E633" s="3"/>
    </row>
    <row r="634" spans="5:5" x14ac:dyDescent="0.2">
      <c r="E634" s="3"/>
    </row>
    <row r="635" spans="5:5" x14ac:dyDescent="0.2">
      <c r="E635" s="3"/>
    </row>
    <row r="636" spans="5:5" x14ac:dyDescent="0.2">
      <c r="E636" s="3"/>
    </row>
    <row r="637" spans="5:5" x14ac:dyDescent="0.2">
      <c r="E637" s="3"/>
    </row>
    <row r="638" spans="5:5" x14ac:dyDescent="0.2">
      <c r="E638" s="3"/>
    </row>
    <row r="639" spans="5:5" x14ac:dyDescent="0.2">
      <c r="E639" s="3"/>
    </row>
    <row r="640" spans="5:5" x14ac:dyDescent="0.2">
      <c r="E640" s="3"/>
    </row>
    <row r="641" spans="5:5" x14ac:dyDescent="0.2">
      <c r="E641" s="3"/>
    </row>
    <row r="642" spans="5:5" x14ac:dyDescent="0.2">
      <c r="E642" s="3"/>
    </row>
    <row r="643" spans="5:5" x14ac:dyDescent="0.2">
      <c r="E643" s="3"/>
    </row>
    <row r="644" spans="5:5" x14ac:dyDescent="0.2">
      <c r="E644" s="3"/>
    </row>
    <row r="645" spans="5:5" x14ac:dyDescent="0.2">
      <c r="E645" s="3"/>
    </row>
    <row r="646" spans="5:5" x14ac:dyDescent="0.2">
      <c r="E646" s="3"/>
    </row>
    <row r="647" spans="5:5" x14ac:dyDescent="0.2">
      <c r="E647" s="3"/>
    </row>
    <row r="648" spans="5:5" x14ac:dyDescent="0.2">
      <c r="E648" s="3"/>
    </row>
    <row r="649" spans="5:5" x14ac:dyDescent="0.2">
      <c r="E649" s="3"/>
    </row>
    <row r="650" spans="5:5" x14ac:dyDescent="0.2">
      <c r="E650" s="3"/>
    </row>
    <row r="651" spans="5:5" x14ac:dyDescent="0.2">
      <c r="E651" s="3"/>
    </row>
    <row r="652" spans="5:5" x14ac:dyDescent="0.2">
      <c r="E652" s="3"/>
    </row>
    <row r="653" spans="5:5" x14ac:dyDescent="0.2">
      <c r="E653" s="3"/>
    </row>
    <row r="654" spans="5:5" x14ac:dyDescent="0.2">
      <c r="E654" s="3"/>
    </row>
    <row r="655" spans="5:5" x14ac:dyDescent="0.2">
      <c r="E655" s="3"/>
    </row>
    <row r="656" spans="5:5" x14ac:dyDescent="0.2">
      <c r="E656" s="3"/>
    </row>
    <row r="657" spans="5:5" x14ac:dyDescent="0.2">
      <c r="E657" s="3"/>
    </row>
    <row r="658" spans="5:5" x14ac:dyDescent="0.2">
      <c r="E658" s="3"/>
    </row>
    <row r="659" spans="5:5" x14ac:dyDescent="0.2">
      <c r="E659" s="3"/>
    </row>
    <row r="660" spans="5:5" x14ac:dyDescent="0.2">
      <c r="E660" s="3"/>
    </row>
    <row r="661" spans="5:5" x14ac:dyDescent="0.2">
      <c r="E661" s="3"/>
    </row>
    <row r="662" spans="5:5" x14ac:dyDescent="0.2">
      <c r="E662" s="3"/>
    </row>
    <row r="663" spans="5:5" x14ac:dyDescent="0.2">
      <c r="E663" s="3"/>
    </row>
    <row r="664" spans="5:5" x14ac:dyDescent="0.2">
      <c r="E664" s="3"/>
    </row>
    <row r="665" spans="5:5" x14ac:dyDescent="0.2">
      <c r="E665" s="3"/>
    </row>
    <row r="666" spans="5:5" x14ac:dyDescent="0.2">
      <c r="E666" s="3"/>
    </row>
    <row r="667" spans="5:5" x14ac:dyDescent="0.2">
      <c r="E667" s="3"/>
    </row>
    <row r="668" spans="5:5" x14ac:dyDescent="0.2">
      <c r="E668" s="3"/>
    </row>
    <row r="669" spans="5:5" x14ac:dyDescent="0.2">
      <c r="E669" s="3"/>
    </row>
    <row r="670" spans="5:5" x14ac:dyDescent="0.2">
      <c r="E670" s="3"/>
    </row>
    <row r="671" spans="5:5" x14ac:dyDescent="0.2">
      <c r="E671" s="3"/>
    </row>
    <row r="672" spans="5:5" x14ac:dyDescent="0.2">
      <c r="E672" s="3"/>
    </row>
    <row r="673" spans="5:5" x14ac:dyDescent="0.2">
      <c r="E673" s="3"/>
    </row>
    <row r="674" spans="5:5" x14ac:dyDescent="0.2">
      <c r="E674" s="3"/>
    </row>
    <row r="675" spans="5:5" x14ac:dyDescent="0.2">
      <c r="E675" s="3"/>
    </row>
    <row r="676" spans="5:5" x14ac:dyDescent="0.2">
      <c r="E676" s="3"/>
    </row>
    <row r="677" spans="5:5" x14ac:dyDescent="0.2">
      <c r="E677" s="3"/>
    </row>
    <row r="678" spans="5:5" x14ac:dyDescent="0.2">
      <c r="E678" s="3"/>
    </row>
    <row r="679" spans="5:5" x14ac:dyDescent="0.2">
      <c r="E679" s="3"/>
    </row>
    <row r="680" spans="5:5" x14ac:dyDescent="0.2">
      <c r="E680" s="3"/>
    </row>
    <row r="681" spans="5:5" x14ac:dyDescent="0.2">
      <c r="E681" s="3"/>
    </row>
    <row r="682" spans="5:5" x14ac:dyDescent="0.2">
      <c r="E682" s="3"/>
    </row>
    <row r="683" spans="5:5" x14ac:dyDescent="0.2">
      <c r="E683" s="3"/>
    </row>
    <row r="684" spans="5:5" x14ac:dyDescent="0.2">
      <c r="E684" s="3"/>
    </row>
    <row r="685" spans="5:5" x14ac:dyDescent="0.2">
      <c r="E685" s="3"/>
    </row>
    <row r="686" spans="5:5" x14ac:dyDescent="0.2">
      <c r="E686" s="3"/>
    </row>
    <row r="687" spans="5:5" x14ac:dyDescent="0.2">
      <c r="E687" s="3"/>
    </row>
    <row r="688" spans="5:5" x14ac:dyDescent="0.2">
      <c r="E688" s="3"/>
    </row>
    <row r="689" spans="5:5" x14ac:dyDescent="0.2">
      <c r="E689" s="3"/>
    </row>
    <row r="690" spans="5:5" x14ac:dyDescent="0.2">
      <c r="E690" s="3"/>
    </row>
    <row r="691" spans="5:5" x14ac:dyDescent="0.2">
      <c r="E691" s="3"/>
    </row>
    <row r="692" spans="5:5" x14ac:dyDescent="0.2">
      <c r="E692" s="3"/>
    </row>
    <row r="693" spans="5:5" x14ac:dyDescent="0.2">
      <c r="E693" s="3"/>
    </row>
    <row r="694" spans="5:5" x14ac:dyDescent="0.2">
      <c r="E694" s="3"/>
    </row>
    <row r="695" spans="5:5" x14ac:dyDescent="0.2">
      <c r="E695" s="3"/>
    </row>
    <row r="696" spans="5:5" x14ac:dyDescent="0.2">
      <c r="E696" s="3"/>
    </row>
    <row r="697" spans="5:5" x14ac:dyDescent="0.2">
      <c r="E697" s="3"/>
    </row>
    <row r="698" spans="5:5" x14ac:dyDescent="0.2">
      <c r="E698" s="3"/>
    </row>
    <row r="699" spans="5:5" x14ac:dyDescent="0.2">
      <c r="E699" s="3"/>
    </row>
    <row r="700" spans="5:5" x14ac:dyDescent="0.2">
      <c r="E700" s="3"/>
    </row>
    <row r="701" spans="5:5" x14ac:dyDescent="0.2">
      <c r="E701" s="3"/>
    </row>
    <row r="702" spans="5:5" x14ac:dyDescent="0.2">
      <c r="E702" s="3"/>
    </row>
    <row r="703" spans="5:5" x14ac:dyDescent="0.2">
      <c r="E703" s="3"/>
    </row>
    <row r="704" spans="5:5" x14ac:dyDescent="0.2">
      <c r="E704" s="3"/>
    </row>
    <row r="705" spans="5:5" x14ac:dyDescent="0.2">
      <c r="E705" s="3"/>
    </row>
    <row r="706" spans="5:5" x14ac:dyDescent="0.2">
      <c r="E706" s="3"/>
    </row>
    <row r="707" spans="5:5" x14ac:dyDescent="0.2">
      <c r="E707" s="3"/>
    </row>
    <row r="708" spans="5:5" x14ac:dyDescent="0.2">
      <c r="E708" s="3"/>
    </row>
    <row r="709" spans="5:5" x14ac:dyDescent="0.2">
      <c r="E709" s="3"/>
    </row>
    <row r="710" spans="5:5" x14ac:dyDescent="0.2">
      <c r="E710" s="3"/>
    </row>
    <row r="711" spans="5:5" x14ac:dyDescent="0.2">
      <c r="E711" s="3"/>
    </row>
    <row r="712" spans="5:5" x14ac:dyDescent="0.2">
      <c r="E712" s="3"/>
    </row>
    <row r="713" spans="5:5" x14ac:dyDescent="0.2">
      <c r="E713" s="3"/>
    </row>
    <row r="714" spans="5:5" x14ac:dyDescent="0.2">
      <c r="E714" s="3"/>
    </row>
    <row r="715" spans="5:5" x14ac:dyDescent="0.2">
      <c r="E715" s="3"/>
    </row>
    <row r="716" spans="5:5" x14ac:dyDescent="0.2">
      <c r="E716" s="3"/>
    </row>
    <row r="717" spans="5:5" x14ac:dyDescent="0.2">
      <c r="E717" s="3"/>
    </row>
    <row r="718" spans="5:5" x14ac:dyDescent="0.2">
      <c r="E718" s="3"/>
    </row>
    <row r="719" spans="5:5" x14ac:dyDescent="0.2">
      <c r="E719" s="3"/>
    </row>
    <row r="720" spans="5:5" x14ac:dyDescent="0.2">
      <c r="E720" s="3"/>
    </row>
    <row r="721" spans="5:5" x14ac:dyDescent="0.2">
      <c r="E721" s="3"/>
    </row>
    <row r="722" spans="5:5" x14ac:dyDescent="0.2">
      <c r="E722" s="3"/>
    </row>
    <row r="723" spans="5:5" x14ac:dyDescent="0.2">
      <c r="E723" s="3"/>
    </row>
    <row r="724" spans="5:5" x14ac:dyDescent="0.2">
      <c r="E724" s="3"/>
    </row>
    <row r="725" spans="5:5" x14ac:dyDescent="0.2">
      <c r="E725" s="3"/>
    </row>
    <row r="726" spans="5:5" x14ac:dyDescent="0.2">
      <c r="E726" s="3"/>
    </row>
    <row r="727" spans="5:5" x14ac:dyDescent="0.2">
      <c r="E727" s="3"/>
    </row>
    <row r="728" spans="5:5" x14ac:dyDescent="0.2">
      <c r="E728" s="3"/>
    </row>
    <row r="729" spans="5:5" x14ac:dyDescent="0.2">
      <c r="E729" s="3"/>
    </row>
    <row r="730" spans="5:5" x14ac:dyDescent="0.2">
      <c r="E730" s="3"/>
    </row>
    <row r="731" spans="5:5" x14ac:dyDescent="0.2">
      <c r="E731" s="3"/>
    </row>
    <row r="732" spans="5:5" x14ac:dyDescent="0.2">
      <c r="E732" s="3"/>
    </row>
    <row r="733" spans="5:5" x14ac:dyDescent="0.2">
      <c r="E733" s="3"/>
    </row>
    <row r="734" spans="5:5" x14ac:dyDescent="0.2">
      <c r="E734" s="3"/>
    </row>
    <row r="735" spans="5:5" x14ac:dyDescent="0.2">
      <c r="E735" s="3"/>
    </row>
    <row r="736" spans="5:5" x14ac:dyDescent="0.2">
      <c r="E736" s="3"/>
    </row>
    <row r="737" spans="5:5" x14ac:dyDescent="0.2">
      <c r="E737" s="3"/>
    </row>
    <row r="738" spans="5:5" x14ac:dyDescent="0.2">
      <c r="E738" s="3"/>
    </row>
    <row r="739" spans="5:5" x14ac:dyDescent="0.2">
      <c r="E739" s="3"/>
    </row>
    <row r="740" spans="5:5" x14ac:dyDescent="0.2">
      <c r="E740" s="3"/>
    </row>
    <row r="741" spans="5:5" x14ac:dyDescent="0.2">
      <c r="E741" s="3"/>
    </row>
    <row r="742" spans="5:5" x14ac:dyDescent="0.2">
      <c r="E742" s="3"/>
    </row>
    <row r="743" spans="5:5" x14ac:dyDescent="0.2">
      <c r="E743" s="3"/>
    </row>
    <row r="744" spans="5:5" x14ac:dyDescent="0.2">
      <c r="E744" s="3"/>
    </row>
    <row r="745" spans="5:5" x14ac:dyDescent="0.2">
      <c r="E745" s="3"/>
    </row>
    <row r="746" spans="5:5" x14ac:dyDescent="0.2">
      <c r="E746" s="3"/>
    </row>
    <row r="747" spans="5:5" x14ac:dyDescent="0.2">
      <c r="E747" s="3"/>
    </row>
    <row r="748" spans="5:5" x14ac:dyDescent="0.2">
      <c r="E748" s="3"/>
    </row>
    <row r="749" spans="5:5" x14ac:dyDescent="0.2">
      <c r="E749" s="3"/>
    </row>
    <row r="750" spans="5:5" x14ac:dyDescent="0.2">
      <c r="E750" s="3"/>
    </row>
    <row r="751" spans="5:5" x14ac:dyDescent="0.2">
      <c r="E751" s="3"/>
    </row>
    <row r="752" spans="5:5" x14ac:dyDescent="0.2">
      <c r="E752" s="3"/>
    </row>
    <row r="753" spans="5:5" x14ac:dyDescent="0.2">
      <c r="E753" s="3"/>
    </row>
    <row r="754" spans="5:5" x14ac:dyDescent="0.2">
      <c r="E754" s="3"/>
    </row>
    <row r="755" spans="5:5" x14ac:dyDescent="0.2">
      <c r="E755" s="3"/>
    </row>
    <row r="756" spans="5:5" x14ac:dyDescent="0.2">
      <c r="E756" s="3"/>
    </row>
    <row r="757" spans="5:5" x14ac:dyDescent="0.2">
      <c r="E757" s="3"/>
    </row>
    <row r="758" spans="5:5" x14ac:dyDescent="0.2">
      <c r="E758" s="3"/>
    </row>
    <row r="759" spans="5:5" x14ac:dyDescent="0.2">
      <c r="E759" s="3"/>
    </row>
    <row r="760" spans="5:5" x14ac:dyDescent="0.2">
      <c r="E760" s="3"/>
    </row>
    <row r="761" spans="5:5" x14ac:dyDescent="0.2">
      <c r="E761" s="3"/>
    </row>
    <row r="762" spans="5:5" x14ac:dyDescent="0.2">
      <c r="E762" s="3"/>
    </row>
    <row r="763" spans="5:5" x14ac:dyDescent="0.2">
      <c r="E763" s="3"/>
    </row>
    <row r="764" spans="5:5" x14ac:dyDescent="0.2">
      <c r="E764" s="3"/>
    </row>
    <row r="765" spans="5:5" x14ac:dyDescent="0.2">
      <c r="E765" s="3"/>
    </row>
    <row r="766" spans="5:5" x14ac:dyDescent="0.2">
      <c r="E766" s="3"/>
    </row>
    <row r="767" spans="5:5" x14ac:dyDescent="0.2">
      <c r="E767" s="3"/>
    </row>
    <row r="768" spans="5:5" x14ac:dyDescent="0.2">
      <c r="E768" s="3"/>
    </row>
    <row r="769" spans="5:5" x14ac:dyDescent="0.2">
      <c r="E769" s="3"/>
    </row>
    <row r="770" spans="5:5" x14ac:dyDescent="0.2">
      <c r="E770" s="3"/>
    </row>
    <row r="771" spans="5:5" x14ac:dyDescent="0.2">
      <c r="E771" s="3"/>
    </row>
    <row r="772" spans="5:5" x14ac:dyDescent="0.2">
      <c r="E772" s="3"/>
    </row>
    <row r="773" spans="5:5" x14ac:dyDescent="0.2">
      <c r="E773" s="3"/>
    </row>
    <row r="774" spans="5:5" x14ac:dyDescent="0.2">
      <c r="E774" s="3"/>
    </row>
    <row r="775" spans="5:5" x14ac:dyDescent="0.2">
      <c r="E775" s="3"/>
    </row>
    <row r="776" spans="5:5" x14ac:dyDescent="0.2">
      <c r="E776" s="3"/>
    </row>
    <row r="777" spans="5:5" x14ac:dyDescent="0.2">
      <c r="E777" s="3"/>
    </row>
    <row r="778" spans="5:5" x14ac:dyDescent="0.2">
      <c r="E778" s="3"/>
    </row>
    <row r="779" spans="5:5" x14ac:dyDescent="0.2">
      <c r="E779" s="3"/>
    </row>
    <row r="780" spans="5:5" x14ac:dyDescent="0.2">
      <c r="E780" s="3"/>
    </row>
    <row r="781" spans="5:5" x14ac:dyDescent="0.2">
      <c r="E781" s="3"/>
    </row>
    <row r="782" spans="5:5" x14ac:dyDescent="0.2">
      <c r="E782" s="3"/>
    </row>
    <row r="783" spans="5:5" x14ac:dyDescent="0.2">
      <c r="E783" s="3"/>
    </row>
    <row r="784" spans="5:5" x14ac:dyDescent="0.2">
      <c r="E784" s="3"/>
    </row>
    <row r="785" spans="5:5" x14ac:dyDescent="0.2">
      <c r="E785" s="3"/>
    </row>
    <row r="786" spans="5:5" x14ac:dyDescent="0.2">
      <c r="E786" s="3"/>
    </row>
    <row r="787" spans="5:5" x14ac:dyDescent="0.2">
      <c r="E787" s="3"/>
    </row>
    <row r="788" spans="5:5" x14ac:dyDescent="0.2">
      <c r="E788" s="3"/>
    </row>
    <row r="789" spans="5:5" x14ac:dyDescent="0.2">
      <c r="E789" s="3"/>
    </row>
    <row r="790" spans="5:5" x14ac:dyDescent="0.2">
      <c r="E790" s="3"/>
    </row>
    <row r="791" spans="5:5" x14ac:dyDescent="0.2">
      <c r="E791" s="3"/>
    </row>
    <row r="792" spans="5:5" x14ac:dyDescent="0.2">
      <c r="E792" s="3"/>
    </row>
    <row r="793" spans="5:5" x14ac:dyDescent="0.2">
      <c r="E793" s="3"/>
    </row>
    <row r="794" spans="5:5" x14ac:dyDescent="0.2">
      <c r="E794" s="3"/>
    </row>
    <row r="795" spans="5:5" x14ac:dyDescent="0.2">
      <c r="E795" s="3"/>
    </row>
    <row r="796" spans="5:5" x14ac:dyDescent="0.2">
      <c r="E796" s="3"/>
    </row>
    <row r="797" spans="5:5" x14ac:dyDescent="0.2">
      <c r="E797" s="3"/>
    </row>
    <row r="798" spans="5:5" x14ac:dyDescent="0.2">
      <c r="E798" s="3"/>
    </row>
    <row r="799" spans="5:5" x14ac:dyDescent="0.2">
      <c r="E799" s="3"/>
    </row>
    <row r="800" spans="5:5" x14ac:dyDescent="0.2">
      <c r="E800" s="3"/>
    </row>
    <row r="801" spans="5:5" x14ac:dyDescent="0.2">
      <c r="E801" s="3"/>
    </row>
    <row r="802" spans="5:5" x14ac:dyDescent="0.2">
      <c r="E802" s="3"/>
    </row>
    <row r="803" spans="5:5" x14ac:dyDescent="0.2">
      <c r="E803" s="3"/>
    </row>
    <row r="804" spans="5:5" x14ac:dyDescent="0.2">
      <c r="E804" s="3"/>
    </row>
    <row r="805" spans="5:5" x14ac:dyDescent="0.2">
      <c r="E805" s="3"/>
    </row>
    <row r="806" spans="5:5" x14ac:dyDescent="0.2">
      <c r="E806" s="3"/>
    </row>
    <row r="807" spans="5:5" x14ac:dyDescent="0.2">
      <c r="E807" s="3"/>
    </row>
    <row r="808" spans="5:5" x14ac:dyDescent="0.2">
      <c r="E808" s="3"/>
    </row>
    <row r="809" spans="5:5" x14ac:dyDescent="0.2">
      <c r="E809" s="3"/>
    </row>
    <row r="810" spans="5:5" x14ac:dyDescent="0.2">
      <c r="E810" s="3"/>
    </row>
    <row r="811" spans="5:5" x14ac:dyDescent="0.2">
      <c r="E811" s="3"/>
    </row>
    <row r="812" spans="5:5" x14ac:dyDescent="0.2">
      <c r="E812" s="3"/>
    </row>
    <row r="813" spans="5:5" x14ac:dyDescent="0.2">
      <c r="E813" s="3"/>
    </row>
    <row r="814" spans="5:5" x14ac:dyDescent="0.2">
      <c r="E814" s="3"/>
    </row>
    <row r="815" spans="5:5" x14ac:dyDescent="0.2">
      <c r="E815" s="3"/>
    </row>
    <row r="816" spans="5:5" x14ac:dyDescent="0.2">
      <c r="E816" s="3"/>
    </row>
    <row r="817" spans="5:5" x14ac:dyDescent="0.2">
      <c r="E817" s="3"/>
    </row>
    <row r="818" spans="5:5" x14ac:dyDescent="0.2">
      <c r="E818" s="3"/>
    </row>
    <row r="819" spans="5:5" x14ac:dyDescent="0.2">
      <c r="E819" s="3"/>
    </row>
    <row r="820" spans="5:5" x14ac:dyDescent="0.2">
      <c r="E820" s="3"/>
    </row>
    <row r="821" spans="5:5" x14ac:dyDescent="0.2">
      <c r="E821" s="3"/>
    </row>
    <row r="822" spans="5:5" x14ac:dyDescent="0.2">
      <c r="E822" s="3"/>
    </row>
    <row r="823" spans="5:5" x14ac:dyDescent="0.2">
      <c r="E823" s="3"/>
    </row>
    <row r="824" spans="5:5" x14ac:dyDescent="0.2">
      <c r="E824" s="3"/>
    </row>
    <row r="825" spans="5:5" x14ac:dyDescent="0.2">
      <c r="E825" s="3"/>
    </row>
    <row r="826" spans="5:5" x14ac:dyDescent="0.2">
      <c r="E826" s="3"/>
    </row>
    <row r="827" spans="5:5" x14ac:dyDescent="0.2">
      <c r="E827" s="3"/>
    </row>
    <row r="828" spans="5:5" x14ac:dyDescent="0.2">
      <c r="E828" s="3"/>
    </row>
    <row r="829" spans="5:5" x14ac:dyDescent="0.2">
      <c r="E829" s="3"/>
    </row>
    <row r="830" spans="5:5" x14ac:dyDescent="0.2">
      <c r="E830" s="3"/>
    </row>
    <row r="831" spans="5:5" x14ac:dyDescent="0.2">
      <c r="E831" s="3"/>
    </row>
    <row r="832" spans="5:5" x14ac:dyDescent="0.2">
      <c r="E832" s="3"/>
    </row>
    <row r="833" spans="5:5" x14ac:dyDescent="0.2">
      <c r="E833" s="3"/>
    </row>
    <row r="834" spans="5:5" x14ac:dyDescent="0.2">
      <c r="E834" s="3"/>
    </row>
    <row r="835" spans="5:5" x14ac:dyDescent="0.2">
      <c r="E835" s="3"/>
    </row>
    <row r="836" spans="5:5" x14ac:dyDescent="0.2">
      <c r="E836" s="3"/>
    </row>
    <row r="837" spans="5:5" x14ac:dyDescent="0.2">
      <c r="E837" s="3"/>
    </row>
    <row r="838" spans="5:5" x14ac:dyDescent="0.2">
      <c r="E838" s="3"/>
    </row>
    <row r="839" spans="5:5" x14ac:dyDescent="0.2">
      <c r="E839" s="3"/>
    </row>
    <row r="840" spans="5:5" x14ac:dyDescent="0.2">
      <c r="E840" s="3"/>
    </row>
    <row r="841" spans="5:5" x14ac:dyDescent="0.2">
      <c r="E841" s="3"/>
    </row>
    <row r="842" spans="5:5" x14ac:dyDescent="0.2">
      <c r="E842" s="3"/>
    </row>
    <row r="843" spans="5:5" x14ac:dyDescent="0.2">
      <c r="E843" s="3"/>
    </row>
    <row r="844" spans="5:5" x14ac:dyDescent="0.2">
      <c r="E844" s="3"/>
    </row>
    <row r="845" spans="5:5" x14ac:dyDescent="0.2">
      <c r="E845" s="3"/>
    </row>
    <row r="846" spans="5:5" x14ac:dyDescent="0.2">
      <c r="E846" s="3"/>
    </row>
    <row r="847" spans="5:5" x14ac:dyDescent="0.2">
      <c r="E847" s="3"/>
    </row>
    <row r="848" spans="5:5" x14ac:dyDescent="0.2">
      <c r="E848" s="3"/>
    </row>
    <row r="849" spans="5:5" x14ac:dyDescent="0.2">
      <c r="E849" s="3"/>
    </row>
    <row r="850" spans="5:5" x14ac:dyDescent="0.2">
      <c r="E850" s="3"/>
    </row>
    <row r="851" spans="5:5" x14ac:dyDescent="0.2">
      <c r="E851" s="3"/>
    </row>
    <row r="852" spans="5:5" x14ac:dyDescent="0.2">
      <c r="E852" s="3"/>
    </row>
    <row r="853" spans="5:5" x14ac:dyDescent="0.2">
      <c r="E853" s="3"/>
    </row>
    <row r="854" spans="5:5" x14ac:dyDescent="0.2">
      <c r="E854" s="3"/>
    </row>
    <row r="855" spans="5:5" x14ac:dyDescent="0.2">
      <c r="E855" s="3"/>
    </row>
    <row r="856" spans="5:5" x14ac:dyDescent="0.2">
      <c r="E856" s="3"/>
    </row>
    <row r="857" spans="5:5" x14ac:dyDescent="0.2">
      <c r="E857" s="3"/>
    </row>
    <row r="858" spans="5:5" x14ac:dyDescent="0.2">
      <c r="E858" s="3"/>
    </row>
    <row r="859" spans="5:5" x14ac:dyDescent="0.2">
      <c r="E859" s="3"/>
    </row>
    <row r="860" spans="5:5" x14ac:dyDescent="0.2">
      <c r="E860" s="3"/>
    </row>
    <row r="861" spans="5:5" x14ac:dyDescent="0.2">
      <c r="E861" s="3"/>
    </row>
    <row r="862" spans="5:5" x14ac:dyDescent="0.2">
      <c r="E862" s="3"/>
    </row>
    <row r="863" spans="5:5" x14ac:dyDescent="0.2">
      <c r="E863" s="3"/>
    </row>
    <row r="864" spans="5:5" x14ac:dyDescent="0.2">
      <c r="E864" s="3"/>
    </row>
    <row r="865" spans="5:5" x14ac:dyDescent="0.2">
      <c r="E865" s="3"/>
    </row>
    <row r="866" spans="5:5" x14ac:dyDescent="0.2">
      <c r="E866" s="3"/>
    </row>
    <row r="867" spans="5:5" x14ac:dyDescent="0.2">
      <c r="E867" s="3"/>
    </row>
    <row r="868" spans="5:5" x14ac:dyDescent="0.2">
      <c r="E868" s="3"/>
    </row>
    <row r="869" spans="5:5" x14ac:dyDescent="0.2">
      <c r="E869" s="3"/>
    </row>
    <row r="870" spans="5:5" x14ac:dyDescent="0.2">
      <c r="E870" s="3"/>
    </row>
    <row r="871" spans="5:5" x14ac:dyDescent="0.2">
      <c r="E871" s="3"/>
    </row>
    <row r="872" spans="5:5" x14ac:dyDescent="0.2">
      <c r="E872" s="3"/>
    </row>
    <row r="873" spans="5:5" x14ac:dyDescent="0.2">
      <c r="E873" s="3"/>
    </row>
    <row r="874" spans="5:5" x14ac:dyDescent="0.2">
      <c r="E874" s="3"/>
    </row>
    <row r="875" spans="5:5" x14ac:dyDescent="0.2">
      <c r="E875" s="3"/>
    </row>
    <row r="876" spans="5:5" x14ac:dyDescent="0.2">
      <c r="E876" s="3"/>
    </row>
    <row r="877" spans="5:5" x14ac:dyDescent="0.2">
      <c r="E877" s="3"/>
    </row>
    <row r="878" spans="5:5" x14ac:dyDescent="0.2">
      <c r="E878" s="3"/>
    </row>
    <row r="879" spans="5:5" x14ac:dyDescent="0.2">
      <c r="E879" s="3"/>
    </row>
    <row r="880" spans="5:5" x14ac:dyDescent="0.2">
      <c r="E880" s="3"/>
    </row>
    <row r="881" spans="5:5" x14ac:dyDescent="0.2">
      <c r="E881" s="3"/>
    </row>
    <row r="882" spans="5:5" x14ac:dyDescent="0.2">
      <c r="E882" s="3"/>
    </row>
    <row r="883" spans="5:5" x14ac:dyDescent="0.2">
      <c r="E883" s="3"/>
    </row>
    <row r="884" spans="5:5" x14ac:dyDescent="0.2">
      <c r="E884" s="3"/>
    </row>
    <row r="885" spans="5:5" x14ac:dyDescent="0.2">
      <c r="E885" s="3"/>
    </row>
    <row r="886" spans="5:5" x14ac:dyDescent="0.2">
      <c r="E886" s="3"/>
    </row>
    <row r="887" spans="5:5" x14ac:dyDescent="0.2">
      <c r="E887" s="3"/>
    </row>
    <row r="888" spans="5:5" x14ac:dyDescent="0.2">
      <c r="E888" s="3"/>
    </row>
    <row r="889" spans="5:5" x14ac:dyDescent="0.2">
      <c r="E889" s="3"/>
    </row>
    <row r="890" spans="5:5" x14ac:dyDescent="0.2">
      <c r="E890" s="3"/>
    </row>
    <row r="891" spans="5:5" x14ac:dyDescent="0.2">
      <c r="E891" s="3"/>
    </row>
    <row r="892" spans="5:5" x14ac:dyDescent="0.2">
      <c r="E892" s="3"/>
    </row>
    <row r="893" spans="5:5" x14ac:dyDescent="0.2">
      <c r="E893" s="3"/>
    </row>
    <row r="894" spans="5:5" x14ac:dyDescent="0.2">
      <c r="E894" s="3"/>
    </row>
    <row r="895" spans="5:5" x14ac:dyDescent="0.2">
      <c r="E895" s="3"/>
    </row>
    <row r="896" spans="5:5" x14ac:dyDescent="0.2">
      <c r="E896" s="3"/>
    </row>
    <row r="897" spans="5:5" x14ac:dyDescent="0.2">
      <c r="E897" s="3"/>
    </row>
    <row r="898" spans="5:5" x14ac:dyDescent="0.2">
      <c r="E898" s="3"/>
    </row>
    <row r="899" spans="5:5" x14ac:dyDescent="0.2">
      <c r="E899" s="3"/>
    </row>
    <row r="900" spans="5:5" x14ac:dyDescent="0.2">
      <c r="E900" s="3"/>
    </row>
    <row r="901" spans="5:5" x14ac:dyDescent="0.2">
      <c r="E901" s="3"/>
    </row>
    <row r="902" spans="5:5" x14ac:dyDescent="0.2">
      <c r="E902" s="3"/>
    </row>
    <row r="903" spans="5:5" x14ac:dyDescent="0.2">
      <c r="E903" s="3"/>
    </row>
    <row r="904" spans="5:5" x14ac:dyDescent="0.2">
      <c r="E904" s="3"/>
    </row>
    <row r="905" spans="5:5" x14ac:dyDescent="0.2">
      <c r="E905" s="3"/>
    </row>
    <row r="906" spans="5:5" x14ac:dyDescent="0.2">
      <c r="E906" s="3"/>
    </row>
    <row r="907" spans="5:5" x14ac:dyDescent="0.2">
      <c r="E907" s="3"/>
    </row>
    <row r="908" spans="5:5" x14ac:dyDescent="0.2">
      <c r="E908" s="3"/>
    </row>
    <row r="909" spans="5:5" x14ac:dyDescent="0.2">
      <c r="E909" s="3"/>
    </row>
    <row r="910" spans="5:5" x14ac:dyDescent="0.2">
      <c r="E910" s="3"/>
    </row>
    <row r="911" spans="5:5" x14ac:dyDescent="0.2">
      <c r="E911" s="3"/>
    </row>
    <row r="912" spans="5:5" x14ac:dyDescent="0.2">
      <c r="E912" s="3"/>
    </row>
    <row r="913" spans="5:5" x14ac:dyDescent="0.2">
      <c r="E913" s="3"/>
    </row>
    <row r="914" spans="5:5" x14ac:dyDescent="0.2">
      <c r="E914" s="3"/>
    </row>
    <row r="915" spans="5:5" x14ac:dyDescent="0.2">
      <c r="E915" s="3"/>
    </row>
    <row r="916" spans="5:5" x14ac:dyDescent="0.2">
      <c r="E916" s="3"/>
    </row>
    <row r="917" spans="5:5" x14ac:dyDescent="0.2">
      <c r="E917" s="3"/>
    </row>
    <row r="918" spans="5:5" x14ac:dyDescent="0.2">
      <c r="E918" s="3"/>
    </row>
    <row r="919" spans="5:5" x14ac:dyDescent="0.2">
      <c r="E919" s="3"/>
    </row>
    <row r="920" spans="5:5" x14ac:dyDescent="0.2">
      <c r="E920" s="3"/>
    </row>
    <row r="921" spans="5:5" x14ac:dyDescent="0.2">
      <c r="E921" s="3"/>
    </row>
    <row r="922" spans="5:5" x14ac:dyDescent="0.2">
      <c r="E922" s="3"/>
    </row>
    <row r="923" spans="5:5" x14ac:dyDescent="0.2">
      <c r="E923" s="3"/>
    </row>
    <row r="924" spans="5:5" x14ac:dyDescent="0.2">
      <c r="E924" s="3"/>
    </row>
    <row r="925" spans="5:5" x14ac:dyDescent="0.2">
      <c r="E925" s="3"/>
    </row>
    <row r="926" spans="5:5" x14ac:dyDescent="0.2">
      <c r="E926" s="3"/>
    </row>
    <row r="927" spans="5:5" x14ac:dyDescent="0.2">
      <c r="E927" s="3"/>
    </row>
    <row r="928" spans="5:5" x14ac:dyDescent="0.2">
      <c r="E928" s="3"/>
    </row>
    <row r="929" spans="5:5" x14ac:dyDescent="0.2">
      <c r="E929" s="3"/>
    </row>
    <row r="930" spans="5:5" x14ac:dyDescent="0.2">
      <c r="E930" s="3"/>
    </row>
    <row r="931" spans="5:5" x14ac:dyDescent="0.2">
      <c r="E931" s="3"/>
    </row>
    <row r="932" spans="5:5" x14ac:dyDescent="0.2">
      <c r="E932" s="3"/>
    </row>
    <row r="933" spans="5:5" x14ac:dyDescent="0.2">
      <c r="E933" s="3"/>
    </row>
    <row r="934" spans="5:5" x14ac:dyDescent="0.2">
      <c r="E934" s="3"/>
    </row>
    <row r="935" spans="5:5" x14ac:dyDescent="0.2">
      <c r="E935" s="3"/>
    </row>
    <row r="936" spans="5:5" x14ac:dyDescent="0.2">
      <c r="E936" s="3"/>
    </row>
    <row r="937" spans="5:5" x14ac:dyDescent="0.2">
      <c r="E937" s="3"/>
    </row>
    <row r="938" spans="5:5" x14ac:dyDescent="0.2">
      <c r="E938" s="3"/>
    </row>
    <row r="939" spans="5:5" x14ac:dyDescent="0.2">
      <c r="E939" s="3"/>
    </row>
    <row r="940" spans="5:5" x14ac:dyDescent="0.2">
      <c r="E940" s="3"/>
    </row>
    <row r="941" spans="5:5" x14ac:dyDescent="0.2">
      <c r="E941" s="3"/>
    </row>
    <row r="942" spans="5:5" x14ac:dyDescent="0.2">
      <c r="E942" s="3"/>
    </row>
    <row r="943" spans="5:5" x14ac:dyDescent="0.2">
      <c r="E943" s="3"/>
    </row>
    <row r="944" spans="5:5" x14ac:dyDescent="0.2">
      <c r="E944" s="3"/>
    </row>
    <row r="945" spans="5:5" x14ac:dyDescent="0.2">
      <c r="E945" s="3"/>
    </row>
    <row r="946" spans="5:5" x14ac:dyDescent="0.2">
      <c r="E946" s="3"/>
    </row>
    <row r="947" spans="5:5" x14ac:dyDescent="0.2">
      <c r="E947" s="3"/>
    </row>
    <row r="948" spans="5:5" x14ac:dyDescent="0.2">
      <c r="E948" s="3"/>
    </row>
    <row r="949" spans="5:5" x14ac:dyDescent="0.2">
      <c r="E949" s="3"/>
    </row>
    <row r="950" spans="5:5" x14ac:dyDescent="0.2">
      <c r="E950" s="3"/>
    </row>
    <row r="951" spans="5:5" x14ac:dyDescent="0.2">
      <c r="E951" s="3"/>
    </row>
    <row r="952" spans="5:5" x14ac:dyDescent="0.2">
      <c r="E952" s="3"/>
    </row>
    <row r="953" spans="5:5" x14ac:dyDescent="0.2">
      <c r="E953" s="3"/>
    </row>
    <row r="954" spans="5:5" x14ac:dyDescent="0.2">
      <c r="E954" s="3"/>
    </row>
    <row r="955" spans="5:5" x14ac:dyDescent="0.2">
      <c r="E955" s="3"/>
    </row>
    <row r="956" spans="5:5" x14ac:dyDescent="0.2">
      <c r="E956" s="3"/>
    </row>
    <row r="957" spans="5:5" x14ac:dyDescent="0.2">
      <c r="E957" s="3"/>
    </row>
    <row r="958" spans="5:5" x14ac:dyDescent="0.2">
      <c r="E958" s="3"/>
    </row>
    <row r="959" spans="5:5" x14ac:dyDescent="0.2">
      <c r="E959" s="3"/>
    </row>
    <row r="960" spans="5:5" x14ac:dyDescent="0.2">
      <c r="E960" s="3"/>
    </row>
    <row r="961" spans="5:5" x14ac:dyDescent="0.2">
      <c r="E961" s="3"/>
    </row>
    <row r="962" spans="5:5" x14ac:dyDescent="0.2">
      <c r="E962" s="3"/>
    </row>
    <row r="963" spans="5:5" x14ac:dyDescent="0.2">
      <c r="E963" s="3"/>
    </row>
    <row r="964" spans="5:5" x14ac:dyDescent="0.2">
      <c r="E964" s="3"/>
    </row>
    <row r="965" spans="5:5" x14ac:dyDescent="0.2">
      <c r="E965" s="3"/>
    </row>
    <row r="966" spans="5:5" x14ac:dyDescent="0.2">
      <c r="E966" s="3"/>
    </row>
    <row r="967" spans="5:5" x14ac:dyDescent="0.2">
      <c r="E967" s="3"/>
    </row>
    <row r="968" spans="5:5" x14ac:dyDescent="0.2">
      <c r="E968" s="3"/>
    </row>
    <row r="969" spans="5:5" x14ac:dyDescent="0.2">
      <c r="E969" s="3"/>
    </row>
    <row r="970" spans="5:5" x14ac:dyDescent="0.2">
      <c r="E970" s="3"/>
    </row>
    <row r="971" spans="5:5" x14ac:dyDescent="0.2">
      <c r="E971" s="3"/>
    </row>
    <row r="972" spans="5:5" x14ac:dyDescent="0.2">
      <c r="E972" s="3"/>
    </row>
    <row r="973" spans="5:5" x14ac:dyDescent="0.2">
      <c r="E973" s="3"/>
    </row>
    <row r="974" spans="5:5" x14ac:dyDescent="0.2">
      <c r="E974" s="3"/>
    </row>
    <row r="975" spans="5:5" x14ac:dyDescent="0.2">
      <c r="E975" s="3"/>
    </row>
    <row r="976" spans="5:5" x14ac:dyDescent="0.2">
      <c r="E976" s="3"/>
    </row>
    <row r="977" spans="5:5" x14ac:dyDescent="0.2">
      <c r="E977" s="3"/>
    </row>
    <row r="978" spans="5:5" x14ac:dyDescent="0.2">
      <c r="E978" s="3"/>
    </row>
    <row r="979" spans="5:5" x14ac:dyDescent="0.2">
      <c r="E979" s="3"/>
    </row>
    <row r="980" spans="5:5" x14ac:dyDescent="0.2">
      <c r="E980" s="3"/>
    </row>
    <row r="981" spans="5:5" x14ac:dyDescent="0.2">
      <c r="E981" s="3"/>
    </row>
    <row r="982" spans="5:5" x14ac:dyDescent="0.2">
      <c r="E982" s="3"/>
    </row>
    <row r="983" spans="5:5" x14ac:dyDescent="0.2">
      <c r="E983" s="3"/>
    </row>
    <row r="984" spans="5:5" x14ac:dyDescent="0.2">
      <c r="E984" s="3"/>
    </row>
    <row r="985" spans="5:5" x14ac:dyDescent="0.2">
      <c r="E985" s="3"/>
    </row>
    <row r="986" spans="5:5" x14ac:dyDescent="0.2">
      <c r="E986" s="3"/>
    </row>
    <row r="987" spans="5:5" x14ac:dyDescent="0.2">
      <c r="E987" s="3"/>
    </row>
    <row r="988" spans="5:5" x14ac:dyDescent="0.2">
      <c r="E988" s="3"/>
    </row>
    <row r="989" spans="5:5" x14ac:dyDescent="0.2">
      <c r="E989" s="3"/>
    </row>
    <row r="990" spans="5:5" x14ac:dyDescent="0.2">
      <c r="E990" s="3"/>
    </row>
    <row r="991" spans="5:5" x14ac:dyDescent="0.2">
      <c r="E991" s="3"/>
    </row>
    <row r="992" spans="5:5" x14ac:dyDescent="0.2">
      <c r="E992" s="3"/>
    </row>
    <row r="993" spans="5:5" x14ac:dyDescent="0.2">
      <c r="E993" s="3"/>
    </row>
    <row r="994" spans="5:5" x14ac:dyDescent="0.2">
      <c r="E994" s="3"/>
    </row>
    <row r="995" spans="5:5" x14ac:dyDescent="0.2">
      <c r="E995" s="3"/>
    </row>
    <row r="996" spans="5:5" x14ac:dyDescent="0.2">
      <c r="E996" s="3"/>
    </row>
    <row r="997" spans="5:5" x14ac:dyDescent="0.2">
      <c r="E997" s="3"/>
    </row>
    <row r="998" spans="5:5" x14ac:dyDescent="0.2">
      <c r="E998" s="3"/>
    </row>
    <row r="999" spans="5:5" x14ac:dyDescent="0.2">
      <c r="E999" s="3"/>
    </row>
    <row r="1000" spans="5:5" x14ac:dyDescent="0.2">
      <c r="E1000" s="3"/>
    </row>
    <row r="1001" spans="5:5" x14ac:dyDescent="0.2">
      <c r="E1001" s="3"/>
    </row>
    <row r="1002" spans="5:5" x14ac:dyDescent="0.2">
      <c r="E1002" s="3"/>
    </row>
    <row r="1003" spans="5:5" x14ac:dyDescent="0.2">
      <c r="E1003" s="3"/>
    </row>
    <row r="1004" spans="5:5" x14ac:dyDescent="0.2">
      <c r="E1004" s="3"/>
    </row>
    <row r="1005" spans="5:5" x14ac:dyDescent="0.2">
      <c r="E1005" s="3"/>
    </row>
    <row r="1006" spans="5:5" x14ac:dyDescent="0.2">
      <c r="E1006" s="3"/>
    </row>
    <row r="1007" spans="5:5" x14ac:dyDescent="0.2">
      <c r="E1007" s="3"/>
    </row>
    <row r="1008" spans="5:5" x14ac:dyDescent="0.2">
      <c r="E1008" s="3"/>
    </row>
    <row r="1009" spans="5:5" x14ac:dyDescent="0.2">
      <c r="E1009" s="3"/>
    </row>
    <row r="1010" spans="5:5" x14ac:dyDescent="0.2">
      <c r="E1010" s="3"/>
    </row>
    <row r="1011" spans="5:5" x14ac:dyDescent="0.2">
      <c r="E1011" s="3"/>
    </row>
    <row r="1012" spans="5:5" x14ac:dyDescent="0.2">
      <c r="E1012" s="3"/>
    </row>
    <row r="1013" spans="5:5" x14ac:dyDescent="0.2">
      <c r="E1013" s="3"/>
    </row>
    <row r="1014" spans="5:5" x14ac:dyDescent="0.2">
      <c r="E1014" s="3"/>
    </row>
    <row r="1015" spans="5:5" x14ac:dyDescent="0.2">
      <c r="E1015" s="3"/>
    </row>
    <row r="1016" spans="5:5" x14ac:dyDescent="0.2">
      <c r="E1016" s="3"/>
    </row>
    <row r="1017" spans="5:5" x14ac:dyDescent="0.2">
      <c r="E1017" s="3"/>
    </row>
    <row r="1018" spans="5:5" x14ac:dyDescent="0.2">
      <c r="E1018" s="3"/>
    </row>
    <row r="1019" spans="5:5" x14ac:dyDescent="0.2">
      <c r="E1019" s="3"/>
    </row>
    <row r="1020" spans="5:5" x14ac:dyDescent="0.2">
      <c r="E1020" s="3"/>
    </row>
    <row r="1021" spans="5:5" x14ac:dyDescent="0.2">
      <c r="E1021" s="3"/>
    </row>
    <row r="1022" spans="5:5" x14ac:dyDescent="0.2">
      <c r="E1022" s="3"/>
    </row>
    <row r="1023" spans="5:5" x14ac:dyDescent="0.2">
      <c r="E1023" s="3"/>
    </row>
    <row r="1024" spans="5:5" x14ac:dyDescent="0.2">
      <c r="E1024" s="3"/>
    </row>
    <row r="1025" spans="5:5" x14ac:dyDescent="0.2">
      <c r="E1025" s="3"/>
    </row>
    <row r="1026" spans="5:5" x14ac:dyDescent="0.2">
      <c r="E1026" s="3"/>
    </row>
    <row r="1027" spans="5:5" x14ac:dyDescent="0.2">
      <c r="E1027" s="3"/>
    </row>
    <row r="1028" spans="5:5" x14ac:dyDescent="0.2">
      <c r="E1028" s="3"/>
    </row>
    <row r="1029" spans="5:5" x14ac:dyDescent="0.2">
      <c r="E1029" s="3"/>
    </row>
    <row r="1030" spans="5:5" x14ac:dyDescent="0.2">
      <c r="E1030" s="3"/>
    </row>
    <row r="1031" spans="5:5" x14ac:dyDescent="0.2">
      <c r="E1031" s="3"/>
    </row>
    <row r="1032" spans="5:5" x14ac:dyDescent="0.2">
      <c r="E1032" s="3"/>
    </row>
    <row r="1033" spans="5:5" x14ac:dyDescent="0.2">
      <c r="E1033" s="3"/>
    </row>
    <row r="1034" spans="5:5" x14ac:dyDescent="0.2">
      <c r="E1034" s="3"/>
    </row>
    <row r="1035" spans="5:5" x14ac:dyDescent="0.2">
      <c r="E1035" s="3"/>
    </row>
    <row r="1036" spans="5:5" x14ac:dyDescent="0.2">
      <c r="E1036" s="3"/>
    </row>
    <row r="1037" spans="5:5" x14ac:dyDescent="0.2">
      <c r="E1037" s="3"/>
    </row>
    <row r="1038" spans="5:5" x14ac:dyDescent="0.2">
      <c r="E1038" s="3"/>
    </row>
    <row r="1039" spans="5:5" x14ac:dyDescent="0.2">
      <c r="E1039" s="3"/>
    </row>
    <row r="1040" spans="5:5" x14ac:dyDescent="0.2">
      <c r="E1040" s="3"/>
    </row>
    <row r="1041" spans="5:5" x14ac:dyDescent="0.2">
      <c r="E1041" s="3"/>
    </row>
    <row r="1042" spans="5:5" x14ac:dyDescent="0.2">
      <c r="E1042" s="3"/>
    </row>
    <row r="1043" spans="5:5" x14ac:dyDescent="0.2">
      <c r="E1043" s="3"/>
    </row>
    <row r="1044" spans="5:5" x14ac:dyDescent="0.2">
      <c r="E1044" s="3"/>
    </row>
    <row r="1045" spans="5:5" x14ac:dyDescent="0.2">
      <c r="E1045" s="3"/>
    </row>
    <row r="1046" spans="5:5" x14ac:dyDescent="0.2">
      <c r="E1046" s="3"/>
    </row>
    <row r="1047" spans="5:5" x14ac:dyDescent="0.2">
      <c r="E1047" s="3"/>
    </row>
    <row r="1048" spans="5:5" x14ac:dyDescent="0.2">
      <c r="E1048" s="3"/>
    </row>
    <row r="1049" spans="5:5" x14ac:dyDescent="0.2">
      <c r="E1049" s="3"/>
    </row>
    <row r="1050" spans="5:5" x14ac:dyDescent="0.2">
      <c r="E1050" s="3"/>
    </row>
    <row r="1051" spans="5:5" x14ac:dyDescent="0.2">
      <c r="E1051" s="3"/>
    </row>
    <row r="1052" spans="5:5" x14ac:dyDescent="0.2">
      <c r="E1052" s="3"/>
    </row>
    <row r="1053" spans="5:5" x14ac:dyDescent="0.2">
      <c r="E1053" s="3"/>
    </row>
    <row r="1054" spans="5:5" x14ac:dyDescent="0.2">
      <c r="E1054" s="3"/>
    </row>
    <row r="1055" spans="5:5" x14ac:dyDescent="0.2">
      <c r="E1055" s="3"/>
    </row>
    <row r="1056" spans="5:5" x14ac:dyDescent="0.2">
      <c r="E1056" s="3"/>
    </row>
    <row r="1057" spans="5:5" x14ac:dyDescent="0.2">
      <c r="E1057" s="3"/>
    </row>
    <row r="1058" spans="5:5" x14ac:dyDescent="0.2">
      <c r="E1058" s="3"/>
    </row>
    <row r="1059" spans="5:5" x14ac:dyDescent="0.2">
      <c r="E1059" s="3"/>
    </row>
    <row r="1060" spans="5:5" x14ac:dyDescent="0.2">
      <c r="E1060" s="3"/>
    </row>
    <row r="1061" spans="5:5" x14ac:dyDescent="0.2">
      <c r="E1061" s="3"/>
    </row>
    <row r="1062" spans="5:5" x14ac:dyDescent="0.2">
      <c r="E1062" s="3"/>
    </row>
    <row r="1063" spans="5:5" x14ac:dyDescent="0.2">
      <c r="E1063" s="3"/>
    </row>
    <row r="1064" spans="5:5" x14ac:dyDescent="0.2">
      <c r="E1064" s="3"/>
    </row>
    <row r="1065" spans="5:5" x14ac:dyDescent="0.2">
      <c r="E1065" s="3"/>
    </row>
    <row r="1066" spans="5:5" x14ac:dyDescent="0.2">
      <c r="E1066" s="3"/>
    </row>
    <row r="1067" spans="5:5" x14ac:dyDescent="0.2">
      <c r="E1067" s="3"/>
    </row>
    <row r="1068" spans="5:5" x14ac:dyDescent="0.2">
      <c r="E1068" s="3"/>
    </row>
    <row r="1069" spans="5:5" x14ac:dyDescent="0.2">
      <c r="E1069" s="3"/>
    </row>
    <row r="1070" spans="5:5" x14ac:dyDescent="0.2">
      <c r="E1070" s="3"/>
    </row>
    <row r="1071" spans="5:5" x14ac:dyDescent="0.2">
      <c r="E1071" s="3"/>
    </row>
    <row r="1072" spans="5:5" x14ac:dyDescent="0.2">
      <c r="E1072" s="3"/>
    </row>
    <row r="1073" spans="5:5" x14ac:dyDescent="0.2">
      <c r="E1073" s="3"/>
    </row>
    <row r="1074" spans="5:5" x14ac:dyDescent="0.2">
      <c r="E1074" s="3"/>
    </row>
    <row r="1075" spans="5:5" x14ac:dyDescent="0.2">
      <c r="E1075" s="3"/>
    </row>
    <row r="1076" spans="5:5" x14ac:dyDescent="0.2">
      <c r="E1076" s="3"/>
    </row>
    <row r="1077" spans="5:5" x14ac:dyDescent="0.2">
      <c r="E1077" s="3"/>
    </row>
    <row r="1078" spans="5:5" x14ac:dyDescent="0.2">
      <c r="E1078" s="3"/>
    </row>
    <row r="1079" spans="5:5" x14ac:dyDescent="0.2">
      <c r="E1079" s="3"/>
    </row>
    <row r="1080" spans="5:5" x14ac:dyDescent="0.2">
      <c r="E1080" s="3"/>
    </row>
    <row r="1081" spans="5:5" x14ac:dyDescent="0.2">
      <c r="E1081" s="3"/>
    </row>
    <row r="1082" spans="5:5" x14ac:dyDescent="0.2">
      <c r="E1082" s="3"/>
    </row>
    <row r="1083" spans="5:5" x14ac:dyDescent="0.2">
      <c r="E1083" s="3"/>
    </row>
    <row r="1084" spans="5:5" x14ac:dyDescent="0.2">
      <c r="E1084" s="3"/>
    </row>
    <row r="1085" spans="5:5" x14ac:dyDescent="0.2">
      <c r="E1085" s="3"/>
    </row>
    <row r="1086" spans="5:5" x14ac:dyDescent="0.2">
      <c r="E1086" s="3"/>
    </row>
    <row r="1087" spans="5:5" x14ac:dyDescent="0.2">
      <c r="E1087" s="3"/>
    </row>
    <row r="1088" spans="5:5" x14ac:dyDescent="0.2">
      <c r="E1088" s="3"/>
    </row>
    <row r="1089" spans="5:5" x14ac:dyDescent="0.2">
      <c r="E1089" s="3"/>
    </row>
    <row r="1090" spans="5:5" x14ac:dyDescent="0.2">
      <c r="E1090" s="3"/>
    </row>
    <row r="1091" spans="5:5" x14ac:dyDescent="0.2">
      <c r="E1091" s="3"/>
    </row>
    <row r="1092" spans="5:5" x14ac:dyDescent="0.2">
      <c r="E1092" s="3"/>
    </row>
    <row r="1093" spans="5:5" x14ac:dyDescent="0.2">
      <c r="E1093" s="3"/>
    </row>
    <row r="1094" spans="5:5" x14ac:dyDescent="0.2">
      <c r="E1094" s="3"/>
    </row>
    <row r="1095" spans="5:5" x14ac:dyDescent="0.2">
      <c r="E1095" s="3"/>
    </row>
    <row r="1096" spans="5:5" x14ac:dyDescent="0.2">
      <c r="E1096" s="3"/>
    </row>
    <row r="1097" spans="5:5" x14ac:dyDescent="0.2">
      <c r="E1097" s="3"/>
    </row>
    <row r="1098" spans="5:5" x14ac:dyDescent="0.2">
      <c r="E1098" s="3"/>
    </row>
    <row r="1099" spans="5:5" x14ac:dyDescent="0.2">
      <c r="E1099" s="3"/>
    </row>
    <row r="1100" spans="5:5" x14ac:dyDescent="0.2">
      <c r="E1100" s="3"/>
    </row>
    <row r="1101" spans="5:5" x14ac:dyDescent="0.2">
      <c r="E1101" s="3"/>
    </row>
    <row r="1102" spans="5:5" x14ac:dyDescent="0.2">
      <c r="E1102" s="3"/>
    </row>
    <row r="1103" spans="5:5" x14ac:dyDescent="0.2">
      <c r="E1103" s="3"/>
    </row>
    <row r="1104" spans="5:5" x14ac:dyDescent="0.2">
      <c r="E1104" s="3"/>
    </row>
    <row r="1105" spans="5:5" x14ac:dyDescent="0.2">
      <c r="E1105" s="3"/>
    </row>
    <row r="1106" spans="5:5" x14ac:dyDescent="0.2">
      <c r="E1106" s="3"/>
    </row>
    <row r="1107" spans="5:5" x14ac:dyDescent="0.2">
      <c r="E1107" s="3"/>
    </row>
    <row r="1108" spans="5:5" x14ac:dyDescent="0.2">
      <c r="E1108" s="3"/>
    </row>
    <row r="1109" spans="5:5" x14ac:dyDescent="0.2">
      <c r="E1109" s="3"/>
    </row>
    <row r="1110" spans="5:5" x14ac:dyDescent="0.2">
      <c r="E1110" s="3"/>
    </row>
    <row r="1111" spans="5:5" x14ac:dyDescent="0.2">
      <c r="E1111" s="3"/>
    </row>
    <row r="1112" spans="5:5" x14ac:dyDescent="0.2">
      <c r="E1112" s="3"/>
    </row>
    <row r="1113" spans="5:5" x14ac:dyDescent="0.2">
      <c r="E1113" s="3"/>
    </row>
    <row r="1114" spans="5:5" x14ac:dyDescent="0.2">
      <c r="E1114" s="3"/>
    </row>
    <row r="1115" spans="5:5" x14ac:dyDescent="0.2">
      <c r="E1115" s="3"/>
    </row>
    <row r="1116" spans="5:5" x14ac:dyDescent="0.2">
      <c r="E1116" s="3"/>
    </row>
    <row r="1117" spans="5:5" x14ac:dyDescent="0.2">
      <c r="E1117" s="3"/>
    </row>
    <row r="1118" spans="5:5" x14ac:dyDescent="0.2">
      <c r="E1118" s="3"/>
    </row>
    <row r="1119" spans="5:5" x14ac:dyDescent="0.2">
      <c r="E1119" s="3"/>
    </row>
    <row r="1120" spans="5:5" x14ac:dyDescent="0.2">
      <c r="E1120" s="3"/>
    </row>
    <row r="1121" spans="5:5" x14ac:dyDescent="0.2">
      <c r="E1121" s="3"/>
    </row>
    <row r="1122" spans="5:5" x14ac:dyDescent="0.2">
      <c r="E1122" s="3"/>
    </row>
    <row r="1123" spans="5:5" x14ac:dyDescent="0.2">
      <c r="E1123" s="3"/>
    </row>
    <row r="1124" spans="5:5" x14ac:dyDescent="0.2">
      <c r="E1124" s="3"/>
    </row>
    <row r="1125" spans="5:5" x14ac:dyDescent="0.2">
      <c r="E1125" s="3"/>
    </row>
    <row r="1126" spans="5:5" x14ac:dyDescent="0.2">
      <c r="E1126" s="3"/>
    </row>
    <row r="1127" spans="5:5" x14ac:dyDescent="0.2">
      <c r="E1127" s="3"/>
    </row>
    <row r="1128" spans="5:5" x14ac:dyDescent="0.2">
      <c r="E1128" s="3"/>
    </row>
    <row r="1129" spans="5:5" x14ac:dyDescent="0.2">
      <c r="E1129" s="3"/>
    </row>
    <row r="1130" spans="5:5" x14ac:dyDescent="0.2">
      <c r="E1130" s="3"/>
    </row>
    <row r="1131" spans="5:5" x14ac:dyDescent="0.2">
      <c r="E1131" s="3"/>
    </row>
    <row r="1132" spans="5:5" x14ac:dyDescent="0.2">
      <c r="E1132" s="3"/>
    </row>
    <row r="1133" spans="5:5" x14ac:dyDescent="0.2">
      <c r="E1133" s="3"/>
    </row>
    <row r="1134" spans="5:5" x14ac:dyDescent="0.2">
      <c r="E1134" s="3"/>
    </row>
    <row r="1135" spans="5:5" x14ac:dyDescent="0.2">
      <c r="E1135" s="3"/>
    </row>
    <row r="1136" spans="5:5" x14ac:dyDescent="0.2">
      <c r="E1136" s="3"/>
    </row>
    <row r="1137" spans="5:5" x14ac:dyDescent="0.2">
      <c r="E1137" s="3"/>
    </row>
    <row r="1138" spans="5:5" x14ac:dyDescent="0.2">
      <c r="E1138" s="3"/>
    </row>
    <row r="1139" spans="5:5" x14ac:dyDescent="0.2">
      <c r="E1139" s="3"/>
    </row>
    <row r="1140" spans="5:5" x14ac:dyDescent="0.2">
      <c r="E1140" s="3"/>
    </row>
    <row r="1141" spans="5:5" x14ac:dyDescent="0.2">
      <c r="E1141" s="3"/>
    </row>
    <row r="1142" spans="5:5" x14ac:dyDescent="0.2">
      <c r="E1142" s="3"/>
    </row>
    <row r="1143" spans="5:5" x14ac:dyDescent="0.2">
      <c r="E1143" s="3"/>
    </row>
    <row r="1144" spans="5:5" x14ac:dyDescent="0.2">
      <c r="E1144" s="3"/>
    </row>
    <row r="1145" spans="5:5" x14ac:dyDescent="0.2">
      <c r="E1145" s="3"/>
    </row>
    <row r="1146" spans="5:5" x14ac:dyDescent="0.2">
      <c r="E1146" s="3"/>
    </row>
    <row r="1147" spans="5:5" x14ac:dyDescent="0.2">
      <c r="E1147" s="3"/>
    </row>
    <row r="1148" spans="5:5" x14ac:dyDescent="0.2">
      <c r="E1148" s="3"/>
    </row>
    <row r="1149" spans="5:5" x14ac:dyDescent="0.2">
      <c r="E1149" s="3"/>
    </row>
    <row r="1150" spans="5:5" x14ac:dyDescent="0.2">
      <c r="E1150" s="3"/>
    </row>
    <row r="1151" spans="5:5" x14ac:dyDescent="0.2">
      <c r="E1151" s="3"/>
    </row>
    <row r="1152" spans="5:5" x14ac:dyDescent="0.2">
      <c r="E1152" s="3"/>
    </row>
    <row r="1153" spans="5:5" x14ac:dyDescent="0.2">
      <c r="E1153" s="3"/>
    </row>
    <row r="1154" spans="5:5" x14ac:dyDescent="0.2">
      <c r="E1154" s="3"/>
    </row>
    <row r="1155" spans="5:5" x14ac:dyDescent="0.2">
      <c r="E1155" s="3"/>
    </row>
    <row r="1156" spans="5:5" x14ac:dyDescent="0.2">
      <c r="E1156" s="3"/>
    </row>
    <row r="1157" spans="5:5" x14ac:dyDescent="0.2">
      <c r="E1157" s="3"/>
    </row>
    <row r="1158" spans="5:5" x14ac:dyDescent="0.2">
      <c r="E1158" s="3"/>
    </row>
    <row r="1159" spans="5:5" x14ac:dyDescent="0.2">
      <c r="E1159" s="3"/>
    </row>
    <row r="1160" spans="5:5" x14ac:dyDescent="0.2">
      <c r="E1160" s="3"/>
    </row>
    <row r="1161" spans="5:5" x14ac:dyDescent="0.2">
      <c r="E1161" s="3"/>
    </row>
    <row r="1162" spans="5:5" x14ac:dyDescent="0.2">
      <c r="E1162" s="3"/>
    </row>
    <row r="1163" spans="5:5" x14ac:dyDescent="0.2">
      <c r="E1163" s="3"/>
    </row>
    <row r="1164" spans="5:5" x14ac:dyDescent="0.2">
      <c r="E1164" s="3"/>
    </row>
    <row r="1165" spans="5:5" x14ac:dyDescent="0.2">
      <c r="E1165" s="3"/>
    </row>
    <row r="1166" spans="5:5" x14ac:dyDescent="0.2">
      <c r="E1166" s="3"/>
    </row>
    <row r="1167" spans="5:5" x14ac:dyDescent="0.2">
      <c r="E1167" s="3"/>
    </row>
    <row r="1168" spans="5:5" x14ac:dyDescent="0.2">
      <c r="E1168" s="3"/>
    </row>
    <row r="1169" spans="5:5" x14ac:dyDescent="0.2">
      <c r="E1169" s="3"/>
    </row>
    <row r="1170" spans="5:5" x14ac:dyDescent="0.2">
      <c r="E1170" s="3"/>
    </row>
    <row r="1171" spans="5:5" x14ac:dyDescent="0.2">
      <c r="E1171" s="3"/>
    </row>
    <row r="1172" spans="5:5" x14ac:dyDescent="0.2">
      <c r="E1172" s="3"/>
    </row>
    <row r="1173" spans="5:5" x14ac:dyDescent="0.2">
      <c r="E1173" s="3"/>
    </row>
    <row r="1174" spans="5:5" x14ac:dyDescent="0.2">
      <c r="E1174" s="3"/>
    </row>
    <row r="1175" spans="5:5" x14ac:dyDescent="0.2">
      <c r="E1175" s="3"/>
    </row>
    <row r="1176" spans="5:5" x14ac:dyDescent="0.2">
      <c r="E1176" s="3"/>
    </row>
    <row r="1177" spans="5:5" x14ac:dyDescent="0.2">
      <c r="E1177" s="3"/>
    </row>
    <row r="1178" spans="5:5" x14ac:dyDescent="0.2">
      <c r="E1178" s="3"/>
    </row>
    <row r="1179" spans="5:5" x14ac:dyDescent="0.2">
      <c r="E1179" s="3"/>
    </row>
    <row r="1180" spans="5:5" x14ac:dyDescent="0.2">
      <c r="E1180" s="3"/>
    </row>
    <row r="1181" spans="5:5" x14ac:dyDescent="0.2">
      <c r="E1181" s="3"/>
    </row>
    <row r="1182" spans="5:5" x14ac:dyDescent="0.2">
      <c r="E1182" s="3"/>
    </row>
    <row r="1183" spans="5:5" x14ac:dyDescent="0.2">
      <c r="E1183" s="3"/>
    </row>
    <row r="1184" spans="5:5" x14ac:dyDescent="0.2">
      <c r="E1184" s="3"/>
    </row>
    <row r="1185" spans="5:5" x14ac:dyDescent="0.2">
      <c r="E1185" s="3"/>
    </row>
    <row r="1186" spans="5:5" x14ac:dyDescent="0.2">
      <c r="E1186" s="3"/>
    </row>
    <row r="1187" spans="5:5" x14ac:dyDescent="0.2">
      <c r="E1187" s="3"/>
    </row>
    <row r="1188" spans="5:5" x14ac:dyDescent="0.2">
      <c r="E1188" s="3"/>
    </row>
    <row r="1189" spans="5:5" x14ac:dyDescent="0.2">
      <c r="E1189" s="3"/>
    </row>
    <row r="1190" spans="5:5" x14ac:dyDescent="0.2">
      <c r="E1190" s="3"/>
    </row>
    <row r="1191" spans="5:5" x14ac:dyDescent="0.2">
      <c r="E1191" s="3"/>
    </row>
    <row r="1192" spans="5:5" x14ac:dyDescent="0.2">
      <c r="E1192" s="3"/>
    </row>
    <row r="1193" spans="5:5" x14ac:dyDescent="0.2">
      <c r="E1193" s="3"/>
    </row>
    <row r="1194" spans="5:5" x14ac:dyDescent="0.2">
      <c r="E1194" s="3"/>
    </row>
    <row r="1195" spans="5:5" x14ac:dyDescent="0.2">
      <c r="E1195" s="3"/>
    </row>
    <row r="1196" spans="5:5" x14ac:dyDescent="0.2">
      <c r="E1196" s="3"/>
    </row>
    <row r="1197" spans="5:5" x14ac:dyDescent="0.2">
      <c r="E1197" s="3"/>
    </row>
    <row r="1198" spans="5:5" x14ac:dyDescent="0.2">
      <c r="E1198" s="3"/>
    </row>
    <row r="1199" spans="5:5" x14ac:dyDescent="0.2">
      <c r="E1199" s="3"/>
    </row>
    <row r="1200" spans="5:5" x14ac:dyDescent="0.2">
      <c r="E1200" s="3"/>
    </row>
    <row r="1201" spans="5:5" x14ac:dyDescent="0.2">
      <c r="E1201" s="3"/>
    </row>
    <row r="1202" spans="5:5" x14ac:dyDescent="0.2">
      <c r="E1202" s="3"/>
    </row>
    <row r="1203" spans="5:5" x14ac:dyDescent="0.2">
      <c r="E1203" s="3"/>
    </row>
    <row r="1204" spans="5:5" x14ac:dyDescent="0.2">
      <c r="E1204" s="3"/>
    </row>
    <row r="1205" spans="5:5" x14ac:dyDescent="0.2">
      <c r="E1205" s="3"/>
    </row>
    <row r="1206" spans="5:5" x14ac:dyDescent="0.2">
      <c r="E1206" s="3"/>
    </row>
    <row r="1207" spans="5:5" x14ac:dyDescent="0.2">
      <c r="E1207" s="3"/>
    </row>
    <row r="1208" spans="5:5" x14ac:dyDescent="0.2">
      <c r="E1208" s="3"/>
    </row>
    <row r="1209" spans="5:5" x14ac:dyDescent="0.2">
      <c r="E1209" s="3"/>
    </row>
    <row r="1210" spans="5:5" x14ac:dyDescent="0.2">
      <c r="E1210" s="3"/>
    </row>
    <row r="1211" spans="5:5" x14ac:dyDescent="0.2">
      <c r="E1211" s="3"/>
    </row>
    <row r="1212" spans="5:5" x14ac:dyDescent="0.2">
      <c r="E1212" s="3"/>
    </row>
    <row r="1213" spans="5:5" x14ac:dyDescent="0.2">
      <c r="E1213" s="3"/>
    </row>
    <row r="1214" spans="5:5" x14ac:dyDescent="0.2">
      <c r="E1214" s="3"/>
    </row>
    <row r="1215" spans="5:5" x14ac:dyDescent="0.2">
      <c r="E1215" s="3"/>
    </row>
    <row r="1216" spans="5:5" x14ac:dyDescent="0.2">
      <c r="E1216" s="3"/>
    </row>
    <row r="1217" spans="5:5" x14ac:dyDescent="0.2">
      <c r="E1217" s="3"/>
    </row>
    <row r="1218" spans="5:5" x14ac:dyDescent="0.2">
      <c r="E1218" s="3"/>
    </row>
    <row r="1219" spans="5:5" x14ac:dyDescent="0.2">
      <c r="E1219" s="3"/>
    </row>
    <row r="1220" spans="5:5" x14ac:dyDescent="0.2">
      <c r="E1220" s="3"/>
    </row>
    <row r="1221" spans="5:5" x14ac:dyDescent="0.2">
      <c r="E1221" s="3"/>
    </row>
    <row r="1222" spans="5:5" x14ac:dyDescent="0.2">
      <c r="E1222" s="3"/>
    </row>
    <row r="1223" spans="5:5" x14ac:dyDescent="0.2">
      <c r="E1223" s="3"/>
    </row>
    <row r="1224" spans="5:5" x14ac:dyDescent="0.2">
      <c r="E1224" s="3"/>
    </row>
    <row r="1225" spans="5:5" x14ac:dyDescent="0.2">
      <c r="E1225" s="3"/>
    </row>
    <row r="1226" spans="5:5" x14ac:dyDescent="0.2">
      <c r="E1226" s="3"/>
    </row>
    <row r="1227" spans="5:5" x14ac:dyDescent="0.2">
      <c r="E1227" s="3"/>
    </row>
    <row r="1228" spans="5:5" x14ac:dyDescent="0.2">
      <c r="E1228" s="3"/>
    </row>
    <row r="1229" spans="5:5" x14ac:dyDescent="0.2">
      <c r="E1229" s="3"/>
    </row>
    <row r="1230" spans="5:5" x14ac:dyDescent="0.2">
      <c r="E1230" s="3"/>
    </row>
    <row r="1231" spans="5:5" x14ac:dyDescent="0.2">
      <c r="E1231" s="3"/>
    </row>
    <row r="1232" spans="5:5" x14ac:dyDescent="0.2">
      <c r="E1232" s="3"/>
    </row>
    <row r="1233" spans="5:5" x14ac:dyDescent="0.2">
      <c r="E1233" s="3"/>
    </row>
    <row r="1234" spans="5:5" x14ac:dyDescent="0.2">
      <c r="E1234" s="3"/>
    </row>
    <row r="1235" spans="5:5" x14ac:dyDescent="0.2">
      <c r="E1235" s="3"/>
    </row>
    <row r="1236" spans="5:5" x14ac:dyDescent="0.2">
      <c r="E1236" s="3"/>
    </row>
    <row r="1237" spans="5:5" x14ac:dyDescent="0.2">
      <c r="E1237" s="3"/>
    </row>
    <row r="1238" spans="5:5" x14ac:dyDescent="0.2">
      <c r="E1238" s="3"/>
    </row>
    <row r="1239" spans="5:5" x14ac:dyDescent="0.2">
      <c r="E1239" s="3"/>
    </row>
    <row r="1240" spans="5:5" x14ac:dyDescent="0.2">
      <c r="E1240" s="3"/>
    </row>
    <row r="1241" spans="5:5" x14ac:dyDescent="0.2">
      <c r="E1241" s="3"/>
    </row>
    <row r="1242" spans="5:5" x14ac:dyDescent="0.2">
      <c r="E1242" s="3"/>
    </row>
    <row r="1243" spans="5:5" x14ac:dyDescent="0.2">
      <c r="E1243" s="3"/>
    </row>
    <row r="1244" spans="5:5" x14ac:dyDescent="0.2">
      <c r="E1244" s="3"/>
    </row>
    <row r="1245" spans="5:5" x14ac:dyDescent="0.2">
      <c r="E1245" s="3"/>
    </row>
    <row r="1246" spans="5:5" x14ac:dyDescent="0.2">
      <c r="E1246" s="3"/>
    </row>
    <row r="1247" spans="5:5" x14ac:dyDescent="0.2">
      <c r="E1247" s="3"/>
    </row>
    <row r="1248" spans="5:5" x14ac:dyDescent="0.2">
      <c r="E1248" s="3"/>
    </row>
    <row r="1249" spans="5:5" x14ac:dyDescent="0.2">
      <c r="E1249" s="3"/>
    </row>
    <row r="1250" spans="5:5" x14ac:dyDescent="0.2">
      <c r="E1250" s="3"/>
    </row>
    <row r="1251" spans="5:5" x14ac:dyDescent="0.2">
      <c r="E1251" s="3"/>
    </row>
    <row r="1252" spans="5:5" x14ac:dyDescent="0.2">
      <c r="E1252" s="3"/>
    </row>
    <row r="1253" spans="5:5" x14ac:dyDescent="0.2">
      <c r="E1253" s="3"/>
    </row>
    <row r="1254" spans="5:5" x14ac:dyDescent="0.2">
      <c r="E1254" s="3"/>
    </row>
    <row r="1255" spans="5:5" x14ac:dyDescent="0.2">
      <c r="E1255" s="3"/>
    </row>
    <row r="1256" spans="5:5" x14ac:dyDescent="0.2">
      <c r="E1256" s="3"/>
    </row>
    <row r="1257" spans="5:5" x14ac:dyDescent="0.2">
      <c r="E1257" s="3"/>
    </row>
    <row r="1258" spans="5:5" x14ac:dyDescent="0.2">
      <c r="E1258" s="3"/>
    </row>
    <row r="1259" spans="5:5" x14ac:dyDescent="0.2">
      <c r="E1259" s="3"/>
    </row>
    <row r="1260" spans="5:5" x14ac:dyDescent="0.2">
      <c r="E1260" s="3"/>
    </row>
    <row r="1261" spans="5:5" x14ac:dyDescent="0.2">
      <c r="E1261" s="3"/>
    </row>
    <row r="1262" spans="5:5" x14ac:dyDescent="0.2">
      <c r="E1262" s="3"/>
    </row>
    <row r="1263" spans="5:5" x14ac:dyDescent="0.2">
      <c r="E1263" s="3"/>
    </row>
    <row r="1264" spans="5:5" x14ac:dyDescent="0.2">
      <c r="E1264" s="3"/>
    </row>
    <row r="1265" spans="5:5" x14ac:dyDescent="0.2">
      <c r="E1265" s="3"/>
    </row>
    <row r="1266" spans="5:5" x14ac:dyDescent="0.2">
      <c r="E1266" s="3"/>
    </row>
    <row r="1267" spans="5:5" x14ac:dyDescent="0.2">
      <c r="E1267" s="3"/>
    </row>
    <row r="1268" spans="5:5" x14ac:dyDescent="0.2">
      <c r="E1268" s="3"/>
    </row>
    <row r="1269" spans="5:5" x14ac:dyDescent="0.2">
      <c r="E1269" s="3"/>
    </row>
    <row r="1270" spans="5:5" x14ac:dyDescent="0.2">
      <c r="E1270" s="3"/>
    </row>
    <row r="1271" spans="5:5" x14ac:dyDescent="0.2">
      <c r="E1271" s="3"/>
    </row>
    <row r="1272" spans="5:5" x14ac:dyDescent="0.2">
      <c r="E1272" s="3"/>
    </row>
    <row r="1273" spans="5:5" x14ac:dyDescent="0.2">
      <c r="E1273" s="3"/>
    </row>
    <row r="1274" spans="5:5" x14ac:dyDescent="0.2">
      <c r="E1274" s="3"/>
    </row>
    <row r="1275" spans="5:5" x14ac:dyDescent="0.2">
      <c r="E1275" s="3"/>
    </row>
    <row r="1276" spans="5:5" x14ac:dyDescent="0.2">
      <c r="E1276" s="3"/>
    </row>
    <row r="1277" spans="5:5" x14ac:dyDescent="0.2">
      <c r="E1277" s="3"/>
    </row>
    <row r="1278" spans="5:5" x14ac:dyDescent="0.2">
      <c r="E1278" s="3"/>
    </row>
    <row r="1279" spans="5:5" x14ac:dyDescent="0.2">
      <c r="E1279" s="3"/>
    </row>
    <row r="1280" spans="5:5" x14ac:dyDescent="0.2">
      <c r="E1280" s="3"/>
    </row>
    <row r="1281" spans="5:5" x14ac:dyDescent="0.2">
      <c r="E1281" s="3"/>
    </row>
    <row r="1282" spans="5:5" x14ac:dyDescent="0.2">
      <c r="E1282" s="3"/>
    </row>
    <row r="1283" spans="5:5" x14ac:dyDescent="0.2">
      <c r="E1283" s="3"/>
    </row>
    <row r="1284" spans="5:5" x14ac:dyDescent="0.2">
      <c r="E1284" s="3"/>
    </row>
    <row r="1285" spans="5:5" x14ac:dyDescent="0.2">
      <c r="E1285" s="3"/>
    </row>
    <row r="1286" spans="5:5" x14ac:dyDescent="0.2">
      <c r="E1286" s="3"/>
    </row>
    <row r="1287" spans="5:5" x14ac:dyDescent="0.2">
      <c r="E1287" s="3"/>
    </row>
    <row r="1288" spans="5:5" x14ac:dyDescent="0.2">
      <c r="E1288" s="3"/>
    </row>
    <row r="1289" spans="5:5" x14ac:dyDescent="0.2">
      <c r="E1289" s="3"/>
    </row>
    <row r="1290" spans="5:5" x14ac:dyDescent="0.2">
      <c r="E1290" s="3"/>
    </row>
    <row r="1291" spans="5:5" x14ac:dyDescent="0.2">
      <c r="E1291" s="3"/>
    </row>
    <row r="1292" spans="5:5" x14ac:dyDescent="0.2">
      <c r="E1292" s="3"/>
    </row>
    <row r="1293" spans="5:5" x14ac:dyDescent="0.2">
      <c r="E1293" s="3"/>
    </row>
    <row r="1294" spans="5:5" x14ac:dyDescent="0.2">
      <c r="E1294" s="3"/>
    </row>
    <row r="1295" spans="5:5" x14ac:dyDescent="0.2">
      <c r="E1295" s="3"/>
    </row>
    <row r="1296" spans="5:5" x14ac:dyDescent="0.2">
      <c r="E1296" s="3"/>
    </row>
    <row r="1297" spans="5:5" x14ac:dyDescent="0.2">
      <c r="E1297" s="3"/>
    </row>
    <row r="1298" spans="5:5" x14ac:dyDescent="0.2">
      <c r="E1298" s="3"/>
    </row>
    <row r="1299" spans="5:5" x14ac:dyDescent="0.2">
      <c r="E1299" s="3"/>
    </row>
    <row r="1300" spans="5:5" x14ac:dyDescent="0.2">
      <c r="E1300" s="3"/>
    </row>
    <row r="1301" spans="5:5" x14ac:dyDescent="0.2">
      <c r="E1301" s="3"/>
    </row>
    <row r="1302" spans="5:5" x14ac:dyDescent="0.2">
      <c r="E1302" s="3"/>
    </row>
    <row r="1303" spans="5:5" x14ac:dyDescent="0.2">
      <c r="E1303" s="3"/>
    </row>
    <row r="1304" spans="5:5" x14ac:dyDescent="0.2">
      <c r="E1304" s="3"/>
    </row>
    <row r="1305" spans="5:5" x14ac:dyDescent="0.2">
      <c r="E1305" s="3"/>
    </row>
    <row r="1306" spans="5:5" x14ac:dyDescent="0.2">
      <c r="E1306" s="3"/>
    </row>
    <row r="1307" spans="5:5" x14ac:dyDescent="0.2">
      <c r="E1307" s="3"/>
    </row>
    <row r="1308" spans="5:5" x14ac:dyDescent="0.2">
      <c r="E1308" s="3"/>
    </row>
    <row r="1309" spans="5:5" x14ac:dyDescent="0.2">
      <c r="E1309" s="3"/>
    </row>
    <row r="1310" spans="5:5" x14ac:dyDescent="0.2">
      <c r="E1310" s="3"/>
    </row>
    <row r="1311" spans="5:5" x14ac:dyDescent="0.2">
      <c r="E1311" s="3"/>
    </row>
    <row r="1312" spans="5:5" x14ac:dyDescent="0.2">
      <c r="E1312" s="3"/>
    </row>
    <row r="1313" spans="5:5" x14ac:dyDescent="0.2">
      <c r="E1313" s="3"/>
    </row>
    <row r="1314" spans="5:5" x14ac:dyDescent="0.2">
      <c r="E1314" s="3"/>
    </row>
    <row r="1315" spans="5:5" x14ac:dyDescent="0.2">
      <c r="E1315" s="3"/>
    </row>
    <row r="1316" spans="5:5" x14ac:dyDescent="0.2">
      <c r="E1316" s="3"/>
    </row>
    <row r="1317" spans="5:5" x14ac:dyDescent="0.2">
      <c r="E1317" s="3"/>
    </row>
    <row r="1318" spans="5:5" x14ac:dyDescent="0.2">
      <c r="E1318" s="3"/>
    </row>
    <row r="1319" spans="5:5" x14ac:dyDescent="0.2">
      <c r="E1319" s="3"/>
    </row>
    <row r="1320" spans="5:5" x14ac:dyDescent="0.2">
      <c r="E1320" s="3"/>
    </row>
    <row r="1321" spans="5:5" x14ac:dyDescent="0.2">
      <c r="E1321" s="3"/>
    </row>
    <row r="1322" spans="5:5" x14ac:dyDescent="0.2">
      <c r="E1322" s="3"/>
    </row>
    <row r="1323" spans="5:5" x14ac:dyDescent="0.2">
      <c r="E1323" s="3"/>
    </row>
    <row r="1324" spans="5:5" x14ac:dyDescent="0.2">
      <c r="E1324" s="3"/>
    </row>
    <row r="1325" spans="5:5" x14ac:dyDescent="0.2">
      <c r="E1325" s="3"/>
    </row>
    <row r="1326" spans="5:5" x14ac:dyDescent="0.2">
      <c r="E1326" s="3"/>
    </row>
    <row r="1327" spans="5:5" x14ac:dyDescent="0.2">
      <c r="E1327" s="3"/>
    </row>
    <row r="1328" spans="5:5" x14ac:dyDescent="0.2">
      <c r="E1328" s="3"/>
    </row>
    <row r="1329" spans="5:5" x14ac:dyDescent="0.2">
      <c r="E1329" s="3"/>
    </row>
    <row r="1330" spans="5:5" x14ac:dyDescent="0.2">
      <c r="E1330" s="3"/>
    </row>
    <row r="1331" spans="5:5" x14ac:dyDescent="0.2">
      <c r="E1331" s="3"/>
    </row>
    <row r="1332" spans="5:5" x14ac:dyDescent="0.2">
      <c r="E1332" s="3"/>
    </row>
    <row r="1333" spans="5:5" x14ac:dyDescent="0.2">
      <c r="E1333" s="3"/>
    </row>
    <row r="1334" spans="5:5" x14ac:dyDescent="0.2">
      <c r="E1334" s="3"/>
    </row>
    <row r="1335" spans="5:5" x14ac:dyDescent="0.2">
      <c r="E1335" s="3"/>
    </row>
    <row r="1336" spans="5:5" x14ac:dyDescent="0.2">
      <c r="E1336" s="3"/>
    </row>
    <row r="1337" spans="5:5" x14ac:dyDescent="0.2">
      <c r="E1337" s="3"/>
    </row>
    <row r="1338" spans="5:5" x14ac:dyDescent="0.2">
      <c r="E1338" s="3"/>
    </row>
    <row r="1339" spans="5:5" x14ac:dyDescent="0.2">
      <c r="E1339" s="3"/>
    </row>
    <row r="1340" spans="5:5" x14ac:dyDescent="0.2">
      <c r="E1340" s="3"/>
    </row>
    <row r="1341" spans="5:5" x14ac:dyDescent="0.2">
      <c r="E1341" s="3"/>
    </row>
    <row r="1342" spans="5:5" x14ac:dyDescent="0.2">
      <c r="E1342" s="3"/>
    </row>
    <row r="1343" spans="5:5" x14ac:dyDescent="0.2">
      <c r="E1343" s="3"/>
    </row>
    <row r="1344" spans="5:5" x14ac:dyDescent="0.2">
      <c r="E1344" s="3"/>
    </row>
    <row r="1345" spans="5:5" x14ac:dyDescent="0.2">
      <c r="E1345" s="3"/>
    </row>
    <row r="1346" spans="5:5" x14ac:dyDescent="0.2">
      <c r="E1346" s="3"/>
    </row>
    <row r="1347" spans="5:5" x14ac:dyDescent="0.2">
      <c r="E1347" s="3"/>
    </row>
    <row r="1348" spans="5:5" x14ac:dyDescent="0.2">
      <c r="E1348" s="3"/>
    </row>
    <row r="1349" spans="5:5" x14ac:dyDescent="0.2">
      <c r="E1349" s="3"/>
    </row>
    <row r="1350" spans="5:5" x14ac:dyDescent="0.2">
      <c r="E1350" s="3"/>
    </row>
    <row r="1351" spans="5:5" x14ac:dyDescent="0.2">
      <c r="E1351" s="3"/>
    </row>
    <row r="1352" spans="5:5" x14ac:dyDescent="0.2">
      <c r="E1352" s="3"/>
    </row>
    <row r="1353" spans="5:5" x14ac:dyDescent="0.2">
      <c r="E1353" s="3"/>
    </row>
    <row r="1354" spans="5:5" x14ac:dyDescent="0.2">
      <c r="E1354" s="3"/>
    </row>
    <row r="1355" spans="5:5" x14ac:dyDescent="0.2">
      <c r="E1355" s="3"/>
    </row>
    <row r="1356" spans="5:5" x14ac:dyDescent="0.2">
      <c r="E1356" s="3"/>
    </row>
    <row r="1357" spans="5:5" x14ac:dyDescent="0.2">
      <c r="E1357" s="3"/>
    </row>
    <row r="1358" spans="5:5" x14ac:dyDescent="0.2">
      <c r="E1358" s="3"/>
    </row>
    <row r="1359" spans="5:5" x14ac:dyDescent="0.2">
      <c r="E1359" s="3"/>
    </row>
    <row r="1360" spans="5:5" x14ac:dyDescent="0.2">
      <c r="E1360" s="3"/>
    </row>
    <row r="1361" spans="5:5" x14ac:dyDescent="0.2">
      <c r="E1361" s="3"/>
    </row>
    <row r="1362" spans="5:5" x14ac:dyDescent="0.2">
      <c r="E1362" s="3"/>
    </row>
    <row r="1363" spans="5:5" x14ac:dyDescent="0.2">
      <c r="E1363" s="3"/>
    </row>
    <row r="1364" spans="5:5" x14ac:dyDescent="0.2">
      <c r="E1364" s="3"/>
    </row>
    <row r="1365" spans="5:5" x14ac:dyDescent="0.2">
      <c r="E1365" s="3"/>
    </row>
    <row r="1366" spans="5:5" x14ac:dyDescent="0.2">
      <c r="E1366" s="3"/>
    </row>
    <row r="1367" spans="5:5" x14ac:dyDescent="0.2">
      <c r="E1367" s="3"/>
    </row>
    <row r="1368" spans="5:5" x14ac:dyDescent="0.2">
      <c r="E1368" s="3"/>
    </row>
    <row r="1369" spans="5:5" x14ac:dyDescent="0.2">
      <c r="E1369" s="3"/>
    </row>
    <row r="1370" spans="5:5" x14ac:dyDescent="0.2">
      <c r="E1370" s="3"/>
    </row>
    <row r="1371" spans="5:5" x14ac:dyDescent="0.2">
      <c r="E1371" s="3"/>
    </row>
    <row r="1372" spans="5:5" x14ac:dyDescent="0.2">
      <c r="E1372" s="3"/>
    </row>
    <row r="1373" spans="5:5" x14ac:dyDescent="0.2">
      <c r="E1373" s="3"/>
    </row>
    <row r="1374" spans="5:5" x14ac:dyDescent="0.2">
      <c r="E1374" s="3"/>
    </row>
    <row r="1375" spans="5:5" x14ac:dyDescent="0.2">
      <c r="E1375" s="3"/>
    </row>
    <row r="1376" spans="5:5" x14ac:dyDescent="0.2">
      <c r="E1376" s="3"/>
    </row>
    <row r="1377" spans="5:5" x14ac:dyDescent="0.2">
      <c r="E1377" s="3"/>
    </row>
    <row r="1378" spans="5:5" x14ac:dyDescent="0.2">
      <c r="E1378" s="3"/>
    </row>
    <row r="1379" spans="5:5" x14ac:dyDescent="0.2">
      <c r="E1379" s="3"/>
    </row>
    <row r="1380" spans="5:5" x14ac:dyDescent="0.2">
      <c r="E1380" s="3"/>
    </row>
    <row r="1381" spans="5:5" x14ac:dyDescent="0.2">
      <c r="E1381" s="3"/>
    </row>
    <row r="1382" spans="5:5" x14ac:dyDescent="0.2">
      <c r="E1382" s="3"/>
    </row>
    <row r="1383" spans="5:5" x14ac:dyDescent="0.2">
      <c r="E1383" s="3"/>
    </row>
    <row r="1384" spans="5:5" x14ac:dyDescent="0.2">
      <c r="E1384" s="3"/>
    </row>
    <row r="1385" spans="5:5" x14ac:dyDescent="0.2">
      <c r="E1385" s="3"/>
    </row>
    <row r="1386" spans="5:5" x14ac:dyDescent="0.2">
      <c r="E1386" s="3"/>
    </row>
    <row r="1387" spans="5:5" x14ac:dyDescent="0.2">
      <c r="E1387" s="3"/>
    </row>
    <row r="1388" spans="5:5" x14ac:dyDescent="0.2">
      <c r="E1388" s="3"/>
    </row>
    <row r="1389" spans="5:5" x14ac:dyDescent="0.2">
      <c r="E1389" s="3"/>
    </row>
    <row r="1390" spans="5:5" x14ac:dyDescent="0.2">
      <c r="E1390" s="3"/>
    </row>
    <row r="1391" spans="5:5" x14ac:dyDescent="0.2">
      <c r="E1391" s="3"/>
    </row>
    <row r="1392" spans="5:5" x14ac:dyDescent="0.2">
      <c r="E1392" s="3"/>
    </row>
    <row r="1393" spans="5:5" x14ac:dyDescent="0.2">
      <c r="E1393" s="3"/>
    </row>
    <row r="1394" spans="5:5" x14ac:dyDescent="0.2">
      <c r="E1394" s="3"/>
    </row>
    <row r="1395" spans="5:5" x14ac:dyDescent="0.2">
      <c r="E1395" s="3"/>
    </row>
    <row r="1396" spans="5:5" x14ac:dyDescent="0.2">
      <c r="E1396" s="3"/>
    </row>
    <row r="1397" spans="5:5" x14ac:dyDescent="0.2">
      <c r="E1397" s="3"/>
    </row>
    <row r="1398" spans="5:5" x14ac:dyDescent="0.2">
      <c r="E1398" s="3"/>
    </row>
    <row r="1399" spans="5:5" x14ac:dyDescent="0.2">
      <c r="E1399" s="3"/>
    </row>
    <row r="1400" spans="5:5" x14ac:dyDescent="0.2">
      <c r="E1400" s="3"/>
    </row>
    <row r="1401" spans="5:5" x14ac:dyDescent="0.2">
      <c r="E1401" s="3"/>
    </row>
    <row r="1402" spans="5:5" x14ac:dyDescent="0.2">
      <c r="E1402" s="3"/>
    </row>
    <row r="1403" spans="5:5" x14ac:dyDescent="0.2">
      <c r="E1403" s="3"/>
    </row>
    <row r="1404" spans="5:5" x14ac:dyDescent="0.2">
      <c r="E1404" s="3"/>
    </row>
    <row r="1405" spans="5:5" x14ac:dyDescent="0.2">
      <c r="E1405" s="3"/>
    </row>
    <row r="1406" spans="5:5" x14ac:dyDescent="0.2">
      <c r="E1406" s="3"/>
    </row>
    <row r="1407" spans="5:5" x14ac:dyDescent="0.2">
      <c r="E1407" s="3"/>
    </row>
    <row r="1408" spans="5:5" x14ac:dyDescent="0.2">
      <c r="E1408" s="3"/>
    </row>
    <row r="1409" spans="5:5" x14ac:dyDescent="0.2">
      <c r="E1409" s="3"/>
    </row>
    <row r="1410" spans="5:5" x14ac:dyDescent="0.2">
      <c r="E1410" s="3"/>
    </row>
    <row r="1411" spans="5:5" x14ac:dyDescent="0.2">
      <c r="E1411" s="3"/>
    </row>
    <row r="1412" spans="5:5" x14ac:dyDescent="0.2">
      <c r="E1412" s="3"/>
    </row>
    <row r="1413" spans="5:5" x14ac:dyDescent="0.2">
      <c r="E1413" s="3"/>
    </row>
    <row r="1414" spans="5:5" x14ac:dyDescent="0.2">
      <c r="E1414" s="3"/>
    </row>
    <row r="1415" spans="5:5" x14ac:dyDescent="0.2">
      <c r="E1415" s="3"/>
    </row>
    <row r="1416" spans="5:5" x14ac:dyDescent="0.2">
      <c r="E1416" s="3"/>
    </row>
    <row r="1417" spans="5:5" x14ac:dyDescent="0.2">
      <c r="E1417" s="3"/>
    </row>
    <row r="1418" spans="5:5" x14ac:dyDescent="0.2">
      <c r="E1418" s="3"/>
    </row>
    <row r="1419" spans="5:5" x14ac:dyDescent="0.2">
      <c r="E1419" s="3"/>
    </row>
    <row r="1420" spans="5:5" x14ac:dyDescent="0.2">
      <c r="E1420" s="3"/>
    </row>
    <row r="1421" spans="5:5" x14ac:dyDescent="0.2">
      <c r="E1421" s="3"/>
    </row>
    <row r="1422" spans="5:5" x14ac:dyDescent="0.2">
      <c r="E1422" s="3"/>
    </row>
    <row r="1423" spans="5:5" x14ac:dyDescent="0.2">
      <c r="E1423" s="3"/>
    </row>
    <row r="1424" spans="5:5" x14ac:dyDescent="0.2">
      <c r="E1424" s="3"/>
    </row>
    <row r="1425" spans="5:5" x14ac:dyDescent="0.2">
      <c r="E1425" s="3"/>
    </row>
    <row r="1426" spans="5:5" x14ac:dyDescent="0.2">
      <c r="E1426" s="3"/>
    </row>
    <row r="1427" spans="5:5" x14ac:dyDescent="0.2">
      <c r="E1427" s="3"/>
    </row>
    <row r="1428" spans="5:5" x14ac:dyDescent="0.2">
      <c r="E1428" s="3"/>
    </row>
    <row r="1429" spans="5:5" x14ac:dyDescent="0.2">
      <c r="E1429" s="3"/>
    </row>
    <row r="1430" spans="5:5" x14ac:dyDescent="0.2">
      <c r="E1430" s="3"/>
    </row>
    <row r="1431" spans="5:5" x14ac:dyDescent="0.2">
      <c r="E1431" s="3"/>
    </row>
    <row r="1432" spans="5:5" x14ac:dyDescent="0.2">
      <c r="E1432" s="3"/>
    </row>
    <row r="1433" spans="5:5" x14ac:dyDescent="0.2">
      <c r="E1433" s="3"/>
    </row>
    <row r="1434" spans="5:5" x14ac:dyDescent="0.2">
      <c r="E1434" s="3"/>
    </row>
    <row r="1435" spans="5:5" x14ac:dyDescent="0.2">
      <c r="E1435" s="3"/>
    </row>
    <row r="1436" spans="5:5" x14ac:dyDescent="0.2">
      <c r="E1436" s="3"/>
    </row>
    <row r="1437" spans="5:5" x14ac:dyDescent="0.2">
      <c r="E1437" s="3"/>
    </row>
    <row r="1438" spans="5:5" x14ac:dyDescent="0.2">
      <c r="E1438" s="3"/>
    </row>
    <row r="1439" spans="5:5" x14ac:dyDescent="0.2">
      <c r="E1439" s="3"/>
    </row>
    <row r="1440" spans="5:5" x14ac:dyDescent="0.2">
      <c r="E1440" s="3"/>
    </row>
    <row r="1441" spans="5:5" x14ac:dyDescent="0.2">
      <c r="E1441" s="3"/>
    </row>
    <row r="1442" spans="5:5" x14ac:dyDescent="0.2">
      <c r="E1442" s="3"/>
    </row>
    <row r="1443" spans="5:5" x14ac:dyDescent="0.2">
      <c r="E1443" s="3"/>
    </row>
    <row r="1444" spans="5:5" x14ac:dyDescent="0.2">
      <c r="E1444" s="3"/>
    </row>
    <row r="1445" spans="5:5" x14ac:dyDescent="0.2">
      <c r="E1445" s="3"/>
    </row>
    <row r="1446" spans="5:5" x14ac:dyDescent="0.2">
      <c r="E1446" s="3"/>
    </row>
    <row r="1447" spans="5:5" x14ac:dyDescent="0.2">
      <c r="E1447" s="3"/>
    </row>
    <row r="1448" spans="5:5" x14ac:dyDescent="0.2">
      <c r="E1448" s="3"/>
    </row>
    <row r="1449" spans="5:5" x14ac:dyDescent="0.2">
      <c r="E1449" s="3"/>
    </row>
    <row r="1450" spans="5:5" x14ac:dyDescent="0.2">
      <c r="E1450" s="3"/>
    </row>
    <row r="1451" spans="5:5" x14ac:dyDescent="0.2">
      <c r="E1451" s="3"/>
    </row>
    <row r="1452" spans="5:5" x14ac:dyDescent="0.2">
      <c r="E1452" s="3"/>
    </row>
    <row r="1453" spans="5:5" x14ac:dyDescent="0.2">
      <c r="E1453" s="3"/>
    </row>
    <row r="1454" spans="5:5" x14ac:dyDescent="0.2">
      <c r="E1454" s="3"/>
    </row>
    <row r="1455" spans="5:5" x14ac:dyDescent="0.2">
      <c r="E1455" s="3"/>
    </row>
    <row r="1456" spans="5:5" x14ac:dyDescent="0.2">
      <c r="E1456" s="3"/>
    </row>
    <row r="1457" spans="5:5" x14ac:dyDescent="0.2">
      <c r="E1457" s="3"/>
    </row>
    <row r="1458" spans="5:5" x14ac:dyDescent="0.2">
      <c r="E1458" s="3"/>
    </row>
    <row r="1459" spans="5:5" x14ac:dyDescent="0.2">
      <c r="E1459" s="3"/>
    </row>
    <row r="1460" spans="5:5" x14ac:dyDescent="0.2">
      <c r="E1460" s="3"/>
    </row>
    <row r="1461" spans="5:5" x14ac:dyDescent="0.2">
      <c r="E1461" s="3"/>
    </row>
    <row r="1462" spans="5:5" x14ac:dyDescent="0.2">
      <c r="E1462" s="3"/>
    </row>
    <row r="1463" spans="5:5" x14ac:dyDescent="0.2">
      <c r="E1463" s="3"/>
    </row>
    <row r="1464" spans="5:5" x14ac:dyDescent="0.2">
      <c r="E1464" s="3"/>
    </row>
    <row r="1465" spans="5:5" x14ac:dyDescent="0.2">
      <c r="E1465" s="3"/>
    </row>
    <row r="1466" spans="5:5" x14ac:dyDescent="0.2">
      <c r="E1466" s="3"/>
    </row>
    <row r="1467" spans="5:5" x14ac:dyDescent="0.2">
      <c r="E1467" s="3"/>
    </row>
    <row r="1468" spans="5:5" x14ac:dyDescent="0.2">
      <c r="E1468" s="3"/>
    </row>
    <row r="1469" spans="5:5" x14ac:dyDescent="0.2">
      <c r="E1469" s="3"/>
    </row>
    <row r="1470" spans="5:5" x14ac:dyDescent="0.2">
      <c r="E1470" s="3"/>
    </row>
    <row r="1471" spans="5:5" x14ac:dyDescent="0.2">
      <c r="E1471" s="3"/>
    </row>
    <row r="1472" spans="5:5" x14ac:dyDescent="0.2">
      <c r="E1472" s="3"/>
    </row>
    <row r="1473" spans="5:5" x14ac:dyDescent="0.2">
      <c r="E1473" s="3"/>
    </row>
    <row r="1474" spans="5:5" x14ac:dyDescent="0.2">
      <c r="E1474" s="3"/>
    </row>
    <row r="1475" spans="5:5" x14ac:dyDescent="0.2">
      <c r="E1475" s="3"/>
    </row>
    <row r="1476" spans="5:5" x14ac:dyDescent="0.2">
      <c r="E1476" s="3"/>
    </row>
    <row r="1477" spans="5:5" x14ac:dyDescent="0.2">
      <c r="E1477" s="3"/>
    </row>
    <row r="1478" spans="5:5" x14ac:dyDescent="0.2">
      <c r="E1478" s="3"/>
    </row>
    <row r="1479" spans="5:5" x14ac:dyDescent="0.2">
      <c r="E1479" s="3"/>
    </row>
    <row r="1480" spans="5:5" x14ac:dyDescent="0.2">
      <c r="E1480" s="3"/>
    </row>
    <row r="1481" spans="5:5" x14ac:dyDescent="0.2">
      <c r="E1481" s="3"/>
    </row>
    <row r="1482" spans="5:5" x14ac:dyDescent="0.2">
      <c r="E1482" s="3"/>
    </row>
    <row r="1483" spans="5:5" x14ac:dyDescent="0.2">
      <c r="E1483" s="3"/>
    </row>
    <row r="1484" spans="5:5" x14ac:dyDescent="0.2">
      <c r="E1484" s="3"/>
    </row>
    <row r="1485" spans="5:5" x14ac:dyDescent="0.2">
      <c r="E1485" s="3"/>
    </row>
    <row r="1486" spans="5:5" x14ac:dyDescent="0.2">
      <c r="E1486" s="3"/>
    </row>
    <row r="1487" spans="5:5" x14ac:dyDescent="0.2">
      <c r="E1487" s="3"/>
    </row>
    <row r="1488" spans="5:5" x14ac:dyDescent="0.2">
      <c r="E1488" s="3"/>
    </row>
    <row r="1489" spans="5:5" x14ac:dyDescent="0.2">
      <c r="E1489" s="3"/>
    </row>
    <row r="1490" spans="5:5" x14ac:dyDescent="0.2">
      <c r="E1490" s="3"/>
    </row>
    <row r="1491" spans="5:5" x14ac:dyDescent="0.2">
      <c r="E1491" s="3"/>
    </row>
    <row r="1492" spans="5:5" x14ac:dyDescent="0.2">
      <c r="E1492" s="3"/>
    </row>
    <row r="1493" spans="5:5" x14ac:dyDescent="0.2">
      <c r="E1493" s="3"/>
    </row>
    <row r="1494" spans="5:5" x14ac:dyDescent="0.2">
      <c r="E1494" s="3"/>
    </row>
    <row r="1495" spans="5:5" x14ac:dyDescent="0.2">
      <c r="E1495" s="3"/>
    </row>
    <row r="1496" spans="5:5" x14ac:dyDescent="0.2">
      <c r="E1496" s="3"/>
    </row>
    <row r="1497" spans="5:5" x14ac:dyDescent="0.2">
      <c r="E1497" s="3"/>
    </row>
    <row r="1498" spans="5:5" x14ac:dyDescent="0.2">
      <c r="E1498" s="3"/>
    </row>
    <row r="1499" spans="5:5" x14ac:dyDescent="0.2">
      <c r="E1499" s="3"/>
    </row>
    <row r="1500" spans="5:5" x14ac:dyDescent="0.2">
      <c r="E1500" s="3"/>
    </row>
  </sheetData>
  <mergeCells count="7">
    <mergeCell ref="B80:D80"/>
    <mergeCell ref="B2:D3"/>
    <mergeCell ref="B4:B5"/>
    <mergeCell ref="C4:D6"/>
    <mergeCell ref="B49:D50"/>
    <mergeCell ref="B51:B52"/>
    <mergeCell ref="C51:D52"/>
  </mergeCells>
  <printOptions horizontalCentered="1" verticalCentered="1"/>
  <pageMargins left="0.25" right="0.25" top="0.75" bottom="0.75" header="0.30000000000000004" footer="0.30000000000000004"/>
  <pageSetup paperSize="0" scale="65" fitToWidth="0" fitToHeight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"/>
  <sheetViews>
    <sheetView workbookViewId="0"/>
  </sheetViews>
  <sheetFormatPr defaultRowHeight="24.95" customHeight="1" x14ac:dyDescent="0.2"/>
  <cols>
    <col min="1" max="1" width="1.7109375" style="86" customWidth="1"/>
    <col min="2" max="2" width="49.7109375" style="86" bestFit="1" customWidth="1"/>
    <col min="3" max="4" width="23" style="86" customWidth="1"/>
    <col min="5" max="5" width="27.85546875" style="87" bestFit="1" customWidth="1"/>
    <col min="6" max="6" width="25.42578125" style="86" customWidth="1"/>
    <col min="7" max="7" width="32.28515625" style="86" bestFit="1" customWidth="1"/>
    <col min="8" max="8" width="20.85546875" style="88" customWidth="1"/>
    <col min="9" max="9" width="2" style="86" customWidth="1"/>
    <col min="10" max="10" width="1.85546875" style="86" customWidth="1"/>
    <col min="11" max="11" width="21.85546875" bestFit="1" customWidth="1"/>
    <col min="12" max="12" width="16.28515625" bestFit="1" customWidth="1"/>
    <col min="13" max="13" width="17.7109375" style="86" bestFit="1" customWidth="1"/>
    <col min="14" max="14" width="9.140625" style="86" customWidth="1"/>
    <col min="15" max="16384" width="9.140625" style="86"/>
  </cols>
  <sheetData>
    <row r="2" spans="1:12" s="91" customFormat="1" ht="24.95" customHeight="1" x14ac:dyDescent="0.3">
      <c r="A2" s="89"/>
      <c r="B2" s="117" t="s">
        <v>76</v>
      </c>
      <c r="C2" s="117"/>
      <c r="D2" s="117"/>
      <c r="E2" s="117"/>
      <c r="F2" s="117"/>
      <c r="G2" s="117"/>
      <c r="H2" s="117"/>
      <c r="I2" s="89"/>
      <c r="K2"/>
      <c r="L2"/>
    </row>
    <row r="3" spans="1:12" s="91" customFormat="1" ht="24.95" customHeight="1" x14ac:dyDescent="0.25">
      <c r="A3" s="89"/>
      <c r="B3" s="92"/>
      <c r="C3" s="92"/>
      <c r="D3" s="92"/>
      <c r="E3" s="93"/>
      <c r="F3" s="92"/>
      <c r="G3" s="92"/>
      <c r="H3" s="94"/>
      <c r="I3" s="89"/>
      <c r="K3"/>
      <c r="L3"/>
    </row>
    <row r="4" spans="1:12" ht="24.95" customHeight="1" x14ac:dyDescent="0.2">
      <c r="B4" s="118" t="s">
        <v>77</v>
      </c>
      <c r="C4" s="118" t="s">
        <v>78</v>
      </c>
      <c r="D4" s="118"/>
      <c r="E4" s="118"/>
      <c r="F4" s="118" t="s">
        <v>79</v>
      </c>
      <c r="G4" s="119" t="s">
        <v>80</v>
      </c>
      <c r="H4" s="119"/>
    </row>
    <row r="5" spans="1:12" ht="24.95" customHeight="1" x14ac:dyDescent="0.25">
      <c r="B5" s="118"/>
      <c r="C5" s="95" t="s">
        <v>81</v>
      </c>
      <c r="D5" s="95" t="s">
        <v>82</v>
      </c>
      <c r="E5" s="96" t="s">
        <v>83</v>
      </c>
      <c r="F5" s="118"/>
      <c r="G5" s="97" t="s">
        <v>3</v>
      </c>
      <c r="H5" s="44" t="s">
        <v>4</v>
      </c>
    </row>
    <row r="6" spans="1:12" ht="24.95" customHeight="1" x14ac:dyDescent="0.2">
      <c r="B6" s="98" t="s">
        <v>84</v>
      </c>
      <c r="C6" s="99">
        <f>Tabela_C_Unid__Ens_!C59</f>
        <v>2650534588</v>
      </c>
      <c r="D6" s="99">
        <f>Tabela_C_Unid__Ens_!D59</f>
        <v>918243895</v>
      </c>
      <c r="E6" s="100">
        <f t="shared" ref="E6:E14" si="0">SUM(C6:D6)</f>
        <v>3568778483</v>
      </c>
      <c r="F6" s="101">
        <v>242641661</v>
      </c>
      <c r="G6" s="99">
        <v>3811420144</v>
      </c>
      <c r="H6" s="102">
        <f t="shared" ref="H6:H14" si="1">ROUND(G6/$G$24*100,2)</f>
        <v>77.150000000000006</v>
      </c>
    </row>
    <row r="7" spans="1:12" ht="24.95" customHeight="1" x14ac:dyDescent="0.2">
      <c r="B7" s="98" t="s">
        <v>85</v>
      </c>
      <c r="C7" s="99">
        <f>Tabela_D_Inst__Mus__Hosp_!C14</f>
        <v>102618568</v>
      </c>
      <c r="D7" s="99">
        <f>Tabela_D_Inst__Mus__Hosp_!D14</f>
        <v>10960865</v>
      </c>
      <c r="E7" s="100">
        <f t="shared" si="0"/>
        <v>113579433</v>
      </c>
      <c r="F7" s="101">
        <v>7552226</v>
      </c>
      <c r="G7" s="99">
        <v>121131659</v>
      </c>
      <c r="H7" s="102">
        <f t="shared" si="1"/>
        <v>2.4500000000000002</v>
      </c>
    </row>
    <row r="8" spans="1:12" ht="24.95" customHeight="1" x14ac:dyDescent="0.2">
      <c r="B8" s="98" t="s">
        <v>86</v>
      </c>
      <c r="C8" s="99">
        <f>Tabela_D_Inst__Mus__Hosp_!C22</f>
        <v>58749733</v>
      </c>
      <c r="D8" s="99">
        <f>Tabela_D_Inst__Mus__Hosp_!D22</f>
        <v>12522008</v>
      </c>
      <c r="E8" s="100">
        <f t="shared" si="0"/>
        <v>71271741</v>
      </c>
      <c r="F8" s="101">
        <v>16202933</v>
      </c>
      <c r="G8" s="99">
        <v>87474674</v>
      </c>
      <c r="H8" s="102">
        <f t="shared" si="1"/>
        <v>1.77</v>
      </c>
    </row>
    <row r="9" spans="1:12" ht="24.95" customHeight="1" x14ac:dyDescent="0.2">
      <c r="B9" s="98" t="s">
        <v>87</v>
      </c>
      <c r="C9" s="99">
        <f>Tabela_D_Inst__Mus__Hosp_!C29</f>
        <v>360231480</v>
      </c>
      <c r="D9" s="99">
        <f>Tabela_D_Inst__Mus__Hosp_!D29</f>
        <v>6527564</v>
      </c>
      <c r="E9" s="100">
        <f t="shared" si="0"/>
        <v>366759044</v>
      </c>
      <c r="F9" s="101">
        <v>38882825</v>
      </c>
      <c r="G9" s="99">
        <v>405641869</v>
      </c>
      <c r="H9" s="102">
        <f t="shared" si="1"/>
        <v>8.2100000000000009</v>
      </c>
    </row>
    <row r="10" spans="1:12" ht="24.95" customHeight="1" x14ac:dyDescent="0.2">
      <c r="B10" s="98" t="s">
        <v>88</v>
      </c>
      <c r="C10" s="102">
        <v>0</v>
      </c>
      <c r="D10" s="102">
        <v>0</v>
      </c>
      <c r="E10" s="103">
        <f t="shared" si="0"/>
        <v>0</v>
      </c>
      <c r="F10" s="104">
        <v>3000000</v>
      </c>
      <c r="G10" s="102">
        <v>3000000</v>
      </c>
      <c r="H10" s="102">
        <f t="shared" si="1"/>
        <v>0.06</v>
      </c>
    </row>
    <row r="11" spans="1:12" ht="24.95" customHeight="1" x14ac:dyDescent="0.2">
      <c r="B11" s="98" t="s">
        <v>89</v>
      </c>
      <c r="C11" s="105">
        <v>0</v>
      </c>
      <c r="D11" s="102">
        <v>0</v>
      </c>
      <c r="E11" s="103">
        <f t="shared" si="0"/>
        <v>0</v>
      </c>
      <c r="F11" s="104">
        <v>70727410</v>
      </c>
      <c r="G11" s="102">
        <v>70727410</v>
      </c>
      <c r="H11" s="102">
        <f t="shared" si="1"/>
        <v>1.43</v>
      </c>
    </row>
    <row r="12" spans="1:12" ht="24.75" customHeight="1" x14ac:dyDescent="0.2">
      <c r="B12" s="106" t="s">
        <v>90</v>
      </c>
      <c r="C12" s="105">
        <v>0</v>
      </c>
      <c r="D12" s="102">
        <v>0</v>
      </c>
      <c r="E12" s="103">
        <f t="shared" si="0"/>
        <v>0</v>
      </c>
      <c r="F12" s="102">
        <v>17694129</v>
      </c>
      <c r="G12" s="102">
        <v>17694129</v>
      </c>
      <c r="H12" s="102">
        <f t="shared" si="1"/>
        <v>0.36</v>
      </c>
    </row>
    <row r="13" spans="1:12" ht="24.75" customHeight="1" x14ac:dyDescent="0.2">
      <c r="B13" s="106" t="s">
        <v>91</v>
      </c>
      <c r="C13" s="105">
        <v>0</v>
      </c>
      <c r="D13" s="102">
        <v>0</v>
      </c>
      <c r="E13" s="103">
        <f t="shared" si="0"/>
        <v>0</v>
      </c>
      <c r="F13" s="102">
        <v>400000</v>
      </c>
      <c r="G13" s="102">
        <v>400000</v>
      </c>
      <c r="H13" s="102">
        <f t="shared" si="1"/>
        <v>0.01</v>
      </c>
    </row>
    <row r="14" spans="1:12" ht="27.75" customHeight="1" x14ac:dyDescent="0.2">
      <c r="B14" s="106" t="s">
        <v>92</v>
      </c>
      <c r="C14" s="105">
        <v>0</v>
      </c>
      <c r="D14" s="102">
        <v>0</v>
      </c>
      <c r="E14" s="103">
        <f t="shared" si="0"/>
        <v>0</v>
      </c>
      <c r="F14" s="104">
        <v>160988417</v>
      </c>
      <c r="G14" s="102">
        <v>160988417</v>
      </c>
      <c r="H14" s="102">
        <f t="shared" si="1"/>
        <v>3.26</v>
      </c>
    </row>
    <row r="15" spans="1:12" s="107" customFormat="1" ht="24.95" customHeight="1" x14ac:dyDescent="0.25">
      <c r="B15" s="95" t="s">
        <v>93</v>
      </c>
      <c r="C15" s="108">
        <f t="shared" ref="C15:H15" si="2">SUM(C6:C14)</f>
        <v>3172134369</v>
      </c>
      <c r="D15" s="108">
        <f t="shared" si="2"/>
        <v>948254332</v>
      </c>
      <c r="E15" s="108">
        <f t="shared" si="2"/>
        <v>4120388701</v>
      </c>
      <c r="F15" s="108">
        <f t="shared" si="2"/>
        <v>558089601</v>
      </c>
      <c r="G15" s="108">
        <f t="shared" si="2"/>
        <v>4678478302</v>
      </c>
      <c r="H15" s="109">
        <f t="shared" si="2"/>
        <v>94.700000000000031</v>
      </c>
      <c r="K15"/>
      <c r="L15"/>
    </row>
    <row r="16" spans="1:12" ht="24.95" customHeight="1" x14ac:dyDescent="0.2">
      <c r="B16" s="98" t="s">
        <v>94</v>
      </c>
      <c r="C16" s="99">
        <f>Tabela_E_Apoio!C54</f>
        <v>232326833</v>
      </c>
      <c r="D16" s="99">
        <f>Tabela_E_Apoio!D54</f>
        <v>53255471</v>
      </c>
      <c r="E16" s="110">
        <f>SUM(C16:D16)</f>
        <v>285582304</v>
      </c>
      <c r="F16" s="99">
        <v>33585132</v>
      </c>
      <c r="G16" s="99">
        <v>319167436</v>
      </c>
      <c r="H16" s="102">
        <f>ROUND(G16/$G$24*100,2)</f>
        <v>6.46</v>
      </c>
    </row>
    <row r="17" spans="2:12" ht="24.95" customHeight="1" x14ac:dyDescent="0.2">
      <c r="B17" s="98" t="s">
        <v>95</v>
      </c>
      <c r="C17" s="99">
        <f>Tabela_F_Serviço!C26</f>
        <v>369435807</v>
      </c>
      <c r="D17" s="99">
        <f>Tabela_F_Serviço!D26</f>
        <v>25183722</v>
      </c>
      <c r="E17" s="110">
        <f>SUM(C17:D17)</f>
        <v>394619529</v>
      </c>
      <c r="F17" s="99">
        <v>74939818</v>
      </c>
      <c r="G17" s="99">
        <v>469559347</v>
      </c>
      <c r="H17" s="102">
        <f>G17/$G$24*100</f>
        <v>9.5048712798223445</v>
      </c>
    </row>
    <row r="18" spans="2:12" ht="24.95" customHeight="1" x14ac:dyDescent="0.2">
      <c r="B18" s="95" t="s">
        <v>93</v>
      </c>
      <c r="C18" s="111">
        <f t="shared" ref="C18:H18" si="3">SUM(C16:C17)</f>
        <v>601762640</v>
      </c>
      <c r="D18" s="111">
        <f t="shared" si="3"/>
        <v>78439193</v>
      </c>
      <c r="E18" s="111">
        <f t="shared" si="3"/>
        <v>680201833</v>
      </c>
      <c r="F18" s="111">
        <f t="shared" si="3"/>
        <v>108524950</v>
      </c>
      <c r="G18" s="111">
        <f t="shared" si="3"/>
        <v>788726783</v>
      </c>
      <c r="H18" s="112">
        <f t="shared" si="3"/>
        <v>15.964871279822344</v>
      </c>
    </row>
    <row r="19" spans="2:12" ht="24.95" customHeight="1" x14ac:dyDescent="0.2">
      <c r="B19" s="99" t="s">
        <v>96</v>
      </c>
      <c r="C19" s="99">
        <v>10053198</v>
      </c>
      <c r="D19" s="99">
        <v>2734986</v>
      </c>
      <c r="E19" s="110">
        <f>SUM(C19:D19)</f>
        <v>12788184</v>
      </c>
      <c r="F19" s="99">
        <v>0</v>
      </c>
      <c r="G19" s="99">
        <v>12788184</v>
      </c>
      <c r="H19" s="102">
        <f>G19/$G$24*100</f>
        <v>0.25885980888094995</v>
      </c>
    </row>
    <row r="20" spans="2:12" ht="24.95" customHeight="1" x14ac:dyDescent="0.2">
      <c r="B20" s="99" t="s">
        <v>97</v>
      </c>
      <c r="C20" s="99">
        <v>0</v>
      </c>
      <c r="D20" s="99">
        <v>0</v>
      </c>
      <c r="E20" s="110">
        <f>SUM(C20:D20)</f>
        <v>0</v>
      </c>
      <c r="F20" s="99">
        <v>3440000</v>
      </c>
      <c r="G20" s="99">
        <v>3440000</v>
      </c>
      <c r="H20" s="102">
        <f>G20/$G$24*100</f>
        <v>6.9632853464609804E-2</v>
      </c>
    </row>
    <row r="21" spans="2:12" s="107" customFormat="1" ht="24.95" customHeight="1" x14ac:dyDescent="0.25">
      <c r="B21" s="95" t="s">
        <v>93</v>
      </c>
      <c r="C21" s="111">
        <f>SUM(C19:C20)</f>
        <v>10053198</v>
      </c>
      <c r="D21" s="111">
        <f>SUM(D19:D20)</f>
        <v>2734986</v>
      </c>
      <c r="E21" s="111">
        <f>SUM(E19:E20)</f>
        <v>12788184</v>
      </c>
      <c r="F21" s="111">
        <f>SUM(F19:F20)</f>
        <v>3440000</v>
      </c>
      <c r="G21" s="111">
        <f>SUM(G19:G20)</f>
        <v>16228184</v>
      </c>
      <c r="H21" s="112">
        <f>G21/$G$24*100</f>
        <v>0.32849266234555974</v>
      </c>
      <c r="K21"/>
      <c r="L21"/>
    </row>
    <row r="22" spans="2:12" s="107" customFormat="1" ht="24.95" customHeight="1" x14ac:dyDescent="0.25">
      <c r="B22" s="95" t="s">
        <v>93</v>
      </c>
      <c r="C22" s="111">
        <f>C21+C18+C15</f>
        <v>3783950207</v>
      </c>
      <c r="D22" s="111">
        <f>D21+D18+D15</f>
        <v>1029428511</v>
      </c>
      <c r="E22" s="111">
        <f>E21+E18+E15</f>
        <v>4813378718</v>
      </c>
      <c r="F22" s="111">
        <f>F21+F18+F15</f>
        <v>670054551</v>
      </c>
      <c r="G22" s="111">
        <f>G21+G18+G15</f>
        <v>5483433269</v>
      </c>
      <c r="H22" s="112">
        <f>G22/$G$24*100</f>
        <v>110.9962515416405</v>
      </c>
      <c r="K22"/>
      <c r="L22"/>
    </row>
    <row r="23" spans="2:12" ht="24.95" customHeight="1" x14ac:dyDescent="0.25">
      <c r="B23" s="99" t="s">
        <v>98</v>
      </c>
      <c r="C23" s="113">
        <v>0</v>
      </c>
      <c r="D23" s="99">
        <f>Tabela_A2!C78</f>
        <v>-543236467</v>
      </c>
      <c r="E23" s="110">
        <f>SUM(C23:D23)</f>
        <v>-543236467</v>
      </c>
      <c r="F23" s="113">
        <v>0</v>
      </c>
      <c r="G23" s="99">
        <f>(E23+F23)</f>
        <v>-543236467</v>
      </c>
      <c r="H23" s="102">
        <f>G23/$G$24*100</f>
        <v>-10.996251541640506</v>
      </c>
    </row>
    <row r="24" spans="2:12" ht="24.95" customHeight="1" x14ac:dyDescent="0.2">
      <c r="B24" s="95" t="s">
        <v>14</v>
      </c>
      <c r="C24" s="111">
        <f t="shared" ref="C24:H24" si="4">SUM(C22:C23)</f>
        <v>3783950207</v>
      </c>
      <c r="D24" s="111">
        <f t="shared" si="4"/>
        <v>486192044</v>
      </c>
      <c r="E24" s="111">
        <f t="shared" si="4"/>
        <v>4270142251</v>
      </c>
      <c r="F24" s="111">
        <f t="shared" si="4"/>
        <v>670054551</v>
      </c>
      <c r="G24" s="111">
        <f t="shared" si="4"/>
        <v>4940196802</v>
      </c>
      <c r="H24" s="112">
        <f t="shared" si="4"/>
        <v>100</v>
      </c>
    </row>
    <row r="25" spans="2:12" s="114" customFormat="1" ht="18" x14ac:dyDescent="0.25">
      <c r="B25" s="120" t="s">
        <v>99</v>
      </c>
      <c r="C25" s="120"/>
      <c r="D25" s="120"/>
      <c r="E25" s="120"/>
      <c r="F25" s="120"/>
      <c r="G25" s="120"/>
      <c r="H25" s="120"/>
      <c r="K25"/>
      <c r="L25"/>
    </row>
    <row r="26" spans="2:12" ht="36" customHeight="1" x14ac:dyDescent="0.2">
      <c r="B26" s="121" t="s">
        <v>100</v>
      </c>
      <c r="C26" s="121"/>
      <c r="D26" s="121"/>
      <c r="E26" s="121"/>
      <c r="F26" s="121"/>
      <c r="G26" s="121"/>
      <c r="H26" s="121"/>
      <c r="I26" s="115"/>
      <c r="J26" s="115"/>
    </row>
    <row r="27" spans="2:12" s="114" customFormat="1" ht="18" x14ac:dyDescent="0.25">
      <c r="B27" s="121" t="s">
        <v>101</v>
      </c>
      <c r="C27" s="121"/>
      <c r="D27" s="121"/>
      <c r="E27" s="121"/>
      <c r="F27" s="121"/>
      <c r="G27" s="121"/>
      <c r="H27" s="121"/>
      <c r="K27"/>
      <c r="L27"/>
    </row>
    <row r="28" spans="2:12" s="114" customFormat="1" ht="18" customHeight="1" x14ac:dyDescent="0.25">
      <c r="B28" s="122"/>
      <c r="C28" s="122"/>
      <c r="D28" s="122"/>
      <c r="E28" s="122"/>
      <c r="F28" s="122"/>
      <c r="G28" s="122"/>
      <c r="H28" s="122"/>
      <c r="K28"/>
      <c r="L28"/>
    </row>
    <row r="29" spans="2:12" ht="24.95" customHeight="1" x14ac:dyDescent="0.2">
      <c r="B29"/>
      <c r="C29"/>
      <c r="D29"/>
      <c r="E29"/>
      <c r="F29"/>
      <c r="G29"/>
      <c r="H29"/>
      <c r="I29"/>
      <c r="J29"/>
    </row>
    <row r="30" spans="2:12" ht="24.95" customHeight="1" x14ac:dyDescent="0.2">
      <c r="B30"/>
      <c r="C30"/>
      <c r="D30"/>
      <c r="E30"/>
      <c r="F30"/>
      <c r="G30"/>
      <c r="H30"/>
      <c r="I30"/>
      <c r="J30"/>
    </row>
    <row r="31" spans="2:12" ht="24.95" customHeight="1" x14ac:dyDescent="0.2">
      <c r="B31"/>
      <c r="C31"/>
      <c r="D31"/>
      <c r="E31"/>
      <c r="F31"/>
      <c r="G31"/>
      <c r="H31"/>
      <c r="I31"/>
      <c r="J31"/>
    </row>
    <row r="32" spans="2:12" ht="24.95" customHeight="1" x14ac:dyDescent="0.2">
      <c r="B32"/>
      <c r="C32"/>
      <c r="D32"/>
      <c r="E32"/>
      <c r="F32"/>
      <c r="G32"/>
      <c r="H32"/>
      <c r="I32"/>
      <c r="J32"/>
    </row>
    <row r="33" spans="2:10" ht="24.95" customHeight="1" x14ac:dyDescent="0.2">
      <c r="B33"/>
      <c r="C33"/>
      <c r="D33"/>
      <c r="E33"/>
      <c r="F33"/>
      <c r="G33"/>
      <c r="H33"/>
      <c r="I33"/>
      <c r="J33"/>
    </row>
    <row r="34" spans="2:10" ht="24.95" customHeight="1" x14ac:dyDescent="0.2">
      <c r="B34"/>
      <c r="C34"/>
      <c r="D34"/>
      <c r="E34"/>
      <c r="F34"/>
      <c r="G34"/>
      <c r="H34"/>
      <c r="I34"/>
      <c r="J34"/>
    </row>
    <row r="35" spans="2:10" ht="24.95" customHeight="1" x14ac:dyDescent="0.2">
      <c r="B35"/>
      <c r="C35"/>
      <c r="D35"/>
      <c r="E35"/>
      <c r="F35"/>
      <c r="G35"/>
      <c r="H35"/>
      <c r="I35"/>
      <c r="J35"/>
    </row>
    <row r="36" spans="2:10" ht="24.95" customHeight="1" x14ac:dyDescent="0.2">
      <c r="B36"/>
      <c r="C36"/>
      <c r="D36"/>
      <c r="E36"/>
      <c r="F36"/>
      <c r="G36"/>
      <c r="H36"/>
      <c r="I36"/>
      <c r="J36"/>
    </row>
    <row r="37" spans="2:10" ht="24.95" customHeight="1" x14ac:dyDescent="0.2">
      <c r="B37"/>
      <c r="C37"/>
      <c r="D37"/>
      <c r="E37"/>
      <c r="F37"/>
      <c r="G37"/>
      <c r="H37"/>
      <c r="I37"/>
      <c r="J37"/>
    </row>
    <row r="38" spans="2:10" ht="24.95" customHeight="1" x14ac:dyDescent="0.2">
      <c r="B38"/>
      <c r="C38"/>
      <c r="D38"/>
      <c r="E38"/>
      <c r="F38"/>
      <c r="G38"/>
      <c r="H38"/>
      <c r="I38"/>
      <c r="J38"/>
    </row>
    <row r="39" spans="2:10" ht="24.95" customHeight="1" x14ac:dyDescent="0.2">
      <c r="B39"/>
      <c r="C39"/>
      <c r="D39"/>
      <c r="E39"/>
      <c r="F39"/>
      <c r="G39"/>
      <c r="H39"/>
      <c r="I39"/>
      <c r="J39"/>
    </row>
    <row r="40" spans="2:10" ht="24.95" customHeight="1" x14ac:dyDescent="0.2">
      <c r="B40"/>
      <c r="C40"/>
      <c r="D40"/>
      <c r="E40"/>
      <c r="F40"/>
      <c r="G40"/>
      <c r="H40"/>
      <c r="I40"/>
      <c r="J40"/>
    </row>
    <row r="41" spans="2:10" ht="24.95" customHeight="1" x14ac:dyDescent="0.2">
      <c r="B41"/>
      <c r="C41"/>
      <c r="D41"/>
      <c r="E41"/>
      <c r="F41"/>
      <c r="G41"/>
      <c r="H41"/>
      <c r="I41"/>
      <c r="J41"/>
    </row>
    <row r="42" spans="2:10" ht="24.95" customHeight="1" x14ac:dyDescent="0.2">
      <c r="C42"/>
      <c r="D42"/>
      <c r="E42"/>
      <c r="F42"/>
      <c r="G42"/>
      <c r="H42"/>
    </row>
    <row r="43" spans="2:10" ht="24.95" customHeight="1" x14ac:dyDescent="0.2">
      <c r="C43"/>
      <c r="D43"/>
      <c r="E43"/>
      <c r="F43"/>
      <c r="G43"/>
      <c r="H43"/>
    </row>
    <row r="44" spans="2:10" ht="24.95" customHeight="1" x14ac:dyDescent="0.2">
      <c r="C44"/>
      <c r="D44"/>
      <c r="E44"/>
      <c r="F44"/>
      <c r="G44"/>
      <c r="H44"/>
    </row>
    <row r="45" spans="2:10" ht="24.95" customHeight="1" x14ac:dyDescent="0.2">
      <c r="C45"/>
      <c r="D45"/>
      <c r="E45"/>
      <c r="F45"/>
      <c r="G45"/>
      <c r="H45"/>
    </row>
    <row r="46" spans="2:10" ht="24.95" customHeight="1" x14ac:dyDescent="0.2">
      <c r="C46"/>
      <c r="D46"/>
      <c r="E46"/>
      <c r="F46"/>
      <c r="G46"/>
      <c r="H46"/>
    </row>
    <row r="47" spans="2:10" ht="24.95" customHeight="1" x14ac:dyDescent="0.2">
      <c r="C47"/>
      <c r="D47"/>
      <c r="E47"/>
      <c r="F47"/>
      <c r="G47"/>
      <c r="H47"/>
    </row>
    <row r="48" spans="2:10" ht="24.95" customHeight="1" x14ac:dyDescent="0.2">
      <c r="C48"/>
      <c r="D48"/>
      <c r="E48"/>
      <c r="F48"/>
      <c r="G48"/>
      <c r="H48"/>
    </row>
    <row r="49" spans="3:8" ht="24.95" customHeight="1" x14ac:dyDescent="0.2">
      <c r="C49"/>
      <c r="D49"/>
      <c r="E49"/>
      <c r="F49"/>
      <c r="G49"/>
      <c r="H49"/>
    </row>
    <row r="50" spans="3:8" ht="24.95" customHeight="1" x14ac:dyDescent="0.2">
      <c r="C50"/>
      <c r="D50"/>
      <c r="E50"/>
      <c r="F50"/>
      <c r="G50"/>
      <c r="H50"/>
    </row>
  </sheetData>
  <mergeCells count="9">
    <mergeCell ref="B26:H26"/>
    <mergeCell ref="B27:H27"/>
    <mergeCell ref="B28:H28"/>
    <mergeCell ref="B2:H2"/>
    <mergeCell ref="B4:B5"/>
    <mergeCell ref="C4:E4"/>
    <mergeCell ref="F4:F5"/>
    <mergeCell ref="G4:H4"/>
    <mergeCell ref="B25:H25"/>
  </mergeCells>
  <printOptions horizontalCentered="1" verticalCentered="1"/>
  <pageMargins left="0.511811023622047" right="0.511811023622047" top="0.78740157480315021" bottom="0.78740157480315021" header="0.31496062992126012" footer="0.31496062992126012"/>
  <pageSetup paperSize="0" scale="67" fitToWidth="0" fitToHeight="0" orientation="landscape" horizontalDpi="0" verticalDpi="0" copies="0"/>
  <colBreaks count="1" manualBreakCount="1">
    <brk id="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85"/>
  <sheetViews>
    <sheetView workbookViewId="0"/>
  </sheetViews>
  <sheetFormatPr defaultRowHeight="24.95" customHeight="1" x14ac:dyDescent="0.35"/>
  <cols>
    <col min="1" max="1" width="1.5703125" style="123" customWidth="1"/>
    <col min="2" max="2" width="77.5703125" style="123" customWidth="1"/>
    <col min="3" max="3" width="26.5703125" style="123" bestFit="1" customWidth="1"/>
    <col min="4" max="4" width="23.42578125" style="123" bestFit="1" customWidth="1"/>
    <col min="5" max="5" width="51.140625" style="123" bestFit="1" customWidth="1"/>
    <col min="6" max="6" width="31.5703125" style="123" bestFit="1" customWidth="1"/>
    <col min="7" max="7" width="26.5703125" style="123" bestFit="1" customWidth="1"/>
    <col min="8" max="8" width="1.7109375" style="123" customWidth="1"/>
    <col min="9" max="11" width="9.140625" style="123" customWidth="1"/>
    <col min="12" max="23" width="9.140625" customWidth="1"/>
    <col min="24" max="24" width="9.140625" style="123" customWidth="1"/>
    <col min="25" max="16384" width="9.140625" style="123"/>
  </cols>
  <sheetData>
    <row r="2" spans="1:23" ht="24.95" customHeight="1" x14ac:dyDescent="0.4">
      <c r="B2" s="124"/>
      <c r="C2" s="124"/>
      <c r="D2" s="124"/>
      <c r="E2" s="124"/>
      <c r="F2" s="124"/>
      <c r="G2" s="124"/>
    </row>
    <row r="3" spans="1:23" ht="24.95" customHeight="1" x14ac:dyDescent="0.35">
      <c r="A3" s="125"/>
      <c r="B3" s="137" t="s">
        <v>102</v>
      </c>
      <c r="C3" s="137"/>
      <c r="D3" s="137"/>
      <c r="E3" s="137"/>
      <c r="F3" s="137"/>
      <c r="G3" s="137"/>
      <c r="H3" s="125"/>
      <c r="I3" s="125"/>
    </row>
    <row r="4" spans="1:23" ht="24.95" customHeight="1" x14ac:dyDescent="0.4">
      <c r="A4" s="125"/>
      <c r="B4" s="127"/>
      <c r="C4" s="127"/>
      <c r="D4" s="127"/>
      <c r="E4" s="127"/>
      <c r="F4" s="127"/>
      <c r="G4" s="127"/>
      <c r="H4" s="125"/>
      <c r="I4" s="125"/>
    </row>
    <row r="5" spans="1:23" s="126" customFormat="1" ht="39.950000000000003" customHeight="1" x14ac:dyDescent="0.35">
      <c r="B5" s="138" t="s">
        <v>84</v>
      </c>
      <c r="C5" s="138" t="s">
        <v>78</v>
      </c>
      <c r="D5" s="138"/>
      <c r="E5" s="138" t="s">
        <v>79</v>
      </c>
      <c r="F5" s="138"/>
      <c r="G5" s="138" t="s">
        <v>103</v>
      </c>
      <c r="L5"/>
      <c r="M5"/>
      <c r="N5"/>
      <c r="O5"/>
      <c r="P5"/>
      <c r="Q5"/>
      <c r="R5"/>
      <c r="S5"/>
      <c r="T5"/>
      <c r="U5"/>
      <c r="V5"/>
      <c r="W5"/>
    </row>
    <row r="6" spans="1:23" s="126" customFormat="1" ht="39.950000000000003" customHeight="1" x14ac:dyDescent="0.35">
      <c r="B6" s="138"/>
      <c r="C6" s="128" t="s">
        <v>81</v>
      </c>
      <c r="D6" s="128" t="s">
        <v>82</v>
      </c>
      <c r="E6" s="129" t="s">
        <v>104</v>
      </c>
      <c r="F6" s="129" t="s">
        <v>105</v>
      </c>
      <c r="G6" s="138"/>
      <c r="L6"/>
      <c r="M6"/>
      <c r="N6"/>
      <c r="O6"/>
      <c r="P6"/>
      <c r="Q6"/>
      <c r="R6"/>
      <c r="S6"/>
      <c r="T6"/>
      <c r="U6"/>
      <c r="V6"/>
      <c r="W6"/>
    </row>
    <row r="7" spans="1:23" ht="24.95" customHeight="1" x14ac:dyDescent="0.35">
      <c r="B7" s="130" t="s">
        <v>106</v>
      </c>
      <c r="C7" s="131">
        <v>76581541</v>
      </c>
      <c r="D7" s="131">
        <v>1393167</v>
      </c>
      <c r="E7" s="132">
        <v>6342792</v>
      </c>
      <c r="F7" s="131">
        <v>1767373</v>
      </c>
      <c r="G7" s="131">
        <f t="shared" ref="G7:G38" si="0">SUM(C7:F7)</f>
        <v>86084873</v>
      </c>
    </row>
    <row r="8" spans="1:23" ht="24.95" customHeight="1" x14ac:dyDescent="0.35">
      <c r="B8" s="130" t="s">
        <v>107</v>
      </c>
      <c r="C8" s="131">
        <v>77489912</v>
      </c>
      <c r="D8" s="131">
        <v>36117088</v>
      </c>
      <c r="E8" s="132">
        <v>4506792</v>
      </c>
      <c r="F8" s="131">
        <v>2165847</v>
      </c>
      <c r="G8" s="131">
        <f t="shared" si="0"/>
        <v>120279639</v>
      </c>
    </row>
    <row r="9" spans="1:23" ht="24.95" customHeight="1" x14ac:dyDescent="0.35">
      <c r="B9" s="130" t="s">
        <v>108</v>
      </c>
      <c r="C9" s="131">
        <v>0</v>
      </c>
      <c r="D9" s="131">
        <v>0</v>
      </c>
      <c r="E9" s="132">
        <v>530400</v>
      </c>
      <c r="F9" s="131">
        <v>0</v>
      </c>
      <c r="G9" s="131">
        <f t="shared" si="0"/>
        <v>530400</v>
      </c>
    </row>
    <row r="10" spans="1:23" ht="24.95" customHeight="1" x14ac:dyDescent="0.35">
      <c r="B10" s="130" t="s">
        <v>109</v>
      </c>
      <c r="C10" s="131">
        <v>39968457</v>
      </c>
      <c r="D10" s="131">
        <v>18490382</v>
      </c>
      <c r="E10" s="132">
        <v>1456126</v>
      </c>
      <c r="F10" s="131">
        <v>1227857</v>
      </c>
      <c r="G10" s="131">
        <f t="shared" si="0"/>
        <v>61142822</v>
      </c>
      <c r="J10"/>
    </row>
    <row r="11" spans="1:23" ht="24.95" customHeight="1" x14ac:dyDescent="0.35">
      <c r="B11" s="130" t="s">
        <v>110</v>
      </c>
      <c r="C11" s="131">
        <v>26558792</v>
      </c>
      <c r="D11" s="131">
        <v>7208888</v>
      </c>
      <c r="E11" s="132">
        <v>1642106</v>
      </c>
      <c r="F11" s="131">
        <v>1026178</v>
      </c>
      <c r="G11" s="131">
        <f t="shared" si="0"/>
        <v>36435964</v>
      </c>
    </row>
    <row r="12" spans="1:23" ht="24.95" customHeight="1" x14ac:dyDescent="0.35">
      <c r="B12" s="130" t="s">
        <v>111</v>
      </c>
      <c r="C12" s="131">
        <v>9694011</v>
      </c>
      <c r="D12" s="131">
        <v>0</v>
      </c>
      <c r="E12" s="132">
        <v>1128852</v>
      </c>
      <c r="F12" s="131">
        <v>231270</v>
      </c>
      <c r="G12" s="131">
        <f t="shared" si="0"/>
        <v>11054133</v>
      </c>
    </row>
    <row r="13" spans="1:23" ht="24.95" customHeight="1" x14ac:dyDescent="0.35">
      <c r="B13" s="130" t="s">
        <v>112</v>
      </c>
      <c r="C13" s="131">
        <v>28843438</v>
      </c>
      <c r="D13" s="131">
        <v>0</v>
      </c>
      <c r="E13" s="132">
        <v>5016264</v>
      </c>
      <c r="F13" s="131">
        <v>178521</v>
      </c>
      <c r="G13" s="131">
        <f t="shared" si="0"/>
        <v>34038223</v>
      </c>
    </row>
    <row r="14" spans="1:23" ht="24.95" customHeight="1" x14ac:dyDescent="0.35">
      <c r="B14" s="130" t="s">
        <v>113</v>
      </c>
      <c r="C14" s="131">
        <v>45309644</v>
      </c>
      <c r="D14" s="131">
        <v>14628626</v>
      </c>
      <c r="E14" s="132">
        <v>2102133</v>
      </c>
      <c r="F14" s="131">
        <v>764741</v>
      </c>
      <c r="G14" s="131">
        <f t="shared" si="0"/>
        <v>62805144</v>
      </c>
    </row>
    <row r="15" spans="1:23" ht="24.95" customHeight="1" x14ac:dyDescent="0.35">
      <c r="B15" s="130" t="s">
        <v>114</v>
      </c>
      <c r="C15" s="131">
        <v>106556522</v>
      </c>
      <c r="D15" s="131">
        <v>38942104</v>
      </c>
      <c r="E15" s="132">
        <v>6885559</v>
      </c>
      <c r="F15" s="131">
        <v>2417858</v>
      </c>
      <c r="G15" s="131">
        <f t="shared" si="0"/>
        <v>154802043</v>
      </c>
    </row>
    <row r="16" spans="1:23" ht="24.95" customHeight="1" x14ac:dyDescent="0.35">
      <c r="B16" s="130" t="s">
        <v>115</v>
      </c>
      <c r="C16" s="131">
        <v>0</v>
      </c>
      <c r="D16" s="131">
        <v>0</v>
      </c>
      <c r="E16" s="132">
        <v>124746</v>
      </c>
      <c r="F16" s="131">
        <v>0</v>
      </c>
      <c r="G16" s="131">
        <f t="shared" si="0"/>
        <v>124746</v>
      </c>
    </row>
    <row r="17" spans="2:7" ht="24.95" customHeight="1" x14ac:dyDescent="0.35">
      <c r="B17" s="130" t="s">
        <v>116</v>
      </c>
      <c r="C17" s="131">
        <v>177397892</v>
      </c>
      <c r="D17" s="131">
        <v>47823215</v>
      </c>
      <c r="E17" s="132">
        <v>14746256</v>
      </c>
      <c r="F17" s="131">
        <v>4538382</v>
      </c>
      <c r="G17" s="131">
        <f t="shared" si="0"/>
        <v>244505745</v>
      </c>
    </row>
    <row r="18" spans="2:7" ht="24.95" customHeight="1" x14ac:dyDescent="0.35">
      <c r="B18" s="130" t="s">
        <v>117</v>
      </c>
      <c r="C18" s="131">
        <v>139127805</v>
      </c>
      <c r="D18" s="131">
        <v>59139843</v>
      </c>
      <c r="E18" s="132">
        <v>10262126</v>
      </c>
      <c r="F18" s="131">
        <v>2862365</v>
      </c>
      <c r="G18" s="131">
        <f t="shared" si="0"/>
        <v>211392139</v>
      </c>
    </row>
    <row r="19" spans="2:7" ht="24.95" customHeight="1" x14ac:dyDescent="0.35">
      <c r="B19" s="130" t="s">
        <v>118</v>
      </c>
      <c r="C19" s="131">
        <v>47238372</v>
      </c>
      <c r="D19" s="131">
        <v>22345590</v>
      </c>
      <c r="E19" s="132">
        <v>3650013</v>
      </c>
      <c r="F19" s="131">
        <v>1734300</v>
      </c>
      <c r="G19" s="131">
        <f t="shared" si="0"/>
        <v>74968275</v>
      </c>
    </row>
    <row r="20" spans="2:7" ht="24.95" customHeight="1" x14ac:dyDescent="0.35">
      <c r="B20" s="130" t="s">
        <v>119</v>
      </c>
      <c r="C20" s="131">
        <v>46836521</v>
      </c>
      <c r="D20" s="131">
        <v>21725755</v>
      </c>
      <c r="E20" s="132">
        <v>1975072</v>
      </c>
      <c r="F20" s="131">
        <v>1628948</v>
      </c>
      <c r="G20" s="131">
        <f t="shared" si="0"/>
        <v>72166296</v>
      </c>
    </row>
    <row r="21" spans="2:7" ht="24.95" customHeight="1" x14ac:dyDescent="0.35">
      <c r="B21" s="130" t="s">
        <v>120</v>
      </c>
      <c r="C21" s="131">
        <v>57088783</v>
      </c>
      <c r="D21" s="131">
        <v>9368556</v>
      </c>
      <c r="E21" s="132">
        <v>2693442</v>
      </c>
      <c r="F21" s="131">
        <v>1319823</v>
      </c>
      <c r="G21" s="131">
        <f t="shared" si="0"/>
        <v>70470604</v>
      </c>
    </row>
    <row r="22" spans="2:7" ht="24.95" customHeight="1" x14ac:dyDescent="0.35">
      <c r="B22" s="130" t="s">
        <v>121</v>
      </c>
      <c r="C22" s="131">
        <v>41343398</v>
      </c>
      <c r="D22" s="131">
        <v>15994299</v>
      </c>
      <c r="E22" s="132">
        <v>3800651</v>
      </c>
      <c r="F22" s="131">
        <v>1539512</v>
      </c>
      <c r="G22" s="131">
        <f t="shared" si="0"/>
        <v>62677860</v>
      </c>
    </row>
    <row r="23" spans="2:7" ht="24.95" customHeight="1" x14ac:dyDescent="0.35">
      <c r="B23" s="130" t="s">
        <v>122</v>
      </c>
      <c r="C23" s="131">
        <v>11953245</v>
      </c>
      <c r="D23" s="131">
        <v>91771</v>
      </c>
      <c r="E23" s="132">
        <v>1501875</v>
      </c>
      <c r="F23" s="131">
        <v>300762</v>
      </c>
      <c r="G23" s="131">
        <f t="shared" si="0"/>
        <v>13847653</v>
      </c>
    </row>
    <row r="24" spans="2:7" ht="24.95" customHeight="1" x14ac:dyDescent="0.35">
      <c r="B24" s="130" t="s">
        <v>123</v>
      </c>
      <c r="C24" s="131">
        <v>55855321</v>
      </c>
      <c r="D24" s="131">
        <v>33588005</v>
      </c>
      <c r="E24" s="132">
        <v>3544282</v>
      </c>
      <c r="F24" s="131">
        <v>1809782</v>
      </c>
      <c r="G24" s="131">
        <f t="shared" si="0"/>
        <v>94797390</v>
      </c>
    </row>
    <row r="25" spans="2:7" ht="24.95" customHeight="1" x14ac:dyDescent="0.35">
      <c r="B25" s="130" t="s">
        <v>124</v>
      </c>
      <c r="C25" s="131">
        <v>0</v>
      </c>
      <c r="D25" s="131">
        <v>0</v>
      </c>
      <c r="E25" s="132">
        <v>109839</v>
      </c>
      <c r="F25" s="131">
        <v>0</v>
      </c>
      <c r="G25" s="131">
        <f t="shared" si="0"/>
        <v>109839</v>
      </c>
    </row>
    <row r="26" spans="2:7" ht="24.95" customHeight="1" x14ac:dyDescent="0.35">
      <c r="B26" s="130" t="s">
        <v>125</v>
      </c>
      <c r="C26" s="131">
        <v>59378669</v>
      </c>
      <c r="D26" s="131">
        <v>35976081</v>
      </c>
      <c r="E26" s="132">
        <v>4004813</v>
      </c>
      <c r="F26" s="131">
        <v>1252989</v>
      </c>
      <c r="G26" s="131">
        <f t="shared" si="0"/>
        <v>100612552</v>
      </c>
    </row>
    <row r="27" spans="2:7" ht="24.95" customHeight="1" x14ac:dyDescent="0.35">
      <c r="B27" s="130" t="s">
        <v>126</v>
      </c>
      <c r="C27" s="131">
        <v>30590839</v>
      </c>
      <c r="D27" s="131">
        <v>327641</v>
      </c>
      <c r="E27" s="132">
        <v>2079603</v>
      </c>
      <c r="F27" s="131">
        <v>420155</v>
      </c>
      <c r="G27" s="131">
        <f t="shared" si="0"/>
        <v>33418238</v>
      </c>
    </row>
    <row r="28" spans="2:7" ht="24.95" customHeight="1" x14ac:dyDescent="0.35">
      <c r="B28" s="130" t="s">
        <v>127</v>
      </c>
      <c r="C28" s="131">
        <v>82267116</v>
      </c>
      <c r="D28" s="131">
        <v>19911250</v>
      </c>
      <c r="E28" s="132">
        <v>4553946</v>
      </c>
      <c r="F28" s="131">
        <v>1428494</v>
      </c>
      <c r="G28" s="131">
        <f t="shared" si="0"/>
        <v>108160806</v>
      </c>
    </row>
    <row r="29" spans="2:7" ht="24.95" customHeight="1" x14ac:dyDescent="0.35">
      <c r="B29" s="130" t="s">
        <v>128</v>
      </c>
      <c r="C29" s="131">
        <v>156019991</v>
      </c>
      <c r="D29" s="131">
        <v>105938311</v>
      </c>
      <c r="E29" s="132">
        <v>8804153</v>
      </c>
      <c r="F29" s="131">
        <v>3222398</v>
      </c>
      <c r="G29" s="131">
        <f t="shared" si="0"/>
        <v>273984853</v>
      </c>
    </row>
    <row r="30" spans="2:7" ht="24.95" customHeight="1" x14ac:dyDescent="0.35">
      <c r="B30" s="130" t="s">
        <v>129</v>
      </c>
      <c r="C30" s="131">
        <v>138857444</v>
      </c>
      <c r="D30" s="131">
        <v>48857186</v>
      </c>
      <c r="E30" s="132">
        <v>7704633</v>
      </c>
      <c r="F30" s="131">
        <v>5117915</v>
      </c>
      <c r="G30" s="131">
        <f t="shared" si="0"/>
        <v>200537178</v>
      </c>
    </row>
    <row r="31" spans="2:7" ht="24.95" customHeight="1" x14ac:dyDescent="0.35">
      <c r="B31" s="130" t="s">
        <v>130</v>
      </c>
      <c r="C31" s="131">
        <v>169109851</v>
      </c>
      <c r="D31" s="131">
        <v>52371415</v>
      </c>
      <c r="E31" s="132">
        <v>8842061</v>
      </c>
      <c r="F31" s="131">
        <v>3239605</v>
      </c>
      <c r="G31" s="131">
        <f t="shared" si="0"/>
        <v>233562932</v>
      </c>
    </row>
    <row r="32" spans="2:7" ht="24.95" customHeight="1" x14ac:dyDescent="0.35">
      <c r="B32" s="130" t="s">
        <v>131</v>
      </c>
      <c r="C32" s="131">
        <v>66045127</v>
      </c>
      <c r="D32" s="131">
        <v>21129448</v>
      </c>
      <c r="E32" s="132">
        <v>4746455</v>
      </c>
      <c r="F32" s="131">
        <v>1598471</v>
      </c>
      <c r="G32" s="131">
        <f t="shared" si="0"/>
        <v>93519501</v>
      </c>
    </row>
    <row r="33" spans="2:7" ht="24.95" customHeight="1" x14ac:dyDescent="0.35">
      <c r="B33" s="130" t="s">
        <v>132</v>
      </c>
      <c r="C33" s="131">
        <v>0</v>
      </c>
      <c r="D33" s="131">
        <v>0</v>
      </c>
      <c r="E33" s="132">
        <v>535040</v>
      </c>
      <c r="F33" s="131">
        <v>0</v>
      </c>
      <c r="G33" s="131">
        <f t="shared" si="0"/>
        <v>535040</v>
      </c>
    </row>
    <row r="34" spans="2:7" ht="24.95" customHeight="1" x14ac:dyDescent="0.35">
      <c r="B34" s="130" t="s">
        <v>133</v>
      </c>
      <c r="C34" s="131">
        <v>57521844</v>
      </c>
      <c r="D34" s="131">
        <v>20981640</v>
      </c>
      <c r="E34" s="132">
        <v>4136485</v>
      </c>
      <c r="F34" s="131">
        <v>1852482</v>
      </c>
      <c r="G34" s="131">
        <f t="shared" si="0"/>
        <v>84492451</v>
      </c>
    </row>
    <row r="35" spans="2:7" ht="24.95" customHeight="1" x14ac:dyDescent="0.35">
      <c r="B35" s="130" t="s">
        <v>134</v>
      </c>
      <c r="C35" s="131">
        <v>61255736</v>
      </c>
      <c r="D35" s="131">
        <v>22917764</v>
      </c>
      <c r="E35" s="132">
        <v>3262992</v>
      </c>
      <c r="F35" s="131">
        <v>1439899</v>
      </c>
      <c r="G35" s="131">
        <f t="shared" si="0"/>
        <v>88876391</v>
      </c>
    </row>
    <row r="36" spans="2:7" ht="24.95" customHeight="1" x14ac:dyDescent="0.35">
      <c r="B36" s="133" t="s">
        <v>135</v>
      </c>
      <c r="C36" s="131">
        <v>0</v>
      </c>
      <c r="D36" s="131">
        <v>0</v>
      </c>
      <c r="E36" s="132">
        <v>227011</v>
      </c>
      <c r="F36" s="131">
        <v>0</v>
      </c>
      <c r="G36" s="131">
        <f t="shared" si="0"/>
        <v>227011</v>
      </c>
    </row>
    <row r="37" spans="2:7" ht="24.95" customHeight="1" x14ac:dyDescent="0.35">
      <c r="B37" s="130" t="s">
        <v>136</v>
      </c>
      <c r="C37" s="131">
        <v>49338408</v>
      </c>
      <c r="D37" s="131">
        <v>13187327</v>
      </c>
      <c r="E37" s="132">
        <v>2941666</v>
      </c>
      <c r="F37" s="131">
        <v>1074912</v>
      </c>
      <c r="G37" s="131">
        <f t="shared" si="0"/>
        <v>66542313</v>
      </c>
    </row>
    <row r="38" spans="2:7" ht="24.95" customHeight="1" x14ac:dyDescent="0.35">
      <c r="B38" s="130" t="s">
        <v>137</v>
      </c>
      <c r="C38" s="131">
        <v>66293233</v>
      </c>
      <c r="D38" s="131">
        <v>31098711</v>
      </c>
      <c r="E38" s="132">
        <v>3055830</v>
      </c>
      <c r="F38" s="131">
        <v>2813343</v>
      </c>
      <c r="G38" s="131">
        <f t="shared" si="0"/>
        <v>103261117</v>
      </c>
    </row>
    <row r="39" spans="2:7" ht="24.95" customHeight="1" x14ac:dyDescent="0.35">
      <c r="B39" s="130" t="s">
        <v>138</v>
      </c>
      <c r="C39" s="131">
        <v>42687948</v>
      </c>
      <c r="D39" s="131">
        <v>2485067</v>
      </c>
      <c r="E39" s="132">
        <v>2741926</v>
      </c>
      <c r="F39" s="131">
        <v>745481</v>
      </c>
      <c r="G39" s="131">
        <f t="shared" ref="G39:G58" si="1">SUM(C39:F39)</f>
        <v>48660422</v>
      </c>
    </row>
    <row r="40" spans="2:7" ht="24.95" customHeight="1" x14ac:dyDescent="0.35">
      <c r="B40" s="130" t="s">
        <v>139</v>
      </c>
      <c r="C40" s="131">
        <v>0</v>
      </c>
      <c r="D40" s="131">
        <v>0</v>
      </c>
      <c r="E40" s="132">
        <v>344760</v>
      </c>
      <c r="F40" s="131">
        <v>0</v>
      </c>
      <c r="G40" s="131">
        <f t="shared" si="1"/>
        <v>344760</v>
      </c>
    </row>
    <row r="41" spans="2:7" ht="24.95" customHeight="1" x14ac:dyDescent="0.35">
      <c r="B41" s="130" t="s">
        <v>140</v>
      </c>
      <c r="C41" s="131">
        <v>39020139</v>
      </c>
      <c r="D41" s="131">
        <v>8072089</v>
      </c>
      <c r="E41" s="132">
        <v>2553350</v>
      </c>
      <c r="F41" s="131">
        <v>1239773</v>
      </c>
      <c r="G41" s="131">
        <f t="shared" si="1"/>
        <v>50885351</v>
      </c>
    </row>
    <row r="42" spans="2:7" ht="24.95" customHeight="1" x14ac:dyDescent="0.35">
      <c r="B42" s="130" t="s">
        <v>141</v>
      </c>
      <c r="C42" s="131">
        <v>14239939</v>
      </c>
      <c r="D42" s="131">
        <v>455282</v>
      </c>
      <c r="E42" s="132">
        <v>815895</v>
      </c>
      <c r="F42" s="131">
        <v>262638</v>
      </c>
      <c r="G42" s="131">
        <f t="shared" si="1"/>
        <v>15773754</v>
      </c>
    </row>
    <row r="43" spans="2:7" ht="24.95" customHeight="1" x14ac:dyDescent="0.35">
      <c r="B43" s="130" t="s">
        <v>142</v>
      </c>
      <c r="C43" s="131">
        <v>57757970</v>
      </c>
      <c r="D43" s="131">
        <v>22993441</v>
      </c>
      <c r="E43" s="132">
        <v>2989808</v>
      </c>
      <c r="F43" s="131">
        <v>2021137</v>
      </c>
      <c r="G43" s="131">
        <f t="shared" si="1"/>
        <v>85762356</v>
      </c>
    </row>
    <row r="44" spans="2:7" ht="24.95" customHeight="1" x14ac:dyDescent="0.35">
      <c r="B44" s="130" t="s">
        <v>143</v>
      </c>
      <c r="C44" s="131">
        <v>86452439</v>
      </c>
      <c r="D44" s="131">
        <v>41560786</v>
      </c>
      <c r="E44" s="132">
        <v>4855476</v>
      </c>
      <c r="F44" s="131">
        <v>3083202</v>
      </c>
      <c r="G44" s="131">
        <f t="shared" si="1"/>
        <v>135951903</v>
      </c>
    </row>
    <row r="45" spans="2:7" ht="24.95" customHeight="1" x14ac:dyDescent="0.35">
      <c r="B45" s="130" t="s">
        <v>144</v>
      </c>
      <c r="C45" s="131">
        <v>0</v>
      </c>
      <c r="D45" s="131">
        <v>0</v>
      </c>
      <c r="E45" s="132">
        <v>98282</v>
      </c>
      <c r="F45" s="131">
        <v>0</v>
      </c>
      <c r="G45" s="131">
        <f t="shared" si="1"/>
        <v>98282</v>
      </c>
    </row>
    <row r="46" spans="2:7" ht="24.95" customHeight="1" x14ac:dyDescent="0.35">
      <c r="B46" s="130" t="s">
        <v>145</v>
      </c>
      <c r="C46" s="131">
        <v>49371226</v>
      </c>
      <c r="D46" s="131">
        <v>12240198</v>
      </c>
      <c r="E46" s="132">
        <v>3160072</v>
      </c>
      <c r="F46" s="131">
        <v>817701</v>
      </c>
      <c r="G46" s="131">
        <f t="shared" si="1"/>
        <v>65589197</v>
      </c>
    </row>
    <row r="47" spans="2:7" ht="24.95" customHeight="1" x14ac:dyDescent="0.35">
      <c r="B47" s="130" t="s">
        <v>146</v>
      </c>
      <c r="C47" s="131">
        <v>94081000</v>
      </c>
      <c r="D47" s="131">
        <v>32268189</v>
      </c>
      <c r="E47" s="132">
        <v>4886508</v>
      </c>
      <c r="F47" s="131">
        <v>2859264</v>
      </c>
      <c r="G47" s="131">
        <f t="shared" si="1"/>
        <v>134094961</v>
      </c>
    </row>
    <row r="48" spans="2:7" ht="24.95" customHeight="1" x14ac:dyDescent="0.35">
      <c r="B48" s="130" t="s">
        <v>147</v>
      </c>
      <c r="C48" s="131">
        <v>49408783</v>
      </c>
      <c r="D48" s="131">
        <v>8522225</v>
      </c>
      <c r="E48" s="132">
        <v>3366277</v>
      </c>
      <c r="F48" s="131">
        <v>1338783</v>
      </c>
      <c r="G48" s="131">
        <f t="shared" si="1"/>
        <v>62636068</v>
      </c>
    </row>
    <row r="49" spans="2:11" ht="24.95" customHeight="1" x14ac:dyDescent="0.35">
      <c r="B49" s="134" t="s">
        <v>148</v>
      </c>
      <c r="C49" s="131">
        <v>37193665</v>
      </c>
      <c r="D49" s="131">
        <v>13994612</v>
      </c>
      <c r="E49" s="132">
        <v>2234172</v>
      </c>
      <c r="F49" s="131">
        <v>1375292</v>
      </c>
      <c r="G49" s="131">
        <f t="shared" si="1"/>
        <v>54797741</v>
      </c>
    </row>
    <row r="50" spans="2:11" ht="24.95" customHeight="1" x14ac:dyDescent="0.35">
      <c r="B50" s="130" t="s">
        <v>149</v>
      </c>
      <c r="C50" s="131">
        <v>68582673</v>
      </c>
      <c r="D50" s="131">
        <v>22416073</v>
      </c>
      <c r="E50" s="132">
        <v>3397686</v>
      </c>
      <c r="F50" s="131">
        <v>1282093</v>
      </c>
      <c r="G50" s="131">
        <f t="shared" si="1"/>
        <v>95678525</v>
      </c>
    </row>
    <row r="51" spans="2:11" ht="24.95" customHeight="1" x14ac:dyDescent="0.35">
      <c r="B51" s="130" t="s">
        <v>150</v>
      </c>
      <c r="C51" s="131">
        <v>32001673</v>
      </c>
      <c r="D51" s="131">
        <v>10752333</v>
      </c>
      <c r="E51" s="132">
        <v>3132859</v>
      </c>
      <c r="F51" s="131">
        <v>1725179</v>
      </c>
      <c r="G51" s="131">
        <f t="shared" si="1"/>
        <v>47612044</v>
      </c>
    </row>
    <row r="52" spans="2:11" ht="24.95" customHeight="1" x14ac:dyDescent="0.35">
      <c r="B52" s="130" t="s">
        <v>151</v>
      </c>
      <c r="C52" s="131">
        <v>0</v>
      </c>
      <c r="D52" s="131">
        <v>0</v>
      </c>
      <c r="E52" s="132">
        <v>1633095</v>
      </c>
      <c r="F52" s="131">
        <v>0</v>
      </c>
      <c r="G52" s="131">
        <f t="shared" si="1"/>
        <v>1633095</v>
      </c>
    </row>
    <row r="53" spans="2:11" ht="24.95" customHeight="1" x14ac:dyDescent="0.35">
      <c r="B53" s="130" t="s">
        <v>152</v>
      </c>
      <c r="C53" s="131">
        <v>0</v>
      </c>
      <c r="D53" s="131">
        <v>0</v>
      </c>
      <c r="E53" s="132">
        <v>16236</v>
      </c>
      <c r="F53" s="131">
        <v>0</v>
      </c>
      <c r="G53" s="131">
        <f t="shared" si="1"/>
        <v>16236</v>
      </c>
    </row>
    <row r="54" spans="2:11" ht="24.95" customHeight="1" x14ac:dyDescent="0.35">
      <c r="B54" s="130" t="s">
        <v>153</v>
      </c>
      <c r="C54" s="131">
        <v>42924768</v>
      </c>
      <c r="D54" s="131">
        <v>17041905</v>
      </c>
      <c r="E54" s="132">
        <v>1522125</v>
      </c>
      <c r="F54" s="131">
        <v>1424647</v>
      </c>
      <c r="G54" s="131">
        <f t="shared" si="1"/>
        <v>62913445</v>
      </c>
    </row>
    <row r="55" spans="2:11" ht="24.95" customHeight="1" x14ac:dyDescent="0.35">
      <c r="B55" s="130" t="s">
        <v>154</v>
      </c>
      <c r="C55" s="131">
        <v>64200044</v>
      </c>
      <c r="D55" s="131">
        <v>21618139</v>
      </c>
      <c r="E55" s="132">
        <v>3478567</v>
      </c>
      <c r="F55" s="131">
        <v>2300091</v>
      </c>
      <c r="G55" s="131">
        <f t="shared" si="1"/>
        <v>91596841</v>
      </c>
    </row>
    <row r="56" spans="2:11" ht="24.95" customHeight="1" x14ac:dyDescent="0.35">
      <c r="B56" s="130" t="s">
        <v>155</v>
      </c>
      <c r="C56" s="131">
        <v>35732680</v>
      </c>
      <c r="D56" s="131">
        <v>4269493</v>
      </c>
      <c r="E56" s="132">
        <v>2008677</v>
      </c>
      <c r="F56" s="131">
        <v>956444</v>
      </c>
      <c r="G56" s="131">
        <f t="shared" si="1"/>
        <v>42967294</v>
      </c>
    </row>
    <row r="57" spans="2:11" ht="24.95" customHeight="1" x14ac:dyDescent="0.35">
      <c r="B57" s="130" t="s">
        <v>156</v>
      </c>
      <c r="C57" s="131">
        <v>5460620</v>
      </c>
      <c r="D57" s="131">
        <v>0</v>
      </c>
      <c r="E57" s="132">
        <v>651256</v>
      </c>
      <c r="F57" s="131">
        <v>234715</v>
      </c>
      <c r="G57" s="131">
        <f t="shared" si="1"/>
        <v>6346591</v>
      </c>
    </row>
    <row r="58" spans="2:11" ht="24.95" customHeight="1" x14ac:dyDescent="0.35">
      <c r="B58" s="130" t="s">
        <v>157</v>
      </c>
      <c r="C58" s="131">
        <v>6897109</v>
      </c>
      <c r="D58" s="131">
        <v>0</v>
      </c>
      <c r="E58" s="132">
        <v>967788</v>
      </c>
      <c r="F58" s="131">
        <v>232210</v>
      </c>
      <c r="G58" s="131">
        <f t="shared" si="1"/>
        <v>8097107</v>
      </c>
    </row>
    <row r="59" spans="2:11" ht="24.95" customHeight="1" x14ac:dyDescent="0.35">
      <c r="B59" s="135" t="s">
        <v>14</v>
      </c>
      <c r="C59" s="136">
        <f>SUM(C7:C58)</f>
        <v>2650534588</v>
      </c>
      <c r="D59" s="136">
        <f>SUM(D7:D58)</f>
        <v>918243895</v>
      </c>
      <c r="E59" s="136">
        <f>SUM(E7:E58)</f>
        <v>171768829</v>
      </c>
      <c r="F59" s="136">
        <f>SUM(F7:F58)</f>
        <v>70872832</v>
      </c>
      <c r="G59" s="136">
        <f>SUM(G7:G58)</f>
        <v>3811420144</v>
      </c>
    </row>
    <row r="61" spans="2:11" ht="24.95" customHeight="1" x14ac:dyDescent="0.35">
      <c r="B61"/>
      <c r="C61"/>
      <c r="D61"/>
      <c r="E61"/>
      <c r="F61"/>
      <c r="G61"/>
      <c r="H61"/>
      <c r="I61"/>
      <c r="J61"/>
      <c r="K61"/>
    </row>
    <row r="62" spans="2:11" ht="24.95" customHeight="1" x14ac:dyDescent="0.35">
      <c r="B62"/>
      <c r="C62"/>
      <c r="D62"/>
      <c r="E62"/>
      <c r="F62"/>
      <c r="G62"/>
      <c r="H62"/>
      <c r="I62"/>
      <c r="J62"/>
      <c r="K62"/>
    </row>
    <row r="63" spans="2:11" ht="24.95" customHeight="1" x14ac:dyDescent="0.35">
      <c r="B63"/>
      <c r="C63"/>
      <c r="D63"/>
      <c r="E63"/>
      <c r="F63"/>
      <c r="G63"/>
      <c r="H63"/>
      <c r="I63"/>
      <c r="J63"/>
      <c r="K63"/>
    </row>
    <row r="64" spans="2:11" ht="24.95" customHeight="1" x14ac:dyDescent="0.35">
      <c r="B64"/>
      <c r="C64"/>
      <c r="D64"/>
      <c r="E64"/>
      <c r="F64"/>
      <c r="G64"/>
      <c r="H64"/>
      <c r="I64"/>
      <c r="J64"/>
      <c r="K64"/>
    </row>
    <row r="65" spans="2:11" ht="24.95" customHeight="1" x14ac:dyDescent="0.35">
      <c r="B65"/>
      <c r="C65"/>
      <c r="D65"/>
      <c r="E65"/>
      <c r="F65"/>
      <c r="G65"/>
      <c r="H65"/>
      <c r="I65"/>
      <c r="J65"/>
      <c r="K65"/>
    </row>
    <row r="66" spans="2:11" ht="24.95" customHeight="1" x14ac:dyDescent="0.35">
      <c r="B66"/>
      <c r="C66"/>
      <c r="D66"/>
      <c r="E66"/>
      <c r="F66"/>
      <c r="G66"/>
      <c r="H66"/>
      <c r="I66"/>
      <c r="J66"/>
      <c r="K66"/>
    </row>
    <row r="67" spans="2:11" ht="24.95" customHeight="1" x14ac:dyDescent="0.35">
      <c r="B67"/>
      <c r="C67"/>
      <c r="D67"/>
      <c r="E67"/>
      <c r="F67"/>
      <c r="G67"/>
      <c r="H67"/>
      <c r="I67"/>
      <c r="J67"/>
      <c r="K67"/>
    </row>
    <row r="68" spans="2:11" ht="24.95" customHeight="1" x14ac:dyDescent="0.35">
      <c r="B68"/>
      <c r="C68"/>
      <c r="D68"/>
      <c r="E68"/>
      <c r="F68"/>
      <c r="G68"/>
      <c r="H68"/>
      <c r="I68"/>
      <c r="J68"/>
      <c r="K68"/>
    </row>
    <row r="69" spans="2:11" ht="24.95" customHeight="1" x14ac:dyDescent="0.35">
      <c r="B69"/>
      <c r="C69"/>
      <c r="D69"/>
      <c r="E69"/>
      <c r="F69"/>
      <c r="G69"/>
      <c r="H69"/>
      <c r="I69"/>
      <c r="J69"/>
      <c r="K69"/>
    </row>
    <row r="70" spans="2:11" ht="24.95" customHeight="1" x14ac:dyDescent="0.35">
      <c r="B70"/>
      <c r="C70"/>
      <c r="D70"/>
      <c r="E70"/>
      <c r="F70"/>
      <c r="G70"/>
      <c r="H70"/>
      <c r="I70"/>
      <c r="J70"/>
      <c r="K70"/>
    </row>
    <row r="71" spans="2:11" ht="24.95" customHeight="1" x14ac:dyDescent="0.35">
      <c r="B71"/>
      <c r="C71"/>
      <c r="D71"/>
      <c r="E71"/>
      <c r="F71"/>
      <c r="G71"/>
      <c r="H71"/>
      <c r="I71"/>
      <c r="J71"/>
      <c r="K71"/>
    </row>
    <row r="72" spans="2:11" ht="24.95" customHeight="1" x14ac:dyDescent="0.35">
      <c r="B72"/>
      <c r="C72"/>
      <c r="D72"/>
      <c r="E72"/>
      <c r="F72"/>
      <c r="G72"/>
      <c r="H72"/>
      <c r="I72"/>
      <c r="J72"/>
      <c r="K72"/>
    </row>
    <row r="73" spans="2:11" ht="24.95" customHeight="1" x14ac:dyDescent="0.35">
      <c r="B73"/>
      <c r="C73"/>
      <c r="D73"/>
      <c r="E73"/>
      <c r="F73"/>
      <c r="G73"/>
      <c r="H73"/>
      <c r="I73"/>
      <c r="J73"/>
      <c r="K73"/>
    </row>
    <row r="74" spans="2:11" ht="24.95" customHeight="1" x14ac:dyDescent="0.35">
      <c r="B74"/>
      <c r="C74"/>
      <c r="D74"/>
      <c r="E74"/>
      <c r="F74"/>
      <c r="G74"/>
      <c r="H74"/>
      <c r="I74"/>
      <c r="J74"/>
      <c r="K74"/>
    </row>
    <row r="75" spans="2:11" ht="24.95" customHeight="1" x14ac:dyDescent="0.35">
      <c r="B75"/>
      <c r="C75"/>
      <c r="D75"/>
      <c r="E75"/>
      <c r="F75"/>
      <c r="G75"/>
      <c r="H75"/>
      <c r="I75"/>
      <c r="J75"/>
      <c r="K75"/>
    </row>
    <row r="76" spans="2:11" ht="24.95" customHeight="1" x14ac:dyDescent="0.35">
      <c r="B76"/>
      <c r="C76"/>
      <c r="D76"/>
      <c r="E76"/>
      <c r="F76"/>
      <c r="G76"/>
      <c r="H76"/>
      <c r="I76"/>
      <c r="J76"/>
      <c r="K76"/>
    </row>
    <row r="77" spans="2:11" ht="24.95" customHeight="1" x14ac:dyDescent="0.35">
      <c r="B77"/>
      <c r="C77"/>
      <c r="D77"/>
      <c r="E77"/>
      <c r="F77"/>
      <c r="G77"/>
      <c r="H77"/>
      <c r="I77"/>
      <c r="J77"/>
      <c r="K77"/>
    </row>
    <row r="78" spans="2:11" ht="24.95" customHeight="1" x14ac:dyDescent="0.35">
      <c r="B78"/>
      <c r="C78"/>
      <c r="D78"/>
      <c r="E78"/>
      <c r="F78"/>
      <c r="G78"/>
      <c r="H78"/>
      <c r="I78"/>
      <c r="J78"/>
      <c r="K78"/>
    </row>
    <row r="79" spans="2:11" ht="24.95" customHeight="1" x14ac:dyDescent="0.35">
      <c r="B79"/>
      <c r="C79"/>
      <c r="D79"/>
      <c r="E79"/>
      <c r="F79"/>
      <c r="G79"/>
      <c r="H79"/>
      <c r="I79"/>
      <c r="J79"/>
      <c r="K79"/>
    </row>
    <row r="80" spans="2:11" ht="24.95" customHeight="1" x14ac:dyDescent="0.35">
      <c r="B80"/>
      <c r="C80"/>
      <c r="D80"/>
      <c r="E80"/>
      <c r="F80"/>
      <c r="G80"/>
      <c r="H80"/>
      <c r="I80"/>
      <c r="J80"/>
      <c r="K80"/>
    </row>
    <row r="81" spans="2:11" ht="24.95" customHeight="1" x14ac:dyDescent="0.35">
      <c r="B81"/>
      <c r="C81"/>
      <c r="D81"/>
      <c r="E81"/>
      <c r="F81"/>
      <c r="G81"/>
      <c r="H81"/>
      <c r="I81"/>
      <c r="J81"/>
      <c r="K81"/>
    </row>
    <row r="82" spans="2:11" ht="24.95" customHeight="1" x14ac:dyDescent="0.35">
      <c r="B82"/>
      <c r="C82"/>
      <c r="D82"/>
      <c r="E82"/>
      <c r="F82"/>
      <c r="G82"/>
      <c r="H82"/>
      <c r="I82"/>
      <c r="J82"/>
      <c r="K82"/>
    </row>
    <row r="83" spans="2:11" ht="24.95" customHeight="1" x14ac:dyDescent="0.35">
      <c r="B83"/>
      <c r="C83"/>
      <c r="D83"/>
      <c r="E83"/>
      <c r="F83"/>
      <c r="G83"/>
      <c r="H83"/>
      <c r="I83"/>
      <c r="J83"/>
      <c r="K83"/>
    </row>
    <row r="84" spans="2:11" ht="24.95" customHeight="1" x14ac:dyDescent="0.35">
      <c r="B84"/>
      <c r="C84"/>
      <c r="D84"/>
      <c r="E84"/>
      <c r="F84"/>
      <c r="G84"/>
      <c r="H84"/>
      <c r="I84"/>
      <c r="J84"/>
      <c r="K84"/>
    </row>
    <row r="85" spans="2:11" ht="24.95" customHeight="1" x14ac:dyDescent="0.35">
      <c r="B85"/>
      <c r="C85"/>
      <c r="D85"/>
      <c r="E85"/>
      <c r="F85"/>
      <c r="G85"/>
      <c r="H85"/>
      <c r="I85"/>
      <c r="J85"/>
      <c r="K85"/>
    </row>
    <row r="86" spans="2:11" ht="24.95" customHeight="1" x14ac:dyDescent="0.35">
      <c r="B86"/>
      <c r="C86"/>
      <c r="D86"/>
      <c r="E86"/>
      <c r="F86"/>
      <c r="G86"/>
      <c r="H86"/>
      <c r="I86"/>
      <c r="J86"/>
      <c r="K86"/>
    </row>
    <row r="87" spans="2:11" ht="24.95" customHeight="1" x14ac:dyDescent="0.35">
      <c r="B87"/>
      <c r="C87"/>
      <c r="D87"/>
      <c r="E87"/>
      <c r="F87"/>
      <c r="G87"/>
      <c r="H87"/>
      <c r="I87"/>
      <c r="J87"/>
      <c r="K87"/>
    </row>
    <row r="88" spans="2:11" ht="24.95" customHeight="1" x14ac:dyDescent="0.35">
      <c r="B88"/>
      <c r="C88"/>
      <c r="D88"/>
      <c r="E88"/>
      <c r="F88"/>
      <c r="G88"/>
      <c r="H88"/>
      <c r="I88"/>
      <c r="J88"/>
      <c r="K88"/>
    </row>
    <row r="89" spans="2:11" ht="24.95" customHeight="1" x14ac:dyDescent="0.35">
      <c r="B89"/>
      <c r="C89"/>
      <c r="D89"/>
      <c r="E89"/>
      <c r="F89"/>
      <c r="G89"/>
      <c r="H89"/>
      <c r="I89"/>
      <c r="J89"/>
      <c r="K89"/>
    </row>
    <row r="90" spans="2:11" ht="24.95" customHeight="1" x14ac:dyDescent="0.35">
      <c r="B90"/>
      <c r="C90"/>
      <c r="D90"/>
      <c r="E90"/>
      <c r="F90"/>
      <c r="G90"/>
      <c r="H90"/>
      <c r="I90"/>
      <c r="J90"/>
      <c r="K90"/>
    </row>
    <row r="91" spans="2:11" ht="24.95" customHeight="1" x14ac:dyDescent="0.35">
      <c r="B91"/>
      <c r="C91"/>
      <c r="D91"/>
      <c r="E91"/>
      <c r="F91"/>
      <c r="G91"/>
      <c r="H91"/>
      <c r="I91"/>
      <c r="J91"/>
      <c r="K91"/>
    </row>
    <row r="92" spans="2:11" ht="24.95" customHeight="1" x14ac:dyDescent="0.35">
      <c r="B92"/>
      <c r="C92"/>
      <c r="D92"/>
      <c r="E92"/>
      <c r="F92"/>
      <c r="G92"/>
      <c r="H92"/>
      <c r="I92"/>
      <c r="J92"/>
      <c r="K92"/>
    </row>
    <row r="93" spans="2:11" ht="24.95" customHeight="1" x14ac:dyDescent="0.35">
      <c r="B93"/>
      <c r="C93"/>
      <c r="D93"/>
      <c r="E93"/>
      <c r="F93"/>
      <c r="G93"/>
      <c r="H93"/>
      <c r="I93"/>
      <c r="J93"/>
      <c r="K93"/>
    </row>
    <row r="94" spans="2:11" ht="24.95" customHeight="1" x14ac:dyDescent="0.35">
      <c r="B94"/>
      <c r="C94"/>
      <c r="D94"/>
      <c r="E94"/>
      <c r="F94"/>
      <c r="G94"/>
      <c r="H94"/>
      <c r="I94"/>
      <c r="J94"/>
      <c r="K94"/>
    </row>
    <row r="95" spans="2:11" ht="24.95" customHeight="1" x14ac:dyDescent="0.35">
      <c r="B95"/>
      <c r="C95"/>
      <c r="D95"/>
      <c r="E95"/>
      <c r="F95"/>
      <c r="G95"/>
      <c r="H95"/>
      <c r="I95"/>
      <c r="J95"/>
      <c r="K95"/>
    </row>
    <row r="96" spans="2:11" ht="24.95" customHeight="1" x14ac:dyDescent="0.35">
      <c r="B96"/>
      <c r="C96"/>
      <c r="D96"/>
      <c r="E96"/>
      <c r="F96"/>
      <c r="G96"/>
      <c r="H96"/>
      <c r="I96"/>
      <c r="J96"/>
      <c r="K96"/>
    </row>
    <row r="97" spans="2:11" ht="24.95" customHeight="1" x14ac:dyDescent="0.35">
      <c r="B97"/>
      <c r="C97"/>
      <c r="D97"/>
      <c r="E97"/>
      <c r="F97"/>
      <c r="G97"/>
      <c r="H97"/>
      <c r="I97"/>
      <c r="J97"/>
      <c r="K97"/>
    </row>
    <row r="98" spans="2:11" ht="24.95" customHeight="1" x14ac:dyDescent="0.35">
      <c r="B98"/>
      <c r="C98"/>
      <c r="D98"/>
      <c r="E98"/>
      <c r="F98"/>
      <c r="G98"/>
      <c r="H98"/>
      <c r="I98"/>
      <c r="J98"/>
      <c r="K98"/>
    </row>
    <row r="99" spans="2:11" ht="24.95" customHeight="1" x14ac:dyDescent="0.35">
      <c r="B99"/>
      <c r="C99"/>
      <c r="D99"/>
      <c r="E99"/>
      <c r="F99"/>
      <c r="G99"/>
      <c r="H99"/>
      <c r="I99"/>
      <c r="J99"/>
      <c r="K99"/>
    </row>
    <row r="100" spans="2:11" ht="24.95" customHeight="1" x14ac:dyDescent="0.35">
      <c r="B100"/>
      <c r="C100"/>
      <c r="D100"/>
      <c r="E100"/>
      <c r="F100"/>
      <c r="G100"/>
      <c r="H100"/>
      <c r="I100"/>
      <c r="J100"/>
      <c r="K100"/>
    </row>
    <row r="101" spans="2:11" ht="24.95" customHeight="1" x14ac:dyDescent="0.35">
      <c r="B101"/>
      <c r="C101"/>
      <c r="D101"/>
      <c r="E101"/>
      <c r="F101"/>
      <c r="G101"/>
      <c r="H101"/>
      <c r="I101"/>
      <c r="J101"/>
      <c r="K101"/>
    </row>
    <row r="102" spans="2:11" ht="24.95" customHeight="1" x14ac:dyDescent="0.35">
      <c r="B102"/>
      <c r="C102"/>
      <c r="D102"/>
      <c r="E102"/>
      <c r="F102"/>
      <c r="G102"/>
      <c r="H102"/>
      <c r="I102"/>
      <c r="J102"/>
      <c r="K102"/>
    </row>
    <row r="103" spans="2:11" ht="24.95" customHeight="1" x14ac:dyDescent="0.35">
      <c r="B103"/>
      <c r="C103"/>
      <c r="D103"/>
      <c r="E103"/>
      <c r="F103"/>
      <c r="G103"/>
      <c r="H103"/>
      <c r="I103"/>
      <c r="J103"/>
      <c r="K103"/>
    </row>
    <row r="104" spans="2:11" ht="24.95" customHeight="1" x14ac:dyDescent="0.35">
      <c r="B104"/>
      <c r="C104"/>
      <c r="D104"/>
      <c r="E104"/>
      <c r="F104"/>
      <c r="G104"/>
      <c r="H104"/>
      <c r="I104"/>
      <c r="J104"/>
      <c r="K104"/>
    </row>
    <row r="105" spans="2:11" ht="24.95" customHeight="1" x14ac:dyDescent="0.35">
      <c r="B105"/>
      <c r="C105"/>
      <c r="D105"/>
      <c r="E105"/>
      <c r="F105"/>
      <c r="G105"/>
      <c r="H105"/>
      <c r="I105"/>
      <c r="J105"/>
      <c r="K105"/>
    </row>
    <row r="106" spans="2:11" ht="24.95" customHeight="1" x14ac:dyDescent="0.35">
      <c r="B106"/>
      <c r="C106"/>
      <c r="D106"/>
      <c r="E106"/>
      <c r="F106"/>
      <c r="G106"/>
      <c r="H106"/>
      <c r="I106"/>
      <c r="J106"/>
      <c r="K106"/>
    </row>
    <row r="107" spans="2:11" ht="24.95" customHeight="1" x14ac:dyDescent="0.35">
      <c r="B107"/>
      <c r="C107"/>
      <c r="D107"/>
      <c r="E107"/>
      <c r="F107"/>
      <c r="G107"/>
      <c r="H107"/>
      <c r="I107"/>
      <c r="J107"/>
      <c r="K107"/>
    </row>
    <row r="108" spans="2:11" ht="24.95" customHeight="1" x14ac:dyDescent="0.35">
      <c r="B108"/>
      <c r="C108"/>
      <c r="D108"/>
      <c r="E108"/>
      <c r="F108"/>
      <c r="G108"/>
      <c r="H108"/>
      <c r="I108"/>
      <c r="J108"/>
      <c r="K108"/>
    </row>
    <row r="109" spans="2:11" ht="24.95" customHeight="1" x14ac:dyDescent="0.35">
      <c r="B109"/>
      <c r="C109"/>
      <c r="D109"/>
      <c r="E109"/>
      <c r="F109"/>
      <c r="G109"/>
      <c r="H109"/>
      <c r="I109"/>
      <c r="J109"/>
      <c r="K109"/>
    </row>
    <row r="110" spans="2:11" ht="24.95" customHeight="1" x14ac:dyDescent="0.35">
      <c r="B110"/>
      <c r="C110"/>
      <c r="D110"/>
      <c r="E110"/>
      <c r="F110"/>
      <c r="G110"/>
      <c r="H110"/>
      <c r="I110"/>
      <c r="J110"/>
      <c r="K110"/>
    </row>
    <row r="111" spans="2:11" ht="24.95" customHeight="1" x14ac:dyDescent="0.35">
      <c r="B111"/>
      <c r="C111"/>
      <c r="D111"/>
      <c r="E111"/>
      <c r="F111"/>
      <c r="G111"/>
      <c r="H111"/>
      <c r="I111"/>
      <c r="J111"/>
      <c r="K111"/>
    </row>
    <row r="112" spans="2:11" ht="24.95" customHeight="1" x14ac:dyDescent="0.35">
      <c r="B112"/>
      <c r="C112"/>
      <c r="D112"/>
      <c r="E112"/>
      <c r="F112"/>
      <c r="G112"/>
      <c r="H112"/>
      <c r="I112"/>
      <c r="J112"/>
      <c r="K112"/>
    </row>
    <row r="113" spans="2:11" ht="24.95" customHeight="1" x14ac:dyDescent="0.35">
      <c r="B113"/>
      <c r="C113"/>
      <c r="D113"/>
      <c r="E113"/>
      <c r="F113"/>
      <c r="G113"/>
      <c r="H113"/>
      <c r="I113"/>
      <c r="J113"/>
      <c r="K113"/>
    </row>
    <row r="114" spans="2:11" ht="24.95" customHeight="1" x14ac:dyDescent="0.35">
      <c r="B114"/>
      <c r="C114"/>
      <c r="D114"/>
      <c r="E114"/>
      <c r="F114"/>
      <c r="G114"/>
      <c r="H114"/>
      <c r="I114"/>
      <c r="J114"/>
      <c r="K114"/>
    </row>
    <row r="115" spans="2:11" ht="24.95" customHeight="1" x14ac:dyDescent="0.35">
      <c r="B115"/>
      <c r="C115"/>
      <c r="D115"/>
      <c r="E115"/>
      <c r="F115"/>
      <c r="G115"/>
      <c r="H115"/>
      <c r="I115"/>
      <c r="J115"/>
      <c r="K115"/>
    </row>
    <row r="116" spans="2:11" ht="24.95" customHeight="1" x14ac:dyDescent="0.35">
      <c r="B116"/>
      <c r="C116"/>
      <c r="D116"/>
      <c r="E116"/>
      <c r="F116"/>
      <c r="G116"/>
      <c r="H116"/>
      <c r="I116"/>
      <c r="J116"/>
      <c r="K116"/>
    </row>
    <row r="117" spans="2:11" ht="24.95" customHeight="1" x14ac:dyDescent="0.35">
      <c r="B117"/>
      <c r="C117"/>
      <c r="D117"/>
      <c r="E117"/>
      <c r="F117"/>
      <c r="G117"/>
      <c r="H117"/>
      <c r="I117"/>
      <c r="J117"/>
      <c r="K117"/>
    </row>
    <row r="118" spans="2:11" ht="24.95" customHeight="1" x14ac:dyDescent="0.35">
      <c r="B118"/>
      <c r="C118"/>
      <c r="D118"/>
      <c r="E118"/>
      <c r="F118"/>
      <c r="G118"/>
      <c r="H118"/>
      <c r="I118"/>
      <c r="J118"/>
      <c r="K118"/>
    </row>
    <row r="119" spans="2:11" ht="24.95" customHeight="1" x14ac:dyDescent="0.35">
      <c r="B119"/>
      <c r="C119"/>
      <c r="D119"/>
      <c r="E119"/>
      <c r="F119"/>
      <c r="G119"/>
      <c r="H119"/>
      <c r="I119"/>
      <c r="J119"/>
      <c r="K119"/>
    </row>
    <row r="120" spans="2:11" ht="24.95" customHeight="1" x14ac:dyDescent="0.35">
      <c r="B120"/>
      <c r="C120"/>
      <c r="D120"/>
      <c r="E120"/>
      <c r="F120"/>
      <c r="G120"/>
      <c r="H120"/>
      <c r="I120"/>
      <c r="J120"/>
      <c r="K120"/>
    </row>
    <row r="121" spans="2:11" ht="24.95" customHeight="1" x14ac:dyDescent="0.35">
      <c r="B121"/>
      <c r="C121"/>
      <c r="D121"/>
      <c r="E121"/>
      <c r="F121"/>
      <c r="G121"/>
      <c r="H121"/>
      <c r="I121"/>
      <c r="J121"/>
      <c r="K121"/>
    </row>
    <row r="122" spans="2:11" ht="24.95" customHeight="1" x14ac:dyDescent="0.35">
      <c r="B122"/>
      <c r="C122"/>
      <c r="D122"/>
      <c r="E122"/>
      <c r="F122"/>
      <c r="G122"/>
      <c r="H122"/>
      <c r="I122"/>
      <c r="J122"/>
      <c r="K122"/>
    </row>
    <row r="123" spans="2:11" ht="24.95" customHeight="1" x14ac:dyDescent="0.35">
      <c r="B123"/>
      <c r="C123"/>
      <c r="D123"/>
      <c r="E123"/>
      <c r="F123"/>
      <c r="G123"/>
      <c r="H123"/>
      <c r="I123"/>
      <c r="J123"/>
      <c r="K123"/>
    </row>
    <row r="124" spans="2:11" ht="24.95" customHeight="1" x14ac:dyDescent="0.35">
      <c r="B124"/>
      <c r="C124"/>
      <c r="D124"/>
      <c r="E124"/>
      <c r="F124"/>
      <c r="G124"/>
      <c r="H124"/>
      <c r="I124"/>
      <c r="J124"/>
      <c r="K124"/>
    </row>
    <row r="125" spans="2:11" ht="24.95" customHeight="1" x14ac:dyDescent="0.35">
      <c r="B125"/>
      <c r="C125"/>
      <c r="D125"/>
      <c r="E125"/>
      <c r="F125"/>
      <c r="G125"/>
      <c r="H125"/>
      <c r="I125"/>
      <c r="J125"/>
      <c r="K125"/>
    </row>
    <row r="126" spans="2:11" ht="24.95" customHeight="1" x14ac:dyDescent="0.35">
      <c r="B126"/>
      <c r="C126"/>
      <c r="D126"/>
      <c r="E126"/>
      <c r="F126"/>
      <c r="G126"/>
      <c r="H126"/>
      <c r="I126"/>
      <c r="J126"/>
      <c r="K126"/>
    </row>
    <row r="127" spans="2:11" ht="24.95" customHeight="1" x14ac:dyDescent="0.35">
      <c r="B127"/>
      <c r="C127"/>
      <c r="D127"/>
      <c r="E127"/>
      <c r="F127"/>
      <c r="G127"/>
      <c r="H127"/>
      <c r="I127"/>
      <c r="J127"/>
      <c r="K127"/>
    </row>
    <row r="128" spans="2:11" ht="24.95" customHeight="1" x14ac:dyDescent="0.35">
      <c r="B128"/>
      <c r="C128"/>
      <c r="D128"/>
      <c r="E128"/>
      <c r="F128"/>
      <c r="G128"/>
      <c r="H128"/>
      <c r="I128"/>
      <c r="J128"/>
      <c r="K128"/>
    </row>
    <row r="129" spans="2:11" ht="24.95" customHeight="1" x14ac:dyDescent="0.35">
      <c r="B129"/>
      <c r="C129"/>
      <c r="D129"/>
      <c r="E129"/>
      <c r="F129"/>
      <c r="G129"/>
      <c r="H129"/>
      <c r="I129"/>
      <c r="J129"/>
      <c r="K129"/>
    </row>
    <row r="130" spans="2:11" ht="24.95" customHeight="1" x14ac:dyDescent="0.35">
      <c r="B130"/>
      <c r="C130"/>
      <c r="D130"/>
      <c r="E130"/>
      <c r="F130"/>
      <c r="G130"/>
      <c r="H130"/>
      <c r="I130"/>
      <c r="J130"/>
      <c r="K130"/>
    </row>
    <row r="131" spans="2:11" ht="24.95" customHeight="1" x14ac:dyDescent="0.35">
      <c r="B131"/>
      <c r="C131"/>
      <c r="D131"/>
      <c r="E131"/>
      <c r="F131"/>
      <c r="G131"/>
      <c r="H131"/>
      <c r="I131"/>
      <c r="J131"/>
      <c r="K131"/>
    </row>
    <row r="132" spans="2:11" ht="24.95" customHeight="1" x14ac:dyDescent="0.35">
      <c r="B132"/>
      <c r="C132"/>
      <c r="D132"/>
      <c r="E132"/>
      <c r="F132"/>
      <c r="G132"/>
      <c r="H132"/>
      <c r="I132"/>
      <c r="J132"/>
      <c r="K132"/>
    </row>
    <row r="133" spans="2:11" ht="24.95" customHeight="1" x14ac:dyDescent="0.35">
      <c r="B133"/>
      <c r="C133"/>
      <c r="D133"/>
      <c r="E133"/>
      <c r="F133"/>
      <c r="G133"/>
      <c r="H133"/>
      <c r="I133"/>
      <c r="J133"/>
      <c r="K133"/>
    </row>
    <row r="134" spans="2:11" ht="24.95" customHeight="1" x14ac:dyDescent="0.35">
      <c r="B134"/>
      <c r="C134"/>
      <c r="D134"/>
      <c r="E134"/>
      <c r="F134"/>
      <c r="G134"/>
      <c r="H134"/>
      <c r="I134"/>
      <c r="J134"/>
      <c r="K134"/>
    </row>
    <row r="135" spans="2:11" ht="24.95" customHeight="1" x14ac:dyDescent="0.35">
      <c r="B135"/>
      <c r="C135"/>
      <c r="D135"/>
      <c r="E135"/>
      <c r="F135"/>
      <c r="G135"/>
      <c r="H135"/>
      <c r="I135"/>
      <c r="J135"/>
      <c r="K135"/>
    </row>
    <row r="136" spans="2:11" ht="24.95" customHeight="1" x14ac:dyDescent="0.35">
      <c r="B136"/>
      <c r="C136"/>
      <c r="D136"/>
      <c r="E136"/>
      <c r="F136"/>
      <c r="G136"/>
      <c r="H136"/>
      <c r="I136"/>
      <c r="J136"/>
      <c r="K136"/>
    </row>
    <row r="137" spans="2:11" ht="24.95" customHeight="1" x14ac:dyDescent="0.35">
      <c r="B137"/>
      <c r="C137"/>
      <c r="D137"/>
      <c r="E137"/>
      <c r="F137"/>
      <c r="G137"/>
      <c r="H137"/>
      <c r="I137"/>
      <c r="J137"/>
      <c r="K137"/>
    </row>
    <row r="138" spans="2:11" ht="24.95" customHeight="1" x14ac:dyDescent="0.35">
      <c r="B138"/>
      <c r="C138"/>
      <c r="D138"/>
      <c r="E138"/>
      <c r="F138"/>
      <c r="G138"/>
      <c r="H138"/>
      <c r="I138"/>
      <c r="J138"/>
      <c r="K138"/>
    </row>
    <row r="139" spans="2:11" ht="24.95" customHeight="1" x14ac:dyDescent="0.35">
      <c r="B139"/>
      <c r="C139"/>
      <c r="D139"/>
      <c r="E139"/>
      <c r="F139"/>
      <c r="G139"/>
      <c r="H139"/>
      <c r="I139"/>
      <c r="J139"/>
      <c r="K139"/>
    </row>
    <row r="140" spans="2:11" ht="24.95" customHeight="1" x14ac:dyDescent="0.35">
      <c r="B140"/>
      <c r="C140"/>
      <c r="D140"/>
      <c r="E140"/>
      <c r="F140"/>
      <c r="G140"/>
      <c r="H140"/>
      <c r="I140"/>
      <c r="J140"/>
      <c r="K140"/>
    </row>
    <row r="141" spans="2:11" ht="24.95" customHeight="1" x14ac:dyDescent="0.35">
      <c r="B141"/>
      <c r="C141"/>
      <c r="D141"/>
      <c r="E141"/>
      <c r="F141"/>
      <c r="G141"/>
      <c r="H141"/>
      <c r="I141"/>
      <c r="J141"/>
      <c r="K141"/>
    </row>
    <row r="142" spans="2:11" ht="24.95" customHeight="1" x14ac:dyDescent="0.35">
      <c r="B142"/>
      <c r="C142"/>
      <c r="D142"/>
      <c r="E142"/>
      <c r="F142"/>
      <c r="G142"/>
      <c r="H142"/>
      <c r="I142"/>
      <c r="J142"/>
      <c r="K142"/>
    </row>
    <row r="143" spans="2:11" ht="24.95" customHeight="1" x14ac:dyDescent="0.35">
      <c r="B143"/>
      <c r="C143"/>
      <c r="D143"/>
      <c r="E143"/>
      <c r="F143"/>
      <c r="G143"/>
      <c r="H143"/>
      <c r="I143"/>
      <c r="J143"/>
      <c r="K143"/>
    </row>
    <row r="144" spans="2:11" ht="24.95" customHeight="1" x14ac:dyDescent="0.35">
      <c r="B144"/>
      <c r="C144"/>
      <c r="D144"/>
      <c r="E144"/>
      <c r="F144"/>
      <c r="G144"/>
      <c r="H144"/>
      <c r="I144"/>
      <c r="J144"/>
      <c r="K144"/>
    </row>
    <row r="145" spans="2:11" ht="24.95" customHeight="1" x14ac:dyDescent="0.35">
      <c r="B145"/>
      <c r="C145"/>
      <c r="D145"/>
      <c r="E145"/>
      <c r="F145"/>
      <c r="G145"/>
      <c r="H145"/>
      <c r="I145"/>
      <c r="J145"/>
      <c r="K145"/>
    </row>
    <row r="146" spans="2:11" ht="24.95" customHeight="1" x14ac:dyDescent="0.35">
      <c r="B146"/>
      <c r="C146"/>
      <c r="D146"/>
      <c r="E146"/>
      <c r="F146"/>
      <c r="G146"/>
      <c r="H146"/>
      <c r="I146"/>
      <c r="J146"/>
      <c r="K146"/>
    </row>
    <row r="147" spans="2:11" ht="24.95" customHeight="1" x14ac:dyDescent="0.35">
      <c r="B147"/>
      <c r="C147"/>
      <c r="D147"/>
      <c r="E147"/>
      <c r="F147"/>
      <c r="G147"/>
      <c r="H147"/>
      <c r="I147"/>
      <c r="J147"/>
      <c r="K147"/>
    </row>
    <row r="148" spans="2:11" ht="24.95" customHeight="1" x14ac:dyDescent="0.35">
      <c r="B148"/>
      <c r="C148"/>
      <c r="D148"/>
      <c r="E148"/>
      <c r="F148"/>
      <c r="G148"/>
      <c r="H148"/>
      <c r="I148"/>
      <c r="J148"/>
      <c r="K148"/>
    </row>
    <row r="149" spans="2:11" ht="24.95" customHeight="1" x14ac:dyDescent="0.35">
      <c r="B149"/>
      <c r="C149"/>
      <c r="D149"/>
      <c r="E149"/>
      <c r="F149"/>
      <c r="G149"/>
      <c r="H149"/>
      <c r="I149"/>
      <c r="J149"/>
      <c r="K149"/>
    </row>
    <row r="150" spans="2:11" ht="24.95" customHeight="1" x14ac:dyDescent="0.35">
      <c r="B150"/>
      <c r="C150"/>
      <c r="D150"/>
      <c r="E150"/>
      <c r="F150"/>
      <c r="G150"/>
      <c r="H150"/>
      <c r="I150"/>
      <c r="J150"/>
      <c r="K150"/>
    </row>
    <row r="151" spans="2:11" ht="24.95" customHeight="1" x14ac:dyDescent="0.35">
      <c r="B151"/>
      <c r="C151"/>
      <c r="D151"/>
      <c r="E151"/>
      <c r="F151"/>
      <c r="G151"/>
      <c r="H151"/>
      <c r="I151"/>
      <c r="J151"/>
      <c r="K151"/>
    </row>
    <row r="152" spans="2:11" ht="24.95" customHeight="1" x14ac:dyDescent="0.35">
      <c r="B152"/>
      <c r="C152"/>
      <c r="D152"/>
      <c r="E152"/>
      <c r="F152"/>
      <c r="G152"/>
      <c r="H152"/>
      <c r="I152"/>
      <c r="J152"/>
      <c r="K152"/>
    </row>
    <row r="153" spans="2:11" ht="24.95" customHeight="1" x14ac:dyDescent="0.35">
      <c r="B153"/>
      <c r="C153"/>
      <c r="D153"/>
      <c r="E153"/>
      <c r="F153"/>
      <c r="G153"/>
      <c r="H153"/>
      <c r="I153"/>
      <c r="J153"/>
      <c r="K153"/>
    </row>
    <row r="154" spans="2:11" ht="24.95" customHeight="1" x14ac:dyDescent="0.35">
      <c r="B154"/>
      <c r="C154"/>
      <c r="D154"/>
      <c r="E154"/>
      <c r="F154"/>
      <c r="G154"/>
      <c r="H154"/>
      <c r="I154"/>
      <c r="J154"/>
      <c r="K154"/>
    </row>
    <row r="155" spans="2:11" ht="24.95" customHeight="1" x14ac:dyDescent="0.35">
      <c r="B155"/>
      <c r="C155"/>
      <c r="D155"/>
      <c r="E155"/>
      <c r="F155"/>
      <c r="G155"/>
      <c r="H155"/>
      <c r="I155"/>
      <c r="J155"/>
      <c r="K155"/>
    </row>
    <row r="156" spans="2:11" ht="24.95" customHeight="1" x14ac:dyDescent="0.35">
      <c r="B156"/>
      <c r="C156"/>
      <c r="D156"/>
      <c r="E156"/>
      <c r="F156"/>
      <c r="G156"/>
      <c r="H156"/>
      <c r="I156"/>
      <c r="J156"/>
      <c r="K156"/>
    </row>
    <row r="157" spans="2:11" ht="24.95" customHeight="1" x14ac:dyDescent="0.35">
      <c r="B157"/>
      <c r="C157"/>
      <c r="D157"/>
      <c r="E157"/>
      <c r="F157"/>
      <c r="G157"/>
      <c r="H157"/>
      <c r="I157"/>
      <c r="J157"/>
      <c r="K157"/>
    </row>
    <row r="158" spans="2:11" ht="24.95" customHeight="1" x14ac:dyDescent="0.35">
      <c r="B158"/>
      <c r="C158"/>
      <c r="D158"/>
      <c r="E158"/>
      <c r="F158"/>
      <c r="G158"/>
      <c r="H158"/>
      <c r="I158"/>
      <c r="J158"/>
      <c r="K158"/>
    </row>
    <row r="159" spans="2:11" ht="24.95" customHeight="1" x14ac:dyDescent="0.35">
      <c r="B159"/>
      <c r="C159"/>
      <c r="D159"/>
      <c r="E159"/>
      <c r="F159"/>
      <c r="G159"/>
      <c r="H159"/>
      <c r="I159"/>
      <c r="J159"/>
      <c r="K159"/>
    </row>
    <row r="160" spans="2:11" ht="24.95" customHeight="1" x14ac:dyDescent="0.35">
      <c r="B160"/>
      <c r="C160"/>
      <c r="D160"/>
      <c r="E160"/>
      <c r="F160"/>
      <c r="G160"/>
      <c r="H160"/>
      <c r="I160"/>
      <c r="J160"/>
      <c r="K160"/>
    </row>
    <row r="161" spans="2:11" ht="24.95" customHeight="1" x14ac:dyDescent="0.35">
      <c r="B161"/>
      <c r="C161"/>
      <c r="D161"/>
      <c r="E161"/>
      <c r="F161"/>
      <c r="G161"/>
      <c r="H161"/>
      <c r="I161"/>
      <c r="J161"/>
      <c r="K161"/>
    </row>
    <row r="162" spans="2:11" ht="24.95" customHeight="1" x14ac:dyDescent="0.35">
      <c r="B162"/>
      <c r="C162"/>
      <c r="D162"/>
      <c r="E162"/>
      <c r="F162"/>
      <c r="G162"/>
      <c r="H162"/>
      <c r="I162"/>
      <c r="J162"/>
      <c r="K162"/>
    </row>
    <row r="163" spans="2:11" ht="24.95" customHeight="1" x14ac:dyDescent="0.35">
      <c r="B163"/>
      <c r="C163"/>
      <c r="D163"/>
      <c r="E163"/>
      <c r="F163"/>
      <c r="G163"/>
      <c r="H163"/>
      <c r="I163"/>
      <c r="J163"/>
      <c r="K163"/>
    </row>
    <row r="164" spans="2:11" ht="24.95" customHeight="1" x14ac:dyDescent="0.35">
      <c r="B164"/>
      <c r="C164"/>
      <c r="D164"/>
      <c r="E164"/>
      <c r="F164"/>
      <c r="G164"/>
      <c r="H164"/>
      <c r="I164"/>
      <c r="J164"/>
      <c r="K164"/>
    </row>
    <row r="165" spans="2:11" ht="24.95" customHeight="1" x14ac:dyDescent="0.35">
      <c r="B165"/>
      <c r="C165"/>
      <c r="D165"/>
      <c r="E165"/>
      <c r="F165"/>
      <c r="G165"/>
      <c r="H165"/>
      <c r="I165"/>
      <c r="J165"/>
      <c r="K165"/>
    </row>
    <row r="166" spans="2:11" ht="24.95" customHeight="1" x14ac:dyDescent="0.35">
      <c r="B166"/>
      <c r="C166"/>
      <c r="D166"/>
      <c r="E166"/>
      <c r="F166"/>
      <c r="G166"/>
      <c r="H166"/>
      <c r="I166"/>
      <c r="J166"/>
      <c r="K166"/>
    </row>
    <row r="167" spans="2:11" ht="24.95" customHeight="1" x14ac:dyDescent="0.35">
      <c r="B167"/>
      <c r="C167"/>
      <c r="D167"/>
      <c r="E167"/>
      <c r="F167"/>
      <c r="G167"/>
      <c r="H167"/>
      <c r="I167"/>
      <c r="J167"/>
      <c r="K167"/>
    </row>
    <row r="168" spans="2:11" ht="24.95" customHeight="1" x14ac:dyDescent="0.35">
      <c r="B168"/>
      <c r="C168"/>
      <c r="D168"/>
      <c r="E168"/>
      <c r="F168"/>
      <c r="G168"/>
      <c r="H168"/>
      <c r="I168"/>
      <c r="J168"/>
      <c r="K168"/>
    </row>
    <row r="169" spans="2:11" ht="24.95" customHeight="1" x14ac:dyDescent="0.35">
      <c r="B169"/>
      <c r="C169"/>
      <c r="D169"/>
      <c r="E169"/>
      <c r="F169"/>
      <c r="G169"/>
      <c r="H169"/>
      <c r="I169"/>
      <c r="J169"/>
      <c r="K169"/>
    </row>
    <row r="170" spans="2:11" ht="24.95" customHeight="1" x14ac:dyDescent="0.35">
      <c r="B170"/>
      <c r="C170"/>
      <c r="D170"/>
      <c r="E170"/>
      <c r="F170"/>
      <c r="G170"/>
      <c r="H170"/>
      <c r="I170"/>
      <c r="J170"/>
      <c r="K170"/>
    </row>
    <row r="171" spans="2:11" ht="24.95" customHeight="1" x14ac:dyDescent="0.35">
      <c r="B171"/>
      <c r="C171"/>
      <c r="D171"/>
      <c r="E171"/>
      <c r="F171"/>
      <c r="G171"/>
      <c r="H171"/>
      <c r="I171"/>
      <c r="J171"/>
      <c r="K171"/>
    </row>
    <row r="172" spans="2:11" ht="24.95" customHeight="1" x14ac:dyDescent="0.35">
      <c r="B172"/>
      <c r="C172"/>
      <c r="D172"/>
      <c r="E172"/>
      <c r="F172"/>
      <c r="G172"/>
      <c r="H172"/>
      <c r="I172"/>
      <c r="J172"/>
      <c r="K172"/>
    </row>
    <row r="173" spans="2:11" ht="24.95" customHeight="1" x14ac:dyDescent="0.35">
      <c r="B173"/>
      <c r="C173"/>
      <c r="D173"/>
      <c r="E173"/>
      <c r="F173"/>
      <c r="G173"/>
      <c r="H173"/>
      <c r="I173"/>
      <c r="J173"/>
      <c r="K173"/>
    </row>
    <row r="174" spans="2:11" ht="24.95" customHeight="1" x14ac:dyDescent="0.35">
      <c r="B174"/>
      <c r="C174"/>
      <c r="D174"/>
      <c r="E174"/>
      <c r="F174"/>
      <c r="G174"/>
      <c r="H174"/>
      <c r="I174"/>
      <c r="J174"/>
      <c r="K174"/>
    </row>
    <row r="175" spans="2:11" ht="24.95" customHeight="1" x14ac:dyDescent="0.35">
      <c r="B175"/>
      <c r="C175"/>
      <c r="D175"/>
      <c r="E175"/>
      <c r="F175"/>
      <c r="G175"/>
      <c r="H175"/>
      <c r="I175"/>
      <c r="J175"/>
      <c r="K175"/>
    </row>
    <row r="176" spans="2:11" ht="24.95" customHeight="1" x14ac:dyDescent="0.35">
      <c r="B176"/>
      <c r="C176"/>
      <c r="D176"/>
      <c r="E176"/>
      <c r="F176"/>
      <c r="G176"/>
      <c r="H176"/>
      <c r="I176"/>
      <c r="J176"/>
      <c r="K176"/>
    </row>
    <row r="177" spans="2:11" ht="24.95" customHeight="1" x14ac:dyDescent="0.35">
      <c r="B177"/>
      <c r="C177"/>
      <c r="D177"/>
      <c r="E177"/>
      <c r="F177"/>
      <c r="G177"/>
      <c r="H177"/>
      <c r="I177"/>
      <c r="J177"/>
      <c r="K177"/>
    </row>
    <row r="178" spans="2:11" ht="24.95" customHeight="1" x14ac:dyDescent="0.35">
      <c r="B178"/>
      <c r="C178"/>
      <c r="D178"/>
      <c r="E178"/>
      <c r="F178"/>
      <c r="G178"/>
      <c r="H178"/>
      <c r="I178"/>
      <c r="J178"/>
      <c r="K178"/>
    </row>
    <row r="179" spans="2:11" ht="24.95" customHeight="1" x14ac:dyDescent="0.35">
      <c r="B179"/>
      <c r="C179"/>
      <c r="D179"/>
      <c r="E179"/>
      <c r="F179"/>
      <c r="G179"/>
      <c r="H179"/>
      <c r="I179"/>
      <c r="J179"/>
      <c r="K179"/>
    </row>
    <row r="180" spans="2:11" ht="24.95" customHeight="1" x14ac:dyDescent="0.35">
      <c r="B180"/>
      <c r="C180"/>
      <c r="D180"/>
      <c r="E180"/>
      <c r="F180"/>
      <c r="G180"/>
      <c r="H180"/>
      <c r="I180"/>
      <c r="J180"/>
      <c r="K180"/>
    </row>
    <row r="181" spans="2:11" ht="24.95" customHeight="1" x14ac:dyDescent="0.35">
      <c r="B181"/>
      <c r="C181"/>
      <c r="D181"/>
      <c r="E181"/>
      <c r="F181"/>
      <c r="G181"/>
      <c r="H181"/>
      <c r="I181"/>
      <c r="J181"/>
      <c r="K181"/>
    </row>
    <row r="182" spans="2:11" ht="24.95" customHeight="1" x14ac:dyDescent="0.35">
      <c r="B182"/>
      <c r="C182"/>
      <c r="D182"/>
      <c r="E182"/>
      <c r="F182"/>
      <c r="G182"/>
      <c r="H182"/>
      <c r="I182"/>
      <c r="J182"/>
      <c r="K182"/>
    </row>
    <row r="183" spans="2:11" ht="24.95" customHeight="1" x14ac:dyDescent="0.35">
      <c r="B183"/>
      <c r="C183"/>
      <c r="D183"/>
      <c r="E183"/>
      <c r="F183"/>
      <c r="G183"/>
      <c r="H183"/>
      <c r="I183"/>
      <c r="J183"/>
      <c r="K183"/>
    </row>
    <row r="184" spans="2:11" ht="24.95" customHeight="1" x14ac:dyDescent="0.35">
      <c r="B184"/>
      <c r="C184"/>
      <c r="D184"/>
      <c r="E184"/>
      <c r="F184"/>
      <c r="G184"/>
      <c r="H184"/>
      <c r="I184"/>
      <c r="J184"/>
      <c r="K184"/>
    </row>
    <row r="185" spans="2:11" ht="24.95" customHeight="1" x14ac:dyDescent="0.35">
      <c r="B185"/>
      <c r="C185"/>
      <c r="D185"/>
      <c r="E185"/>
      <c r="F185"/>
      <c r="G185"/>
      <c r="H185"/>
      <c r="I185"/>
      <c r="J185"/>
      <c r="K185"/>
    </row>
  </sheetData>
  <mergeCells count="5">
    <mergeCell ref="B3:G3"/>
    <mergeCell ref="B5:B6"/>
    <mergeCell ref="C5:D5"/>
    <mergeCell ref="E5:F5"/>
    <mergeCell ref="G5:G6"/>
  </mergeCells>
  <printOptions horizontalCentered="1" verticalCentered="1"/>
  <pageMargins left="0.511811023622047" right="0.511811023622047" top="0.78740157480315021" bottom="0.78740157480315021" header="0.31496062992126012" footer="0.31496062992126012"/>
  <pageSetup paperSize="0" scale="33" fitToWidth="0" fitToHeight="0" orientation="landscape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workbookViewId="0"/>
  </sheetViews>
  <sheetFormatPr defaultRowHeight="24.95" customHeight="1" x14ac:dyDescent="0.3"/>
  <cols>
    <col min="1" max="1" width="1.7109375" style="139" customWidth="1"/>
    <col min="2" max="2" width="46.85546875" style="139" customWidth="1"/>
    <col min="3" max="3" width="27.5703125" style="139" customWidth="1"/>
    <col min="4" max="4" width="30.42578125" style="139" customWidth="1"/>
    <col min="5" max="5" width="38.28515625" style="139" customWidth="1"/>
    <col min="6" max="6" width="31.140625" style="139" customWidth="1"/>
    <col min="7" max="7" width="26.28515625" style="139" customWidth="1"/>
    <col min="8" max="8" width="1.7109375" style="139" customWidth="1"/>
    <col min="9" max="9" width="9.140625" style="139" customWidth="1"/>
    <col min="10" max="10" width="21" style="139" bestFit="1" customWidth="1"/>
    <col min="11" max="11" width="9.140625" style="139" customWidth="1"/>
    <col min="12" max="16384" width="9.140625" style="139"/>
  </cols>
  <sheetData>
    <row r="2" spans="1:10" ht="24.95" customHeight="1" x14ac:dyDescent="0.3">
      <c r="B2" s="151" t="s">
        <v>158</v>
      </c>
      <c r="C2" s="151"/>
      <c r="D2" s="151"/>
      <c r="E2" s="151"/>
      <c r="F2" s="151"/>
      <c r="G2" s="151"/>
    </row>
    <row r="3" spans="1:10" s="141" customFormat="1" ht="24.95" customHeight="1" x14ac:dyDescent="0.3">
      <c r="A3" s="140"/>
      <c r="B3" s="151"/>
      <c r="C3" s="151"/>
      <c r="D3" s="151"/>
      <c r="E3" s="151"/>
      <c r="F3" s="151"/>
      <c r="G3" s="151"/>
      <c r="H3" s="140"/>
      <c r="I3" s="140"/>
      <c r="J3" s="139"/>
    </row>
    <row r="4" spans="1:10" s="141" customFormat="1" ht="24.95" customHeight="1" x14ac:dyDescent="0.35">
      <c r="A4" s="140"/>
      <c r="B4" s="126"/>
      <c r="C4" s="126"/>
      <c r="D4" s="126"/>
      <c r="E4" s="126"/>
      <c r="F4" s="126"/>
      <c r="G4" s="126"/>
      <c r="H4" s="140"/>
      <c r="I4" s="140"/>
      <c r="J4" s="139"/>
    </row>
    <row r="5" spans="1:10" s="90" customFormat="1" ht="39.950000000000003" customHeight="1" x14ac:dyDescent="0.3">
      <c r="B5" s="152" t="s">
        <v>159</v>
      </c>
      <c r="C5" s="152" t="s">
        <v>78</v>
      </c>
      <c r="D5" s="152"/>
      <c r="E5" s="152" t="s">
        <v>79</v>
      </c>
      <c r="F5" s="152"/>
      <c r="G5" s="152" t="s">
        <v>103</v>
      </c>
    </row>
    <row r="6" spans="1:10" s="90" customFormat="1" ht="39.950000000000003" customHeight="1" x14ac:dyDescent="0.3">
      <c r="B6" s="152"/>
      <c r="C6" s="142" t="s">
        <v>81</v>
      </c>
      <c r="D6" s="142" t="s">
        <v>82</v>
      </c>
      <c r="E6" s="143" t="s">
        <v>104</v>
      </c>
      <c r="F6" s="143" t="s">
        <v>105</v>
      </c>
      <c r="G6" s="152"/>
    </row>
    <row r="7" spans="1:10" ht="24.95" customHeight="1" x14ac:dyDescent="0.3">
      <c r="B7" s="153" t="s">
        <v>85</v>
      </c>
      <c r="C7" s="153"/>
      <c r="D7" s="153"/>
      <c r="E7" s="153"/>
      <c r="F7" s="153"/>
      <c r="G7" s="153"/>
    </row>
    <row r="8" spans="1:10" ht="24.95" customHeight="1" x14ac:dyDescent="0.35">
      <c r="B8" s="144" t="s">
        <v>160</v>
      </c>
      <c r="C8" s="131">
        <v>6081332</v>
      </c>
      <c r="D8" s="131">
        <v>420139</v>
      </c>
      <c r="E8" s="131">
        <v>686736</v>
      </c>
      <c r="F8" s="131">
        <v>147213</v>
      </c>
      <c r="G8" s="131">
        <f t="shared" ref="G8:G13" si="0">SUM(C8:F8)</f>
        <v>7335420</v>
      </c>
    </row>
    <row r="9" spans="1:10" ht="24.95" customHeight="1" x14ac:dyDescent="0.35">
      <c r="B9" s="144" t="s">
        <v>161</v>
      </c>
      <c r="C9" s="131">
        <v>29953963</v>
      </c>
      <c r="D9" s="131">
        <v>4400559</v>
      </c>
      <c r="E9" s="131">
        <v>1322376</v>
      </c>
      <c r="F9" s="131">
        <v>383365</v>
      </c>
      <c r="G9" s="131">
        <f t="shared" si="0"/>
        <v>36060263</v>
      </c>
    </row>
    <row r="10" spans="1:10" ht="24.95" customHeight="1" x14ac:dyDescent="0.35">
      <c r="B10" s="144" t="s">
        <v>162</v>
      </c>
      <c r="C10" s="131">
        <v>7135529</v>
      </c>
      <c r="D10" s="131">
        <v>417680</v>
      </c>
      <c r="E10" s="131">
        <v>542927</v>
      </c>
      <c r="F10" s="131">
        <v>156830</v>
      </c>
      <c r="G10" s="131">
        <f t="shared" si="0"/>
        <v>8252966</v>
      </c>
    </row>
    <row r="11" spans="1:10" ht="24.95" customHeight="1" x14ac:dyDescent="0.35">
      <c r="B11" s="144" t="s">
        <v>163</v>
      </c>
      <c r="C11" s="131">
        <v>12035630</v>
      </c>
      <c r="D11" s="131">
        <v>2388315</v>
      </c>
      <c r="E11" s="131">
        <v>771253</v>
      </c>
      <c r="F11" s="131">
        <v>238664</v>
      </c>
      <c r="G11" s="131">
        <f t="shared" si="0"/>
        <v>15433862</v>
      </c>
    </row>
    <row r="12" spans="1:10" ht="24.95" customHeight="1" x14ac:dyDescent="0.35">
      <c r="B12" s="144" t="s">
        <v>164</v>
      </c>
      <c r="C12" s="131">
        <v>35278068</v>
      </c>
      <c r="D12" s="131">
        <v>2510069</v>
      </c>
      <c r="E12" s="131">
        <v>1446334</v>
      </c>
      <c r="F12" s="131">
        <v>651694</v>
      </c>
      <c r="G12" s="131">
        <f t="shared" si="0"/>
        <v>39886165</v>
      </c>
    </row>
    <row r="13" spans="1:10" ht="24.95" customHeight="1" x14ac:dyDescent="0.35">
      <c r="B13" s="144" t="s">
        <v>165</v>
      </c>
      <c r="C13" s="131">
        <v>12134046</v>
      </c>
      <c r="D13" s="131">
        <v>824103</v>
      </c>
      <c r="E13" s="131">
        <v>913603</v>
      </c>
      <c r="F13" s="131">
        <v>291231</v>
      </c>
      <c r="G13" s="131">
        <f t="shared" si="0"/>
        <v>14162983</v>
      </c>
    </row>
    <row r="14" spans="1:10" s="145" customFormat="1" ht="24.95" customHeight="1" x14ac:dyDescent="0.35">
      <c r="B14" s="146" t="s">
        <v>93</v>
      </c>
      <c r="C14" s="136">
        <f>SUM(C8:C13)</f>
        <v>102618568</v>
      </c>
      <c r="D14" s="136">
        <f>SUM(D8:D13)</f>
        <v>10960865</v>
      </c>
      <c r="E14" s="136">
        <f>SUM(E8:E13)</f>
        <v>5683229</v>
      </c>
      <c r="F14" s="136">
        <f>SUM(F8:F13)</f>
        <v>1868997</v>
      </c>
      <c r="G14" s="136">
        <f>SUM(G8:G13)</f>
        <v>121131659</v>
      </c>
    </row>
    <row r="15" spans="1:10" ht="24.95" customHeight="1" x14ac:dyDescent="0.3">
      <c r="B15" s="147"/>
    </row>
    <row r="16" spans="1:10" ht="24.95" customHeight="1" x14ac:dyDescent="0.3">
      <c r="B16" s="153" t="s">
        <v>86</v>
      </c>
      <c r="C16" s="153"/>
      <c r="D16" s="153"/>
      <c r="E16" s="153"/>
      <c r="F16" s="153"/>
      <c r="G16" s="153"/>
    </row>
    <row r="17" spans="2:7" ht="24.95" customHeight="1" x14ac:dyDescent="0.35">
      <c r="B17" s="148" t="s">
        <v>166</v>
      </c>
      <c r="C17" s="131">
        <v>15722352</v>
      </c>
      <c r="D17" s="131">
        <v>1506158</v>
      </c>
      <c r="E17" s="131">
        <v>6252294</v>
      </c>
      <c r="F17" s="131">
        <v>317028</v>
      </c>
      <c r="G17" s="131">
        <f>SUM(C17:F17)</f>
        <v>23797832</v>
      </c>
    </row>
    <row r="18" spans="2:7" ht="24.95" customHeight="1" x14ac:dyDescent="0.35">
      <c r="B18" s="148" t="s">
        <v>167</v>
      </c>
      <c r="C18" s="131">
        <v>14528578</v>
      </c>
      <c r="D18" s="131">
        <v>3779933</v>
      </c>
      <c r="E18" s="131">
        <v>1584853</v>
      </c>
      <c r="F18" s="131">
        <v>298900</v>
      </c>
      <c r="G18" s="131">
        <f>SUM(C18:F18)</f>
        <v>20192264</v>
      </c>
    </row>
    <row r="19" spans="2:7" ht="24.95" customHeight="1" x14ac:dyDescent="0.35">
      <c r="B19" s="148" t="s">
        <v>168</v>
      </c>
      <c r="C19" s="131">
        <v>14433509</v>
      </c>
      <c r="D19" s="131">
        <v>4183435</v>
      </c>
      <c r="E19" s="131">
        <v>5680698</v>
      </c>
      <c r="F19" s="131">
        <v>332710</v>
      </c>
      <c r="G19" s="131">
        <f>SUM(C19:F19)</f>
        <v>24630352</v>
      </c>
    </row>
    <row r="20" spans="2:7" ht="24.95" customHeight="1" x14ac:dyDescent="0.35">
      <c r="B20" s="148" t="s">
        <v>169</v>
      </c>
      <c r="C20" s="131">
        <v>0</v>
      </c>
      <c r="D20" s="131">
        <v>0</v>
      </c>
      <c r="E20" s="131">
        <v>32790</v>
      </c>
      <c r="F20" s="131">
        <v>0</v>
      </c>
      <c r="G20" s="131">
        <f>SUM(C20:F20)</f>
        <v>32790</v>
      </c>
    </row>
    <row r="21" spans="2:7" ht="24.95" customHeight="1" x14ac:dyDescent="0.35">
      <c r="B21" s="148" t="s">
        <v>170</v>
      </c>
      <c r="C21" s="131">
        <v>14065294</v>
      </c>
      <c r="D21" s="131">
        <v>3052482</v>
      </c>
      <c r="E21" s="131">
        <v>1663875</v>
      </c>
      <c r="F21" s="131">
        <v>39785</v>
      </c>
      <c r="G21" s="131">
        <f>SUM(C21:F21)</f>
        <v>18821436</v>
      </c>
    </row>
    <row r="22" spans="2:7" s="145" customFormat="1" ht="24.95" customHeight="1" x14ac:dyDescent="0.35">
      <c r="B22" s="146" t="s">
        <v>93</v>
      </c>
      <c r="C22" s="136">
        <f>SUM(C17:C21)</f>
        <v>58749733</v>
      </c>
      <c r="D22" s="136">
        <f>SUM(D17:D21)</f>
        <v>12522008</v>
      </c>
      <c r="E22" s="136">
        <f>SUM(E17:E21)</f>
        <v>15214510</v>
      </c>
      <c r="F22" s="136">
        <f>SUM(F17:F21)</f>
        <v>988423</v>
      </c>
      <c r="G22" s="136">
        <f>SUM(G17:G21)</f>
        <v>87474674</v>
      </c>
    </row>
    <row r="23" spans="2:7" ht="24.95" customHeight="1" x14ac:dyDescent="0.3">
      <c r="B23" s="147"/>
    </row>
    <row r="24" spans="2:7" ht="24.95" customHeight="1" x14ac:dyDescent="0.3">
      <c r="B24" s="153" t="s">
        <v>87</v>
      </c>
      <c r="C24" s="153"/>
      <c r="D24" s="153"/>
      <c r="E24" s="153"/>
      <c r="F24" s="153"/>
      <c r="G24" s="153"/>
    </row>
    <row r="25" spans="2:7" ht="24.95" customHeight="1" x14ac:dyDescent="0.35">
      <c r="B25" s="149" t="s">
        <v>171</v>
      </c>
      <c r="C25" s="131">
        <v>88997483</v>
      </c>
      <c r="D25" s="131">
        <v>671486</v>
      </c>
      <c r="E25" s="131">
        <v>11900138</v>
      </c>
      <c r="F25" s="131">
        <v>241585</v>
      </c>
      <c r="G25" s="131">
        <f>SUM(C25:F25)</f>
        <v>101810692</v>
      </c>
    </row>
    <row r="26" spans="2:7" ht="24.95" customHeight="1" x14ac:dyDescent="0.35">
      <c r="B26" s="149" t="s">
        <v>172</v>
      </c>
      <c r="C26" s="131">
        <v>257202041</v>
      </c>
      <c r="D26" s="131">
        <v>3624791</v>
      </c>
      <c r="E26" s="131">
        <v>23472467</v>
      </c>
      <c r="F26" s="131">
        <v>2407370</v>
      </c>
      <c r="G26" s="131">
        <f>SUM(C26:F26)</f>
        <v>286706669</v>
      </c>
    </row>
    <row r="27" spans="2:7" ht="24.95" customHeight="1" x14ac:dyDescent="0.35">
      <c r="B27" s="149" t="s">
        <v>173</v>
      </c>
      <c r="C27" s="131">
        <v>11007252</v>
      </c>
      <c r="D27" s="131">
        <v>2231287</v>
      </c>
      <c r="E27" s="131">
        <v>673986</v>
      </c>
      <c r="F27" s="131">
        <v>58569</v>
      </c>
      <c r="G27" s="131">
        <f>SUM(C27:F27)</f>
        <v>13971094</v>
      </c>
    </row>
    <row r="28" spans="2:7" ht="24.75" customHeight="1" x14ac:dyDescent="0.35">
      <c r="B28" s="149" t="s">
        <v>174</v>
      </c>
      <c r="C28" s="131">
        <v>3024704</v>
      </c>
      <c r="D28" s="131">
        <v>0</v>
      </c>
      <c r="E28" s="131">
        <v>126017</v>
      </c>
      <c r="F28" s="131">
        <v>2693</v>
      </c>
      <c r="G28" s="131">
        <f>SUM(C28:F28)</f>
        <v>3153414</v>
      </c>
    </row>
    <row r="29" spans="2:7" s="145" customFormat="1" ht="24.95" customHeight="1" x14ac:dyDescent="0.35">
      <c r="B29" s="146" t="s">
        <v>93</v>
      </c>
      <c r="C29" s="136">
        <f>SUM(C25:C28)</f>
        <v>360231480</v>
      </c>
      <c r="D29" s="136">
        <f>SUM(D25:D28)</f>
        <v>6527564</v>
      </c>
      <c r="E29" s="136">
        <f>SUM(E25:E28)</f>
        <v>36172608</v>
      </c>
      <c r="F29" s="136">
        <f>SUM(F25:F28)</f>
        <v>2710217</v>
      </c>
      <c r="G29" s="136">
        <f>SUM(G25:G28)</f>
        <v>405641869</v>
      </c>
    </row>
    <row r="30" spans="2:7" ht="24.95" customHeight="1" x14ac:dyDescent="0.35">
      <c r="B30" s="146" t="s">
        <v>14</v>
      </c>
      <c r="C30" s="136">
        <f>C14+C22+C29</f>
        <v>521599781</v>
      </c>
      <c r="D30" s="136">
        <f>D14+D22+D29</f>
        <v>30010437</v>
      </c>
      <c r="E30" s="136">
        <f>E14+E22+E29</f>
        <v>57070347</v>
      </c>
      <c r="F30" s="136">
        <f>F14+F22+F29</f>
        <v>5567637</v>
      </c>
      <c r="G30" s="136">
        <f>G14+G22+G29</f>
        <v>614248202</v>
      </c>
    </row>
    <row r="31" spans="2:7" ht="24.95" customHeight="1" x14ac:dyDescent="0.3">
      <c r="B31"/>
      <c r="C31"/>
      <c r="D31"/>
      <c r="E31"/>
      <c r="F31"/>
      <c r="G31"/>
    </row>
    <row r="32" spans="2:7" ht="24.95" customHeight="1" x14ac:dyDescent="0.3">
      <c r="B32"/>
      <c r="C32"/>
      <c r="D32"/>
      <c r="E32"/>
      <c r="F32"/>
      <c r="G32"/>
    </row>
    <row r="33" spans="2:7" ht="24.95" customHeight="1" x14ac:dyDescent="0.3">
      <c r="B33"/>
      <c r="C33"/>
      <c r="D33"/>
      <c r="E33"/>
      <c r="F33"/>
      <c r="G33"/>
    </row>
    <row r="34" spans="2:7" s="150" customFormat="1" ht="24.95" customHeight="1" x14ac:dyDescent="0.3">
      <c r="B34"/>
      <c r="C34"/>
      <c r="D34"/>
      <c r="E34"/>
      <c r="F34"/>
      <c r="G34"/>
    </row>
    <row r="35" spans="2:7" s="150" customFormat="1" ht="24.95" customHeight="1" x14ac:dyDescent="0.3">
      <c r="B35"/>
      <c r="C35"/>
      <c r="D35"/>
      <c r="E35"/>
      <c r="F35"/>
      <c r="G35"/>
    </row>
    <row r="36" spans="2:7" s="150" customFormat="1" ht="24.95" customHeight="1" x14ac:dyDescent="0.3">
      <c r="B36"/>
      <c r="C36"/>
      <c r="D36"/>
      <c r="E36"/>
      <c r="F36"/>
      <c r="G36"/>
    </row>
    <row r="37" spans="2:7" s="150" customFormat="1" ht="24.95" customHeight="1" x14ac:dyDescent="0.3">
      <c r="B37"/>
      <c r="C37"/>
      <c r="D37"/>
      <c r="E37"/>
      <c r="F37"/>
      <c r="G37"/>
    </row>
    <row r="38" spans="2:7" ht="24.95" customHeight="1" x14ac:dyDescent="0.3">
      <c r="B38"/>
      <c r="C38"/>
      <c r="D38"/>
      <c r="E38"/>
      <c r="F38"/>
      <c r="G38"/>
    </row>
    <row r="39" spans="2:7" s="145" customFormat="1" ht="24.95" customHeight="1" x14ac:dyDescent="0.3">
      <c r="B39"/>
      <c r="C39"/>
      <c r="D39"/>
      <c r="E39"/>
      <c r="F39"/>
      <c r="G39"/>
    </row>
    <row r="40" spans="2:7" ht="24.95" customHeight="1" x14ac:dyDescent="0.3">
      <c r="B40"/>
      <c r="C40"/>
      <c r="D40"/>
      <c r="E40"/>
      <c r="F40"/>
      <c r="G40"/>
    </row>
    <row r="41" spans="2:7" ht="24.95" customHeight="1" x14ac:dyDescent="0.3">
      <c r="B41"/>
      <c r="C41"/>
      <c r="D41"/>
      <c r="E41"/>
      <c r="F41"/>
      <c r="G41"/>
    </row>
    <row r="42" spans="2:7" ht="24.95" customHeight="1" x14ac:dyDescent="0.3">
      <c r="B42"/>
      <c r="C42"/>
      <c r="D42"/>
      <c r="E42"/>
      <c r="F42"/>
      <c r="G42"/>
    </row>
    <row r="43" spans="2:7" ht="24.95" customHeight="1" x14ac:dyDescent="0.3">
      <c r="B43"/>
      <c r="C43"/>
      <c r="D43"/>
      <c r="E43"/>
      <c r="F43"/>
      <c r="G43"/>
    </row>
    <row r="44" spans="2:7" ht="24.95" customHeight="1" x14ac:dyDescent="0.3">
      <c r="B44"/>
      <c r="C44"/>
      <c r="D44"/>
      <c r="E44"/>
      <c r="F44"/>
      <c r="G44"/>
    </row>
    <row r="45" spans="2:7" ht="24.95" customHeight="1" x14ac:dyDescent="0.3">
      <c r="B45"/>
      <c r="C45"/>
      <c r="D45"/>
      <c r="E45"/>
      <c r="F45"/>
      <c r="G45"/>
    </row>
    <row r="46" spans="2:7" ht="24.95" customHeight="1" x14ac:dyDescent="0.3">
      <c r="B46"/>
      <c r="C46"/>
      <c r="D46"/>
      <c r="E46"/>
      <c r="F46"/>
      <c r="G46"/>
    </row>
    <row r="47" spans="2:7" ht="24.95" customHeight="1" x14ac:dyDescent="0.3">
      <c r="B47"/>
      <c r="C47"/>
      <c r="D47"/>
      <c r="E47"/>
      <c r="F47"/>
      <c r="G47"/>
    </row>
    <row r="48" spans="2:7" ht="24.95" customHeight="1" x14ac:dyDescent="0.3">
      <c r="B48"/>
      <c r="C48"/>
      <c r="D48"/>
      <c r="E48"/>
      <c r="F48"/>
      <c r="G48"/>
    </row>
    <row r="49" spans="2:7" ht="24.95" customHeight="1" x14ac:dyDescent="0.3">
      <c r="B49"/>
      <c r="C49"/>
      <c r="D49"/>
      <c r="E49"/>
      <c r="F49"/>
      <c r="G49"/>
    </row>
    <row r="50" spans="2:7" ht="24.95" customHeight="1" x14ac:dyDescent="0.3">
      <c r="B50"/>
      <c r="C50"/>
      <c r="D50"/>
      <c r="E50"/>
      <c r="F50"/>
      <c r="G50"/>
    </row>
    <row r="51" spans="2:7" ht="24.95" customHeight="1" x14ac:dyDescent="0.3">
      <c r="B51"/>
      <c r="C51"/>
      <c r="D51"/>
      <c r="E51"/>
      <c r="F51"/>
      <c r="G51"/>
    </row>
    <row r="52" spans="2:7" ht="24.95" customHeight="1" x14ac:dyDescent="0.3">
      <c r="B52"/>
      <c r="C52"/>
      <c r="D52"/>
      <c r="E52"/>
      <c r="F52"/>
      <c r="G52"/>
    </row>
    <row r="53" spans="2:7" ht="24.95" customHeight="1" x14ac:dyDescent="0.3">
      <c r="B53"/>
      <c r="C53"/>
      <c r="D53"/>
      <c r="E53"/>
      <c r="F53"/>
      <c r="G53"/>
    </row>
    <row r="54" spans="2:7" ht="24.95" customHeight="1" x14ac:dyDescent="0.3">
      <c r="B54"/>
      <c r="C54"/>
      <c r="D54"/>
      <c r="E54"/>
      <c r="F54"/>
      <c r="G54"/>
    </row>
    <row r="55" spans="2:7" ht="24.95" customHeight="1" x14ac:dyDescent="0.3">
      <c r="B55"/>
      <c r="C55"/>
      <c r="D55"/>
      <c r="E55"/>
      <c r="F55"/>
      <c r="G55"/>
    </row>
    <row r="56" spans="2:7" ht="24.95" customHeight="1" x14ac:dyDescent="0.3">
      <c r="B56"/>
      <c r="C56"/>
      <c r="D56"/>
      <c r="E56"/>
      <c r="F56"/>
      <c r="G56"/>
    </row>
    <row r="57" spans="2:7" ht="24.95" customHeight="1" x14ac:dyDescent="0.3">
      <c r="B57"/>
      <c r="C57"/>
      <c r="D57"/>
      <c r="E57"/>
      <c r="F57"/>
      <c r="G57"/>
    </row>
    <row r="58" spans="2:7" ht="24.95" customHeight="1" x14ac:dyDescent="0.3">
      <c r="B58"/>
      <c r="C58"/>
      <c r="D58"/>
      <c r="E58"/>
      <c r="F58"/>
      <c r="G58"/>
    </row>
    <row r="59" spans="2:7" ht="24.95" customHeight="1" x14ac:dyDescent="0.3">
      <c r="B59"/>
      <c r="C59"/>
      <c r="D59"/>
      <c r="E59"/>
      <c r="F59"/>
      <c r="G59"/>
    </row>
    <row r="60" spans="2:7" ht="24.95" customHeight="1" x14ac:dyDescent="0.3">
      <c r="B60"/>
      <c r="C60"/>
      <c r="D60"/>
      <c r="E60"/>
      <c r="F60"/>
      <c r="G60"/>
    </row>
    <row r="61" spans="2:7" ht="24.95" customHeight="1" x14ac:dyDescent="0.3">
      <c r="B61"/>
      <c r="C61"/>
      <c r="D61"/>
      <c r="E61"/>
      <c r="F61"/>
      <c r="G61"/>
    </row>
    <row r="62" spans="2:7" ht="24.95" customHeight="1" x14ac:dyDescent="0.3">
      <c r="B62"/>
      <c r="C62"/>
      <c r="D62"/>
      <c r="E62"/>
      <c r="F62"/>
      <c r="G62"/>
    </row>
    <row r="63" spans="2:7" ht="24.95" customHeight="1" x14ac:dyDescent="0.3">
      <c r="B63"/>
      <c r="C63"/>
      <c r="D63"/>
      <c r="E63"/>
      <c r="F63"/>
      <c r="G63"/>
    </row>
    <row r="64" spans="2:7" ht="24.95" customHeight="1" x14ac:dyDescent="0.3">
      <c r="B64"/>
      <c r="C64"/>
      <c r="D64"/>
      <c r="E64"/>
      <c r="F64"/>
      <c r="G64"/>
    </row>
    <row r="65" spans="2:7" ht="24.95" customHeight="1" x14ac:dyDescent="0.3">
      <c r="B65"/>
      <c r="C65"/>
      <c r="D65"/>
      <c r="E65"/>
      <c r="F65"/>
      <c r="G65"/>
    </row>
    <row r="66" spans="2:7" ht="24.95" customHeight="1" x14ac:dyDescent="0.3">
      <c r="B66"/>
      <c r="C66"/>
      <c r="D66"/>
      <c r="E66"/>
      <c r="F66"/>
      <c r="G66"/>
    </row>
    <row r="67" spans="2:7" ht="24.95" customHeight="1" x14ac:dyDescent="0.3">
      <c r="B67"/>
      <c r="C67"/>
      <c r="D67"/>
      <c r="E67"/>
      <c r="F67"/>
      <c r="G67"/>
    </row>
    <row r="68" spans="2:7" ht="24.95" customHeight="1" x14ac:dyDescent="0.3">
      <c r="B68"/>
      <c r="C68"/>
      <c r="D68"/>
      <c r="E68"/>
      <c r="F68"/>
      <c r="G68"/>
    </row>
    <row r="69" spans="2:7" ht="24.95" customHeight="1" x14ac:dyDescent="0.3">
      <c r="B69"/>
      <c r="C69"/>
      <c r="D69"/>
      <c r="E69"/>
      <c r="F69"/>
      <c r="G69"/>
    </row>
    <row r="70" spans="2:7" ht="24.95" customHeight="1" x14ac:dyDescent="0.3">
      <c r="B70"/>
      <c r="C70"/>
      <c r="D70"/>
      <c r="E70"/>
      <c r="F70"/>
      <c r="G70"/>
    </row>
    <row r="71" spans="2:7" ht="24.95" customHeight="1" x14ac:dyDescent="0.3">
      <c r="B71"/>
      <c r="C71"/>
      <c r="D71"/>
      <c r="E71"/>
      <c r="F71"/>
      <c r="G71"/>
    </row>
    <row r="72" spans="2:7" ht="24.95" customHeight="1" x14ac:dyDescent="0.3">
      <c r="B72"/>
      <c r="C72"/>
      <c r="D72"/>
      <c r="E72"/>
      <c r="F72"/>
      <c r="G72"/>
    </row>
    <row r="73" spans="2:7" ht="24.95" customHeight="1" x14ac:dyDescent="0.3">
      <c r="B73"/>
      <c r="C73"/>
      <c r="D73"/>
      <c r="E73"/>
      <c r="F73"/>
      <c r="G73"/>
    </row>
    <row r="74" spans="2:7" ht="24.95" customHeight="1" x14ac:dyDescent="0.3">
      <c r="B74"/>
      <c r="C74"/>
      <c r="D74"/>
      <c r="E74"/>
      <c r="F74"/>
      <c r="G74"/>
    </row>
    <row r="75" spans="2:7" ht="24.95" customHeight="1" x14ac:dyDescent="0.3">
      <c r="B75"/>
      <c r="C75"/>
      <c r="D75"/>
      <c r="E75"/>
      <c r="F75"/>
      <c r="G75"/>
    </row>
  </sheetData>
  <mergeCells count="8">
    <mergeCell ref="B16:G16"/>
    <mergeCell ref="B24:G24"/>
    <mergeCell ref="B2:G3"/>
    <mergeCell ref="B5:B6"/>
    <mergeCell ref="C5:D5"/>
    <mergeCell ref="E5:F5"/>
    <mergeCell ref="G5:G6"/>
    <mergeCell ref="B7:G7"/>
  </mergeCells>
  <printOptions horizontalCentered="1" verticalCentered="1"/>
  <pageMargins left="0.511811023622047" right="0.511811023622047" top="0.78740157480315021" bottom="0.78740157480315021" header="0.31496062992126012" footer="0.31496062992126012"/>
  <pageSetup paperSize="0" scale="61" fitToWidth="0" fitToHeight="0" orientation="landscape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workbookViewId="0"/>
  </sheetViews>
  <sheetFormatPr defaultRowHeight="24.95" customHeight="1" x14ac:dyDescent="0.25"/>
  <cols>
    <col min="1" max="1" width="1.7109375" style="154" customWidth="1"/>
    <col min="2" max="2" width="55.28515625" style="154" customWidth="1"/>
    <col min="3" max="3" width="32.5703125" style="154" customWidth="1"/>
    <col min="4" max="4" width="30.5703125" style="154" customWidth="1"/>
    <col min="5" max="5" width="35.28515625" style="154" customWidth="1"/>
    <col min="6" max="6" width="27" style="154" customWidth="1"/>
    <col min="7" max="7" width="33.42578125" style="154" customWidth="1"/>
    <col min="8" max="8" width="1.7109375" style="154" customWidth="1"/>
    <col min="9" max="9" width="17.42578125" bestFit="1" customWidth="1"/>
    <col min="10" max="10" width="61.28515625" bestFit="1" customWidth="1"/>
    <col min="11" max="11" width="31.85546875" bestFit="1" customWidth="1"/>
    <col min="12" max="12" width="34.7109375" bestFit="1" customWidth="1"/>
    <col min="13" max="13" width="53.85546875" bestFit="1" customWidth="1"/>
    <col min="14" max="14" width="20.28515625" customWidth="1"/>
    <col min="15" max="16" width="64.42578125" bestFit="1" customWidth="1"/>
    <col min="17" max="17" width="21" bestFit="1" customWidth="1"/>
    <col min="18" max="18" width="41.7109375" bestFit="1" customWidth="1"/>
    <col min="19" max="19" width="17.140625" bestFit="1" customWidth="1"/>
    <col min="20" max="20" width="15.7109375" bestFit="1" customWidth="1"/>
    <col min="21" max="21" width="14.140625" style="154" bestFit="1" customWidth="1"/>
    <col min="22" max="22" width="9.140625" style="154" customWidth="1"/>
    <col min="23" max="16384" width="9.140625" style="154"/>
  </cols>
  <sheetData>
    <row r="1" spans="1:20" ht="24.95" customHeight="1" x14ac:dyDescent="0.3">
      <c r="B1" s="90"/>
      <c r="C1" s="90"/>
      <c r="D1" s="90"/>
      <c r="E1" s="90"/>
      <c r="F1" s="90"/>
      <c r="G1" s="90"/>
    </row>
    <row r="2" spans="1:20" s="114" customFormat="1" ht="24.95" customHeight="1" x14ac:dyDescent="0.35">
      <c r="A2" s="155"/>
      <c r="B2" s="137" t="s">
        <v>175</v>
      </c>
      <c r="C2" s="137"/>
      <c r="D2" s="137"/>
      <c r="E2" s="137"/>
      <c r="F2" s="137"/>
      <c r="G2" s="137"/>
      <c r="H2" s="156"/>
      <c r="I2"/>
      <c r="J2"/>
      <c r="K2"/>
      <c r="L2"/>
      <c r="M2"/>
      <c r="N2"/>
      <c r="O2"/>
      <c r="P2"/>
      <c r="Q2"/>
      <c r="R2"/>
      <c r="S2"/>
      <c r="T2"/>
    </row>
    <row r="3" spans="1:20" s="114" customFormat="1" ht="24.95" customHeight="1" x14ac:dyDescent="0.3">
      <c r="A3" s="155"/>
      <c r="B3" s="90"/>
      <c r="C3" s="90"/>
      <c r="D3" s="90"/>
      <c r="E3" s="90"/>
      <c r="F3" s="90"/>
      <c r="G3" s="90"/>
      <c r="H3" s="156"/>
      <c r="I3"/>
      <c r="J3"/>
      <c r="K3"/>
      <c r="L3"/>
      <c r="M3"/>
      <c r="N3"/>
      <c r="O3"/>
      <c r="P3"/>
      <c r="Q3"/>
      <c r="R3"/>
      <c r="S3"/>
      <c r="T3"/>
    </row>
    <row r="4" spans="1:20" s="156" customFormat="1" ht="39.950000000000003" customHeight="1" x14ac:dyDescent="0.25">
      <c r="B4" s="173" t="s">
        <v>176</v>
      </c>
      <c r="C4" s="173" t="s">
        <v>78</v>
      </c>
      <c r="D4" s="173"/>
      <c r="E4" s="174" t="s">
        <v>79</v>
      </c>
      <c r="F4" s="174"/>
      <c r="G4" s="173" t="s">
        <v>103</v>
      </c>
      <c r="I4"/>
      <c r="J4"/>
      <c r="K4"/>
      <c r="L4"/>
      <c r="M4"/>
      <c r="N4"/>
      <c r="O4"/>
      <c r="P4"/>
      <c r="Q4"/>
      <c r="R4"/>
      <c r="S4"/>
      <c r="T4"/>
    </row>
    <row r="5" spans="1:20" s="156" customFormat="1" ht="39.950000000000003" customHeight="1" x14ac:dyDescent="0.25">
      <c r="B5" s="173"/>
      <c r="C5" s="157" t="s">
        <v>81</v>
      </c>
      <c r="D5" s="157" t="s">
        <v>82</v>
      </c>
      <c r="E5" s="158" t="s">
        <v>104</v>
      </c>
      <c r="F5" s="158" t="s">
        <v>105</v>
      </c>
      <c r="G5" s="173"/>
      <c r="I5"/>
      <c r="J5"/>
      <c r="K5"/>
      <c r="L5"/>
      <c r="M5"/>
      <c r="N5"/>
      <c r="O5"/>
      <c r="P5"/>
      <c r="Q5"/>
      <c r="R5"/>
      <c r="S5"/>
      <c r="T5"/>
    </row>
    <row r="6" spans="1:20" ht="24.95" customHeight="1" x14ac:dyDescent="0.35">
      <c r="B6" s="159" t="s">
        <v>177</v>
      </c>
      <c r="C6" s="131">
        <v>4430897</v>
      </c>
      <c r="D6" s="131">
        <v>0</v>
      </c>
      <c r="E6" s="131">
        <v>130822</v>
      </c>
      <c r="F6" s="131">
        <v>0</v>
      </c>
      <c r="G6" s="131">
        <f t="shared" ref="G6:G26" si="0">SUM(C6:F6)</f>
        <v>4561719</v>
      </c>
    </row>
    <row r="7" spans="1:20" ht="24.95" customHeight="1" x14ac:dyDescent="0.35">
      <c r="B7" s="159" t="s">
        <v>178</v>
      </c>
      <c r="C7" s="131">
        <v>4999355</v>
      </c>
      <c r="D7" s="131">
        <v>0</v>
      </c>
      <c r="E7" s="131">
        <v>128790</v>
      </c>
      <c r="F7" s="131">
        <v>0</v>
      </c>
      <c r="G7" s="131">
        <f t="shared" si="0"/>
        <v>5128145</v>
      </c>
    </row>
    <row r="8" spans="1:20" ht="24.95" customHeight="1" x14ac:dyDescent="0.35">
      <c r="B8" s="159" t="s">
        <v>179</v>
      </c>
      <c r="C8" s="131">
        <v>3607067</v>
      </c>
      <c r="D8" s="131">
        <v>0</v>
      </c>
      <c r="E8" s="131">
        <v>133187</v>
      </c>
      <c r="F8" s="131">
        <v>0</v>
      </c>
      <c r="G8" s="131">
        <f t="shared" si="0"/>
        <v>3740254</v>
      </c>
    </row>
    <row r="9" spans="1:20" ht="24.95" customHeight="1" x14ac:dyDescent="0.35">
      <c r="B9" s="159" t="s">
        <v>180</v>
      </c>
      <c r="C9" s="131">
        <v>8237341</v>
      </c>
      <c r="D9" s="131">
        <v>0</v>
      </c>
      <c r="E9" s="131">
        <v>5981422</v>
      </c>
      <c r="F9" s="131">
        <v>0</v>
      </c>
      <c r="G9" s="131">
        <f t="shared" si="0"/>
        <v>14218763</v>
      </c>
    </row>
    <row r="10" spans="1:20" ht="24.95" customHeight="1" x14ac:dyDescent="0.35">
      <c r="B10" s="160" t="s">
        <v>181</v>
      </c>
      <c r="C10" s="131">
        <v>0</v>
      </c>
      <c r="D10" s="131">
        <v>0</v>
      </c>
      <c r="E10" s="131">
        <v>30430</v>
      </c>
      <c r="F10" s="131">
        <v>0</v>
      </c>
      <c r="G10" s="131">
        <f t="shared" si="0"/>
        <v>30430</v>
      </c>
    </row>
    <row r="11" spans="1:20" ht="24.95" customHeight="1" x14ac:dyDescent="0.35">
      <c r="B11" s="160" t="s">
        <v>182</v>
      </c>
      <c r="C11" s="131">
        <v>0</v>
      </c>
      <c r="D11" s="131">
        <v>0</v>
      </c>
      <c r="E11" s="131">
        <v>30430</v>
      </c>
      <c r="F11" s="131">
        <v>0</v>
      </c>
      <c r="G11" s="131">
        <f t="shared" si="0"/>
        <v>30430</v>
      </c>
    </row>
    <row r="12" spans="1:20" ht="24.95" customHeight="1" x14ac:dyDescent="0.35">
      <c r="B12" s="160" t="s">
        <v>183</v>
      </c>
      <c r="C12" s="131">
        <v>0</v>
      </c>
      <c r="D12" s="131">
        <v>0</v>
      </c>
      <c r="E12" s="131">
        <v>30430</v>
      </c>
      <c r="F12" s="131">
        <v>0</v>
      </c>
      <c r="G12" s="131">
        <f t="shared" si="0"/>
        <v>30430</v>
      </c>
    </row>
    <row r="13" spans="1:20" ht="24.95" customHeight="1" x14ac:dyDescent="0.35">
      <c r="B13" s="160" t="s">
        <v>184</v>
      </c>
      <c r="C13" s="131">
        <v>0</v>
      </c>
      <c r="D13" s="131">
        <v>0</v>
      </c>
      <c r="E13" s="131">
        <v>30430</v>
      </c>
      <c r="F13" s="131">
        <v>0</v>
      </c>
      <c r="G13" s="131">
        <f t="shared" si="0"/>
        <v>30430</v>
      </c>
    </row>
    <row r="14" spans="1:20" ht="24.95" customHeight="1" x14ac:dyDescent="0.35">
      <c r="B14" s="160" t="s">
        <v>185</v>
      </c>
      <c r="C14" s="131">
        <v>0</v>
      </c>
      <c r="D14" s="131">
        <v>0</v>
      </c>
      <c r="E14" s="131">
        <v>30430</v>
      </c>
      <c r="F14" s="131">
        <v>0</v>
      </c>
      <c r="G14" s="131">
        <f t="shared" si="0"/>
        <v>30430</v>
      </c>
    </row>
    <row r="15" spans="1:20" ht="24.95" customHeight="1" x14ac:dyDescent="0.35">
      <c r="B15" s="159" t="s">
        <v>186</v>
      </c>
      <c r="C15" s="131">
        <v>0</v>
      </c>
      <c r="D15" s="131">
        <v>0</v>
      </c>
      <c r="E15" s="131">
        <v>30430</v>
      </c>
      <c r="F15" s="131">
        <v>0</v>
      </c>
      <c r="G15" s="131">
        <f t="shared" si="0"/>
        <v>30430</v>
      </c>
    </row>
    <row r="16" spans="1:20" ht="24.95" customHeight="1" x14ac:dyDescent="0.35">
      <c r="B16" s="161" t="s">
        <v>187</v>
      </c>
      <c r="C16" s="131">
        <v>4147774</v>
      </c>
      <c r="D16" s="131">
        <v>0</v>
      </c>
      <c r="E16" s="131">
        <v>545076</v>
      </c>
      <c r="F16" s="131">
        <v>0</v>
      </c>
      <c r="G16" s="131">
        <f t="shared" si="0"/>
        <v>4692850</v>
      </c>
    </row>
    <row r="17" spans="1:20" ht="24.95" customHeight="1" x14ac:dyDescent="0.35">
      <c r="B17" s="160" t="s">
        <v>188</v>
      </c>
      <c r="C17" s="131">
        <v>1498216</v>
      </c>
      <c r="D17" s="131">
        <v>0</v>
      </c>
      <c r="E17" s="131">
        <v>448122</v>
      </c>
      <c r="F17" s="131">
        <v>0</v>
      </c>
      <c r="G17" s="131">
        <f t="shared" si="0"/>
        <v>1946338</v>
      </c>
    </row>
    <row r="18" spans="1:20" ht="24.95" customHeight="1" x14ac:dyDescent="0.35">
      <c r="B18" s="160" t="s">
        <v>189</v>
      </c>
      <c r="C18" s="131">
        <v>878179</v>
      </c>
      <c r="D18" s="131">
        <v>0</v>
      </c>
      <c r="E18" s="131">
        <v>194807</v>
      </c>
      <c r="F18" s="131">
        <v>0</v>
      </c>
      <c r="G18" s="131">
        <f t="shared" si="0"/>
        <v>1072986</v>
      </c>
    </row>
    <row r="19" spans="1:20" ht="24.95" customHeight="1" x14ac:dyDescent="0.35">
      <c r="B19" s="160" t="s">
        <v>190</v>
      </c>
      <c r="C19" s="131">
        <v>1739079</v>
      </c>
      <c r="D19" s="131">
        <v>0</v>
      </c>
      <c r="E19" s="131">
        <v>404243</v>
      </c>
      <c r="F19" s="131">
        <v>0</v>
      </c>
      <c r="G19" s="131">
        <f t="shared" si="0"/>
        <v>2143322</v>
      </c>
    </row>
    <row r="20" spans="1:20" ht="24.95" customHeight="1" x14ac:dyDescent="0.35">
      <c r="B20" s="161" t="s">
        <v>191</v>
      </c>
      <c r="C20" s="131">
        <v>4445103</v>
      </c>
      <c r="D20" s="131">
        <v>0</v>
      </c>
      <c r="E20" s="131">
        <v>289440</v>
      </c>
      <c r="F20" s="131">
        <v>0</v>
      </c>
      <c r="G20" s="131">
        <f t="shared" si="0"/>
        <v>4734543</v>
      </c>
    </row>
    <row r="21" spans="1:20" ht="24.95" customHeight="1" x14ac:dyDescent="0.35">
      <c r="B21" s="160" t="s">
        <v>192</v>
      </c>
      <c r="C21" s="131">
        <v>843971</v>
      </c>
      <c r="D21" s="131">
        <v>0</v>
      </c>
      <c r="E21" s="131">
        <v>213400</v>
      </c>
      <c r="F21" s="131">
        <v>0</v>
      </c>
      <c r="G21" s="131">
        <f t="shared" si="0"/>
        <v>1057371</v>
      </c>
    </row>
    <row r="22" spans="1:20" ht="24.95" customHeight="1" x14ac:dyDescent="0.35">
      <c r="B22" s="160" t="s">
        <v>193</v>
      </c>
      <c r="C22" s="131">
        <v>305125</v>
      </c>
      <c r="D22" s="131">
        <v>0</v>
      </c>
      <c r="E22" s="131">
        <v>186000</v>
      </c>
      <c r="F22" s="131">
        <v>0</v>
      </c>
      <c r="G22" s="131">
        <f t="shared" si="0"/>
        <v>491125</v>
      </c>
    </row>
    <row r="23" spans="1:20" ht="24.95" customHeight="1" x14ac:dyDescent="0.35">
      <c r="B23" s="160" t="s">
        <v>194</v>
      </c>
      <c r="C23" s="131">
        <v>8825664</v>
      </c>
      <c r="D23" s="131">
        <v>0</v>
      </c>
      <c r="E23" s="131">
        <v>868001</v>
      </c>
      <c r="F23" s="131">
        <v>0</v>
      </c>
      <c r="G23" s="131">
        <f t="shared" si="0"/>
        <v>9693665</v>
      </c>
    </row>
    <row r="24" spans="1:20" ht="24.95" customHeight="1" x14ac:dyDescent="0.35">
      <c r="B24" s="162" t="s">
        <v>195</v>
      </c>
      <c r="C24" s="131">
        <v>3639981</v>
      </c>
      <c r="D24" s="131">
        <v>0</v>
      </c>
      <c r="E24" s="131">
        <v>670275</v>
      </c>
      <c r="F24" s="131">
        <v>0</v>
      </c>
      <c r="G24" s="131">
        <f t="shared" si="0"/>
        <v>4310256</v>
      </c>
    </row>
    <row r="25" spans="1:20" ht="24.95" customHeight="1" x14ac:dyDescent="0.35">
      <c r="B25" s="160" t="s">
        <v>196</v>
      </c>
      <c r="C25" s="131">
        <v>1332348</v>
      </c>
      <c r="D25" s="131">
        <v>0</v>
      </c>
      <c r="E25" s="131">
        <v>176064</v>
      </c>
      <c r="F25" s="131"/>
      <c r="G25" s="131">
        <f t="shared" si="0"/>
        <v>1508412</v>
      </c>
    </row>
    <row r="26" spans="1:20" s="163" customFormat="1" ht="24.95" customHeight="1" x14ac:dyDescent="0.35">
      <c r="B26" s="162" t="s">
        <v>197</v>
      </c>
      <c r="C26" s="131">
        <v>2232855</v>
      </c>
      <c r="D26" s="131">
        <v>0</v>
      </c>
      <c r="E26" s="131">
        <v>651163</v>
      </c>
      <c r="F26" s="131">
        <v>0</v>
      </c>
      <c r="G26" s="131">
        <f t="shared" si="0"/>
        <v>2884018</v>
      </c>
      <c r="I26"/>
      <c r="J26"/>
      <c r="K26"/>
      <c r="L26"/>
      <c r="M26"/>
      <c r="N26"/>
      <c r="O26"/>
      <c r="P26"/>
      <c r="Q26"/>
      <c r="R26"/>
      <c r="S26"/>
      <c r="T26"/>
    </row>
    <row r="27" spans="1:20" s="163" customFormat="1" ht="24.95" customHeight="1" x14ac:dyDescent="0.35">
      <c r="B27" s="164" t="s">
        <v>93</v>
      </c>
      <c r="C27" s="136">
        <f>SUM(C6:C26)</f>
        <v>51162955</v>
      </c>
      <c r="D27" s="136">
        <f>SUM(D6:D26)</f>
        <v>0</v>
      </c>
      <c r="E27" s="136">
        <f>SUM(E6:E26)</f>
        <v>11203392</v>
      </c>
      <c r="F27" s="136">
        <f>SUM(F6:F26)</f>
        <v>0</v>
      </c>
      <c r="G27" s="136">
        <f>SUM(G6:G26)</f>
        <v>62366347</v>
      </c>
      <c r="I27"/>
      <c r="J27"/>
      <c r="K27"/>
      <c r="L27"/>
      <c r="M27"/>
      <c r="N27"/>
      <c r="O27"/>
      <c r="P27"/>
      <c r="Q27"/>
      <c r="R27"/>
      <c r="S27"/>
      <c r="T27"/>
    </row>
    <row r="28" spans="1:20" ht="18" x14ac:dyDescent="0.25">
      <c r="B28" s="175" t="s">
        <v>198</v>
      </c>
      <c r="C28" s="175"/>
      <c r="D28" s="175"/>
      <c r="E28" s="175"/>
      <c r="F28" s="175"/>
      <c r="G28" s="175"/>
    </row>
    <row r="29" spans="1:20" s="114" customFormat="1" ht="24.95" customHeight="1" x14ac:dyDescent="0.3">
      <c r="A29" s="155"/>
      <c r="B29" s="90"/>
      <c r="C29" s="90"/>
      <c r="D29" s="90"/>
      <c r="E29" s="90"/>
      <c r="F29" s="90"/>
      <c r="G29" s="90"/>
      <c r="H29" s="156"/>
      <c r="I29"/>
      <c r="J29"/>
      <c r="K29"/>
      <c r="L29"/>
      <c r="M29"/>
      <c r="N29"/>
      <c r="O29"/>
      <c r="P29"/>
      <c r="Q29"/>
      <c r="R29"/>
      <c r="S29"/>
      <c r="T29"/>
    </row>
    <row r="30" spans="1:20" s="114" customFormat="1" ht="23.25" x14ac:dyDescent="0.35">
      <c r="A30" s="155"/>
      <c r="B30" s="137" t="s">
        <v>199</v>
      </c>
      <c r="C30" s="137"/>
      <c r="D30" s="137"/>
      <c r="E30" s="137"/>
      <c r="F30" s="137"/>
      <c r="G30" s="137"/>
      <c r="H30" s="156"/>
      <c r="I30"/>
      <c r="J30"/>
      <c r="K30"/>
      <c r="L30"/>
      <c r="M30"/>
      <c r="N30"/>
      <c r="O30"/>
      <c r="P30"/>
      <c r="Q30"/>
      <c r="R30"/>
      <c r="S30"/>
      <c r="T30"/>
    </row>
    <row r="31" spans="1:20" s="114" customFormat="1" ht="24.95" customHeight="1" x14ac:dyDescent="0.3">
      <c r="A31" s="155"/>
      <c r="B31" s="90"/>
      <c r="C31" s="90"/>
      <c r="D31" s="90"/>
      <c r="E31" s="90"/>
      <c r="F31" s="90"/>
      <c r="G31" s="90"/>
      <c r="H31" s="156"/>
      <c r="I31"/>
      <c r="J31"/>
      <c r="K31"/>
      <c r="L31"/>
      <c r="M31"/>
      <c r="N31"/>
      <c r="O31"/>
      <c r="P31"/>
      <c r="Q31"/>
      <c r="R31"/>
      <c r="S31"/>
      <c r="T31"/>
    </row>
    <row r="32" spans="1:20" s="156" customFormat="1" ht="39.950000000000003" customHeight="1" x14ac:dyDescent="0.25">
      <c r="B32" s="173" t="s">
        <v>176</v>
      </c>
      <c r="C32" s="173" t="s">
        <v>78</v>
      </c>
      <c r="D32" s="173"/>
      <c r="E32" s="174" t="s">
        <v>79</v>
      </c>
      <c r="F32" s="174"/>
      <c r="G32" s="173" t="s">
        <v>103</v>
      </c>
      <c r="I32"/>
      <c r="J32"/>
      <c r="K32"/>
      <c r="L32"/>
      <c r="M32"/>
      <c r="N32"/>
      <c r="O32"/>
      <c r="P32"/>
      <c r="Q32"/>
      <c r="R32"/>
      <c r="S32"/>
      <c r="T32"/>
    </row>
    <row r="33" spans="1:20" s="163" customFormat="1" ht="39.950000000000003" customHeight="1" x14ac:dyDescent="0.25">
      <c r="B33" s="173"/>
      <c r="C33" s="157" t="s">
        <v>81</v>
      </c>
      <c r="D33" s="157" t="s">
        <v>82</v>
      </c>
      <c r="E33" s="158" t="s">
        <v>104</v>
      </c>
      <c r="F33" s="158" t="s">
        <v>105</v>
      </c>
      <c r="G33" s="173"/>
      <c r="I33"/>
      <c r="J33"/>
      <c r="K33"/>
      <c r="L33"/>
      <c r="M33"/>
      <c r="N33"/>
      <c r="O33"/>
      <c r="P33"/>
      <c r="Q33"/>
      <c r="R33"/>
      <c r="S33"/>
      <c r="T33"/>
    </row>
    <row r="34" spans="1:20" ht="24.95" customHeight="1" x14ac:dyDescent="0.35">
      <c r="A34" s="154">
        <v>0</v>
      </c>
      <c r="B34" s="165" t="s">
        <v>200</v>
      </c>
      <c r="C34" s="166">
        <f>SUM(C35:C51)</f>
        <v>160475041</v>
      </c>
      <c r="D34" s="166">
        <f>SUM(D35:D51)</f>
        <v>51484544</v>
      </c>
      <c r="E34" s="166">
        <v>16022931</v>
      </c>
      <c r="F34" s="166">
        <v>4241209</v>
      </c>
      <c r="G34" s="166">
        <f t="shared" ref="G34:G52" si="1">SUM(C34:F34)</f>
        <v>232223725</v>
      </c>
    </row>
    <row r="35" spans="1:20" ht="24.95" customHeight="1" x14ac:dyDescent="0.35">
      <c r="A35" s="154">
        <v>1</v>
      </c>
      <c r="B35" s="159" t="s">
        <v>201</v>
      </c>
      <c r="C35" s="131">
        <v>2556954</v>
      </c>
      <c r="D35" s="131">
        <v>0</v>
      </c>
      <c r="E35" s="131">
        <v>0</v>
      </c>
      <c r="F35" s="131">
        <v>0</v>
      </c>
      <c r="G35" s="131">
        <f t="shared" si="1"/>
        <v>2556954</v>
      </c>
    </row>
    <row r="36" spans="1:20" ht="24.95" customHeight="1" x14ac:dyDescent="0.35">
      <c r="A36" s="154">
        <v>1</v>
      </c>
      <c r="B36" s="159" t="s">
        <v>202</v>
      </c>
      <c r="C36" s="131">
        <v>2324870</v>
      </c>
      <c r="D36" s="131">
        <v>0</v>
      </c>
      <c r="E36" s="131">
        <v>0</v>
      </c>
      <c r="F36" s="131">
        <v>0</v>
      </c>
      <c r="G36" s="131">
        <f t="shared" si="1"/>
        <v>2324870</v>
      </c>
    </row>
    <row r="37" spans="1:20" ht="24.95" customHeight="1" x14ac:dyDescent="0.35">
      <c r="A37" s="154">
        <v>1</v>
      </c>
      <c r="B37" s="159" t="s">
        <v>203</v>
      </c>
      <c r="C37" s="131">
        <v>32139385</v>
      </c>
      <c r="D37" s="131">
        <v>0</v>
      </c>
      <c r="E37" s="131">
        <v>0</v>
      </c>
      <c r="F37" s="131">
        <v>0</v>
      </c>
      <c r="G37" s="131">
        <f t="shared" si="1"/>
        <v>32139385</v>
      </c>
    </row>
    <row r="38" spans="1:20" ht="24.95" customHeight="1" x14ac:dyDescent="0.35">
      <c r="A38" s="154">
        <v>1</v>
      </c>
      <c r="B38" s="159" t="s">
        <v>204</v>
      </c>
      <c r="C38" s="131">
        <v>5215074</v>
      </c>
      <c r="D38" s="131">
        <v>0</v>
      </c>
      <c r="E38" s="131">
        <v>0</v>
      </c>
      <c r="F38" s="131">
        <v>0</v>
      </c>
      <c r="G38" s="131">
        <f t="shared" si="1"/>
        <v>5215074</v>
      </c>
    </row>
    <row r="39" spans="1:20" ht="24.95" customHeight="1" x14ac:dyDescent="0.35">
      <c r="A39" s="154">
        <v>1.5</v>
      </c>
      <c r="B39" s="159" t="s">
        <v>205</v>
      </c>
      <c r="C39" s="131">
        <v>1802771</v>
      </c>
      <c r="D39" s="131">
        <v>0</v>
      </c>
      <c r="E39" s="131">
        <v>0</v>
      </c>
      <c r="F39" s="131">
        <v>0</v>
      </c>
      <c r="G39" s="131">
        <f t="shared" si="1"/>
        <v>1802771</v>
      </c>
    </row>
    <row r="40" spans="1:20" ht="24.95" customHeight="1" x14ac:dyDescent="0.35">
      <c r="A40" s="154">
        <v>1.5</v>
      </c>
      <c r="B40" s="159" t="s">
        <v>206</v>
      </c>
      <c r="C40" s="131">
        <v>682423</v>
      </c>
      <c r="D40" s="131">
        <v>0</v>
      </c>
      <c r="E40" s="131">
        <v>0</v>
      </c>
      <c r="F40" s="131">
        <v>0</v>
      </c>
      <c r="G40" s="131">
        <f t="shared" si="1"/>
        <v>682423</v>
      </c>
    </row>
    <row r="41" spans="1:20" ht="24.95" customHeight="1" x14ac:dyDescent="0.35">
      <c r="A41" s="154">
        <v>1.5</v>
      </c>
      <c r="B41" s="159" t="s">
        <v>207</v>
      </c>
      <c r="C41" s="131">
        <v>18301965</v>
      </c>
      <c r="D41" s="131">
        <v>0</v>
      </c>
      <c r="E41" s="131">
        <v>0</v>
      </c>
      <c r="F41" s="131">
        <v>0</v>
      </c>
      <c r="G41" s="131">
        <f t="shared" si="1"/>
        <v>18301965</v>
      </c>
    </row>
    <row r="42" spans="1:20" ht="24.95" customHeight="1" x14ac:dyDescent="0.35">
      <c r="A42" s="154">
        <v>1.5</v>
      </c>
      <c r="B42" s="159" t="s">
        <v>208</v>
      </c>
      <c r="C42" s="167">
        <v>10755477</v>
      </c>
      <c r="D42" s="131">
        <v>0</v>
      </c>
      <c r="E42" s="131">
        <v>0</v>
      </c>
      <c r="F42" s="131">
        <v>0</v>
      </c>
      <c r="G42" s="131">
        <f t="shared" si="1"/>
        <v>10755477</v>
      </c>
    </row>
    <row r="43" spans="1:20" ht="24.95" customHeight="1" x14ac:dyDescent="0.35">
      <c r="A43" s="154">
        <v>1.5</v>
      </c>
      <c r="B43" s="159" t="s">
        <v>209</v>
      </c>
      <c r="C43" s="131">
        <v>15982750</v>
      </c>
      <c r="D43" s="131">
        <v>0</v>
      </c>
      <c r="E43" s="131">
        <v>0</v>
      </c>
      <c r="F43" s="131">
        <v>0</v>
      </c>
      <c r="G43" s="131">
        <f t="shared" si="1"/>
        <v>15982750</v>
      </c>
    </row>
    <row r="44" spans="1:20" ht="24.95" customHeight="1" x14ac:dyDescent="0.35">
      <c r="A44" s="154">
        <v>2</v>
      </c>
      <c r="B44" s="159" t="s">
        <v>210</v>
      </c>
      <c r="C44" s="131">
        <v>2365264</v>
      </c>
      <c r="D44" s="131">
        <v>0</v>
      </c>
      <c r="E44" s="131">
        <v>0</v>
      </c>
      <c r="F44" s="131">
        <v>0</v>
      </c>
      <c r="G44" s="131">
        <f t="shared" si="1"/>
        <v>2365264</v>
      </c>
    </row>
    <row r="45" spans="1:20" ht="24.95" customHeight="1" x14ac:dyDescent="0.35">
      <c r="A45" s="154">
        <v>3</v>
      </c>
      <c r="B45" s="168" t="s">
        <v>211</v>
      </c>
      <c r="C45" s="131">
        <v>12056604</v>
      </c>
      <c r="D45" s="131">
        <v>0</v>
      </c>
      <c r="E45" s="131">
        <v>0</v>
      </c>
      <c r="F45" s="131">
        <v>0</v>
      </c>
      <c r="G45" s="131">
        <f t="shared" si="1"/>
        <v>12056604</v>
      </c>
    </row>
    <row r="46" spans="1:20" ht="24.95" customHeight="1" x14ac:dyDescent="0.35">
      <c r="A46" s="154">
        <v>3</v>
      </c>
      <c r="B46" s="159" t="s">
        <v>212</v>
      </c>
      <c r="C46" s="131">
        <v>2047363</v>
      </c>
      <c r="D46" s="131">
        <v>0</v>
      </c>
      <c r="E46" s="131">
        <v>0</v>
      </c>
      <c r="F46" s="131">
        <v>0</v>
      </c>
      <c r="G46" s="131">
        <f t="shared" si="1"/>
        <v>2047363</v>
      </c>
    </row>
    <row r="47" spans="1:20" ht="24.95" customHeight="1" x14ac:dyDescent="0.35">
      <c r="A47" s="154">
        <v>3</v>
      </c>
      <c r="B47" s="168" t="s">
        <v>213</v>
      </c>
      <c r="C47" s="131">
        <v>9237746</v>
      </c>
      <c r="D47" s="131">
        <v>0</v>
      </c>
      <c r="E47" s="131">
        <v>4761</v>
      </c>
      <c r="F47" s="131"/>
      <c r="G47" s="131">
        <f t="shared" si="1"/>
        <v>9242507</v>
      </c>
    </row>
    <row r="48" spans="1:20" ht="24.95" customHeight="1" x14ac:dyDescent="0.35">
      <c r="A48" s="154">
        <v>4</v>
      </c>
      <c r="B48" s="159" t="s">
        <v>214</v>
      </c>
      <c r="C48" s="131">
        <v>4118344</v>
      </c>
      <c r="D48" s="131">
        <v>0</v>
      </c>
      <c r="E48" s="131">
        <v>1538644</v>
      </c>
      <c r="F48" s="131">
        <v>0</v>
      </c>
      <c r="G48" s="131">
        <f t="shared" si="1"/>
        <v>5656988</v>
      </c>
    </row>
    <row r="49" spans="2:20" ht="24.95" customHeight="1" x14ac:dyDescent="0.35">
      <c r="B49" s="159" t="s">
        <v>215</v>
      </c>
      <c r="C49" s="131">
        <v>22519154</v>
      </c>
      <c r="D49" s="131">
        <v>0</v>
      </c>
      <c r="E49" s="131">
        <v>0</v>
      </c>
      <c r="F49" s="131">
        <v>0</v>
      </c>
      <c r="G49" s="131">
        <f t="shared" si="1"/>
        <v>22519154</v>
      </c>
    </row>
    <row r="50" spans="2:20" ht="24.95" customHeight="1" x14ac:dyDescent="0.35">
      <c r="B50" s="159" t="s">
        <v>216</v>
      </c>
      <c r="C50" s="131">
        <v>18368897</v>
      </c>
      <c r="D50" s="131">
        <v>0</v>
      </c>
      <c r="E50" s="131">
        <v>0</v>
      </c>
      <c r="F50" s="131">
        <v>0</v>
      </c>
      <c r="G50" s="131">
        <f t="shared" si="1"/>
        <v>18368897</v>
      </c>
    </row>
    <row r="51" spans="2:20" ht="24.95" customHeight="1" x14ac:dyDescent="0.35">
      <c r="B51" s="159" t="s">
        <v>217</v>
      </c>
      <c r="C51" s="131">
        <v>0</v>
      </c>
      <c r="D51" s="131">
        <v>51484544</v>
      </c>
      <c r="E51" s="131">
        <v>0</v>
      </c>
      <c r="F51" s="131">
        <v>0</v>
      </c>
      <c r="G51" s="131">
        <f t="shared" si="1"/>
        <v>51484544</v>
      </c>
    </row>
    <row r="52" spans="2:20" s="163" customFormat="1" ht="24.95" customHeight="1" x14ac:dyDescent="0.35">
      <c r="B52" s="159" t="s">
        <v>218</v>
      </c>
      <c r="C52" s="131">
        <v>20688837</v>
      </c>
      <c r="D52" s="131">
        <v>1770927</v>
      </c>
      <c r="E52" s="131">
        <v>1971347</v>
      </c>
      <c r="F52" s="131">
        <v>146253</v>
      </c>
      <c r="G52" s="131">
        <f t="shared" si="1"/>
        <v>24577364</v>
      </c>
      <c r="I52"/>
      <c r="J52"/>
      <c r="K52"/>
      <c r="L52"/>
      <c r="M52"/>
      <c r="N52"/>
      <c r="O52"/>
      <c r="P52"/>
      <c r="Q52"/>
      <c r="R52"/>
      <c r="S52"/>
      <c r="T52"/>
    </row>
    <row r="53" spans="2:20" s="163" customFormat="1" ht="24.95" customHeight="1" x14ac:dyDescent="0.35">
      <c r="B53" s="164" t="s">
        <v>93</v>
      </c>
      <c r="C53" s="136">
        <f>C52+C34</f>
        <v>181163878</v>
      </c>
      <c r="D53" s="136">
        <f>D52+D34</f>
        <v>53255471</v>
      </c>
      <c r="E53" s="136">
        <f>E52+E34</f>
        <v>17994278</v>
      </c>
      <c r="F53" s="136">
        <f>F52++F34</f>
        <v>4387462</v>
      </c>
      <c r="G53" s="136">
        <f>G52++G34</f>
        <v>256801089</v>
      </c>
      <c r="I53"/>
      <c r="J53"/>
      <c r="K53"/>
      <c r="L53"/>
      <c r="M53"/>
      <c r="N53"/>
      <c r="O53"/>
      <c r="P53"/>
      <c r="Q53"/>
      <c r="R53"/>
      <c r="S53"/>
      <c r="T53"/>
    </row>
    <row r="54" spans="2:20" s="163" customFormat="1" ht="24.95" customHeight="1" x14ac:dyDescent="0.35">
      <c r="B54" s="164" t="s">
        <v>219</v>
      </c>
      <c r="C54" s="136">
        <f>C53+C27</f>
        <v>232326833</v>
      </c>
      <c r="D54" s="136">
        <f>D53+D27</f>
        <v>53255471</v>
      </c>
      <c r="E54" s="136">
        <f>E53+E27</f>
        <v>29197670</v>
      </c>
      <c r="F54" s="136">
        <f>F53+F27</f>
        <v>4387462</v>
      </c>
      <c r="G54" s="136">
        <f>G53+G27</f>
        <v>319167436</v>
      </c>
      <c r="I54"/>
      <c r="J54"/>
      <c r="K54"/>
      <c r="L54"/>
      <c r="M54"/>
      <c r="N54"/>
      <c r="O54"/>
      <c r="P54"/>
      <c r="Q54"/>
      <c r="R54"/>
      <c r="S54"/>
      <c r="T54"/>
    </row>
    <row r="55" spans="2:20" ht="18" customHeight="1" x14ac:dyDescent="0.3">
      <c r="B55" s="169" t="s">
        <v>220</v>
      </c>
      <c r="C55" s="145"/>
      <c r="D55" s="145"/>
      <c r="E55" s="145"/>
      <c r="F55" s="145"/>
      <c r="G55" s="145"/>
    </row>
    <row r="56" spans="2:20" ht="18" x14ac:dyDescent="0.25">
      <c r="B56" s="176" t="s">
        <v>221</v>
      </c>
      <c r="C56" s="176"/>
      <c r="D56" s="176"/>
      <c r="E56" s="176"/>
      <c r="F56" s="176"/>
      <c r="G56" s="176"/>
    </row>
    <row r="57" spans="2:20" ht="36.75" customHeight="1" x14ac:dyDescent="0.25">
      <c r="B57" s="176"/>
      <c r="C57" s="176"/>
      <c r="D57" s="176"/>
      <c r="E57" s="176"/>
      <c r="F57" s="176"/>
      <c r="G57" s="176"/>
    </row>
    <row r="58" spans="2:20" ht="18" x14ac:dyDescent="0.25">
      <c r="B58" s="170" t="s">
        <v>222</v>
      </c>
      <c r="C58" s="171"/>
      <c r="D58" s="171"/>
      <c r="E58" s="171"/>
      <c r="F58" s="171"/>
      <c r="G58" s="171"/>
    </row>
    <row r="59" spans="2:20" s="139" customFormat="1" ht="20.25" x14ac:dyDescent="0.3">
      <c r="B59" s="171" t="s">
        <v>223</v>
      </c>
      <c r="C59" s="171"/>
      <c r="D59" s="171"/>
      <c r="E59" s="171"/>
      <c r="F59" s="171"/>
      <c r="G59" s="171"/>
      <c r="I59"/>
      <c r="J59"/>
      <c r="K59"/>
      <c r="L59"/>
      <c r="M59"/>
      <c r="N59"/>
      <c r="O59"/>
      <c r="P59"/>
      <c r="Q59"/>
      <c r="R59"/>
      <c r="S59"/>
      <c r="T59"/>
    </row>
    <row r="60" spans="2:20" s="139" customFormat="1" ht="20.25" x14ac:dyDescent="0.3">
      <c r="B60" s="171" t="s">
        <v>224</v>
      </c>
      <c r="C60" s="172"/>
      <c r="D60" s="172"/>
      <c r="E60" s="172"/>
      <c r="F60" s="172"/>
      <c r="G60" s="172"/>
      <c r="I60"/>
      <c r="J60"/>
      <c r="K60"/>
      <c r="L60"/>
      <c r="M60"/>
      <c r="N60"/>
      <c r="O60"/>
      <c r="P60"/>
      <c r="Q60"/>
      <c r="R60"/>
      <c r="S60"/>
      <c r="T60"/>
    </row>
    <row r="61" spans="2:20" ht="24.95" customHeight="1" x14ac:dyDescent="0.25">
      <c r="B61" s="172"/>
      <c r="C61" s="172"/>
      <c r="D61" s="172"/>
      <c r="E61" s="172"/>
      <c r="F61" s="172"/>
      <c r="G61" s="172"/>
    </row>
    <row r="62" spans="2:20" ht="24.95" customHeight="1" x14ac:dyDescent="0.25">
      <c r="B62"/>
      <c r="C62"/>
      <c r="D62"/>
      <c r="E62"/>
      <c r="F62"/>
      <c r="G62"/>
      <c r="H62"/>
    </row>
    <row r="63" spans="2:20" ht="24.95" customHeight="1" x14ac:dyDescent="0.25">
      <c r="B63"/>
      <c r="C63"/>
      <c r="D63"/>
      <c r="E63"/>
      <c r="F63"/>
      <c r="G63"/>
      <c r="H63"/>
    </row>
    <row r="64" spans="2:20" ht="24.95" customHeight="1" x14ac:dyDescent="0.25">
      <c r="B64"/>
      <c r="C64"/>
      <c r="D64"/>
      <c r="E64"/>
      <c r="F64"/>
      <c r="G64"/>
      <c r="H64"/>
    </row>
    <row r="65" spans="2:8" ht="24.95" customHeight="1" x14ac:dyDescent="0.25">
      <c r="B65"/>
      <c r="C65"/>
      <c r="D65"/>
      <c r="E65"/>
      <c r="F65"/>
      <c r="G65"/>
      <c r="H65"/>
    </row>
    <row r="66" spans="2:8" ht="24.95" customHeight="1" x14ac:dyDescent="0.25">
      <c r="B66"/>
      <c r="C66"/>
      <c r="D66"/>
      <c r="E66"/>
      <c r="F66"/>
      <c r="G66"/>
      <c r="H66"/>
    </row>
    <row r="67" spans="2:8" ht="24.95" customHeight="1" x14ac:dyDescent="0.25">
      <c r="B67"/>
      <c r="C67"/>
      <c r="D67"/>
      <c r="E67"/>
      <c r="F67"/>
      <c r="G67"/>
      <c r="H67"/>
    </row>
    <row r="68" spans="2:8" ht="24.95" customHeight="1" x14ac:dyDescent="0.25">
      <c r="B68"/>
      <c r="C68"/>
      <c r="D68"/>
      <c r="E68"/>
      <c r="F68"/>
      <c r="G68"/>
      <c r="H68"/>
    </row>
    <row r="69" spans="2:8" ht="24.95" customHeight="1" x14ac:dyDescent="0.25">
      <c r="B69"/>
      <c r="C69"/>
      <c r="D69"/>
      <c r="E69"/>
      <c r="F69"/>
      <c r="G69"/>
      <c r="H69"/>
    </row>
    <row r="70" spans="2:8" ht="24.95" customHeight="1" x14ac:dyDescent="0.25">
      <c r="B70"/>
      <c r="C70"/>
      <c r="D70"/>
      <c r="E70"/>
      <c r="F70"/>
      <c r="G70"/>
      <c r="H70"/>
    </row>
    <row r="71" spans="2:8" ht="24.95" customHeight="1" x14ac:dyDescent="0.25">
      <c r="B71"/>
      <c r="C71"/>
      <c r="D71"/>
      <c r="E71"/>
      <c r="F71"/>
      <c r="G71"/>
      <c r="H71"/>
    </row>
    <row r="72" spans="2:8" ht="24.95" customHeight="1" x14ac:dyDescent="0.25">
      <c r="B72"/>
      <c r="C72"/>
      <c r="D72"/>
      <c r="E72"/>
      <c r="F72"/>
      <c r="G72"/>
      <c r="H72"/>
    </row>
    <row r="73" spans="2:8" ht="24.95" customHeight="1" x14ac:dyDescent="0.25">
      <c r="B73"/>
      <c r="C73"/>
      <c r="D73"/>
      <c r="E73"/>
      <c r="F73"/>
      <c r="G73"/>
      <c r="H73"/>
    </row>
    <row r="74" spans="2:8" ht="24.95" customHeight="1" x14ac:dyDescent="0.25">
      <c r="B74"/>
      <c r="C74"/>
      <c r="D74"/>
      <c r="E74"/>
      <c r="F74"/>
      <c r="G74"/>
      <c r="H74"/>
    </row>
    <row r="75" spans="2:8" ht="24.95" customHeight="1" x14ac:dyDescent="0.25">
      <c r="B75"/>
      <c r="C75"/>
      <c r="D75"/>
      <c r="E75"/>
      <c r="F75"/>
      <c r="G75"/>
      <c r="H75"/>
    </row>
  </sheetData>
  <sortState ref="A35:G51">
    <sortCondition ref="A35:A51"/>
    <sortCondition ref="B35:B51"/>
  </sortState>
  <mergeCells count="12">
    <mergeCell ref="B30:G30"/>
    <mergeCell ref="B32:B33"/>
    <mergeCell ref="C32:D32"/>
    <mergeCell ref="E32:F32"/>
    <mergeCell ref="G32:G33"/>
    <mergeCell ref="B56:G57"/>
    <mergeCell ref="B2:G2"/>
    <mergeCell ref="B4:B5"/>
    <mergeCell ref="C4:D4"/>
    <mergeCell ref="E4:F4"/>
    <mergeCell ref="G4:G5"/>
    <mergeCell ref="B28:G28"/>
  </mergeCells>
  <printOptions horizontalCentered="1" verticalCentered="1"/>
  <pageMargins left="0.511811023622047" right="0.511811023622047" top="0.78740157480315021" bottom="0.78740157480315021" header="0.31496062992126012" footer="0.31496062992126012"/>
  <pageSetup paperSize="0" scale="61" fitToWidth="0" fitToHeight="0" orientation="landscape" horizontalDpi="0" verticalDpi="0" copies="0"/>
  <rowBreaks count="1" manualBreakCount="1">
    <brk id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24.95" customHeight="1" x14ac:dyDescent="0.25"/>
  <cols>
    <col min="1" max="1" width="1.7109375" style="154" customWidth="1"/>
    <col min="2" max="2" width="50.42578125" style="154" customWidth="1"/>
    <col min="3" max="3" width="28.5703125" style="154" customWidth="1"/>
    <col min="4" max="4" width="26.5703125" style="154" customWidth="1"/>
    <col min="5" max="5" width="25.7109375" style="154" customWidth="1"/>
    <col min="6" max="6" width="22.42578125" style="154" customWidth="1"/>
    <col min="7" max="7" width="24.140625" style="154" bestFit="1" customWidth="1"/>
    <col min="8" max="8" width="1.7109375" style="154" customWidth="1"/>
    <col min="9" max="9" width="24.140625" customWidth="1"/>
    <col min="10" max="10" width="9.140625" style="154" customWidth="1"/>
    <col min="11" max="16384" width="9.140625" style="154"/>
  </cols>
  <sheetData>
    <row r="1" spans="1:9" ht="24.95" customHeight="1" x14ac:dyDescent="0.25">
      <c r="E1"/>
    </row>
    <row r="2" spans="1:9" ht="24.95" customHeight="1" x14ac:dyDescent="0.3">
      <c r="B2" s="90"/>
      <c r="C2" s="90"/>
      <c r="D2" s="90"/>
      <c r="E2" s="90"/>
      <c r="F2" s="90"/>
      <c r="G2" s="90"/>
    </row>
    <row r="3" spans="1:9" s="114" customFormat="1" ht="24.95" customHeight="1" x14ac:dyDescent="0.35">
      <c r="A3" s="155"/>
      <c r="B3" s="137" t="s">
        <v>225</v>
      </c>
      <c r="C3" s="137"/>
      <c r="D3" s="137"/>
      <c r="E3" s="137"/>
      <c r="F3" s="137"/>
      <c r="G3" s="137"/>
      <c r="H3" s="156"/>
      <c r="I3"/>
    </row>
    <row r="4" spans="1:9" s="114" customFormat="1" ht="24.95" customHeight="1" x14ac:dyDescent="0.3">
      <c r="A4" s="155"/>
      <c r="B4" s="177"/>
      <c r="C4" s="177"/>
      <c r="D4" s="177"/>
      <c r="E4" s="177"/>
      <c r="F4" s="177"/>
      <c r="G4" s="177"/>
      <c r="H4" s="156"/>
      <c r="I4"/>
    </row>
    <row r="5" spans="1:9" s="156" customFormat="1" ht="39.950000000000003" customHeight="1" x14ac:dyDescent="0.25">
      <c r="B5" s="173" t="s">
        <v>226</v>
      </c>
      <c r="C5" s="173" t="s">
        <v>78</v>
      </c>
      <c r="D5" s="173"/>
      <c r="E5" s="184" t="s">
        <v>79</v>
      </c>
      <c r="F5" s="184"/>
      <c r="G5" s="173" t="s">
        <v>103</v>
      </c>
      <c r="I5"/>
    </row>
    <row r="6" spans="1:9" s="156" customFormat="1" ht="39.950000000000003" customHeight="1" x14ac:dyDescent="0.25">
      <c r="B6" s="173"/>
      <c r="C6" s="157" t="s">
        <v>81</v>
      </c>
      <c r="D6" s="157" t="s">
        <v>82</v>
      </c>
      <c r="E6" s="158" t="s">
        <v>104</v>
      </c>
      <c r="F6" s="158" t="s">
        <v>105</v>
      </c>
      <c r="G6" s="173"/>
      <c r="I6"/>
    </row>
    <row r="7" spans="1:9" ht="24.95" customHeight="1" x14ac:dyDescent="0.35">
      <c r="B7" s="178" t="s">
        <v>227</v>
      </c>
      <c r="C7" s="131">
        <v>20130233</v>
      </c>
      <c r="D7" s="131">
        <v>780197</v>
      </c>
      <c r="E7" s="131">
        <v>2632549</v>
      </c>
      <c r="F7" s="131">
        <v>1108795</v>
      </c>
      <c r="G7" s="131">
        <f t="shared" ref="G7:G12" si="0">SUM(C7:F7)</f>
        <v>24651774</v>
      </c>
    </row>
    <row r="8" spans="1:9" ht="24.95" customHeight="1" x14ac:dyDescent="0.35">
      <c r="B8" s="178" t="s">
        <v>228</v>
      </c>
      <c r="C8" s="131">
        <v>8596419</v>
      </c>
      <c r="D8" s="131">
        <v>381125</v>
      </c>
      <c r="E8" s="131">
        <v>449940</v>
      </c>
      <c r="F8" s="131">
        <v>46378</v>
      </c>
      <c r="G8" s="131">
        <f t="shared" si="0"/>
        <v>9473862</v>
      </c>
    </row>
    <row r="9" spans="1:9" ht="24.95" customHeight="1" x14ac:dyDescent="0.35">
      <c r="B9" s="178" t="s">
        <v>229</v>
      </c>
      <c r="C9" s="131">
        <v>66298940</v>
      </c>
      <c r="D9" s="131">
        <v>2405530</v>
      </c>
      <c r="E9" s="131">
        <v>2498049</v>
      </c>
      <c r="F9" s="131">
        <v>2214019</v>
      </c>
      <c r="G9" s="131">
        <f t="shared" si="0"/>
        <v>73416538</v>
      </c>
    </row>
    <row r="10" spans="1:9" ht="24.95" customHeight="1" x14ac:dyDescent="0.35">
      <c r="B10" s="178" t="s">
        <v>230</v>
      </c>
      <c r="C10" s="131">
        <v>23500126</v>
      </c>
      <c r="D10" s="131">
        <v>1408551</v>
      </c>
      <c r="E10" s="131">
        <v>482754</v>
      </c>
      <c r="F10" s="131">
        <v>102603</v>
      </c>
      <c r="G10" s="131">
        <f t="shared" si="0"/>
        <v>25494034</v>
      </c>
    </row>
    <row r="11" spans="1:9" ht="24.95" customHeight="1" x14ac:dyDescent="0.35">
      <c r="B11" s="179" t="s">
        <v>231</v>
      </c>
      <c r="C11" s="131">
        <v>7895618</v>
      </c>
      <c r="D11" s="131">
        <v>1183275</v>
      </c>
      <c r="E11" s="131">
        <v>555305</v>
      </c>
      <c r="F11" s="131">
        <v>82826</v>
      </c>
      <c r="G11" s="131">
        <f t="shared" si="0"/>
        <v>9717024</v>
      </c>
    </row>
    <row r="12" spans="1:9" ht="24.95" customHeight="1" x14ac:dyDescent="0.35">
      <c r="B12" s="179" t="s">
        <v>232</v>
      </c>
      <c r="C12" s="131">
        <v>55857511</v>
      </c>
      <c r="D12" s="131">
        <v>0</v>
      </c>
      <c r="E12" s="131">
        <v>2372246</v>
      </c>
      <c r="F12" s="131">
        <v>5945043</v>
      </c>
      <c r="G12" s="131">
        <f t="shared" si="0"/>
        <v>64174800</v>
      </c>
    </row>
    <row r="13" spans="1:9" ht="24.95" customHeight="1" x14ac:dyDescent="0.35">
      <c r="B13" s="180" t="s">
        <v>93</v>
      </c>
      <c r="C13" s="136">
        <f>SUM(C7:C12)</f>
        <v>182278847</v>
      </c>
      <c r="D13" s="136">
        <f>SUM(D7:D12)</f>
        <v>6158678</v>
      </c>
      <c r="E13" s="136">
        <f>SUM(E7:E12)</f>
        <v>8990843</v>
      </c>
      <c r="F13" s="136">
        <f>SUM(F7:F12)</f>
        <v>9499664</v>
      </c>
      <c r="G13" s="136">
        <f>SUM(G7:G12)</f>
        <v>206928032</v>
      </c>
    </row>
    <row r="14" spans="1:9" ht="24.95" customHeight="1" x14ac:dyDescent="0.25">
      <c r="B14" s="181"/>
    </row>
    <row r="15" spans="1:9" ht="24.95" customHeight="1" x14ac:dyDescent="0.3">
      <c r="B15" s="185" t="s">
        <v>233</v>
      </c>
      <c r="C15" s="185"/>
      <c r="D15" s="185"/>
      <c r="E15" s="185"/>
      <c r="F15" s="185"/>
      <c r="G15" s="185"/>
    </row>
    <row r="16" spans="1:9" ht="24.95" customHeight="1" x14ac:dyDescent="0.35">
      <c r="B16" s="179" t="s">
        <v>234</v>
      </c>
      <c r="C16" s="131">
        <v>14478250</v>
      </c>
      <c r="D16" s="131">
        <v>499047</v>
      </c>
      <c r="E16" s="131">
        <v>2787801</v>
      </c>
      <c r="F16" s="131">
        <v>188021</v>
      </c>
      <c r="G16" s="131">
        <f t="shared" ref="G16:G24" si="1">SUM(C16:F16)</f>
        <v>17953119</v>
      </c>
    </row>
    <row r="17" spans="2:8" ht="24.95" customHeight="1" x14ac:dyDescent="0.35">
      <c r="B17" s="179" t="s">
        <v>235</v>
      </c>
      <c r="C17" s="131">
        <v>32644185</v>
      </c>
      <c r="D17" s="131">
        <v>2830574</v>
      </c>
      <c r="E17" s="131">
        <v>17772816</v>
      </c>
      <c r="F17" s="131">
        <v>859289</v>
      </c>
      <c r="G17" s="131">
        <f t="shared" si="1"/>
        <v>54106864</v>
      </c>
    </row>
    <row r="18" spans="2:8" ht="24.95" customHeight="1" x14ac:dyDescent="0.35">
      <c r="B18" s="179" t="s">
        <v>236</v>
      </c>
      <c r="C18" s="131">
        <v>32316426</v>
      </c>
      <c r="D18" s="131">
        <v>4922099</v>
      </c>
      <c r="E18" s="131">
        <v>9951191</v>
      </c>
      <c r="F18" s="131">
        <v>769154</v>
      </c>
      <c r="G18" s="131">
        <f t="shared" si="1"/>
        <v>47958870</v>
      </c>
    </row>
    <row r="19" spans="2:8" ht="24.95" customHeight="1" x14ac:dyDescent="0.35">
      <c r="B19" s="179" t="s">
        <v>237</v>
      </c>
      <c r="C19" s="131">
        <v>23682360</v>
      </c>
      <c r="D19" s="131">
        <v>4343323</v>
      </c>
      <c r="E19" s="131">
        <v>3861237</v>
      </c>
      <c r="F19" s="131">
        <v>745927</v>
      </c>
      <c r="G19" s="131">
        <f t="shared" si="1"/>
        <v>32632847</v>
      </c>
    </row>
    <row r="20" spans="2:8" ht="24.95" customHeight="1" x14ac:dyDescent="0.35">
      <c r="B20" s="179" t="s">
        <v>238</v>
      </c>
      <c r="C20" s="131">
        <v>1127974</v>
      </c>
      <c r="D20" s="131">
        <v>0</v>
      </c>
      <c r="E20" s="131">
        <v>231082</v>
      </c>
      <c r="F20" s="131">
        <v>4823</v>
      </c>
      <c r="G20" s="131">
        <f t="shared" si="1"/>
        <v>1363879</v>
      </c>
    </row>
    <row r="21" spans="2:8" ht="24.95" customHeight="1" x14ac:dyDescent="0.35">
      <c r="B21" s="179" t="s">
        <v>239</v>
      </c>
      <c r="C21" s="131">
        <v>54930133</v>
      </c>
      <c r="D21" s="131">
        <v>5554640</v>
      </c>
      <c r="E21" s="131">
        <v>9085254</v>
      </c>
      <c r="F21" s="131">
        <v>2416001</v>
      </c>
      <c r="G21" s="131">
        <f t="shared" si="1"/>
        <v>71986028</v>
      </c>
    </row>
    <row r="22" spans="2:8" ht="24.95" customHeight="1" x14ac:dyDescent="0.35">
      <c r="B22" s="179" t="s">
        <v>240</v>
      </c>
      <c r="C22" s="131">
        <v>27977632</v>
      </c>
      <c r="D22" s="131">
        <v>875361</v>
      </c>
      <c r="E22" s="131">
        <v>6167550</v>
      </c>
      <c r="F22" s="131">
        <v>1349506</v>
      </c>
      <c r="G22" s="131">
        <f t="shared" si="1"/>
        <v>36370049</v>
      </c>
    </row>
    <row r="23" spans="2:8" ht="24.95" customHeight="1" x14ac:dyDescent="0.35">
      <c r="B23" s="179" t="s">
        <v>241</v>
      </c>
      <c r="C23" s="131">
        <v>0</v>
      </c>
      <c r="D23" s="131">
        <v>0</v>
      </c>
      <c r="E23" s="131">
        <v>178678</v>
      </c>
      <c r="F23" s="131">
        <v>0</v>
      </c>
      <c r="G23" s="131">
        <f t="shared" si="1"/>
        <v>178678</v>
      </c>
    </row>
    <row r="24" spans="2:8" ht="24.95" customHeight="1" x14ac:dyDescent="0.35">
      <c r="B24" s="182" t="s">
        <v>242</v>
      </c>
      <c r="C24" s="131">
        <v>0</v>
      </c>
      <c r="D24" s="131">
        <v>0</v>
      </c>
      <c r="E24" s="131">
        <v>80981</v>
      </c>
      <c r="F24" s="131">
        <v>0</v>
      </c>
      <c r="G24" s="131">
        <f t="shared" si="1"/>
        <v>80981</v>
      </c>
    </row>
    <row r="25" spans="2:8" ht="24.95" customHeight="1" x14ac:dyDescent="0.35">
      <c r="B25" s="146" t="s">
        <v>93</v>
      </c>
      <c r="C25" s="136">
        <f>SUM(C16:C24)</f>
        <v>187156960</v>
      </c>
      <c r="D25" s="136">
        <f>SUM(D16:D24)</f>
        <v>19025044</v>
      </c>
      <c r="E25" s="136">
        <f>SUM(E16:E24)</f>
        <v>50116590</v>
      </c>
      <c r="F25" s="136">
        <f>SUM(F16:F24)</f>
        <v>6332721</v>
      </c>
      <c r="G25" s="136">
        <f>SUM(G16:G24)</f>
        <v>262631315</v>
      </c>
      <c r="H25" s="154">
        <f>SUM(H16:H22)</f>
        <v>0</v>
      </c>
    </row>
    <row r="26" spans="2:8" ht="24.95" customHeight="1" x14ac:dyDescent="0.35">
      <c r="B26" s="183" t="s">
        <v>243</v>
      </c>
      <c r="C26" s="136">
        <f>C13+C25</f>
        <v>369435807</v>
      </c>
      <c r="D26" s="136">
        <f>D13+D25</f>
        <v>25183722</v>
      </c>
      <c r="E26" s="136">
        <f>E13+E25</f>
        <v>59107433</v>
      </c>
      <c r="F26" s="136">
        <f>F13+F25</f>
        <v>15832385</v>
      </c>
      <c r="G26" s="136">
        <f>G13+G25</f>
        <v>469559347</v>
      </c>
    </row>
    <row r="27" spans="2:8" ht="24.95" customHeight="1" x14ac:dyDescent="0.25">
      <c r="B27"/>
      <c r="C27"/>
      <c r="D27"/>
      <c r="E27"/>
      <c r="F27"/>
      <c r="G27"/>
    </row>
    <row r="28" spans="2:8" ht="24.95" customHeight="1" x14ac:dyDescent="0.25">
      <c r="B28"/>
      <c r="C28"/>
      <c r="D28"/>
      <c r="E28"/>
      <c r="F28"/>
      <c r="G28"/>
    </row>
    <row r="29" spans="2:8" ht="24.95" customHeight="1" x14ac:dyDescent="0.25">
      <c r="B29"/>
      <c r="C29"/>
      <c r="D29"/>
      <c r="E29"/>
      <c r="F29"/>
      <c r="G29"/>
    </row>
    <row r="30" spans="2:8" ht="24.95" customHeight="1" x14ac:dyDescent="0.25">
      <c r="B30"/>
      <c r="C30"/>
      <c r="D30"/>
      <c r="E30"/>
      <c r="F30"/>
      <c r="G30"/>
    </row>
    <row r="31" spans="2:8" ht="24.95" customHeight="1" x14ac:dyDescent="0.25">
      <c r="B31"/>
      <c r="C31"/>
      <c r="D31"/>
      <c r="E31"/>
      <c r="F31"/>
      <c r="G31"/>
    </row>
    <row r="32" spans="2:8" ht="24.95" customHeight="1" x14ac:dyDescent="0.25">
      <c r="B32"/>
      <c r="C32"/>
      <c r="D32"/>
      <c r="E32"/>
      <c r="F32"/>
      <c r="G32"/>
    </row>
    <row r="33" spans="2:7" ht="24.95" customHeight="1" x14ac:dyDescent="0.25">
      <c r="B33"/>
      <c r="C33"/>
      <c r="D33"/>
      <c r="E33"/>
      <c r="F33"/>
      <c r="G33"/>
    </row>
    <row r="34" spans="2:7" ht="24.95" customHeight="1" x14ac:dyDescent="0.25">
      <c r="B34"/>
      <c r="C34"/>
      <c r="D34"/>
      <c r="E34"/>
      <c r="F34"/>
      <c r="G34"/>
    </row>
  </sheetData>
  <sortState ref="B8:G9">
    <sortCondition ref="B8:B9"/>
  </sortState>
  <mergeCells count="6">
    <mergeCell ref="B3:G3"/>
    <mergeCell ref="B5:B6"/>
    <mergeCell ref="C5:D5"/>
    <mergeCell ref="E5:F5"/>
    <mergeCell ref="G5:G6"/>
    <mergeCell ref="B15:G15"/>
  </mergeCells>
  <printOptions horizontalCentered="1" verticalCentered="1"/>
  <pageMargins left="0.511811023622047" right="0.511811023622047" top="0.78740157480315021" bottom="0.78740157480315021" header="0.31496062992126012" footer="0.31496062992126012"/>
  <pageSetup paperSize="0" scale="72" fitToWidth="0" fitToHeight="0" orientation="landscape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3"/>
  <sheetViews>
    <sheetView workbookViewId="0"/>
  </sheetViews>
  <sheetFormatPr defaultColWidth="11.42578125" defaultRowHeight="24.95" customHeight="1" x14ac:dyDescent="0.35"/>
  <cols>
    <col min="1" max="1" width="3.28515625" style="193" customWidth="1"/>
    <col min="2" max="2" width="105.140625" style="193" customWidth="1"/>
    <col min="3" max="3" width="136" style="193" customWidth="1"/>
    <col min="4" max="4" width="29.7109375" style="123" bestFit="1" customWidth="1"/>
    <col min="5" max="5" width="3" style="193" customWidth="1"/>
    <col min="6" max="6" width="25.85546875" bestFit="1" customWidth="1"/>
    <col min="7" max="7" width="77.28515625" bestFit="1" customWidth="1"/>
    <col min="8" max="8" width="20.42578125" bestFit="1" customWidth="1"/>
    <col min="9" max="9" width="25.140625" bestFit="1" customWidth="1"/>
    <col min="10" max="10" width="22.28515625" customWidth="1"/>
    <col min="11" max="11" width="19.5703125" bestFit="1" customWidth="1"/>
    <col min="12" max="13" width="16.7109375" customWidth="1"/>
    <col min="14" max="14" width="15.42578125" bestFit="1" customWidth="1"/>
    <col min="15" max="16" width="18.140625" customWidth="1"/>
    <col min="17" max="17" width="21.28515625" customWidth="1"/>
    <col min="18" max="18" width="23" customWidth="1"/>
    <col min="19" max="19" width="12.5703125" bestFit="1" customWidth="1"/>
    <col min="20" max="20" width="38.5703125" bestFit="1" customWidth="1"/>
    <col min="21" max="21" width="23.42578125" bestFit="1" customWidth="1"/>
    <col min="22" max="29" width="11.42578125" customWidth="1"/>
    <col min="30" max="30" width="11.42578125" style="193" customWidth="1"/>
    <col min="31" max="16384" width="11.42578125" style="193"/>
  </cols>
  <sheetData>
    <row r="1" spans="2:29" s="186" customFormat="1" ht="59.25" customHeight="1" x14ac:dyDescent="0.35">
      <c r="B1" s="225" t="s">
        <v>244</v>
      </c>
      <c r="C1" s="225"/>
      <c r="D1" s="225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2:29" s="186" customFormat="1" ht="26.25" x14ac:dyDescent="0.35">
      <c r="B2" s="187"/>
      <c r="C2" s="187"/>
      <c r="D2" s="187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2:29" s="186" customFormat="1" ht="23.25" x14ac:dyDescent="0.35">
      <c r="B3" s="226" t="s">
        <v>245</v>
      </c>
      <c r="C3" s="226" t="s">
        <v>246</v>
      </c>
      <c r="D3" s="227" t="s">
        <v>247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2:29" s="186" customFormat="1" ht="23.25" x14ac:dyDescent="0.35">
      <c r="B4" s="226"/>
      <c r="C4" s="226"/>
      <c r="D4" s="227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2:29" s="186" customFormat="1" ht="23.25" x14ac:dyDescent="0.35">
      <c r="B5" s="188" t="s">
        <v>248</v>
      </c>
      <c r="C5" s="189" t="s">
        <v>249</v>
      </c>
      <c r="D5" s="132">
        <f>Tabela_A2!C39</f>
        <v>1000000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2:29" s="186" customFormat="1" ht="23.25" x14ac:dyDescent="0.35">
      <c r="B6" s="188" t="s">
        <v>250</v>
      </c>
      <c r="C6" s="190"/>
      <c r="D6" s="132">
        <f>Tabela_A2!C73</f>
        <v>2000000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2:29" s="186" customFormat="1" ht="26.25" x14ac:dyDescent="0.35">
      <c r="B7" s="191"/>
      <c r="C7" s="191"/>
      <c r="D7" s="192">
        <f>SUM(D5:D6)</f>
        <v>3000000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2:29" s="186" customFormat="1" ht="26.25" x14ac:dyDescent="0.35">
      <c r="B8" s="187"/>
      <c r="C8" s="187"/>
      <c r="D8" s="187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2:29" ht="23.25" x14ac:dyDescent="0.35">
      <c r="B9" s="226" t="s">
        <v>251</v>
      </c>
      <c r="C9" s="226" t="s">
        <v>246</v>
      </c>
      <c r="D9" s="227" t="s">
        <v>247</v>
      </c>
    </row>
    <row r="10" spans="2:29" ht="23.25" x14ac:dyDescent="0.35">
      <c r="B10" s="226"/>
      <c r="C10" s="226"/>
      <c r="D10" s="227"/>
    </row>
    <row r="11" spans="2:29" s="186" customFormat="1" ht="24.95" customHeight="1" x14ac:dyDescent="0.35">
      <c r="B11" s="188" t="s">
        <v>252</v>
      </c>
      <c r="C11" s="194" t="s">
        <v>253</v>
      </c>
      <c r="D11" s="132">
        <v>18720000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2:29" s="186" customFormat="1" ht="24.95" customHeight="1" x14ac:dyDescent="0.35">
      <c r="B12" s="188" t="s">
        <v>254</v>
      </c>
      <c r="C12" s="189" t="s">
        <v>255</v>
      </c>
      <c r="D12" s="132">
        <v>2097410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2:29" s="186" customFormat="1" ht="24.95" customHeight="1" x14ac:dyDescent="0.35">
      <c r="B13" s="188" t="s">
        <v>256</v>
      </c>
      <c r="C13" s="189"/>
      <c r="D13" s="132">
        <v>42320000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2:29" s="186" customFormat="1" ht="24.95" customHeight="1" x14ac:dyDescent="0.35">
      <c r="B14" s="188" t="s">
        <v>257</v>
      </c>
      <c r="C14" s="189"/>
      <c r="D14" s="132">
        <v>1050000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2:29" s="186" customFormat="1" ht="24.95" customHeight="1" x14ac:dyDescent="0.35">
      <c r="B15" s="188" t="s">
        <v>258</v>
      </c>
      <c r="C15" s="189"/>
      <c r="D15" s="132">
        <v>2740000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2:29" s="186" customFormat="1" ht="24.95" customHeight="1" x14ac:dyDescent="0.35">
      <c r="B16" s="188" t="s">
        <v>259</v>
      </c>
      <c r="C16" s="190"/>
      <c r="D16" s="195">
        <v>3800000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2:29" s="186" customFormat="1" ht="24.95" customHeight="1" x14ac:dyDescent="0.35">
      <c r="B17" s="191"/>
      <c r="C17" s="191"/>
      <c r="D17" s="192">
        <f>SUM(D11:D16)</f>
        <v>70727410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2:29" s="186" customFormat="1" ht="24.95" customHeight="1" x14ac:dyDescent="0.35">
      <c r="B18" s="228"/>
      <c r="C18" s="228"/>
      <c r="D18" s="196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2:29" ht="23.25" x14ac:dyDescent="0.35">
      <c r="B19" s="226" t="s">
        <v>260</v>
      </c>
      <c r="C19" s="226" t="s">
        <v>246</v>
      </c>
      <c r="D19" s="227" t="s">
        <v>247</v>
      </c>
    </row>
    <row r="20" spans="2:29" ht="23.25" x14ac:dyDescent="0.35">
      <c r="B20" s="226"/>
      <c r="C20" s="226"/>
      <c r="D20" s="227"/>
    </row>
    <row r="21" spans="2:29" ht="23.25" x14ac:dyDescent="0.35">
      <c r="B21" s="188" t="s">
        <v>261</v>
      </c>
      <c r="C21" s="194" t="s">
        <v>262</v>
      </c>
      <c r="D21" s="197">
        <f>Tabela_A2!C41</f>
        <v>10293812</v>
      </c>
    </row>
    <row r="22" spans="2:29" ht="23.25" x14ac:dyDescent="0.35">
      <c r="B22" s="188" t="s">
        <v>263</v>
      </c>
      <c r="C22" s="189"/>
      <c r="D22" s="197">
        <f>Tabela_A2!C42</f>
        <v>1101298</v>
      </c>
    </row>
    <row r="23" spans="2:29" ht="23.25" x14ac:dyDescent="0.35">
      <c r="B23" s="188" t="s">
        <v>264</v>
      </c>
      <c r="C23" s="189"/>
      <c r="D23" s="197">
        <f>Tabela_A2!C43</f>
        <v>2161235</v>
      </c>
    </row>
    <row r="24" spans="2:29" ht="23.25" x14ac:dyDescent="0.35">
      <c r="B24" s="188" t="s">
        <v>265</v>
      </c>
      <c r="C24" s="189"/>
      <c r="D24" s="197">
        <f>Tabela_A2!C44</f>
        <v>1337784</v>
      </c>
    </row>
    <row r="25" spans="2:29" ht="23.25" x14ac:dyDescent="0.35">
      <c r="B25" s="188" t="s">
        <v>200</v>
      </c>
      <c r="C25" s="198"/>
      <c r="D25" s="197">
        <f>Tabela_A2!C45</f>
        <v>2800000</v>
      </c>
    </row>
    <row r="26" spans="2:29" ht="26.25" x14ac:dyDescent="0.35">
      <c r="B26" s="191"/>
      <c r="C26" s="191"/>
      <c r="D26" s="192">
        <f>SUM(D21:D25)</f>
        <v>17694129</v>
      </c>
    </row>
    <row r="27" spans="2:29" ht="26.25" x14ac:dyDescent="0.35">
      <c r="B27" s="191"/>
      <c r="C27" s="191"/>
      <c r="D27" s="199"/>
    </row>
    <row r="28" spans="2:29" ht="23.25" x14ac:dyDescent="0.35">
      <c r="B28" s="226" t="s">
        <v>266</v>
      </c>
      <c r="C28" s="226" t="s">
        <v>246</v>
      </c>
      <c r="D28" s="227" t="s">
        <v>247</v>
      </c>
    </row>
    <row r="29" spans="2:29" ht="23.25" x14ac:dyDescent="0.35">
      <c r="B29" s="226"/>
      <c r="C29" s="226"/>
      <c r="D29" s="227"/>
    </row>
    <row r="30" spans="2:29" ht="23.25" x14ac:dyDescent="0.35">
      <c r="B30" s="188" t="s">
        <v>267</v>
      </c>
      <c r="C30" s="200"/>
      <c r="D30" s="132">
        <f>Tabela_A2!C55</f>
        <v>400000</v>
      </c>
    </row>
    <row r="31" spans="2:29" ht="23.25" x14ac:dyDescent="0.35">
      <c r="B31" s="201"/>
      <c r="C31" s="201"/>
      <c r="D31" s="166">
        <f>SUM(D30:D30)</f>
        <v>400000</v>
      </c>
    </row>
    <row r="32" spans="2:29" ht="26.25" x14ac:dyDescent="0.35">
      <c r="B32" s="191"/>
      <c r="C32" s="191"/>
      <c r="D32" s="199"/>
    </row>
    <row r="33" spans="2:4" ht="24.95" customHeight="1" x14ac:dyDescent="0.35">
      <c r="B33" s="226" t="s">
        <v>245</v>
      </c>
      <c r="C33" s="226" t="s">
        <v>246</v>
      </c>
      <c r="D33" s="227" t="s">
        <v>247</v>
      </c>
    </row>
    <row r="34" spans="2:4" ht="24.95" customHeight="1" x14ac:dyDescent="0.35">
      <c r="B34" s="226"/>
      <c r="C34" s="226"/>
      <c r="D34" s="227"/>
    </row>
    <row r="35" spans="2:4" ht="24.95" customHeight="1" x14ac:dyDescent="0.35">
      <c r="B35" s="188" t="s">
        <v>268</v>
      </c>
      <c r="C35" s="202" t="s">
        <v>269</v>
      </c>
      <c r="D35" s="203">
        <f>Tabela_A2!C59</f>
        <v>25212000</v>
      </c>
    </row>
    <row r="36" spans="2:4" ht="24.95" customHeight="1" x14ac:dyDescent="0.35">
      <c r="B36" s="229"/>
      <c r="C36" s="229"/>
      <c r="D36" s="196"/>
    </row>
    <row r="37" spans="2:4" ht="24.95" customHeight="1" x14ac:dyDescent="0.35">
      <c r="B37" s="204" t="s">
        <v>270</v>
      </c>
      <c r="C37" s="205" t="s">
        <v>271</v>
      </c>
      <c r="D37" s="206"/>
    </row>
    <row r="38" spans="2:4" ht="24.95" customHeight="1" x14ac:dyDescent="0.35">
      <c r="B38" s="188" t="s">
        <v>272</v>
      </c>
      <c r="C38" s="207"/>
      <c r="D38" s="208">
        <v>10000000</v>
      </c>
    </row>
    <row r="39" spans="2:4" ht="24.95" customHeight="1" x14ac:dyDescent="0.35">
      <c r="B39" s="188" t="s">
        <v>273</v>
      </c>
      <c r="C39" s="207"/>
      <c r="D39" s="131">
        <v>2750000</v>
      </c>
    </row>
    <row r="40" spans="2:4" ht="24.95" customHeight="1" x14ac:dyDescent="0.35">
      <c r="B40" s="188" t="s">
        <v>274</v>
      </c>
      <c r="C40" s="207"/>
      <c r="D40" s="131">
        <v>1250000</v>
      </c>
    </row>
    <row r="41" spans="2:4" ht="24.95" customHeight="1" x14ac:dyDescent="0.35">
      <c r="B41" s="188" t="s">
        <v>275</v>
      </c>
      <c r="C41" s="207"/>
      <c r="D41" s="131">
        <v>750000</v>
      </c>
    </row>
    <row r="42" spans="2:4" ht="24.95" customHeight="1" x14ac:dyDescent="0.35">
      <c r="B42" s="188" t="s">
        <v>276</v>
      </c>
      <c r="C42" s="207"/>
      <c r="D42" s="131">
        <v>3750000</v>
      </c>
    </row>
    <row r="43" spans="2:4" ht="24.95" customHeight="1" x14ac:dyDescent="0.35">
      <c r="B43" s="188" t="s">
        <v>277</v>
      </c>
      <c r="C43" s="207"/>
      <c r="D43" s="131">
        <v>49900</v>
      </c>
    </row>
    <row r="44" spans="2:4" ht="24.95" customHeight="1" x14ac:dyDescent="0.35">
      <c r="B44" s="188" t="s">
        <v>278</v>
      </c>
      <c r="C44" s="207"/>
      <c r="D44" s="131">
        <v>50000</v>
      </c>
    </row>
    <row r="45" spans="2:4" ht="24.95" customHeight="1" x14ac:dyDescent="0.35">
      <c r="B45" s="188" t="s">
        <v>260</v>
      </c>
      <c r="C45" s="207"/>
      <c r="D45" s="131">
        <v>10</v>
      </c>
    </row>
    <row r="46" spans="2:4" ht="24.95" customHeight="1" x14ac:dyDescent="0.35">
      <c r="B46" s="188" t="s">
        <v>279</v>
      </c>
      <c r="C46" s="209"/>
      <c r="D46" s="131">
        <v>1400090</v>
      </c>
    </row>
    <row r="47" spans="2:4" ht="24.95" customHeight="1" x14ac:dyDescent="0.35">
      <c r="B47" s="210"/>
      <c r="C47" s="210"/>
      <c r="D47" s="166">
        <f>SUM(D38:D46)</f>
        <v>20000000</v>
      </c>
    </row>
    <row r="48" spans="2:4" ht="24.95" customHeight="1" x14ac:dyDescent="0.35">
      <c r="B48" s="225" t="s">
        <v>280</v>
      </c>
      <c r="C48" s="225"/>
      <c r="D48" s="225"/>
    </row>
    <row r="49" spans="2:4" ht="24.95" customHeight="1" x14ac:dyDescent="0.35">
      <c r="B49" s="225"/>
      <c r="C49" s="225"/>
      <c r="D49" s="225"/>
    </row>
    <row r="50" spans="2:4" ht="24.95" customHeight="1" x14ac:dyDescent="0.35">
      <c r="B50" s="211"/>
      <c r="C50" s="211"/>
      <c r="D50" s="211"/>
    </row>
    <row r="51" spans="2:4" ht="24.95" customHeight="1" x14ac:dyDescent="0.35">
      <c r="B51" s="226" t="s">
        <v>281</v>
      </c>
      <c r="C51" s="226" t="s">
        <v>246</v>
      </c>
      <c r="D51" s="227" t="s">
        <v>247</v>
      </c>
    </row>
    <row r="52" spans="2:4" ht="24.95" customHeight="1" x14ac:dyDescent="0.35">
      <c r="B52" s="226"/>
      <c r="C52" s="226"/>
      <c r="D52" s="227"/>
    </row>
    <row r="53" spans="2:4" ht="24.95" customHeight="1" x14ac:dyDescent="0.35">
      <c r="B53" s="188" t="s">
        <v>282</v>
      </c>
      <c r="C53" s="202" t="s">
        <v>283</v>
      </c>
      <c r="D53" s="166">
        <f>Tabela_A2!C61</f>
        <v>1838200</v>
      </c>
    </row>
    <row r="54" spans="2:4" ht="24.95" customHeight="1" x14ac:dyDescent="0.35">
      <c r="C54" s="201"/>
      <c r="D54" s="212"/>
    </row>
    <row r="55" spans="2:4" ht="24.95" customHeight="1" x14ac:dyDescent="0.35">
      <c r="B55" s="204" t="s">
        <v>284</v>
      </c>
      <c r="C55" s="202" t="s">
        <v>285</v>
      </c>
      <c r="D55" s="206"/>
    </row>
    <row r="56" spans="2:4" ht="24.95" customHeight="1" x14ac:dyDescent="0.35">
      <c r="B56" s="188" t="s">
        <v>286</v>
      </c>
      <c r="C56" s="213"/>
      <c r="D56" s="214">
        <v>1500000</v>
      </c>
    </row>
    <row r="57" spans="2:4" ht="24.95" customHeight="1" x14ac:dyDescent="0.35">
      <c r="B57" s="188" t="s">
        <v>287</v>
      </c>
      <c r="C57" s="215"/>
      <c r="D57" s="214">
        <v>2100000</v>
      </c>
    </row>
    <row r="58" spans="2:4" ht="24.95" customHeight="1" x14ac:dyDescent="0.35">
      <c r="B58" s="188" t="s">
        <v>288</v>
      </c>
      <c r="C58" s="215"/>
      <c r="D58" s="132">
        <v>1000000</v>
      </c>
    </row>
    <row r="59" spans="2:4" ht="24.95" customHeight="1" x14ac:dyDescent="0.35">
      <c r="B59" s="188" t="s">
        <v>289</v>
      </c>
      <c r="C59" s="207"/>
      <c r="D59" s="131">
        <v>1500000</v>
      </c>
    </row>
    <row r="60" spans="2:4" ht="24.95" customHeight="1" x14ac:dyDescent="0.35">
      <c r="B60" s="188" t="s">
        <v>290</v>
      </c>
      <c r="C60" s="207"/>
      <c r="D60" s="131">
        <v>1700000</v>
      </c>
    </row>
    <row r="61" spans="2:4" ht="24.95" customHeight="1" x14ac:dyDescent="0.35">
      <c r="B61" s="188" t="s">
        <v>291</v>
      </c>
      <c r="C61" s="207"/>
      <c r="D61" s="131">
        <v>800000</v>
      </c>
    </row>
    <row r="62" spans="2:4" ht="24.95" customHeight="1" x14ac:dyDescent="0.35">
      <c r="B62" s="188" t="s">
        <v>292</v>
      </c>
      <c r="C62" s="207"/>
      <c r="D62" s="131">
        <v>2000000</v>
      </c>
    </row>
    <row r="63" spans="2:4" ht="24.95" customHeight="1" x14ac:dyDescent="0.35">
      <c r="B63" s="188" t="s">
        <v>293</v>
      </c>
      <c r="C63" s="207"/>
      <c r="D63" s="131">
        <v>7000000</v>
      </c>
    </row>
    <row r="64" spans="2:4" ht="24.95" customHeight="1" x14ac:dyDescent="0.35">
      <c r="B64" s="188" t="s">
        <v>294</v>
      </c>
      <c r="C64" s="209"/>
      <c r="D64" s="131">
        <v>2400000</v>
      </c>
    </row>
    <row r="65" spans="2:4" ht="24.95" customHeight="1" x14ac:dyDescent="0.35">
      <c r="B65" s="201"/>
      <c r="C65" s="201"/>
      <c r="D65" s="216">
        <f>SUM(D56:D64)</f>
        <v>20000000</v>
      </c>
    </row>
    <row r="66" spans="2:4" ht="24.95" customHeight="1" x14ac:dyDescent="0.35">
      <c r="B66" s="201"/>
      <c r="C66" s="201"/>
      <c r="D66" s="217"/>
    </row>
    <row r="67" spans="2:4" ht="24.95" customHeight="1" x14ac:dyDescent="0.35">
      <c r="B67" s="188" t="s">
        <v>295</v>
      </c>
      <c r="C67" s="202" t="s">
        <v>296</v>
      </c>
      <c r="D67" s="166">
        <f>Tabela_A2!C63</f>
        <v>6000000</v>
      </c>
    </row>
    <row r="68" spans="2:4" ht="24.95" customHeight="1" x14ac:dyDescent="0.35">
      <c r="B68" s="201"/>
      <c r="C68" s="201"/>
      <c r="D68" s="217"/>
    </row>
    <row r="69" spans="2:4" ht="24.95" customHeight="1" x14ac:dyDescent="0.35">
      <c r="B69" s="188" t="s">
        <v>297</v>
      </c>
      <c r="C69" s="202" t="s">
        <v>229</v>
      </c>
      <c r="D69" s="166">
        <f>Tabela_A2!C67</f>
        <v>1440000</v>
      </c>
    </row>
    <row r="70" spans="2:4" ht="24.95" customHeight="1" x14ac:dyDescent="0.35">
      <c r="C70" s="186"/>
    </row>
    <row r="71" spans="2:4" ht="24.95" customHeight="1" x14ac:dyDescent="0.35">
      <c r="B71" s="188" t="s">
        <v>298</v>
      </c>
      <c r="C71" s="202" t="s">
        <v>299</v>
      </c>
      <c r="D71" s="166">
        <f>Tabela_A2!C66</f>
        <v>27571455</v>
      </c>
    </row>
    <row r="72" spans="2:4" ht="24.95" customHeight="1" x14ac:dyDescent="0.35">
      <c r="B72" s="201"/>
      <c r="C72" s="201"/>
      <c r="D72" s="203"/>
    </row>
    <row r="73" spans="2:4" ht="24.95" customHeight="1" x14ac:dyDescent="0.35">
      <c r="B73" s="204" t="s">
        <v>300</v>
      </c>
      <c r="C73" s="202" t="s">
        <v>301</v>
      </c>
      <c r="D73" s="206"/>
    </row>
    <row r="74" spans="2:4" ht="24.95" customHeight="1" x14ac:dyDescent="0.35">
      <c r="B74" s="188" t="s">
        <v>302</v>
      </c>
      <c r="C74" s="218"/>
      <c r="D74" s="132">
        <v>26200000</v>
      </c>
    </row>
    <row r="75" spans="2:4" ht="24.95" customHeight="1" x14ac:dyDescent="0.35">
      <c r="B75" s="188" t="s">
        <v>303</v>
      </c>
      <c r="C75" s="218"/>
      <c r="D75" s="132">
        <v>5000000</v>
      </c>
    </row>
    <row r="76" spans="2:4" ht="24.95" customHeight="1" x14ac:dyDescent="0.35">
      <c r="B76" s="188" t="s">
        <v>304</v>
      </c>
      <c r="C76" s="218"/>
      <c r="D76" s="132">
        <v>10000000</v>
      </c>
    </row>
    <row r="77" spans="2:4" ht="24.95" customHeight="1" x14ac:dyDescent="0.35">
      <c r="B77" s="188" t="s">
        <v>305</v>
      </c>
      <c r="C77" s="219"/>
      <c r="D77" s="132">
        <v>2500000</v>
      </c>
    </row>
    <row r="78" spans="2:4" ht="24.95" customHeight="1" x14ac:dyDescent="0.35">
      <c r="B78" s="188" t="s">
        <v>306</v>
      </c>
      <c r="C78" s="190"/>
      <c r="D78" s="132">
        <v>300000</v>
      </c>
    </row>
    <row r="79" spans="2:4" ht="24.95" customHeight="1" x14ac:dyDescent="0.35">
      <c r="B79" s="220"/>
      <c r="C79" s="221"/>
      <c r="D79" s="216">
        <f>SUM(D74:D78)</f>
        <v>44000000</v>
      </c>
    </row>
    <row r="80" spans="2:4" ht="24.95" customHeight="1" x14ac:dyDescent="0.35">
      <c r="B80" s="220"/>
      <c r="C80" s="221"/>
      <c r="D80" s="222"/>
    </row>
    <row r="81" spans="2:5" ht="24.95" customHeight="1" x14ac:dyDescent="0.35">
      <c r="B81" s="188" t="s">
        <v>307</v>
      </c>
      <c r="C81" s="223" t="s">
        <v>308</v>
      </c>
      <c r="D81" s="132">
        <f>Tabela_A2!C58</f>
        <v>247000</v>
      </c>
    </row>
    <row r="82" spans="2:5" ht="24.95" customHeight="1" x14ac:dyDescent="0.35">
      <c r="B82" s="188" t="s">
        <v>309</v>
      </c>
      <c r="C82" s="219"/>
      <c r="D82" s="132">
        <f>Tabela_A2!C64</f>
        <v>10000000</v>
      </c>
    </row>
    <row r="83" spans="2:5" ht="24.95" customHeight="1" x14ac:dyDescent="0.35">
      <c r="B83" s="188" t="s">
        <v>310</v>
      </c>
      <c r="C83" s="219"/>
      <c r="D83" s="132">
        <f>Tabela_A2!C69</f>
        <v>1684152</v>
      </c>
    </row>
    <row r="84" spans="2:5" ht="24.95" customHeight="1" x14ac:dyDescent="0.35">
      <c r="B84" s="188" t="s">
        <v>311</v>
      </c>
      <c r="C84" s="219"/>
      <c r="D84" s="132">
        <f>Tabela_A2!C70</f>
        <v>500479</v>
      </c>
    </row>
    <row r="85" spans="2:5" ht="24.95" customHeight="1" x14ac:dyDescent="0.35">
      <c r="B85" s="188" t="s">
        <v>312</v>
      </c>
      <c r="C85" s="219"/>
      <c r="D85" s="132">
        <f>Tabela_A2!C68</f>
        <v>96660316</v>
      </c>
    </row>
    <row r="86" spans="2:5" ht="24.95" customHeight="1" x14ac:dyDescent="0.35">
      <c r="B86" s="188" t="s">
        <v>313</v>
      </c>
      <c r="C86" s="219"/>
      <c r="D86" s="132">
        <f>Tabela_A2!C71</f>
        <v>1600000</v>
      </c>
    </row>
    <row r="87" spans="2:5" ht="24.95" customHeight="1" x14ac:dyDescent="0.35">
      <c r="B87" s="188" t="s">
        <v>314</v>
      </c>
      <c r="C87" s="219"/>
      <c r="D87" s="132">
        <f>Tabela_A2!C72</f>
        <v>670491</v>
      </c>
    </row>
    <row r="88" spans="2:5" ht="24.95" customHeight="1" x14ac:dyDescent="0.35">
      <c r="B88" s="188" t="s">
        <v>315</v>
      </c>
      <c r="C88" s="224"/>
      <c r="D88" s="132">
        <f>Tabela_A2!C74</f>
        <v>224640</v>
      </c>
    </row>
    <row r="89" spans="2:5" ht="24.95" customHeight="1" x14ac:dyDescent="0.35">
      <c r="B89" s="220"/>
      <c r="C89" s="221"/>
      <c r="D89" s="166">
        <f>SUM(D81:D88)</f>
        <v>111587078</v>
      </c>
    </row>
    <row r="90" spans="2:5" ht="24.95" customHeight="1" x14ac:dyDescent="0.35">
      <c r="B90" s="220"/>
      <c r="C90" s="221"/>
      <c r="D90" s="222"/>
    </row>
    <row r="91" spans="2:5" ht="24.95" customHeight="1" x14ac:dyDescent="0.35">
      <c r="D91" s="193"/>
    </row>
    <row r="92" spans="2:5" ht="24.95" customHeight="1" x14ac:dyDescent="0.35">
      <c r="B92"/>
      <c r="C92"/>
      <c r="D92"/>
      <c r="E92"/>
    </row>
    <row r="93" spans="2:5" ht="24.95" customHeight="1" x14ac:dyDescent="0.35">
      <c r="B93"/>
      <c r="C93"/>
      <c r="D93"/>
      <c r="E93"/>
    </row>
    <row r="94" spans="2:5" ht="24.95" customHeight="1" x14ac:dyDescent="0.35">
      <c r="B94"/>
      <c r="C94"/>
      <c r="D94"/>
      <c r="E94"/>
    </row>
    <row r="95" spans="2:5" ht="24.95" customHeight="1" x14ac:dyDescent="0.35">
      <c r="B95"/>
      <c r="C95"/>
      <c r="D95"/>
      <c r="E95"/>
    </row>
    <row r="96" spans="2:5" ht="24.95" customHeight="1" x14ac:dyDescent="0.35">
      <c r="B96"/>
      <c r="C96"/>
      <c r="D96"/>
      <c r="E96"/>
    </row>
    <row r="97" spans="1:29" ht="24.95" customHeight="1" x14ac:dyDescent="0.35">
      <c r="B97"/>
      <c r="C97"/>
      <c r="D97"/>
      <c r="E97"/>
    </row>
    <row r="98" spans="1:29" ht="24.95" customHeight="1" x14ac:dyDescent="0.35">
      <c r="A98" s="186"/>
      <c r="B98"/>
      <c r="C98"/>
      <c r="D98"/>
      <c r="E98"/>
    </row>
    <row r="99" spans="1:29" ht="24.95" customHeight="1" x14ac:dyDescent="0.35">
      <c r="A99" s="186"/>
      <c r="B99"/>
      <c r="C99"/>
      <c r="D99"/>
      <c r="E99"/>
    </row>
    <row r="100" spans="1:29" s="186" customFormat="1" ht="24.95" customHeight="1" x14ac:dyDescent="0.3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s="186" customFormat="1" ht="24.95" customHeight="1" x14ac:dyDescent="0.35">
      <c r="A101" s="193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186" customFormat="1" ht="24.95" customHeight="1" x14ac:dyDescent="0.35">
      <c r="A102" s="193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ht="23.25" x14ac:dyDescent="0.35">
      <c r="B103"/>
      <c r="C103"/>
      <c r="D103"/>
      <c r="E103"/>
    </row>
    <row r="104" spans="1:29" ht="23.25" x14ac:dyDescent="0.35">
      <c r="B104"/>
      <c r="C104"/>
      <c r="D104"/>
      <c r="E104"/>
    </row>
    <row r="105" spans="1:29" ht="23.25" x14ac:dyDescent="0.35">
      <c r="B105"/>
      <c r="C105"/>
      <c r="D105"/>
      <c r="E105"/>
    </row>
    <row r="106" spans="1:29" ht="23.25" x14ac:dyDescent="0.35">
      <c r="B106"/>
      <c r="C106"/>
      <c r="D106"/>
      <c r="E106"/>
    </row>
    <row r="107" spans="1:29" ht="23.25" x14ac:dyDescent="0.35">
      <c r="B107"/>
      <c r="C107"/>
      <c r="D107"/>
      <c r="E107"/>
    </row>
    <row r="108" spans="1:29" ht="23.25" x14ac:dyDescent="0.35">
      <c r="B108"/>
      <c r="C108"/>
      <c r="D108"/>
      <c r="E108"/>
    </row>
    <row r="109" spans="1:29" ht="23.25" x14ac:dyDescent="0.35">
      <c r="B109"/>
      <c r="C109"/>
      <c r="D109"/>
      <c r="E109"/>
    </row>
    <row r="110" spans="1:29" ht="23.25" x14ac:dyDescent="0.35">
      <c r="B110"/>
      <c r="C110"/>
      <c r="D110"/>
      <c r="E110"/>
    </row>
    <row r="111" spans="1:29" ht="23.25" x14ac:dyDescent="0.35">
      <c r="B111"/>
      <c r="C111"/>
      <c r="D111"/>
      <c r="E111"/>
    </row>
    <row r="112" spans="1:29" ht="23.25" x14ac:dyDescent="0.35">
      <c r="B112"/>
      <c r="C112"/>
      <c r="D112"/>
      <c r="E112"/>
    </row>
    <row r="113" spans="2:5" ht="23.25" x14ac:dyDescent="0.35">
      <c r="B113"/>
      <c r="C113"/>
      <c r="D113"/>
      <c r="E113"/>
    </row>
    <row r="114" spans="2:5" ht="23.25" x14ac:dyDescent="0.35">
      <c r="B114"/>
      <c r="C114"/>
      <c r="D114"/>
      <c r="E114"/>
    </row>
    <row r="115" spans="2:5" ht="23.25" x14ac:dyDescent="0.35">
      <c r="B115"/>
      <c r="C115"/>
      <c r="D115"/>
      <c r="E115"/>
    </row>
    <row r="116" spans="2:5" ht="23.25" x14ac:dyDescent="0.35">
      <c r="B116"/>
      <c r="C116"/>
      <c r="D116"/>
      <c r="E116"/>
    </row>
    <row r="117" spans="2:5" ht="23.25" x14ac:dyDescent="0.35">
      <c r="B117"/>
      <c r="C117"/>
      <c r="D117"/>
      <c r="E117"/>
    </row>
    <row r="118" spans="2:5" ht="23.25" x14ac:dyDescent="0.35">
      <c r="B118"/>
      <c r="C118"/>
      <c r="D118"/>
      <c r="E118"/>
    </row>
    <row r="119" spans="2:5" ht="23.25" x14ac:dyDescent="0.35">
      <c r="B119"/>
      <c r="C119"/>
      <c r="D119"/>
      <c r="E119"/>
    </row>
    <row r="120" spans="2:5" ht="24.95" customHeight="1" x14ac:dyDescent="0.35">
      <c r="B120"/>
      <c r="C120"/>
      <c r="D120"/>
      <c r="E120"/>
    </row>
    <row r="121" spans="2:5" ht="24.95" customHeight="1" x14ac:dyDescent="0.35">
      <c r="B121"/>
      <c r="C121"/>
      <c r="D121"/>
      <c r="E121"/>
    </row>
    <row r="122" spans="2:5" ht="24.95" customHeight="1" x14ac:dyDescent="0.35">
      <c r="B122"/>
      <c r="C122"/>
      <c r="D122"/>
      <c r="E122"/>
    </row>
    <row r="123" spans="2:5" ht="24.95" customHeight="1" x14ac:dyDescent="0.35">
      <c r="B123"/>
      <c r="C123"/>
      <c r="D123"/>
      <c r="E123"/>
    </row>
    <row r="124" spans="2:5" ht="24.95" customHeight="1" x14ac:dyDescent="0.35">
      <c r="B124"/>
      <c r="C124"/>
      <c r="D124"/>
      <c r="E124"/>
    </row>
    <row r="125" spans="2:5" ht="24.95" customHeight="1" x14ac:dyDescent="0.35">
      <c r="B125"/>
      <c r="C125"/>
      <c r="D125"/>
      <c r="E125"/>
    </row>
    <row r="126" spans="2:5" ht="24.95" customHeight="1" x14ac:dyDescent="0.35">
      <c r="D126" s="193"/>
    </row>
    <row r="127" spans="2:5" ht="24.95" customHeight="1" x14ac:dyDescent="0.35">
      <c r="D127" s="193"/>
    </row>
    <row r="128" spans="2:5" ht="24.95" customHeight="1" x14ac:dyDescent="0.35">
      <c r="D128" s="193"/>
    </row>
    <row r="129" ht="23.25" x14ac:dyDescent="0.35"/>
    <row r="130" ht="23.25" x14ac:dyDescent="0.35"/>
    <row r="131" ht="23.25" x14ac:dyDescent="0.35"/>
    <row r="132" ht="23.25" x14ac:dyDescent="0.35"/>
    <row r="133" ht="23.25" x14ac:dyDescent="0.35"/>
  </sheetData>
  <sortState ref="B87:D94">
    <sortCondition ref="B87:B94"/>
  </sortState>
  <mergeCells count="22">
    <mergeCell ref="B33:B34"/>
    <mergeCell ref="C33:C34"/>
    <mergeCell ref="D33:D34"/>
    <mergeCell ref="B36:C36"/>
    <mergeCell ref="B48:D49"/>
    <mergeCell ref="B51:B52"/>
    <mergeCell ref="C51:C52"/>
    <mergeCell ref="D51:D52"/>
    <mergeCell ref="B18:C18"/>
    <mergeCell ref="B19:B20"/>
    <mergeCell ref="C19:C20"/>
    <mergeCell ref="D19:D20"/>
    <mergeCell ref="B28:B29"/>
    <mergeCell ref="C28:C29"/>
    <mergeCell ref="D28:D29"/>
    <mergeCell ref="B1:D1"/>
    <mergeCell ref="B3:B4"/>
    <mergeCell ref="C3:C4"/>
    <mergeCell ref="D3:D4"/>
    <mergeCell ref="B9:B10"/>
    <mergeCell ref="C9:C10"/>
    <mergeCell ref="D9:D10"/>
  </mergeCells>
  <printOptions horizontalCentered="1" verticalCentered="1"/>
  <pageMargins left="0.511811023622047" right="0.511811023622047" top="0.78740157480315021" bottom="0.78740157480315021" header="0.31496062992126012" footer="0.31496062992126012"/>
  <pageSetup paperSize="0" scale="41" fitToWidth="0" fitToHeight="0" orientation="landscape" horizontalDpi="0" verticalDpi="0" copies="0"/>
  <rowBreaks count="1" manualBreakCount="1">
    <brk id="4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8"/>
  <sheetViews>
    <sheetView workbookViewId="0"/>
  </sheetViews>
  <sheetFormatPr defaultColWidth="11.42578125" defaultRowHeight="24.95" customHeight="1" x14ac:dyDescent="0.3"/>
  <cols>
    <col min="1" max="1" width="3.28515625" style="139" customWidth="1"/>
    <col min="2" max="2" width="63" style="139" customWidth="1"/>
    <col min="3" max="3" width="30.7109375" style="139" customWidth="1"/>
    <col min="4" max="4" width="33.140625" style="237" customWidth="1"/>
    <col min="5" max="5" width="29.5703125" style="139" customWidth="1"/>
    <col min="6" max="6" width="29.140625" style="139" customWidth="1"/>
    <col min="7" max="8" width="26.42578125" style="139" customWidth="1"/>
    <col min="9" max="9" width="29.5703125" style="139" customWidth="1"/>
    <col min="10" max="10" width="25" style="139" customWidth="1"/>
    <col min="11" max="11" width="21.7109375" style="139" customWidth="1"/>
    <col min="12" max="12" width="25.140625" style="139" customWidth="1"/>
    <col min="13" max="13" width="8.42578125" style="139" bestFit="1" customWidth="1"/>
    <col min="14" max="14" width="28.28515625" customWidth="1"/>
    <col min="15" max="15" width="24.85546875" bestFit="1" customWidth="1"/>
    <col min="16" max="16" width="22.28515625" bestFit="1" customWidth="1"/>
    <col min="17" max="17" width="11.42578125" style="139" customWidth="1"/>
    <col min="18" max="16384" width="11.42578125" style="139"/>
  </cols>
  <sheetData>
    <row r="1" spans="1:39" customFormat="1" ht="24.95" customHeight="1" x14ac:dyDescent="0.35">
      <c r="A1" s="139"/>
      <c r="B1" s="123"/>
      <c r="C1" s="123"/>
      <c r="D1" s="230"/>
      <c r="E1" s="123"/>
      <c r="F1" s="123"/>
      <c r="G1" s="123"/>
      <c r="H1" s="123"/>
      <c r="I1" s="123"/>
      <c r="J1" s="123"/>
      <c r="K1" s="123"/>
      <c r="L1" s="123"/>
      <c r="M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</row>
    <row r="2" spans="1:39" customFormat="1" ht="24.95" customHeight="1" x14ac:dyDescent="0.4">
      <c r="A2" s="140"/>
      <c r="B2" s="248" t="s">
        <v>316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140"/>
      <c r="Q2" s="139"/>
      <c r="R2" s="139"/>
      <c r="S2" s="139"/>
      <c r="T2" s="139"/>
      <c r="U2" s="139"/>
      <c r="V2" s="139"/>
      <c r="W2" s="139"/>
      <c r="X2" s="139"/>
      <c r="Y2" s="139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1:39" customFormat="1" ht="24.95" customHeight="1" x14ac:dyDescent="0.35">
      <c r="A3" s="139"/>
      <c r="B3" s="126"/>
      <c r="C3" s="126"/>
      <c r="D3" s="231"/>
      <c r="E3" s="126"/>
      <c r="F3" s="126"/>
      <c r="G3" s="126"/>
      <c r="H3" s="126"/>
      <c r="I3" s="126"/>
      <c r="J3" s="126"/>
      <c r="K3" s="126"/>
      <c r="L3" s="126"/>
      <c r="M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</row>
    <row r="4" spans="1:39" customFormat="1" ht="39.950000000000003" customHeight="1" x14ac:dyDescent="0.3">
      <c r="A4" s="145"/>
      <c r="B4" s="249" t="s">
        <v>317</v>
      </c>
      <c r="C4" s="249" t="s">
        <v>318</v>
      </c>
      <c r="D4" s="250" t="s">
        <v>319</v>
      </c>
      <c r="E4" s="250"/>
      <c r="F4" s="250"/>
      <c r="G4" s="250"/>
      <c r="H4" s="250"/>
      <c r="I4" s="250"/>
      <c r="J4" s="250"/>
      <c r="K4" s="250"/>
      <c r="L4" s="249" t="s">
        <v>14</v>
      </c>
      <c r="M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</row>
    <row r="5" spans="1:39" customFormat="1" ht="39.950000000000003" customHeight="1" x14ac:dyDescent="0.3">
      <c r="A5" s="145"/>
      <c r="B5" s="249"/>
      <c r="C5" s="249"/>
      <c r="D5" s="249" t="s">
        <v>320</v>
      </c>
      <c r="E5" s="249" t="s">
        <v>321</v>
      </c>
      <c r="F5" s="249" t="s">
        <v>322</v>
      </c>
      <c r="G5" s="249" t="s">
        <v>323</v>
      </c>
      <c r="H5" s="249" t="s">
        <v>324</v>
      </c>
      <c r="I5" s="249" t="s">
        <v>325</v>
      </c>
      <c r="J5" s="249" t="s">
        <v>326</v>
      </c>
      <c r="K5" s="249" t="s">
        <v>327</v>
      </c>
      <c r="L5" s="249"/>
      <c r="M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</row>
    <row r="6" spans="1:39" customFormat="1" ht="58.5" customHeight="1" x14ac:dyDescent="0.3">
      <c r="A6" s="145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</row>
    <row r="7" spans="1:39" customFormat="1" ht="24.75" customHeight="1" x14ac:dyDescent="0.3">
      <c r="A7" s="145"/>
      <c r="B7" s="153" t="s">
        <v>328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</row>
    <row r="8" spans="1:39" customFormat="1" ht="24.95" customHeight="1" x14ac:dyDescent="0.3">
      <c r="A8" s="139"/>
      <c r="B8" s="148" t="s">
        <v>106</v>
      </c>
      <c r="C8" s="148">
        <v>1047178</v>
      </c>
      <c r="D8" s="148">
        <v>20090</v>
      </c>
      <c r="E8" s="148">
        <v>437757</v>
      </c>
      <c r="F8" s="148">
        <v>0</v>
      </c>
      <c r="G8" s="148">
        <v>0</v>
      </c>
      <c r="H8" s="148">
        <v>65664</v>
      </c>
      <c r="I8" s="148">
        <v>114270</v>
      </c>
      <c r="J8" s="232">
        <v>4581264</v>
      </c>
      <c r="K8" s="148">
        <v>76569</v>
      </c>
      <c r="L8" s="148">
        <f t="shared" ref="L8:L39" si="0">SUM(C8:K8)</f>
        <v>6342792</v>
      </c>
      <c r="M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</row>
    <row r="9" spans="1:39" customFormat="1" ht="24.95" customHeight="1" x14ac:dyDescent="0.3">
      <c r="A9" s="139"/>
      <c r="B9" s="148" t="s">
        <v>107</v>
      </c>
      <c r="C9" s="148">
        <v>1826048</v>
      </c>
      <c r="D9" s="148">
        <v>23642</v>
      </c>
      <c r="E9" s="148">
        <v>282278</v>
      </c>
      <c r="F9" s="148">
        <v>0</v>
      </c>
      <c r="G9" s="148">
        <v>0</v>
      </c>
      <c r="H9" s="148">
        <v>42342</v>
      </c>
      <c r="I9" s="148">
        <v>127561</v>
      </c>
      <c r="J9" s="232">
        <v>2148852</v>
      </c>
      <c r="K9" s="148">
        <v>56069</v>
      </c>
      <c r="L9" s="148">
        <f t="shared" si="0"/>
        <v>4506792</v>
      </c>
      <c r="M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</row>
    <row r="10" spans="1:39" customFormat="1" ht="24.95" customHeight="1" x14ac:dyDescent="0.3">
      <c r="A10" s="139"/>
      <c r="B10" s="133" t="s">
        <v>108</v>
      </c>
      <c r="C10" s="148">
        <v>530400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232">
        <v>0</v>
      </c>
      <c r="K10" s="148">
        <v>0</v>
      </c>
      <c r="L10" s="148">
        <f t="shared" si="0"/>
        <v>530400</v>
      </c>
      <c r="M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</row>
    <row r="11" spans="1:39" customFormat="1" ht="24.95" customHeight="1" x14ac:dyDescent="0.3">
      <c r="A11" s="139"/>
      <c r="B11" s="133" t="s">
        <v>109</v>
      </c>
      <c r="C11" s="148">
        <v>400058</v>
      </c>
      <c r="D11" s="148">
        <v>11872</v>
      </c>
      <c r="E11" s="148">
        <v>140859</v>
      </c>
      <c r="F11" s="148">
        <v>0</v>
      </c>
      <c r="G11" s="148">
        <v>0</v>
      </c>
      <c r="H11" s="148">
        <v>21129</v>
      </c>
      <c r="I11" s="148">
        <v>62150</v>
      </c>
      <c r="J11" s="232">
        <v>783324</v>
      </c>
      <c r="K11" s="148">
        <v>36734</v>
      </c>
      <c r="L11" s="148">
        <f t="shared" si="0"/>
        <v>1456126</v>
      </c>
      <c r="M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</row>
    <row r="12" spans="1:39" customFormat="1" ht="24.95" customHeight="1" x14ac:dyDescent="0.3">
      <c r="A12" s="139"/>
      <c r="B12" s="133" t="s">
        <v>110</v>
      </c>
      <c r="C12" s="148">
        <v>356521</v>
      </c>
      <c r="D12" s="148">
        <v>10654</v>
      </c>
      <c r="E12" s="148">
        <v>200310</v>
      </c>
      <c r="F12" s="148">
        <v>0</v>
      </c>
      <c r="G12" s="148">
        <v>0</v>
      </c>
      <c r="H12" s="148">
        <v>30047</v>
      </c>
      <c r="I12" s="148">
        <v>29058</v>
      </c>
      <c r="J12" s="232">
        <v>976034</v>
      </c>
      <c r="K12" s="148">
        <v>39482</v>
      </c>
      <c r="L12" s="148">
        <f t="shared" si="0"/>
        <v>1642106</v>
      </c>
      <c r="M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</row>
    <row r="13" spans="1:39" customFormat="1" ht="24.95" customHeight="1" x14ac:dyDescent="0.3">
      <c r="A13" s="139"/>
      <c r="B13" s="133" t="s">
        <v>111</v>
      </c>
      <c r="C13" s="148">
        <v>288671</v>
      </c>
      <c r="D13" s="148">
        <v>3957</v>
      </c>
      <c r="E13" s="148">
        <v>90288</v>
      </c>
      <c r="F13" s="148">
        <v>0</v>
      </c>
      <c r="G13" s="148">
        <v>0</v>
      </c>
      <c r="H13" s="148">
        <v>13543</v>
      </c>
      <c r="I13" s="148">
        <v>9617</v>
      </c>
      <c r="J13" s="232">
        <v>673633</v>
      </c>
      <c r="K13" s="148">
        <v>49143</v>
      </c>
      <c r="L13" s="148">
        <f t="shared" si="0"/>
        <v>1128852</v>
      </c>
      <c r="M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</row>
    <row r="14" spans="1:39" customFormat="1" ht="24.95" customHeight="1" x14ac:dyDescent="0.3">
      <c r="A14" s="139"/>
      <c r="B14" s="133" t="s">
        <v>112</v>
      </c>
      <c r="C14" s="148">
        <v>1550813</v>
      </c>
      <c r="D14" s="148">
        <v>27295</v>
      </c>
      <c r="E14" s="148">
        <v>372799</v>
      </c>
      <c r="F14" s="148"/>
      <c r="G14" s="148"/>
      <c r="H14" s="148">
        <v>55920</v>
      </c>
      <c r="I14" s="148">
        <v>44779</v>
      </c>
      <c r="J14" s="232">
        <v>2829592</v>
      </c>
      <c r="K14" s="148">
        <v>135066</v>
      </c>
      <c r="L14" s="148">
        <f t="shared" si="0"/>
        <v>5016264</v>
      </c>
      <c r="M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</row>
    <row r="15" spans="1:39" customFormat="1" ht="24.95" customHeight="1" x14ac:dyDescent="0.3">
      <c r="A15" s="139"/>
      <c r="B15" s="133" t="s">
        <v>113</v>
      </c>
      <c r="C15" s="148">
        <v>620665</v>
      </c>
      <c r="D15" s="148">
        <v>11973</v>
      </c>
      <c r="E15" s="148">
        <v>134598</v>
      </c>
      <c r="F15" s="148">
        <v>0</v>
      </c>
      <c r="G15" s="148">
        <v>0</v>
      </c>
      <c r="H15" s="148">
        <v>20190</v>
      </c>
      <c r="I15" s="148">
        <v>83984</v>
      </c>
      <c r="J15" s="232">
        <v>1128144</v>
      </c>
      <c r="K15" s="148">
        <v>102579</v>
      </c>
      <c r="L15" s="148">
        <f t="shared" si="0"/>
        <v>2102133</v>
      </c>
      <c r="M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</row>
    <row r="16" spans="1:39" customFormat="1" ht="24.95" customHeight="1" x14ac:dyDescent="0.3">
      <c r="A16" s="139"/>
      <c r="B16" s="133" t="s">
        <v>114</v>
      </c>
      <c r="C16" s="148">
        <v>2383774</v>
      </c>
      <c r="D16" s="148">
        <v>34397</v>
      </c>
      <c r="E16" s="148">
        <v>965785</v>
      </c>
      <c r="F16" s="148">
        <v>0</v>
      </c>
      <c r="G16" s="148">
        <v>0</v>
      </c>
      <c r="H16" s="148">
        <v>144868</v>
      </c>
      <c r="I16" s="148">
        <v>321955</v>
      </c>
      <c r="J16" s="232">
        <v>2810578</v>
      </c>
      <c r="K16" s="148">
        <v>224202</v>
      </c>
      <c r="L16" s="148">
        <f t="shared" si="0"/>
        <v>6885559</v>
      </c>
      <c r="M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</row>
    <row r="17" spans="1:39" customFormat="1" ht="24.95" customHeight="1" x14ac:dyDescent="0.3">
      <c r="A17" s="139"/>
      <c r="B17" s="133" t="s">
        <v>115</v>
      </c>
      <c r="C17" s="148">
        <v>124746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232">
        <v>0</v>
      </c>
      <c r="K17" s="148">
        <v>0</v>
      </c>
      <c r="L17" s="148">
        <f t="shared" si="0"/>
        <v>124746</v>
      </c>
      <c r="M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</row>
    <row r="18" spans="1:39" customFormat="1" ht="24.95" customHeight="1" x14ac:dyDescent="0.3">
      <c r="A18" s="139"/>
      <c r="B18" s="133" t="s">
        <v>116</v>
      </c>
      <c r="C18" s="148">
        <v>5927494</v>
      </c>
      <c r="D18" s="148">
        <v>46878</v>
      </c>
      <c r="E18" s="148">
        <v>2042571</v>
      </c>
      <c r="F18" s="148">
        <v>0</v>
      </c>
      <c r="G18" s="148">
        <v>0</v>
      </c>
      <c r="H18" s="148">
        <v>306386</v>
      </c>
      <c r="I18" s="148">
        <v>476186</v>
      </c>
      <c r="J18" s="232">
        <v>5773014</v>
      </c>
      <c r="K18" s="148">
        <v>173727</v>
      </c>
      <c r="L18" s="148">
        <f t="shared" si="0"/>
        <v>14746256</v>
      </c>
      <c r="M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</row>
    <row r="19" spans="1:39" customFormat="1" ht="24.95" customHeight="1" x14ac:dyDescent="0.3">
      <c r="A19" s="139"/>
      <c r="B19" s="133" t="s">
        <v>117</v>
      </c>
      <c r="C19" s="148">
        <v>3066633</v>
      </c>
      <c r="D19" s="148">
        <v>52357</v>
      </c>
      <c r="E19" s="148">
        <v>2049096</v>
      </c>
      <c r="F19" s="148">
        <v>0</v>
      </c>
      <c r="G19" s="148">
        <v>0</v>
      </c>
      <c r="H19" s="148">
        <v>307364</v>
      </c>
      <c r="I19" s="148">
        <v>180525</v>
      </c>
      <c r="J19" s="232">
        <v>4114360</v>
      </c>
      <c r="K19" s="148">
        <v>491791</v>
      </c>
      <c r="L19" s="148">
        <f t="shared" si="0"/>
        <v>10262126</v>
      </c>
      <c r="M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</row>
    <row r="20" spans="1:39" customFormat="1" ht="24.95" customHeight="1" x14ac:dyDescent="0.3">
      <c r="A20" s="139"/>
      <c r="B20" s="133" t="s">
        <v>118</v>
      </c>
      <c r="C20" s="148">
        <v>875235</v>
      </c>
      <c r="D20" s="148">
        <v>16843</v>
      </c>
      <c r="E20" s="148">
        <v>339444</v>
      </c>
      <c r="F20" s="148">
        <v>0</v>
      </c>
      <c r="G20" s="148">
        <v>0</v>
      </c>
      <c r="H20" s="148">
        <v>50917</v>
      </c>
      <c r="I20" s="148">
        <v>95003</v>
      </c>
      <c r="J20" s="232">
        <v>2257279</v>
      </c>
      <c r="K20" s="148">
        <v>15292</v>
      </c>
      <c r="L20" s="148">
        <f t="shared" si="0"/>
        <v>3650013</v>
      </c>
      <c r="M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</row>
    <row r="21" spans="1:39" customFormat="1" ht="24.95" customHeight="1" x14ac:dyDescent="0.3">
      <c r="A21" s="139"/>
      <c r="B21" s="133" t="s">
        <v>119</v>
      </c>
      <c r="C21" s="148">
        <v>738857</v>
      </c>
      <c r="D21" s="148">
        <v>17249</v>
      </c>
      <c r="E21" s="148">
        <v>316922</v>
      </c>
      <c r="F21" s="148">
        <v>0</v>
      </c>
      <c r="G21" s="148">
        <v>0</v>
      </c>
      <c r="H21" s="148">
        <v>47538</v>
      </c>
      <c r="I21" s="148">
        <v>56802</v>
      </c>
      <c r="J21" s="232">
        <v>756992</v>
      </c>
      <c r="K21" s="148">
        <v>40712</v>
      </c>
      <c r="L21" s="148">
        <f t="shared" si="0"/>
        <v>1975072</v>
      </c>
      <c r="M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</row>
    <row r="22" spans="1:39" customFormat="1" ht="24.95" customHeight="1" x14ac:dyDescent="0.3">
      <c r="A22" s="139"/>
      <c r="B22" s="133" t="s">
        <v>120</v>
      </c>
      <c r="C22" s="148">
        <v>738063</v>
      </c>
      <c r="D22" s="148">
        <v>21105</v>
      </c>
      <c r="E22" s="148">
        <v>257678</v>
      </c>
      <c r="F22" s="148">
        <v>0</v>
      </c>
      <c r="G22" s="148">
        <v>0</v>
      </c>
      <c r="H22" s="148">
        <v>38652</v>
      </c>
      <c r="I22" s="148">
        <v>70711</v>
      </c>
      <c r="J22" s="232">
        <v>1476877</v>
      </c>
      <c r="K22" s="148">
        <v>90356</v>
      </c>
      <c r="L22" s="148">
        <f t="shared" si="0"/>
        <v>2693442</v>
      </c>
      <c r="M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</row>
    <row r="23" spans="1:39" customFormat="1" ht="24.95" customHeight="1" x14ac:dyDescent="0.3">
      <c r="A23" s="139"/>
      <c r="B23" s="133" t="s">
        <v>121</v>
      </c>
      <c r="C23" s="148">
        <v>1020622</v>
      </c>
      <c r="D23" s="148">
        <v>15321</v>
      </c>
      <c r="E23" s="148">
        <v>369230</v>
      </c>
      <c r="F23" s="148">
        <v>0</v>
      </c>
      <c r="G23" s="148">
        <v>0</v>
      </c>
      <c r="H23" s="148">
        <v>55385</v>
      </c>
      <c r="I23" s="148">
        <v>25836</v>
      </c>
      <c r="J23" s="232">
        <v>2267102</v>
      </c>
      <c r="K23" s="148">
        <v>47155</v>
      </c>
      <c r="L23" s="148">
        <f t="shared" si="0"/>
        <v>3800651</v>
      </c>
      <c r="M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</row>
    <row r="24" spans="1:39" customFormat="1" ht="24.95" customHeight="1" x14ac:dyDescent="0.3">
      <c r="A24" s="139"/>
      <c r="B24" s="133" t="s">
        <v>122</v>
      </c>
      <c r="C24" s="148">
        <v>454807</v>
      </c>
      <c r="D24" s="148">
        <v>4972</v>
      </c>
      <c r="E24" s="148">
        <v>87301</v>
      </c>
      <c r="F24" s="148">
        <v>0</v>
      </c>
      <c r="G24" s="148">
        <v>0</v>
      </c>
      <c r="H24" s="148">
        <v>13095</v>
      </c>
      <c r="I24" s="148">
        <v>11229</v>
      </c>
      <c r="J24" s="232">
        <v>881328</v>
      </c>
      <c r="K24" s="148">
        <v>49143</v>
      </c>
      <c r="L24" s="148">
        <f t="shared" si="0"/>
        <v>1501875</v>
      </c>
      <c r="M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</row>
    <row r="25" spans="1:39" customFormat="1" ht="24.95" customHeight="1" x14ac:dyDescent="0.3">
      <c r="A25" s="139"/>
      <c r="B25" s="133" t="s">
        <v>123</v>
      </c>
      <c r="C25" s="148">
        <v>1123810</v>
      </c>
      <c r="D25" s="148">
        <v>20293</v>
      </c>
      <c r="E25" s="148">
        <v>267561</v>
      </c>
      <c r="F25" s="148">
        <v>0</v>
      </c>
      <c r="G25" s="148">
        <v>0</v>
      </c>
      <c r="H25" s="148">
        <v>40134</v>
      </c>
      <c r="I25" s="148">
        <v>51791</v>
      </c>
      <c r="J25" s="232">
        <v>2008814</v>
      </c>
      <c r="K25" s="148">
        <v>31879</v>
      </c>
      <c r="L25" s="148">
        <f t="shared" si="0"/>
        <v>3544282</v>
      </c>
      <c r="M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</row>
    <row r="26" spans="1:39" customFormat="1" ht="24.95" customHeight="1" x14ac:dyDescent="0.3">
      <c r="A26" s="139"/>
      <c r="B26" s="133" t="s">
        <v>329</v>
      </c>
      <c r="C26" s="148">
        <v>109839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232">
        <v>0</v>
      </c>
      <c r="K26" s="148">
        <v>0</v>
      </c>
      <c r="L26" s="148">
        <f t="shared" si="0"/>
        <v>109839</v>
      </c>
      <c r="M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</row>
    <row r="27" spans="1:39" customFormat="1" ht="24.95" customHeight="1" x14ac:dyDescent="0.3">
      <c r="A27" s="139"/>
      <c r="B27" s="133" t="s">
        <v>125</v>
      </c>
      <c r="C27" s="148">
        <v>1564925</v>
      </c>
      <c r="D27" s="148">
        <v>13598</v>
      </c>
      <c r="E27" s="148">
        <v>429357</v>
      </c>
      <c r="F27" s="148">
        <v>0</v>
      </c>
      <c r="G27" s="148">
        <v>0</v>
      </c>
      <c r="H27" s="148">
        <v>64399</v>
      </c>
      <c r="I27" s="148">
        <v>59950</v>
      </c>
      <c r="J27" s="232">
        <v>1857290</v>
      </c>
      <c r="K27" s="148">
        <v>15294</v>
      </c>
      <c r="L27" s="148">
        <f t="shared" si="0"/>
        <v>4004813</v>
      </c>
      <c r="M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</row>
    <row r="28" spans="1:39" customFormat="1" ht="24.95" customHeight="1" x14ac:dyDescent="0.3">
      <c r="A28" s="139"/>
      <c r="B28" s="133" t="s">
        <v>126</v>
      </c>
      <c r="C28" s="148">
        <v>615698</v>
      </c>
      <c r="D28" s="148">
        <v>6900</v>
      </c>
      <c r="E28" s="148">
        <v>113704</v>
      </c>
      <c r="F28" s="148">
        <v>0</v>
      </c>
      <c r="G28" s="148">
        <v>0</v>
      </c>
      <c r="H28" s="148">
        <v>17056</v>
      </c>
      <c r="I28" s="148">
        <v>46864</v>
      </c>
      <c r="J28" s="232">
        <v>1201100</v>
      </c>
      <c r="K28" s="148">
        <v>78281</v>
      </c>
      <c r="L28" s="148">
        <f t="shared" si="0"/>
        <v>2079603</v>
      </c>
      <c r="M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</row>
    <row r="29" spans="1:39" customFormat="1" ht="24.95" customHeight="1" x14ac:dyDescent="0.3">
      <c r="A29" s="139"/>
      <c r="B29" s="133" t="s">
        <v>127</v>
      </c>
      <c r="C29" s="148">
        <v>1502329</v>
      </c>
      <c r="D29" s="148">
        <v>22018</v>
      </c>
      <c r="E29" s="148">
        <v>437430</v>
      </c>
      <c r="F29" s="148">
        <v>0</v>
      </c>
      <c r="G29" s="148">
        <v>0</v>
      </c>
      <c r="H29" s="148">
        <v>65615</v>
      </c>
      <c r="I29" s="148">
        <v>142991</v>
      </c>
      <c r="J29" s="232">
        <v>2274875</v>
      </c>
      <c r="K29" s="148">
        <v>108688</v>
      </c>
      <c r="L29" s="148">
        <f t="shared" si="0"/>
        <v>4553946</v>
      </c>
      <c r="M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</row>
    <row r="30" spans="1:39" customFormat="1" ht="24.95" customHeight="1" x14ac:dyDescent="0.3">
      <c r="A30" s="139"/>
      <c r="B30" s="133" t="s">
        <v>128</v>
      </c>
      <c r="C30" s="148">
        <v>3787335</v>
      </c>
      <c r="D30" s="148">
        <v>32977</v>
      </c>
      <c r="E30" s="148">
        <v>663797</v>
      </c>
      <c r="F30" s="148">
        <v>0</v>
      </c>
      <c r="G30" s="148">
        <v>0</v>
      </c>
      <c r="H30" s="148">
        <v>99570</v>
      </c>
      <c r="I30" s="148">
        <v>274212</v>
      </c>
      <c r="J30" s="232">
        <v>3929675</v>
      </c>
      <c r="K30" s="148">
        <v>16587</v>
      </c>
      <c r="L30" s="148">
        <f t="shared" si="0"/>
        <v>8804153</v>
      </c>
      <c r="M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</row>
    <row r="31" spans="1:39" customFormat="1" ht="24.95" customHeight="1" x14ac:dyDescent="0.3">
      <c r="A31" s="139"/>
      <c r="B31" s="133" t="s">
        <v>129</v>
      </c>
      <c r="C31" s="148">
        <v>2045547</v>
      </c>
      <c r="D31" s="148">
        <v>49414</v>
      </c>
      <c r="E31" s="148">
        <v>757910</v>
      </c>
      <c r="F31" s="148">
        <v>0</v>
      </c>
      <c r="G31" s="148">
        <v>0</v>
      </c>
      <c r="H31" s="148">
        <v>113687</v>
      </c>
      <c r="I31" s="148">
        <v>311593</v>
      </c>
      <c r="J31" s="232">
        <v>4386547</v>
      </c>
      <c r="K31" s="148">
        <v>39935</v>
      </c>
      <c r="L31" s="148">
        <f t="shared" si="0"/>
        <v>7704633</v>
      </c>
      <c r="M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</row>
    <row r="32" spans="1:39" customFormat="1" ht="24.95" customHeight="1" x14ac:dyDescent="0.3">
      <c r="A32" s="139"/>
      <c r="B32" s="133" t="s">
        <v>130</v>
      </c>
      <c r="C32" s="148">
        <v>2628751</v>
      </c>
      <c r="D32" s="148">
        <v>50632</v>
      </c>
      <c r="E32" s="148">
        <v>684861</v>
      </c>
      <c r="F32" s="148">
        <v>0</v>
      </c>
      <c r="G32" s="148">
        <v>0</v>
      </c>
      <c r="H32" s="148">
        <v>102729</v>
      </c>
      <c r="I32" s="148">
        <v>215436</v>
      </c>
      <c r="J32" s="232">
        <v>4986660</v>
      </c>
      <c r="K32" s="148">
        <v>172992</v>
      </c>
      <c r="L32" s="148">
        <f t="shared" si="0"/>
        <v>8842061</v>
      </c>
      <c r="M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</row>
    <row r="33" spans="1:39" customFormat="1" ht="24.95" customHeight="1" x14ac:dyDescent="0.3">
      <c r="A33" s="139"/>
      <c r="B33" s="133" t="s">
        <v>131</v>
      </c>
      <c r="C33" s="148">
        <v>919804</v>
      </c>
      <c r="D33" s="148">
        <v>29730</v>
      </c>
      <c r="E33" s="148">
        <v>698316</v>
      </c>
      <c r="F33" s="148">
        <v>0</v>
      </c>
      <c r="G33" s="148">
        <v>0</v>
      </c>
      <c r="H33" s="148">
        <v>104747</v>
      </c>
      <c r="I33" s="148">
        <v>69356</v>
      </c>
      <c r="J33" s="232">
        <v>2701507</v>
      </c>
      <c r="K33" s="148">
        <v>222995</v>
      </c>
      <c r="L33" s="148">
        <f t="shared" si="0"/>
        <v>4746455</v>
      </c>
      <c r="M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</row>
    <row r="34" spans="1:39" customFormat="1" ht="24.95" customHeight="1" x14ac:dyDescent="0.3">
      <c r="A34" s="139"/>
      <c r="B34" s="133" t="s">
        <v>132</v>
      </c>
      <c r="C34" s="148">
        <v>535040</v>
      </c>
      <c r="D34" s="148">
        <v>0</v>
      </c>
      <c r="E34" s="148">
        <v>0</v>
      </c>
      <c r="F34" s="148">
        <v>0</v>
      </c>
      <c r="G34" s="148">
        <v>0</v>
      </c>
      <c r="H34" s="148">
        <v>0</v>
      </c>
      <c r="I34" s="148">
        <v>0</v>
      </c>
      <c r="J34" s="232">
        <v>0</v>
      </c>
      <c r="K34" s="148">
        <v>0</v>
      </c>
      <c r="L34" s="148">
        <f t="shared" si="0"/>
        <v>535040</v>
      </c>
      <c r="M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</row>
    <row r="35" spans="1:39" customFormat="1" ht="24.95" customHeight="1" x14ac:dyDescent="0.3">
      <c r="A35" s="139"/>
      <c r="B35" s="133" t="s">
        <v>133</v>
      </c>
      <c r="C35" s="148">
        <v>1114784</v>
      </c>
      <c r="D35" s="148">
        <v>19380</v>
      </c>
      <c r="E35" s="148">
        <v>265598</v>
      </c>
      <c r="F35" s="148">
        <v>0</v>
      </c>
      <c r="G35" s="148">
        <v>0</v>
      </c>
      <c r="H35" s="148">
        <v>39840</v>
      </c>
      <c r="I35" s="148">
        <v>48711</v>
      </c>
      <c r="J35" s="232">
        <v>2623529</v>
      </c>
      <c r="K35" s="148">
        <v>24643</v>
      </c>
      <c r="L35" s="148">
        <f t="shared" si="0"/>
        <v>4136485</v>
      </c>
      <c r="M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</row>
    <row r="36" spans="1:39" customFormat="1" ht="24.95" customHeight="1" x14ac:dyDescent="0.3">
      <c r="A36" s="139"/>
      <c r="B36" s="133" t="s">
        <v>134</v>
      </c>
      <c r="C36" s="148">
        <v>878562</v>
      </c>
      <c r="D36" s="148">
        <v>23540</v>
      </c>
      <c r="E36" s="148">
        <v>274040</v>
      </c>
      <c r="F36" s="148">
        <v>0</v>
      </c>
      <c r="G36" s="148">
        <v>0</v>
      </c>
      <c r="H36" s="148">
        <v>41106</v>
      </c>
      <c r="I36" s="148">
        <v>62949</v>
      </c>
      <c r="J36" s="232">
        <v>1927432</v>
      </c>
      <c r="K36" s="148">
        <v>55363</v>
      </c>
      <c r="L36" s="148">
        <f t="shared" si="0"/>
        <v>3262992</v>
      </c>
      <c r="M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</row>
    <row r="37" spans="1:39" customFormat="1" ht="24.95" customHeight="1" x14ac:dyDescent="0.3">
      <c r="A37" s="139"/>
      <c r="B37" s="133" t="s">
        <v>135</v>
      </c>
      <c r="C37" s="148">
        <v>227011</v>
      </c>
      <c r="D37" s="148">
        <v>0</v>
      </c>
      <c r="E37" s="148"/>
      <c r="F37" s="148"/>
      <c r="G37" s="148"/>
      <c r="H37" s="148">
        <v>0</v>
      </c>
      <c r="I37" s="148">
        <v>0</v>
      </c>
      <c r="J37" s="232">
        <v>0</v>
      </c>
      <c r="K37" s="148">
        <v>0</v>
      </c>
      <c r="L37" s="148">
        <f t="shared" si="0"/>
        <v>227011</v>
      </c>
      <c r="M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</row>
    <row r="38" spans="1:39" customFormat="1" ht="24.95" customHeight="1" x14ac:dyDescent="0.3">
      <c r="A38" s="139"/>
      <c r="B38" s="133" t="s">
        <v>136</v>
      </c>
      <c r="C38" s="148">
        <v>645585</v>
      </c>
      <c r="D38" s="148">
        <v>16438</v>
      </c>
      <c r="E38" s="148">
        <v>204727</v>
      </c>
      <c r="F38" s="148">
        <v>0</v>
      </c>
      <c r="G38" s="148">
        <v>0</v>
      </c>
      <c r="H38" s="148">
        <v>30709</v>
      </c>
      <c r="I38" s="148">
        <v>46293</v>
      </c>
      <c r="J38" s="232">
        <v>1905636</v>
      </c>
      <c r="K38" s="148">
        <v>92278</v>
      </c>
      <c r="L38" s="148">
        <f t="shared" si="0"/>
        <v>2941666</v>
      </c>
      <c r="M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</row>
    <row r="39" spans="1:39" customFormat="1" ht="24.95" customHeight="1" x14ac:dyDescent="0.3">
      <c r="A39" s="139"/>
      <c r="B39" s="133" t="s">
        <v>137</v>
      </c>
      <c r="C39" s="148">
        <v>999889</v>
      </c>
      <c r="D39" s="148">
        <v>28309</v>
      </c>
      <c r="E39" s="148">
        <v>244197</v>
      </c>
      <c r="F39" s="148">
        <v>0</v>
      </c>
      <c r="G39" s="148">
        <v>0</v>
      </c>
      <c r="H39" s="148">
        <v>36630</v>
      </c>
      <c r="I39" s="148">
        <v>109184</v>
      </c>
      <c r="J39" s="232">
        <v>1525871</v>
      </c>
      <c r="K39" s="148">
        <v>111750</v>
      </c>
      <c r="L39" s="148">
        <f t="shared" si="0"/>
        <v>3055830</v>
      </c>
      <c r="M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</row>
    <row r="40" spans="1:39" customFormat="1" ht="24.95" customHeight="1" x14ac:dyDescent="0.3">
      <c r="A40" s="139"/>
      <c r="B40" s="133" t="s">
        <v>138</v>
      </c>
      <c r="C40" s="148">
        <v>1105300</v>
      </c>
      <c r="D40" s="148">
        <v>13495</v>
      </c>
      <c r="E40" s="148">
        <v>341432</v>
      </c>
      <c r="F40" s="148">
        <v>0</v>
      </c>
      <c r="G40" s="148">
        <v>0</v>
      </c>
      <c r="H40" s="148">
        <v>51215</v>
      </c>
      <c r="I40" s="148">
        <v>52892</v>
      </c>
      <c r="J40" s="232">
        <v>990213</v>
      </c>
      <c r="K40" s="148">
        <v>187379</v>
      </c>
      <c r="L40" s="148">
        <f t="shared" ref="L40:L59" si="1">SUM(C40:K40)</f>
        <v>2741926</v>
      </c>
      <c r="M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</row>
    <row r="41" spans="1:39" customFormat="1" ht="24.95" customHeight="1" x14ac:dyDescent="0.3">
      <c r="A41" s="139"/>
      <c r="B41" s="133" t="s">
        <v>139</v>
      </c>
      <c r="C41" s="148">
        <v>344760</v>
      </c>
      <c r="D41" s="148">
        <v>0</v>
      </c>
      <c r="E41" s="148">
        <v>0</v>
      </c>
      <c r="F41" s="148">
        <v>0</v>
      </c>
      <c r="G41" s="148">
        <v>0</v>
      </c>
      <c r="H41" s="148">
        <v>0</v>
      </c>
      <c r="I41" s="148">
        <v>0</v>
      </c>
      <c r="J41" s="232">
        <v>0</v>
      </c>
      <c r="K41" s="148">
        <v>0</v>
      </c>
      <c r="L41" s="148">
        <f t="shared" si="1"/>
        <v>344760</v>
      </c>
      <c r="M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</row>
    <row r="42" spans="1:39" customFormat="1" ht="24.95" customHeight="1" x14ac:dyDescent="0.3">
      <c r="A42" s="139"/>
      <c r="B42" s="133" t="s">
        <v>140</v>
      </c>
      <c r="C42" s="148">
        <v>670416</v>
      </c>
      <c r="D42" s="148">
        <v>13292</v>
      </c>
      <c r="E42" s="148">
        <v>198487</v>
      </c>
      <c r="F42" s="148">
        <v>0</v>
      </c>
      <c r="G42" s="148">
        <v>0</v>
      </c>
      <c r="H42" s="148">
        <v>29773</v>
      </c>
      <c r="I42" s="148">
        <v>276224</v>
      </c>
      <c r="J42" s="232">
        <v>1314510</v>
      </c>
      <c r="K42" s="148">
        <v>50648</v>
      </c>
      <c r="L42" s="148">
        <f t="shared" si="1"/>
        <v>2553350</v>
      </c>
      <c r="M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</row>
    <row r="43" spans="1:39" customFormat="1" ht="24.95" customHeight="1" x14ac:dyDescent="0.3">
      <c r="A43" s="139"/>
      <c r="B43" s="133" t="s">
        <v>141</v>
      </c>
      <c r="C43" s="148">
        <v>285634</v>
      </c>
      <c r="D43" s="148">
        <v>3551</v>
      </c>
      <c r="E43" s="148">
        <v>55312</v>
      </c>
      <c r="F43" s="148">
        <v>0</v>
      </c>
      <c r="G43" s="148">
        <v>0</v>
      </c>
      <c r="H43" s="148">
        <v>8297</v>
      </c>
      <c r="I43" s="148">
        <v>30963</v>
      </c>
      <c r="J43" s="232">
        <v>371919</v>
      </c>
      <c r="K43" s="148">
        <v>60219</v>
      </c>
      <c r="L43" s="148">
        <f t="shared" si="1"/>
        <v>815895</v>
      </c>
      <c r="M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</row>
    <row r="44" spans="1:39" customFormat="1" ht="24.95" customHeight="1" x14ac:dyDescent="0.3">
      <c r="A44" s="139"/>
      <c r="B44" s="133" t="s">
        <v>142</v>
      </c>
      <c r="C44" s="148">
        <v>824943</v>
      </c>
      <c r="D44" s="148">
        <v>20801</v>
      </c>
      <c r="E44" s="148">
        <v>387604</v>
      </c>
      <c r="F44" s="148">
        <v>0</v>
      </c>
      <c r="G44" s="148">
        <v>0</v>
      </c>
      <c r="H44" s="148">
        <v>58141</v>
      </c>
      <c r="I44" s="148">
        <v>149418</v>
      </c>
      <c r="J44" s="232">
        <v>1461602</v>
      </c>
      <c r="K44" s="148">
        <v>87299</v>
      </c>
      <c r="L44" s="148">
        <f t="shared" si="1"/>
        <v>2989808</v>
      </c>
      <c r="M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</row>
    <row r="45" spans="1:39" customFormat="1" ht="24.95" customHeight="1" x14ac:dyDescent="0.3">
      <c r="A45" s="139"/>
      <c r="B45" s="133" t="s">
        <v>143</v>
      </c>
      <c r="C45" s="148">
        <v>1741545</v>
      </c>
      <c r="D45" s="148">
        <v>31962</v>
      </c>
      <c r="E45" s="148">
        <v>550673</v>
      </c>
      <c r="F45" s="148">
        <v>0</v>
      </c>
      <c r="G45" s="148">
        <v>0</v>
      </c>
      <c r="H45" s="148">
        <v>82601</v>
      </c>
      <c r="I45" s="148">
        <v>142433</v>
      </c>
      <c r="J45" s="232">
        <v>2238943</v>
      </c>
      <c r="K45" s="148">
        <v>67319</v>
      </c>
      <c r="L45" s="148">
        <f t="shared" si="1"/>
        <v>4855476</v>
      </c>
      <c r="M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</row>
    <row r="46" spans="1:39" customFormat="1" ht="24.95" customHeight="1" x14ac:dyDescent="0.3">
      <c r="A46" s="139"/>
      <c r="B46" s="133" t="s">
        <v>144</v>
      </c>
      <c r="C46" s="148">
        <v>98282</v>
      </c>
      <c r="D46" s="148">
        <v>0</v>
      </c>
      <c r="E46" s="148">
        <v>0</v>
      </c>
      <c r="F46" s="148">
        <v>0</v>
      </c>
      <c r="G46" s="148">
        <v>0</v>
      </c>
      <c r="H46" s="148">
        <v>0</v>
      </c>
      <c r="I46" s="148">
        <v>0</v>
      </c>
      <c r="J46" s="232">
        <v>0</v>
      </c>
      <c r="K46" s="148">
        <v>0</v>
      </c>
      <c r="L46" s="148">
        <f t="shared" si="1"/>
        <v>98282</v>
      </c>
      <c r="M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</row>
    <row r="47" spans="1:39" customFormat="1" ht="24.95" customHeight="1" x14ac:dyDescent="0.3">
      <c r="A47" s="139"/>
      <c r="B47" s="133" t="s">
        <v>145</v>
      </c>
      <c r="C47" s="148">
        <v>1161690</v>
      </c>
      <c r="D47" s="148">
        <v>11466</v>
      </c>
      <c r="E47" s="148">
        <v>197094</v>
      </c>
      <c r="F47" s="148">
        <v>0</v>
      </c>
      <c r="G47" s="148">
        <v>0</v>
      </c>
      <c r="H47" s="148">
        <v>29564</v>
      </c>
      <c r="I47" s="148">
        <v>311443</v>
      </c>
      <c r="J47" s="232">
        <v>1355454</v>
      </c>
      <c r="K47" s="148">
        <v>93361</v>
      </c>
      <c r="L47" s="148">
        <f t="shared" si="1"/>
        <v>3160072</v>
      </c>
      <c r="M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</row>
    <row r="48" spans="1:39" customFormat="1" ht="24.95" customHeight="1" x14ac:dyDescent="0.3">
      <c r="A48" s="139"/>
      <c r="B48" s="133" t="s">
        <v>146</v>
      </c>
      <c r="C48" s="148">
        <v>1293349</v>
      </c>
      <c r="D48" s="148">
        <v>30947</v>
      </c>
      <c r="E48" s="148">
        <v>554061</v>
      </c>
      <c r="F48" s="148">
        <v>0</v>
      </c>
      <c r="G48" s="148">
        <v>0</v>
      </c>
      <c r="H48" s="148">
        <v>83109</v>
      </c>
      <c r="I48" s="148">
        <v>261558</v>
      </c>
      <c r="J48" s="232">
        <v>2639294</v>
      </c>
      <c r="K48" s="148">
        <v>24190</v>
      </c>
      <c r="L48" s="148">
        <f t="shared" si="1"/>
        <v>4886508</v>
      </c>
      <c r="M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</row>
    <row r="49" spans="1:39" customFormat="1" ht="24.95" customHeight="1" x14ac:dyDescent="0.3">
      <c r="A49" s="139"/>
      <c r="B49" s="133" t="s">
        <v>147</v>
      </c>
      <c r="C49" s="148">
        <v>939846</v>
      </c>
      <c r="D49" s="148">
        <v>18568</v>
      </c>
      <c r="E49" s="148">
        <v>300590</v>
      </c>
      <c r="F49" s="148">
        <v>0</v>
      </c>
      <c r="G49" s="148">
        <v>0</v>
      </c>
      <c r="H49" s="148">
        <v>45089</v>
      </c>
      <c r="I49" s="148">
        <v>165559</v>
      </c>
      <c r="J49" s="232">
        <v>1815417</v>
      </c>
      <c r="K49" s="148">
        <v>81208</v>
      </c>
      <c r="L49" s="148">
        <f t="shared" si="1"/>
        <v>3366277</v>
      </c>
      <c r="M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</row>
    <row r="50" spans="1:39" customFormat="1" ht="24.95" customHeight="1" x14ac:dyDescent="0.3">
      <c r="A50" s="139"/>
      <c r="B50" s="133" t="s">
        <v>330</v>
      </c>
      <c r="C50" s="148">
        <v>661516</v>
      </c>
      <c r="D50" s="148">
        <v>15119</v>
      </c>
      <c r="E50" s="148">
        <v>232072</v>
      </c>
      <c r="F50" s="148">
        <v>0</v>
      </c>
      <c r="G50" s="148">
        <v>0</v>
      </c>
      <c r="H50" s="148">
        <v>34811</v>
      </c>
      <c r="I50" s="148">
        <v>66129</v>
      </c>
      <c r="J50" s="232">
        <v>1122906</v>
      </c>
      <c r="K50" s="148">
        <v>101619</v>
      </c>
      <c r="L50" s="148">
        <f t="shared" si="1"/>
        <v>2234172</v>
      </c>
      <c r="M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</row>
    <row r="51" spans="1:39" customFormat="1" ht="24.95" customHeight="1" x14ac:dyDescent="0.3">
      <c r="A51" s="139"/>
      <c r="B51" s="133" t="s">
        <v>149</v>
      </c>
      <c r="C51" s="148">
        <v>1328480</v>
      </c>
      <c r="D51" s="148">
        <v>13292</v>
      </c>
      <c r="E51" s="148">
        <v>203315</v>
      </c>
      <c r="F51" s="148">
        <v>0</v>
      </c>
      <c r="G51" s="148">
        <v>0</v>
      </c>
      <c r="H51" s="148">
        <v>30497</v>
      </c>
      <c r="I51" s="148">
        <v>135762</v>
      </c>
      <c r="J51" s="232">
        <v>1671048</v>
      </c>
      <c r="K51" s="148">
        <v>15292</v>
      </c>
      <c r="L51" s="148">
        <f t="shared" si="1"/>
        <v>3397686</v>
      </c>
      <c r="M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</row>
    <row r="52" spans="1:39" customFormat="1" ht="24.95" customHeight="1" x14ac:dyDescent="0.3">
      <c r="A52" s="139"/>
      <c r="B52" s="133" t="s">
        <v>150</v>
      </c>
      <c r="C52" s="148">
        <v>638230</v>
      </c>
      <c r="D52" s="148">
        <v>17148</v>
      </c>
      <c r="E52" s="148">
        <v>228795</v>
      </c>
      <c r="F52" s="148">
        <v>0</v>
      </c>
      <c r="G52" s="148">
        <v>0</v>
      </c>
      <c r="H52" s="148">
        <v>34319</v>
      </c>
      <c r="I52" s="148">
        <v>88145</v>
      </c>
      <c r="J52" s="232">
        <v>2012812</v>
      </c>
      <c r="K52" s="148">
        <v>113410</v>
      </c>
      <c r="L52" s="148">
        <f t="shared" si="1"/>
        <v>3132859</v>
      </c>
      <c r="M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</row>
    <row r="53" spans="1:39" customFormat="1" ht="24.95" customHeight="1" x14ac:dyDescent="0.3">
      <c r="A53" s="139"/>
      <c r="B53" s="133" t="s">
        <v>151</v>
      </c>
      <c r="C53" s="148">
        <v>1633095</v>
      </c>
      <c r="D53" s="148">
        <v>0</v>
      </c>
      <c r="E53" s="148">
        <v>0</v>
      </c>
      <c r="F53" s="148">
        <v>0</v>
      </c>
      <c r="G53" s="148">
        <v>0</v>
      </c>
      <c r="H53" s="148">
        <v>0</v>
      </c>
      <c r="I53" s="148">
        <v>0</v>
      </c>
      <c r="J53" s="232">
        <v>0</v>
      </c>
      <c r="K53" s="148">
        <v>0</v>
      </c>
      <c r="L53" s="148">
        <f t="shared" si="1"/>
        <v>1633095</v>
      </c>
      <c r="M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</row>
    <row r="54" spans="1:39" customFormat="1" ht="24.95" customHeight="1" x14ac:dyDescent="0.3">
      <c r="A54" s="139"/>
      <c r="B54" s="133" t="s">
        <v>152</v>
      </c>
      <c r="C54" s="148">
        <v>16236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232">
        <v>0</v>
      </c>
      <c r="K54" s="148">
        <v>0</v>
      </c>
      <c r="L54" s="148">
        <f t="shared" si="1"/>
        <v>16236</v>
      </c>
      <c r="M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</row>
    <row r="55" spans="1:39" customFormat="1" ht="24.95" customHeight="1" x14ac:dyDescent="0.3">
      <c r="A55" s="139"/>
      <c r="B55" s="133" t="s">
        <v>153</v>
      </c>
      <c r="C55" s="148">
        <v>730582</v>
      </c>
      <c r="D55" s="148">
        <v>15321</v>
      </c>
      <c r="E55" s="148">
        <v>145161</v>
      </c>
      <c r="F55" s="148">
        <v>0</v>
      </c>
      <c r="G55" s="148">
        <v>0</v>
      </c>
      <c r="H55" s="148">
        <v>21774</v>
      </c>
      <c r="I55" s="148">
        <v>55540</v>
      </c>
      <c r="J55" s="232">
        <v>529104</v>
      </c>
      <c r="K55" s="148">
        <v>24643</v>
      </c>
      <c r="L55" s="148">
        <f t="shared" si="1"/>
        <v>1522125</v>
      </c>
      <c r="M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</row>
    <row r="56" spans="1:39" customFormat="1" ht="24.95" customHeight="1" x14ac:dyDescent="0.3">
      <c r="A56" s="139"/>
      <c r="B56" s="133" t="s">
        <v>154</v>
      </c>
      <c r="C56" s="148">
        <v>1317046</v>
      </c>
      <c r="D56" s="148">
        <v>23946</v>
      </c>
      <c r="E56" s="148">
        <v>483672</v>
      </c>
      <c r="F56" s="148">
        <v>0</v>
      </c>
      <c r="G56" s="148">
        <v>0</v>
      </c>
      <c r="H56" s="148">
        <v>72551</v>
      </c>
      <c r="I56" s="148">
        <v>112123</v>
      </c>
      <c r="J56" s="232">
        <v>1430481</v>
      </c>
      <c r="K56" s="148">
        <v>38748</v>
      </c>
      <c r="L56" s="148">
        <f t="shared" si="1"/>
        <v>3478567</v>
      </c>
      <c r="M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</row>
    <row r="57" spans="1:39" customFormat="1" ht="24.75" customHeight="1" x14ac:dyDescent="0.3">
      <c r="A57" s="139"/>
      <c r="B57" s="148" t="s">
        <v>155</v>
      </c>
      <c r="C57" s="148">
        <v>566338</v>
      </c>
      <c r="D57" s="148">
        <v>13292</v>
      </c>
      <c r="E57" s="148">
        <v>214069</v>
      </c>
      <c r="F57" s="148">
        <v>0</v>
      </c>
      <c r="G57" s="148">
        <v>0</v>
      </c>
      <c r="H57" s="148">
        <v>32110</v>
      </c>
      <c r="I57" s="148">
        <v>44806</v>
      </c>
      <c r="J57" s="232">
        <v>1053200</v>
      </c>
      <c r="K57" s="148">
        <v>84862</v>
      </c>
      <c r="L57" s="148">
        <f t="shared" si="1"/>
        <v>2008677</v>
      </c>
      <c r="M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</row>
    <row r="58" spans="1:39" customFormat="1" ht="24.75" customHeight="1" x14ac:dyDescent="0.3">
      <c r="A58" s="139"/>
      <c r="B58" s="233" t="s">
        <v>156</v>
      </c>
      <c r="C58" s="148">
        <v>133898</v>
      </c>
      <c r="D58" s="148">
        <v>3247</v>
      </c>
      <c r="E58" s="148">
        <v>39516</v>
      </c>
      <c r="F58" s="148">
        <v>0</v>
      </c>
      <c r="G58" s="148">
        <v>0</v>
      </c>
      <c r="H58" s="148">
        <v>5927</v>
      </c>
      <c r="I58" s="148">
        <v>4485</v>
      </c>
      <c r="J58" s="232">
        <v>435843</v>
      </c>
      <c r="K58" s="148">
        <v>28340</v>
      </c>
      <c r="L58" s="148">
        <f t="shared" si="1"/>
        <v>651256</v>
      </c>
      <c r="M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</row>
    <row r="59" spans="1:39" customFormat="1" ht="24.75" customHeight="1" x14ac:dyDescent="0.3">
      <c r="A59" s="139"/>
      <c r="B59" s="148" t="s">
        <v>157</v>
      </c>
      <c r="C59" s="148">
        <v>314561</v>
      </c>
      <c r="D59" s="148">
        <v>2841</v>
      </c>
      <c r="E59" s="148">
        <v>20338</v>
      </c>
      <c r="F59" s="148">
        <v>0</v>
      </c>
      <c r="G59" s="148">
        <v>0</v>
      </c>
      <c r="H59" s="148">
        <v>3051</v>
      </c>
      <c r="I59" s="148">
        <v>7217</v>
      </c>
      <c r="J59" s="148">
        <v>603193</v>
      </c>
      <c r="K59" s="148">
        <v>16587</v>
      </c>
      <c r="L59" s="148">
        <f t="shared" si="1"/>
        <v>967788</v>
      </c>
      <c r="M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</row>
    <row r="60" spans="1:39" customFormat="1" ht="24.95" customHeight="1" x14ac:dyDescent="0.3">
      <c r="A60" s="145"/>
      <c r="B60" s="142" t="s">
        <v>93</v>
      </c>
      <c r="C60" s="234">
        <f t="shared" ref="C60:L60" si="2">SUM(C8:C59)</f>
        <v>56455241</v>
      </c>
      <c r="D60" s="234">
        <f t="shared" si="2"/>
        <v>880122</v>
      </c>
      <c r="E60" s="234">
        <f t="shared" si="2"/>
        <v>17280605</v>
      </c>
      <c r="F60" s="234">
        <f t="shared" si="2"/>
        <v>0</v>
      </c>
      <c r="G60" s="234">
        <f t="shared" si="2"/>
        <v>0</v>
      </c>
      <c r="H60" s="234">
        <f t="shared" si="2"/>
        <v>2592091</v>
      </c>
      <c r="I60" s="234">
        <f t="shared" si="2"/>
        <v>5053693</v>
      </c>
      <c r="J60" s="234">
        <f t="shared" si="2"/>
        <v>85833248</v>
      </c>
      <c r="K60" s="234">
        <f t="shared" si="2"/>
        <v>3673829</v>
      </c>
      <c r="L60" s="234">
        <f t="shared" si="2"/>
        <v>171768829</v>
      </c>
      <c r="M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</row>
    <row r="61" spans="1:39" customFormat="1" ht="24.95" customHeight="1" x14ac:dyDescent="0.3">
      <c r="A61" s="139"/>
      <c r="B61" s="235"/>
      <c r="C61" s="236">
        <f>C60-Tabela_A2!C16</f>
        <v>0</v>
      </c>
      <c r="D61" s="237"/>
      <c r="E61" s="139"/>
      <c r="F61" s="139"/>
      <c r="G61" s="139"/>
      <c r="H61" s="139"/>
      <c r="I61" s="139"/>
      <c r="J61" s="139"/>
      <c r="K61" s="139"/>
      <c r="L61" s="139"/>
      <c r="M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</row>
    <row r="62" spans="1:39" customFormat="1" ht="24.95" customHeight="1" x14ac:dyDescent="0.4">
      <c r="A62" s="139"/>
      <c r="B62" s="248" t="s">
        <v>331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</row>
    <row r="63" spans="1:39" customFormat="1" ht="24.95" customHeight="1" x14ac:dyDescent="0.35">
      <c r="A63" s="139"/>
      <c r="B63" s="126"/>
      <c r="C63" s="126"/>
      <c r="D63" s="231"/>
      <c r="E63" s="126"/>
      <c r="F63" s="126"/>
      <c r="G63" s="126"/>
      <c r="H63" s="126"/>
      <c r="I63" s="126"/>
      <c r="J63" s="126"/>
      <c r="K63" s="126"/>
      <c r="L63" s="126"/>
      <c r="M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</row>
    <row r="64" spans="1:39" customFormat="1" ht="39.950000000000003" customHeight="1" x14ac:dyDescent="0.3">
      <c r="A64" s="145"/>
      <c r="B64" s="249" t="s">
        <v>317</v>
      </c>
      <c r="C64" s="249" t="s">
        <v>318</v>
      </c>
      <c r="D64" s="250" t="s">
        <v>319</v>
      </c>
      <c r="E64" s="250"/>
      <c r="F64" s="250"/>
      <c r="G64" s="250"/>
      <c r="H64" s="250"/>
      <c r="I64" s="250"/>
      <c r="J64" s="250"/>
      <c r="K64" s="250"/>
      <c r="L64" s="249" t="s">
        <v>14</v>
      </c>
      <c r="M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</row>
    <row r="65" spans="1:39" customFormat="1" ht="39.950000000000003" customHeight="1" x14ac:dyDescent="0.3">
      <c r="A65" s="145"/>
      <c r="B65" s="249"/>
      <c r="C65" s="249"/>
      <c r="D65" s="249" t="s">
        <v>320</v>
      </c>
      <c r="E65" s="249" t="s">
        <v>321</v>
      </c>
      <c r="F65" s="249" t="s">
        <v>322</v>
      </c>
      <c r="G65" s="249" t="s">
        <v>323</v>
      </c>
      <c r="H65" s="249" t="s">
        <v>324</v>
      </c>
      <c r="I65" s="249" t="s">
        <v>325</v>
      </c>
      <c r="J65" s="249" t="s">
        <v>326</v>
      </c>
      <c r="K65" s="249" t="s">
        <v>327</v>
      </c>
      <c r="L65" s="249"/>
      <c r="M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</row>
    <row r="66" spans="1:39" customFormat="1" ht="58.5" customHeight="1" x14ac:dyDescent="0.3">
      <c r="A66" s="145"/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</row>
    <row r="67" spans="1:39" customFormat="1" ht="24.75" customHeight="1" x14ac:dyDescent="0.3">
      <c r="A67" s="145"/>
      <c r="B67" s="153" t="s">
        <v>85</v>
      </c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</row>
    <row r="68" spans="1:39" customFormat="1" ht="24.95" customHeight="1" x14ac:dyDescent="0.3">
      <c r="A68" s="139"/>
      <c r="B68" s="148" t="s">
        <v>160</v>
      </c>
      <c r="C68" s="148">
        <v>150215</v>
      </c>
      <c r="D68" s="148">
        <v>3551</v>
      </c>
      <c r="E68" s="148">
        <v>31190</v>
      </c>
      <c r="F68" s="148">
        <v>0</v>
      </c>
      <c r="G68" s="148">
        <v>0</v>
      </c>
      <c r="H68" s="148">
        <v>4679</v>
      </c>
      <c r="I68" s="148">
        <v>10315</v>
      </c>
      <c r="J68" s="148">
        <v>391871</v>
      </c>
      <c r="K68" s="148">
        <v>57549</v>
      </c>
      <c r="L68" s="148">
        <f t="shared" ref="L68:L75" si="3">SUM(C68:K68)</f>
        <v>649370</v>
      </c>
      <c r="M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</row>
    <row r="69" spans="1:39" customFormat="1" ht="24.95" customHeight="1" x14ac:dyDescent="0.3">
      <c r="A69" s="139"/>
      <c r="B69" s="238" t="s">
        <v>332</v>
      </c>
      <c r="C69" s="148">
        <v>15955</v>
      </c>
      <c r="D69" s="148">
        <v>0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f t="shared" si="3"/>
        <v>15955</v>
      </c>
      <c r="M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</row>
    <row r="70" spans="1:39" customFormat="1" ht="24.95" customHeight="1" x14ac:dyDescent="0.3">
      <c r="A70" s="139"/>
      <c r="B70" s="238" t="s">
        <v>333</v>
      </c>
      <c r="C70" s="148">
        <v>21411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f t="shared" si="3"/>
        <v>21411</v>
      </c>
      <c r="M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</row>
    <row r="71" spans="1:39" customFormat="1" ht="24.95" customHeight="1" x14ac:dyDescent="0.3">
      <c r="A71" s="139"/>
      <c r="B71" s="133" t="s">
        <v>161</v>
      </c>
      <c r="C71" s="148">
        <v>373691</v>
      </c>
      <c r="D71" s="148">
        <v>12176</v>
      </c>
      <c r="E71" s="148">
        <v>220515</v>
      </c>
      <c r="F71" s="148">
        <v>0</v>
      </c>
      <c r="G71" s="148">
        <v>0</v>
      </c>
      <c r="H71" s="148">
        <v>33077</v>
      </c>
      <c r="I71" s="148">
        <v>56175</v>
      </c>
      <c r="J71" s="148">
        <v>495189</v>
      </c>
      <c r="K71" s="148">
        <v>131553</v>
      </c>
      <c r="L71" s="148">
        <f t="shared" si="3"/>
        <v>1322376</v>
      </c>
      <c r="M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</row>
    <row r="72" spans="1:39" customFormat="1" ht="24.95" customHeight="1" x14ac:dyDescent="0.3">
      <c r="A72" s="139"/>
      <c r="B72" s="133" t="s">
        <v>162</v>
      </c>
      <c r="C72" s="148">
        <v>489382</v>
      </c>
      <c r="D72" s="148">
        <v>2943</v>
      </c>
      <c r="E72" s="148">
        <v>0</v>
      </c>
      <c r="F72" s="148">
        <v>0</v>
      </c>
      <c r="G72" s="148">
        <v>0</v>
      </c>
      <c r="H72" s="148">
        <v>0</v>
      </c>
      <c r="I72" s="148">
        <v>9372</v>
      </c>
      <c r="J72" s="148">
        <v>0</v>
      </c>
      <c r="K72" s="148">
        <v>41230</v>
      </c>
      <c r="L72" s="148">
        <f t="shared" si="3"/>
        <v>542927</v>
      </c>
      <c r="M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</row>
    <row r="73" spans="1:39" customFormat="1" ht="24.95" customHeight="1" x14ac:dyDescent="0.3">
      <c r="A73" s="139"/>
      <c r="B73" s="133" t="s">
        <v>163</v>
      </c>
      <c r="C73" s="148">
        <v>319058</v>
      </c>
      <c r="D73" s="148">
        <v>5987</v>
      </c>
      <c r="E73" s="148">
        <v>80737</v>
      </c>
      <c r="F73" s="148">
        <v>0</v>
      </c>
      <c r="G73" s="148">
        <v>0</v>
      </c>
      <c r="H73" s="148">
        <v>12111</v>
      </c>
      <c r="I73" s="148">
        <v>16879</v>
      </c>
      <c r="J73" s="148">
        <v>322375</v>
      </c>
      <c r="K73" s="148">
        <v>14106</v>
      </c>
      <c r="L73" s="148">
        <f t="shared" si="3"/>
        <v>771253</v>
      </c>
      <c r="M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</row>
    <row r="74" spans="1:39" customFormat="1" ht="24.95" customHeight="1" x14ac:dyDescent="0.3">
      <c r="A74" s="139"/>
      <c r="B74" s="133" t="s">
        <v>164</v>
      </c>
      <c r="C74" s="148">
        <v>187034</v>
      </c>
      <c r="D74" s="148">
        <v>15220</v>
      </c>
      <c r="E74" s="148">
        <v>156567</v>
      </c>
      <c r="F74" s="148">
        <v>0</v>
      </c>
      <c r="G74" s="148">
        <v>0</v>
      </c>
      <c r="H74" s="148">
        <v>23485</v>
      </c>
      <c r="I74" s="148">
        <v>53627</v>
      </c>
      <c r="J74" s="148">
        <v>950856</v>
      </c>
      <c r="K74" s="148">
        <v>59545</v>
      </c>
      <c r="L74" s="148">
        <f t="shared" si="3"/>
        <v>1446334</v>
      </c>
      <c r="M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</row>
    <row r="75" spans="1:39" customFormat="1" ht="24.95" customHeight="1" x14ac:dyDescent="0.3">
      <c r="A75" s="139"/>
      <c r="B75" s="133" t="s">
        <v>165</v>
      </c>
      <c r="C75" s="148">
        <v>147827</v>
      </c>
      <c r="D75" s="148">
        <v>6088</v>
      </c>
      <c r="E75" s="148">
        <v>121728</v>
      </c>
      <c r="F75" s="148">
        <v>0</v>
      </c>
      <c r="G75" s="148">
        <v>0</v>
      </c>
      <c r="H75" s="148">
        <v>18259</v>
      </c>
      <c r="I75" s="148">
        <v>17017</v>
      </c>
      <c r="J75" s="148">
        <v>602684</v>
      </c>
      <c r="K75" s="148">
        <v>0</v>
      </c>
      <c r="L75" s="148">
        <f t="shared" si="3"/>
        <v>913603</v>
      </c>
      <c r="M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</row>
    <row r="76" spans="1:39" customFormat="1" ht="24.95" customHeight="1" x14ac:dyDescent="0.3">
      <c r="A76" s="145"/>
      <c r="B76" s="142" t="s">
        <v>93</v>
      </c>
      <c r="C76" s="234">
        <f t="shared" ref="C76:L76" si="4">SUM(C68:C75)</f>
        <v>1704573</v>
      </c>
      <c r="D76" s="234">
        <f t="shared" si="4"/>
        <v>45965</v>
      </c>
      <c r="E76" s="234">
        <f t="shared" si="4"/>
        <v>610737</v>
      </c>
      <c r="F76" s="234">
        <f t="shared" si="4"/>
        <v>0</v>
      </c>
      <c r="G76" s="234">
        <f t="shared" si="4"/>
        <v>0</v>
      </c>
      <c r="H76" s="234">
        <f t="shared" si="4"/>
        <v>91611</v>
      </c>
      <c r="I76" s="234">
        <f t="shared" si="4"/>
        <v>163385</v>
      </c>
      <c r="J76" s="234">
        <f t="shared" si="4"/>
        <v>2762975</v>
      </c>
      <c r="K76" s="234">
        <f t="shared" si="4"/>
        <v>303983</v>
      </c>
      <c r="L76" s="234">
        <f t="shared" si="4"/>
        <v>5683229</v>
      </c>
      <c r="M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</row>
    <row r="77" spans="1:39" customFormat="1" ht="24.95" customHeight="1" x14ac:dyDescent="0.3">
      <c r="A77" s="145"/>
      <c r="B77" s="239"/>
      <c r="C77" s="236">
        <f>C76-Tabela_A2!C17</f>
        <v>0</v>
      </c>
      <c r="D77" s="240"/>
      <c r="E77" s="145"/>
      <c r="F77" s="145"/>
      <c r="G77" s="145"/>
      <c r="H77" s="145"/>
      <c r="I77" s="145"/>
      <c r="J77" s="145"/>
      <c r="K77" s="145"/>
      <c r="L77" s="145"/>
      <c r="M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</row>
    <row r="78" spans="1:39" customFormat="1" ht="24.95" customHeight="1" x14ac:dyDescent="0.3">
      <c r="A78" s="139"/>
      <c r="B78" s="153" t="s">
        <v>86</v>
      </c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</row>
    <row r="79" spans="1:39" customFormat="1" ht="24.95" customHeight="1" x14ac:dyDescent="0.3">
      <c r="A79" s="139"/>
      <c r="B79" s="148" t="s">
        <v>166</v>
      </c>
      <c r="C79" s="148">
        <v>524798</v>
      </c>
      <c r="D79" s="148">
        <v>9436</v>
      </c>
      <c r="E79" s="148">
        <v>389130</v>
      </c>
      <c r="F79" s="148">
        <v>0</v>
      </c>
      <c r="G79" s="148">
        <v>0</v>
      </c>
      <c r="H79" s="148">
        <v>58370</v>
      </c>
      <c r="I79" s="148">
        <v>26120</v>
      </c>
      <c r="J79" s="148">
        <v>5220250</v>
      </c>
      <c r="K79" s="148">
        <v>24190</v>
      </c>
      <c r="L79" s="148">
        <f>SUM(C79:K79)</f>
        <v>6252294</v>
      </c>
      <c r="M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</row>
    <row r="80" spans="1:39" customFormat="1" ht="24.95" customHeight="1" x14ac:dyDescent="0.3">
      <c r="A80" s="139"/>
      <c r="B80" s="148" t="s">
        <v>167</v>
      </c>
      <c r="C80" s="148">
        <v>821138</v>
      </c>
      <c r="D80" s="148">
        <v>6189</v>
      </c>
      <c r="E80" s="148">
        <v>70121</v>
      </c>
      <c r="F80" s="148">
        <v>0</v>
      </c>
      <c r="G80" s="148">
        <v>0</v>
      </c>
      <c r="H80" s="148">
        <v>10518</v>
      </c>
      <c r="I80" s="148">
        <v>21044</v>
      </c>
      <c r="J80" s="148">
        <v>639256</v>
      </c>
      <c r="K80" s="148">
        <v>16587</v>
      </c>
      <c r="L80" s="148">
        <f>SUM(C80:K80)</f>
        <v>1584853</v>
      </c>
      <c r="M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</row>
    <row r="81" spans="1:39" customFormat="1" ht="24.95" customHeight="1" x14ac:dyDescent="0.3">
      <c r="A81" s="139"/>
      <c r="B81" s="148" t="s">
        <v>168</v>
      </c>
      <c r="C81" s="148">
        <v>1084088</v>
      </c>
      <c r="D81" s="148">
        <v>9639</v>
      </c>
      <c r="E81" s="148">
        <v>116198</v>
      </c>
      <c r="F81" s="148">
        <v>0</v>
      </c>
      <c r="G81" s="148">
        <v>0</v>
      </c>
      <c r="H81" s="148">
        <v>17430</v>
      </c>
      <c r="I81" s="148">
        <v>21544</v>
      </c>
      <c r="J81" s="148">
        <v>4419707</v>
      </c>
      <c r="K81" s="148">
        <v>12092</v>
      </c>
      <c r="L81" s="148">
        <f>SUM(C81:K81)</f>
        <v>5680698</v>
      </c>
      <c r="M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</row>
    <row r="82" spans="1:39" customFormat="1" ht="24.95" customHeight="1" x14ac:dyDescent="0.3">
      <c r="A82" s="139"/>
      <c r="B82" s="148" t="s">
        <v>169</v>
      </c>
      <c r="C82" s="148">
        <v>32790</v>
      </c>
      <c r="D82" s="148">
        <v>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  <c r="K82" s="148">
        <v>0</v>
      </c>
      <c r="L82" s="148">
        <f>SUM(C82:K82)</f>
        <v>32790</v>
      </c>
      <c r="M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</row>
    <row r="83" spans="1:39" customFormat="1" ht="24.95" customHeight="1" x14ac:dyDescent="0.3">
      <c r="A83" s="139"/>
      <c r="B83" s="148" t="s">
        <v>170</v>
      </c>
      <c r="C83" s="148">
        <v>588382</v>
      </c>
      <c r="D83" s="148">
        <v>8016</v>
      </c>
      <c r="E83" s="148">
        <v>125715</v>
      </c>
      <c r="F83" s="148">
        <v>0</v>
      </c>
      <c r="G83" s="148">
        <v>0</v>
      </c>
      <c r="H83" s="148">
        <v>18857</v>
      </c>
      <c r="I83" s="148">
        <v>42310</v>
      </c>
      <c r="J83" s="148">
        <v>864024</v>
      </c>
      <c r="K83" s="148">
        <v>16571</v>
      </c>
      <c r="L83" s="148">
        <f>SUM(C83:K83)</f>
        <v>1663875</v>
      </c>
      <c r="M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</row>
    <row r="84" spans="1:39" customFormat="1" ht="24.95" customHeight="1" x14ac:dyDescent="0.3">
      <c r="A84" s="145"/>
      <c r="B84" s="142" t="s">
        <v>93</v>
      </c>
      <c r="C84" s="234">
        <f t="shared" ref="C84:L84" si="5">SUM(C79:C83)</f>
        <v>3051196</v>
      </c>
      <c r="D84" s="234">
        <f t="shared" si="5"/>
        <v>33280</v>
      </c>
      <c r="E84" s="234">
        <f t="shared" si="5"/>
        <v>701164</v>
      </c>
      <c r="F84" s="234">
        <f t="shared" si="5"/>
        <v>0</v>
      </c>
      <c r="G84" s="234">
        <f t="shared" si="5"/>
        <v>0</v>
      </c>
      <c r="H84" s="234">
        <f t="shared" si="5"/>
        <v>105175</v>
      </c>
      <c r="I84" s="234">
        <f t="shared" si="5"/>
        <v>111018</v>
      </c>
      <c r="J84" s="234">
        <f t="shared" si="5"/>
        <v>11143237</v>
      </c>
      <c r="K84" s="234">
        <f t="shared" si="5"/>
        <v>69440</v>
      </c>
      <c r="L84" s="234">
        <f t="shared" si="5"/>
        <v>15214510</v>
      </c>
      <c r="M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</row>
    <row r="85" spans="1:39" customFormat="1" ht="24.95" customHeight="1" x14ac:dyDescent="0.3">
      <c r="A85" s="145"/>
      <c r="B85" s="239"/>
      <c r="C85" s="236">
        <f>C84-Tabela_A2!C18</f>
        <v>0</v>
      </c>
      <c r="D85" s="240"/>
      <c r="E85" s="145"/>
      <c r="F85" s="145"/>
      <c r="G85" s="145"/>
      <c r="H85" s="145"/>
      <c r="I85" s="145"/>
      <c r="J85" s="145"/>
      <c r="K85" s="145"/>
      <c r="L85" s="145"/>
      <c r="M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</row>
    <row r="86" spans="1:39" customFormat="1" ht="24.95" customHeight="1" x14ac:dyDescent="0.3">
      <c r="A86" s="139"/>
      <c r="B86" s="153" t="s">
        <v>87</v>
      </c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</row>
    <row r="87" spans="1:39" customFormat="1" ht="24.95" customHeight="1" x14ac:dyDescent="0.3">
      <c r="A87" s="139"/>
      <c r="B87" s="148" t="s">
        <v>171</v>
      </c>
      <c r="C87" s="148">
        <v>4986628</v>
      </c>
      <c r="D87" s="148">
        <v>64736</v>
      </c>
      <c r="E87" s="148">
        <v>402994</v>
      </c>
      <c r="F87" s="148">
        <v>0</v>
      </c>
      <c r="G87" s="148">
        <v>0</v>
      </c>
      <c r="H87" s="148">
        <v>60449</v>
      </c>
      <c r="I87" s="148">
        <v>60350</v>
      </c>
      <c r="J87" s="148">
        <v>6217591</v>
      </c>
      <c r="K87" s="148">
        <v>107390</v>
      </c>
      <c r="L87" s="148">
        <f>SUM(C87:K87)</f>
        <v>11900138</v>
      </c>
      <c r="M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</row>
    <row r="88" spans="1:39" customFormat="1" ht="24.95" customHeight="1" x14ac:dyDescent="0.3">
      <c r="A88" s="139"/>
      <c r="B88" s="148" t="s">
        <v>172</v>
      </c>
      <c r="C88" s="148">
        <v>9460304</v>
      </c>
      <c r="D88" s="148">
        <v>153620</v>
      </c>
      <c r="E88" s="148">
        <v>651694</v>
      </c>
      <c r="F88" s="148">
        <v>0</v>
      </c>
      <c r="G88" s="148">
        <v>0</v>
      </c>
      <c r="H88" s="148">
        <v>97754</v>
      </c>
      <c r="I88" s="148">
        <v>107820</v>
      </c>
      <c r="J88" s="148">
        <v>12826440</v>
      </c>
      <c r="K88" s="148">
        <v>174835</v>
      </c>
      <c r="L88" s="148">
        <f>SUM(C88:K88)</f>
        <v>23472467</v>
      </c>
      <c r="M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</row>
    <row r="89" spans="1:39" customFormat="1" ht="24.95" customHeight="1" x14ac:dyDescent="0.3">
      <c r="A89" s="139"/>
      <c r="B89" s="148" t="s">
        <v>173</v>
      </c>
      <c r="C89" s="148">
        <v>77170</v>
      </c>
      <c r="D89" s="148">
        <v>7610</v>
      </c>
      <c r="E89" s="148">
        <v>15014</v>
      </c>
      <c r="F89" s="148">
        <v>0</v>
      </c>
      <c r="G89" s="148">
        <v>0</v>
      </c>
      <c r="H89" s="148">
        <v>2252</v>
      </c>
      <c r="I89" s="148">
        <v>863</v>
      </c>
      <c r="J89" s="148">
        <v>522518</v>
      </c>
      <c r="K89" s="148">
        <v>48559</v>
      </c>
      <c r="L89" s="148">
        <f>SUM(C89:K89)</f>
        <v>673986</v>
      </c>
      <c r="M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</row>
    <row r="90" spans="1:39" customFormat="1" ht="24.95" customHeight="1" x14ac:dyDescent="0.3">
      <c r="A90" s="139"/>
      <c r="B90" s="148" t="s">
        <v>174</v>
      </c>
      <c r="C90" s="148">
        <v>86296</v>
      </c>
      <c r="D90" s="148">
        <v>1928</v>
      </c>
      <c r="E90" s="148">
        <v>0</v>
      </c>
      <c r="F90" s="148">
        <v>0</v>
      </c>
      <c r="G90" s="148">
        <v>0</v>
      </c>
      <c r="H90" s="148">
        <v>0</v>
      </c>
      <c r="I90" s="148">
        <v>742</v>
      </c>
      <c r="J90" s="148">
        <v>0</v>
      </c>
      <c r="K90" s="148">
        <v>37051</v>
      </c>
      <c r="L90" s="148">
        <f>SUM(C90:K90)</f>
        <v>126017</v>
      </c>
      <c r="M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</row>
    <row r="91" spans="1:39" customFormat="1" ht="24.95" customHeight="1" x14ac:dyDescent="0.3">
      <c r="A91" s="139"/>
      <c r="B91" s="142" t="s">
        <v>93</v>
      </c>
      <c r="C91" s="234">
        <f t="shared" ref="C91:L91" si="6">SUM(C87:C90)</f>
        <v>14610398</v>
      </c>
      <c r="D91" s="234">
        <f t="shared" si="6"/>
        <v>227894</v>
      </c>
      <c r="E91" s="234">
        <f t="shared" si="6"/>
        <v>1069702</v>
      </c>
      <c r="F91" s="234">
        <f t="shared" si="6"/>
        <v>0</v>
      </c>
      <c r="G91" s="234">
        <f t="shared" si="6"/>
        <v>0</v>
      </c>
      <c r="H91" s="234">
        <f t="shared" si="6"/>
        <v>160455</v>
      </c>
      <c r="I91" s="234">
        <f t="shared" si="6"/>
        <v>169775</v>
      </c>
      <c r="J91" s="234">
        <f t="shared" si="6"/>
        <v>19566549</v>
      </c>
      <c r="K91" s="234">
        <f t="shared" si="6"/>
        <v>367835</v>
      </c>
      <c r="L91" s="234">
        <f t="shared" si="6"/>
        <v>36172608</v>
      </c>
      <c r="M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</row>
    <row r="92" spans="1:39" customFormat="1" ht="24.95" customHeight="1" x14ac:dyDescent="0.3">
      <c r="A92" s="139"/>
      <c r="B92" s="239"/>
      <c r="C92" s="236">
        <f>C91-Tabela_A2!C19</f>
        <v>0</v>
      </c>
      <c r="D92" s="240"/>
      <c r="E92" s="145"/>
      <c r="F92" s="145"/>
      <c r="G92" s="145"/>
      <c r="H92" s="145"/>
      <c r="I92" s="145"/>
      <c r="J92" s="145"/>
      <c r="K92" s="145"/>
      <c r="L92" s="145"/>
      <c r="M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</row>
    <row r="93" spans="1:39" customFormat="1" ht="24.95" customHeight="1" x14ac:dyDescent="0.4">
      <c r="A93" s="139"/>
      <c r="B93" s="248" t="s">
        <v>331</v>
      </c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</row>
    <row r="94" spans="1:39" customFormat="1" ht="24.95" customHeight="1" x14ac:dyDescent="0.35">
      <c r="A94" s="139"/>
      <c r="B94" s="126"/>
      <c r="C94" s="126"/>
      <c r="D94" s="231"/>
      <c r="E94" s="126"/>
      <c r="F94" s="126"/>
      <c r="G94" s="126"/>
      <c r="H94" s="126"/>
      <c r="I94" s="126"/>
      <c r="J94" s="126"/>
      <c r="K94" s="126"/>
      <c r="L94" s="126"/>
      <c r="M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</row>
    <row r="95" spans="1:39" customFormat="1" ht="39.950000000000003" customHeight="1" x14ac:dyDescent="0.3">
      <c r="A95" s="145"/>
      <c r="B95" s="249" t="s">
        <v>317</v>
      </c>
      <c r="C95" s="249" t="s">
        <v>318</v>
      </c>
      <c r="D95" s="250" t="s">
        <v>319</v>
      </c>
      <c r="E95" s="250"/>
      <c r="F95" s="250"/>
      <c r="G95" s="250"/>
      <c r="H95" s="250"/>
      <c r="I95" s="250"/>
      <c r="J95" s="250"/>
      <c r="K95" s="250"/>
      <c r="L95" s="249" t="s">
        <v>14</v>
      </c>
      <c r="M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</row>
    <row r="96" spans="1:39" customFormat="1" ht="39.950000000000003" customHeight="1" x14ac:dyDescent="0.3">
      <c r="A96" s="145"/>
      <c r="B96" s="249"/>
      <c r="C96" s="249"/>
      <c r="D96" s="249" t="s">
        <v>320</v>
      </c>
      <c r="E96" s="249" t="s">
        <v>321</v>
      </c>
      <c r="F96" s="249" t="s">
        <v>322</v>
      </c>
      <c r="G96" s="249" t="s">
        <v>323</v>
      </c>
      <c r="H96" s="249" t="s">
        <v>324</v>
      </c>
      <c r="I96" s="249" t="s">
        <v>325</v>
      </c>
      <c r="J96" s="249" t="s">
        <v>326</v>
      </c>
      <c r="K96" s="249" t="s">
        <v>327</v>
      </c>
      <c r="L96" s="249"/>
      <c r="M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</row>
    <row r="97" spans="1:39" customFormat="1" ht="58.5" customHeight="1" x14ac:dyDescent="0.3">
      <c r="A97" s="145"/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</row>
    <row r="98" spans="1:39" customFormat="1" ht="24.75" customHeight="1" x14ac:dyDescent="0.3">
      <c r="A98" s="145"/>
      <c r="B98" s="153" t="s">
        <v>334</v>
      </c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</row>
    <row r="99" spans="1:39" customFormat="1" ht="24.95" customHeight="1" x14ac:dyDescent="0.3">
      <c r="A99" s="139"/>
      <c r="B99" s="133" t="s">
        <v>335</v>
      </c>
      <c r="C99" s="148">
        <v>126188</v>
      </c>
      <c r="D99" s="148">
        <v>0</v>
      </c>
      <c r="E99" s="148">
        <v>0</v>
      </c>
      <c r="F99" s="148">
        <v>0</v>
      </c>
      <c r="G99" s="148">
        <v>0</v>
      </c>
      <c r="H99" s="148">
        <v>0</v>
      </c>
      <c r="I99" s="148">
        <v>4634</v>
      </c>
      <c r="J99" s="148">
        <v>0</v>
      </c>
      <c r="K99" s="148">
        <v>0</v>
      </c>
      <c r="L99" s="148">
        <f t="shared" ref="L99:L107" si="7">SUM(C99:K99)</f>
        <v>130822</v>
      </c>
      <c r="M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</row>
    <row r="100" spans="1:39" customFormat="1" ht="24.95" customHeight="1" x14ac:dyDescent="0.3">
      <c r="A100" s="139"/>
      <c r="B100" s="133" t="s">
        <v>336</v>
      </c>
      <c r="C100" s="148">
        <v>126188</v>
      </c>
      <c r="D100" s="148">
        <v>0</v>
      </c>
      <c r="E100" s="148">
        <v>0</v>
      </c>
      <c r="F100" s="148">
        <v>0</v>
      </c>
      <c r="G100" s="148">
        <v>0</v>
      </c>
      <c r="H100" s="148">
        <v>0</v>
      </c>
      <c r="I100" s="148">
        <v>2602</v>
      </c>
      <c r="J100" s="148">
        <v>0</v>
      </c>
      <c r="K100" s="148">
        <v>0</v>
      </c>
      <c r="L100" s="148">
        <f t="shared" si="7"/>
        <v>128790</v>
      </c>
      <c r="M100" s="139"/>
    </row>
    <row r="101" spans="1:39" customFormat="1" ht="24.95" customHeight="1" x14ac:dyDescent="0.3">
      <c r="A101" s="139"/>
      <c r="B101" s="133" t="s">
        <v>337</v>
      </c>
      <c r="C101" s="148">
        <v>126188</v>
      </c>
      <c r="D101" s="148">
        <v>0</v>
      </c>
      <c r="E101" s="148">
        <v>0</v>
      </c>
      <c r="F101" s="148">
        <v>0</v>
      </c>
      <c r="G101" s="148">
        <v>0</v>
      </c>
      <c r="H101" s="148">
        <v>0</v>
      </c>
      <c r="I101" s="148">
        <v>6999</v>
      </c>
      <c r="J101" s="148">
        <v>0</v>
      </c>
      <c r="K101" s="148">
        <v>0</v>
      </c>
      <c r="L101" s="148">
        <f t="shared" si="7"/>
        <v>133187</v>
      </c>
      <c r="M101" s="139"/>
    </row>
    <row r="102" spans="1:39" customFormat="1" ht="24.95" customHeight="1" x14ac:dyDescent="0.3">
      <c r="A102" s="139"/>
      <c r="B102" s="148" t="s">
        <v>338</v>
      </c>
      <c r="C102" s="148">
        <v>126188</v>
      </c>
      <c r="D102" s="148">
        <v>0</v>
      </c>
      <c r="E102" s="148">
        <v>0</v>
      </c>
      <c r="F102" s="148">
        <v>0</v>
      </c>
      <c r="G102" s="148">
        <v>0</v>
      </c>
      <c r="H102" s="148">
        <v>0</v>
      </c>
      <c r="I102" s="148">
        <v>32768</v>
      </c>
      <c r="J102" s="148">
        <v>5822466</v>
      </c>
      <c r="K102" s="148">
        <v>0</v>
      </c>
      <c r="L102" s="148">
        <f t="shared" si="7"/>
        <v>5981422</v>
      </c>
      <c r="M102" s="139"/>
    </row>
    <row r="103" spans="1:39" customFormat="1" ht="24.95" customHeight="1" x14ac:dyDescent="0.3">
      <c r="A103" s="139"/>
      <c r="B103" s="148" t="s">
        <v>339</v>
      </c>
      <c r="C103" s="148">
        <v>4344355</v>
      </c>
      <c r="D103" s="148">
        <v>0</v>
      </c>
      <c r="E103" s="148">
        <v>421579</v>
      </c>
      <c r="F103" s="148">
        <v>0</v>
      </c>
      <c r="G103" s="148">
        <v>0</v>
      </c>
      <c r="H103" s="148">
        <v>63237</v>
      </c>
      <c r="I103" s="148">
        <v>0</v>
      </c>
      <c r="J103" s="148">
        <v>0</v>
      </c>
      <c r="K103" s="148">
        <v>0</v>
      </c>
      <c r="L103" s="148">
        <f t="shared" si="7"/>
        <v>4829171</v>
      </c>
      <c r="M103" s="139"/>
    </row>
    <row r="104" spans="1:39" customFormat="1" ht="24.95" customHeight="1" x14ac:dyDescent="0.3">
      <c r="A104" s="139"/>
      <c r="B104" s="133" t="s">
        <v>340</v>
      </c>
      <c r="C104" s="148">
        <v>2344601</v>
      </c>
      <c r="D104" s="148">
        <v>0</v>
      </c>
      <c r="E104" s="148">
        <v>834436</v>
      </c>
      <c r="F104" s="148">
        <v>0</v>
      </c>
      <c r="G104" s="148">
        <v>0</v>
      </c>
      <c r="H104" s="148">
        <v>125165</v>
      </c>
      <c r="I104" s="148">
        <v>1777513</v>
      </c>
      <c r="J104" s="148">
        <v>8199279</v>
      </c>
      <c r="K104" s="148">
        <v>1198532</v>
      </c>
      <c r="L104" s="148">
        <f t="shared" si="7"/>
        <v>14479526</v>
      </c>
      <c r="M104" s="139"/>
    </row>
    <row r="105" spans="1:39" customFormat="1" ht="24.95" customHeight="1" x14ac:dyDescent="0.3">
      <c r="A105" s="139"/>
      <c r="B105" s="241" t="s">
        <v>341</v>
      </c>
      <c r="C105" s="148">
        <v>0</v>
      </c>
      <c r="D105" s="148">
        <v>0</v>
      </c>
      <c r="E105" s="148">
        <v>0</v>
      </c>
      <c r="F105" s="148">
        <v>0</v>
      </c>
      <c r="G105" s="148">
        <v>0</v>
      </c>
      <c r="H105" s="148">
        <v>0</v>
      </c>
      <c r="I105" s="148">
        <v>4761</v>
      </c>
      <c r="J105" s="148">
        <v>0</v>
      </c>
      <c r="K105" s="148">
        <v>0</v>
      </c>
      <c r="L105" s="148">
        <f t="shared" si="7"/>
        <v>4761</v>
      </c>
      <c r="M105" s="139"/>
    </row>
    <row r="106" spans="1:39" customFormat="1" ht="24.95" customHeight="1" x14ac:dyDescent="0.3">
      <c r="A106" s="139"/>
      <c r="B106" s="241" t="s">
        <v>342</v>
      </c>
      <c r="C106" s="148">
        <v>1508998</v>
      </c>
      <c r="D106" s="148">
        <v>0</v>
      </c>
      <c r="E106" s="148">
        <v>14659</v>
      </c>
      <c r="F106" s="148">
        <v>0</v>
      </c>
      <c r="G106" s="148">
        <v>0</v>
      </c>
      <c r="H106" s="148">
        <v>2199</v>
      </c>
      <c r="I106" s="148">
        <v>12788</v>
      </c>
      <c r="J106" s="148">
        <v>0</v>
      </c>
      <c r="K106" s="148">
        <v>0</v>
      </c>
      <c r="L106" s="148">
        <f t="shared" si="7"/>
        <v>1538644</v>
      </c>
      <c r="M106" s="139"/>
    </row>
    <row r="107" spans="1:39" customFormat="1" ht="24.95" customHeight="1" x14ac:dyDescent="0.3">
      <c r="A107" s="139"/>
      <c r="B107" s="133" t="s">
        <v>218</v>
      </c>
      <c r="C107" s="148">
        <v>1721207</v>
      </c>
      <c r="D107" s="148">
        <v>0</v>
      </c>
      <c r="E107" s="148">
        <v>7563</v>
      </c>
      <c r="F107" s="148">
        <v>0</v>
      </c>
      <c r="G107" s="148">
        <v>0</v>
      </c>
      <c r="H107" s="148">
        <v>1134</v>
      </c>
      <c r="I107" s="148">
        <v>19739</v>
      </c>
      <c r="J107" s="148">
        <v>168399</v>
      </c>
      <c r="K107" s="148">
        <v>53305</v>
      </c>
      <c r="L107" s="148">
        <f t="shared" si="7"/>
        <v>1971347</v>
      </c>
      <c r="M107" s="139"/>
    </row>
    <row r="108" spans="1:39" customFormat="1" ht="24.95" customHeight="1" x14ac:dyDescent="0.3">
      <c r="A108" s="139"/>
      <c r="B108" s="142" t="s">
        <v>93</v>
      </c>
      <c r="C108" s="234">
        <f t="shared" ref="C108:L108" si="8">SUM(C99:C107)</f>
        <v>10423913</v>
      </c>
      <c r="D108" s="234">
        <f t="shared" si="8"/>
        <v>0</v>
      </c>
      <c r="E108" s="234">
        <f t="shared" si="8"/>
        <v>1278237</v>
      </c>
      <c r="F108" s="234">
        <f t="shared" si="8"/>
        <v>0</v>
      </c>
      <c r="G108" s="234">
        <f t="shared" si="8"/>
        <v>0</v>
      </c>
      <c r="H108" s="234">
        <f t="shared" si="8"/>
        <v>191735</v>
      </c>
      <c r="I108" s="234">
        <f t="shared" si="8"/>
        <v>1861804</v>
      </c>
      <c r="J108" s="234">
        <f t="shared" si="8"/>
        <v>14190144</v>
      </c>
      <c r="K108" s="234">
        <f t="shared" si="8"/>
        <v>1251837</v>
      </c>
      <c r="L108" s="234">
        <f t="shared" si="8"/>
        <v>29197670</v>
      </c>
      <c r="M108" s="139"/>
    </row>
    <row r="109" spans="1:39" customFormat="1" ht="24.95" customHeight="1" x14ac:dyDescent="0.3">
      <c r="A109" s="139"/>
      <c r="B109" s="139"/>
      <c r="C109" s="236">
        <f>C108-Tabela_A2!C20</f>
        <v>0</v>
      </c>
      <c r="D109" s="237"/>
      <c r="E109" s="139"/>
      <c r="F109" s="139"/>
      <c r="G109" s="139"/>
      <c r="H109" s="139"/>
      <c r="I109" s="139"/>
      <c r="J109" s="139"/>
      <c r="K109" s="139"/>
      <c r="L109" s="139"/>
      <c r="M109" s="139"/>
    </row>
    <row r="110" spans="1:39" customFormat="1" ht="24.95" customHeight="1" x14ac:dyDescent="0.3">
      <c r="A110" s="139"/>
      <c r="B110" s="153" t="s">
        <v>95</v>
      </c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39"/>
    </row>
    <row r="111" spans="1:39" customFormat="1" ht="24.95" customHeight="1" x14ac:dyDescent="0.3">
      <c r="A111" s="139"/>
      <c r="B111" s="133" t="s">
        <v>227</v>
      </c>
      <c r="C111" s="148">
        <v>91380</v>
      </c>
      <c r="D111" s="148">
        <v>0</v>
      </c>
      <c r="E111" s="148">
        <v>373408</v>
      </c>
      <c r="F111" s="148">
        <v>0</v>
      </c>
      <c r="G111" s="148">
        <v>0</v>
      </c>
      <c r="H111" s="148">
        <v>56011</v>
      </c>
      <c r="I111" s="148">
        <v>6475</v>
      </c>
      <c r="J111" s="148">
        <v>2080632</v>
      </c>
      <c r="K111" s="148">
        <v>24643</v>
      </c>
      <c r="L111" s="148">
        <f t="shared" ref="L111:L116" si="9">SUM(C111:K111)</f>
        <v>2632549</v>
      </c>
      <c r="M111" s="139"/>
    </row>
    <row r="112" spans="1:39" customFormat="1" ht="24.95" customHeight="1" x14ac:dyDescent="0.3">
      <c r="A112" s="139"/>
      <c r="B112" s="133" t="s">
        <v>228</v>
      </c>
      <c r="C112" s="148">
        <v>207176</v>
      </c>
      <c r="D112" s="148">
        <v>0</v>
      </c>
      <c r="E112" s="148">
        <v>19608</v>
      </c>
      <c r="F112" s="148">
        <v>0</v>
      </c>
      <c r="G112" s="148">
        <v>0</v>
      </c>
      <c r="H112" s="148">
        <v>2941</v>
      </c>
      <c r="I112" s="148">
        <v>6195</v>
      </c>
      <c r="J112" s="148">
        <v>157968</v>
      </c>
      <c r="K112" s="148">
        <v>56052</v>
      </c>
      <c r="L112" s="148">
        <f t="shared" si="9"/>
        <v>449940</v>
      </c>
      <c r="M112" s="139"/>
    </row>
    <row r="113" spans="1:13" customFormat="1" ht="24.95" customHeight="1" x14ac:dyDescent="0.3">
      <c r="A113" s="139"/>
      <c r="B113" s="148" t="s">
        <v>229</v>
      </c>
      <c r="C113" s="148">
        <v>298230</v>
      </c>
      <c r="D113" s="148">
        <v>0</v>
      </c>
      <c r="E113" s="148">
        <v>644721</v>
      </c>
      <c r="F113" s="148">
        <v>0</v>
      </c>
      <c r="G113" s="148">
        <v>0</v>
      </c>
      <c r="H113" s="148">
        <v>96708</v>
      </c>
      <c r="I113" s="148">
        <v>23294</v>
      </c>
      <c r="J113" s="148">
        <v>1278114</v>
      </c>
      <c r="K113" s="148">
        <v>156982</v>
      </c>
      <c r="L113" s="148">
        <f t="shared" si="9"/>
        <v>2498049</v>
      </c>
      <c r="M113" s="139"/>
    </row>
    <row r="114" spans="1:13" customFormat="1" ht="24.95" customHeight="1" x14ac:dyDescent="0.3">
      <c r="A114" s="139"/>
      <c r="B114" s="133" t="s">
        <v>230</v>
      </c>
      <c r="C114" s="148">
        <v>288922</v>
      </c>
      <c r="D114" s="148">
        <v>0</v>
      </c>
      <c r="E114" s="148">
        <v>0</v>
      </c>
      <c r="F114" s="148">
        <v>0</v>
      </c>
      <c r="G114" s="148">
        <v>0</v>
      </c>
      <c r="H114" s="148">
        <v>0</v>
      </c>
      <c r="I114" s="148">
        <v>20340</v>
      </c>
      <c r="J114" s="148">
        <v>0</v>
      </c>
      <c r="K114" s="148">
        <v>173492</v>
      </c>
      <c r="L114" s="148">
        <f t="shared" si="9"/>
        <v>482754</v>
      </c>
      <c r="M114" s="139"/>
    </row>
    <row r="115" spans="1:13" customFormat="1" ht="24.95" customHeight="1" x14ac:dyDescent="0.3">
      <c r="A115" s="139"/>
      <c r="B115" s="133" t="s">
        <v>231</v>
      </c>
      <c r="C115" s="148">
        <v>326518</v>
      </c>
      <c r="D115" s="148">
        <v>0</v>
      </c>
      <c r="E115" s="148">
        <v>0</v>
      </c>
      <c r="F115" s="148">
        <v>0</v>
      </c>
      <c r="G115" s="148">
        <v>0</v>
      </c>
      <c r="H115" s="148">
        <v>0</v>
      </c>
      <c r="I115" s="148">
        <v>163409</v>
      </c>
      <c r="J115" s="148">
        <v>48791</v>
      </c>
      <c r="K115" s="148">
        <v>16587</v>
      </c>
      <c r="L115" s="148">
        <f t="shared" si="9"/>
        <v>555305</v>
      </c>
      <c r="M115" s="139"/>
    </row>
    <row r="116" spans="1:13" customFormat="1" ht="24.95" customHeight="1" x14ac:dyDescent="0.3">
      <c r="A116" s="139"/>
      <c r="B116" s="133" t="s">
        <v>232</v>
      </c>
      <c r="C116" s="148">
        <v>351642</v>
      </c>
      <c r="D116" s="148">
        <v>0</v>
      </c>
      <c r="E116" s="148">
        <v>133851</v>
      </c>
      <c r="F116" s="148">
        <v>0</v>
      </c>
      <c r="G116" s="148">
        <v>0</v>
      </c>
      <c r="H116" s="148">
        <v>20078</v>
      </c>
      <c r="I116" s="148">
        <v>959725</v>
      </c>
      <c r="J116" s="148">
        <v>906950</v>
      </c>
      <c r="K116" s="148"/>
      <c r="L116" s="148">
        <f t="shared" si="9"/>
        <v>2372246</v>
      </c>
      <c r="M116" s="139"/>
    </row>
    <row r="117" spans="1:13" customFormat="1" ht="24.95" customHeight="1" x14ac:dyDescent="0.3">
      <c r="A117" s="139"/>
      <c r="B117" s="142" t="s">
        <v>93</v>
      </c>
      <c r="C117" s="234">
        <f t="shared" ref="C117:L117" si="10">SUM(C111:C116)</f>
        <v>1563868</v>
      </c>
      <c r="D117" s="234">
        <f t="shared" si="10"/>
        <v>0</v>
      </c>
      <c r="E117" s="234">
        <f t="shared" si="10"/>
        <v>1171588</v>
      </c>
      <c r="F117" s="234">
        <f t="shared" si="10"/>
        <v>0</v>
      </c>
      <c r="G117" s="234">
        <f t="shared" si="10"/>
        <v>0</v>
      </c>
      <c r="H117" s="234">
        <f t="shared" si="10"/>
        <v>175738</v>
      </c>
      <c r="I117" s="234">
        <f t="shared" si="10"/>
        <v>1179438</v>
      </c>
      <c r="J117" s="234">
        <f t="shared" si="10"/>
        <v>4472455</v>
      </c>
      <c r="K117" s="234">
        <f t="shared" si="10"/>
        <v>427756</v>
      </c>
      <c r="L117" s="234">
        <f t="shared" si="10"/>
        <v>8990843</v>
      </c>
      <c r="M117" s="242"/>
    </row>
    <row r="118" spans="1:13" customFormat="1" ht="24.95" customHeight="1" x14ac:dyDescent="0.3">
      <c r="A118" s="139"/>
      <c r="B118" s="139"/>
      <c r="C118" s="236">
        <f>C117-Tabela_A2!C21</f>
        <v>0</v>
      </c>
      <c r="D118" s="237"/>
      <c r="E118" s="139"/>
      <c r="F118" s="139"/>
      <c r="G118" s="139"/>
      <c r="H118" s="139"/>
      <c r="I118" s="139"/>
      <c r="J118" s="139"/>
      <c r="K118" s="139"/>
      <c r="L118" s="139"/>
      <c r="M118" s="139"/>
    </row>
    <row r="119" spans="1:13" customFormat="1" ht="24.95" customHeight="1" x14ac:dyDescent="0.3">
      <c r="A119" s="139"/>
      <c r="B119" s="153" t="s">
        <v>343</v>
      </c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39"/>
    </row>
    <row r="120" spans="1:13" customFormat="1" ht="24.95" customHeight="1" x14ac:dyDescent="0.3">
      <c r="A120" s="139"/>
      <c r="B120" s="243" t="s">
        <v>234</v>
      </c>
      <c r="C120" s="148">
        <v>452654</v>
      </c>
      <c r="D120" s="148">
        <v>11161</v>
      </c>
      <c r="E120" s="148">
        <v>86305</v>
      </c>
      <c r="F120" s="148">
        <v>35604</v>
      </c>
      <c r="G120" s="148">
        <v>69961</v>
      </c>
      <c r="H120" s="148">
        <v>12946</v>
      </c>
      <c r="I120" s="148">
        <v>15865</v>
      </c>
      <c r="J120" s="148">
        <v>1956194</v>
      </c>
      <c r="K120" s="148">
        <v>147111</v>
      </c>
      <c r="L120" s="148">
        <f t="shared" ref="L120:L128" si="11">SUM(C120:K120)</f>
        <v>2787801</v>
      </c>
      <c r="M120" s="139"/>
    </row>
    <row r="121" spans="1:13" customFormat="1" ht="24.95" customHeight="1" x14ac:dyDescent="0.3">
      <c r="A121" s="139"/>
      <c r="B121" s="244" t="s">
        <v>235</v>
      </c>
      <c r="C121" s="148">
        <v>4079541</v>
      </c>
      <c r="D121" s="148">
        <v>26178</v>
      </c>
      <c r="E121" s="148">
        <v>177159</v>
      </c>
      <c r="F121" s="148">
        <v>834715</v>
      </c>
      <c r="G121" s="148">
        <v>1963816</v>
      </c>
      <c r="H121" s="148">
        <v>26574</v>
      </c>
      <c r="I121" s="148">
        <v>18977</v>
      </c>
      <c r="J121" s="148">
        <v>10266904</v>
      </c>
      <c r="K121" s="148">
        <v>378952</v>
      </c>
      <c r="L121" s="148">
        <f t="shared" si="11"/>
        <v>17772816</v>
      </c>
      <c r="M121" s="139"/>
    </row>
    <row r="122" spans="1:13" customFormat="1" ht="24.95" customHeight="1" x14ac:dyDescent="0.3">
      <c r="A122" s="139"/>
      <c r="B122" s="245" t="s">
        <v>236</v>
      </c>
      <c r="C122" s="148">
        <v>726371</v>
      </c>
      <c r="D122" s="148">
        <v>25874</v>
      </c>
      <c r="E122" s="148">
        <v>755099</v>
      </c>
      <c r="F122" s="148">
        <v>402900</v>
      </c>
      <c r="G122" s="148">
        <v>374353</v>
      </c>
      <c r="H122" s="148">
        <v>113265</v>
      </c>
      <c r="I122" s="148">
        <v>13933</v>
      </c>
      <c r="J122" s="148">
        <v>6872284</v>
      </c>
      <c r="K122" s="148">
        <v>667112</v>
      </c>
      <c r="L122" s="148">
        <f t="shared" si="11"/>
        <v>9951191</v>
      </c>
      <c r="M122" s="139"/>
    </row>
    <row r="123" spans="1:13" customFormat="1" ht="24.95" customHeight="1" x14ac:dyDescent="0.3">
      <c r="A123" s="139"/>
      <c r="B123" s="243" t="s">
        <v>237</v>
      </c>
      <c r="C123" s="148">
        <v>321061</v>
      </c>
      <c r="D123" s="148">
        <v>20496</v>
      </c>
      <c r="E123" s="148">
        <v>573663</v>
      </c>
      <c r="F123" s="148">
        <v>464775</v>
      </c>
      <c r="G123" s="148">
        <v>252841</v>
      </c>
      <c r="H123" s="148">
        <v>86049</v>
      </c>
      <c r="I123" s="148">
        <v>15305</v>
      </c>
      <c r="J123" s="148">
        <v>1788472</v>
      </c>
      <c r="K123" s="148">
        <v>338575</v>
      </c>
      <c r="L123" s="148">
        <f t="shared" si="11"/>
        <v>3861237</v>
      </c>
      <c r="M123" s="139"/>
    </row>
    <row r="124" spans="1:13" customFormat="1" ht="24.95" customHeight="1" x14ac:dyDescent="0.3">
      <c r="A124" s="139"/>
      <c r="B124" s="245" t="s">
        <v>238</v>
      </c>
      <c r="C124" s="148">
        <v>131054</v>
      </c>
      <c r="D124" s="148">
        <v>203</v>
      </c>
      <c r="E124" s="148">
        <v>0</v>
      </c>
      <c r="F124" s="148">
        <v>15399</v>
      </c>
      <c r="G124" s="148">
        <v>83848</v>
      </c>
      <c r="H124" s="148">
        <v>0</v>
      </c>
      <c r="I124" s="148">
        <v>578</v>
      </c>
      <c r="J124" s="148">
        <v>0</v>
      </c>
      <c r="K124" s="148">
        <v>0</v>
      </c>
      <c r="L124" s="148">
        <f t="shared" si="11"/>
        <v>231082</v>
      </c>
      <c r="M124" s="139"/>
    </row>
    <row r="125" spans="1:13" customFormat="1" ht="24.95" customHeight="1" x14ac:dyDescent="0.3">
      <c r="A125" s="139"/>
      <c r="B125" s="243" t="s">
        <v>239</v>
      </c>
      <c r="C125" s="148">
        <v>1155832</v>
      </c>
      <c r="D125" s="148">
        <v>44848</v>
      </c>
      <c r="E125" s="148">
        <v>680528</v>
      </c>
      <c r="F125" s="148">
        <v>1282053</v>
      </c>
      <c r="G125" s="148">
        <v>402583</v>
      </c>
      <c r="H125" s="148">
        <v>102079</v>
      </c>
      <c r="I125" s="148">
        <v>35409</v>
      </c>
      <c r="J125" s="148">
        <v>4861524</v>
      </c>
      <c r="K125" s="148">
        <v>520398</v>
      </c>
      <c r="L125" s="148">
        <f t="shared" si="11"/>
        <v>9085254</v>
      </c>
      <c r="M125" s="139"/>
    </row>
    <row r="126" spans="1:13" customFormat="1" ht="24.95" customHeight="1" x14ac:dyDescent="0.3">
      <c r="A126" s="139"/>
      <c r="B126" s="243" t="s">
        <v>240</v>
      </c>
      <c r="C126" s="148">
        <v>630474</v>
      </c>
      <c r="D126" s="148">
        <v>24961</v>
      </c>
      <c r="E126" s="148">
        <v>345552</v>
      </c>
      <c r="F126" s="148">
        <v>304814</v>
      </c>
      <c r="G126" s="148">
        <v>147286</v>
      </c>
      <c r="H126" s="148">
        <v>51833</v>
      </c>
      <c r="I126" s="148">
        <v>18991</v>
      </c>
      <c r="J126" s="148">
        <v>4237157</v>
      </c>
      <c r="K126" s="148">
        <v>406482</v>
      </c>
      <c r="L126" s="148">
        <f t="shared" si="11"/>
        <v>6167550</v>
      </c>
      <c r="M126" s="139"/>
    </row>
    <row r="127" spans="1:13" customFormat="1" ht="24.95" customHeight="1" x14ac:dyDescent="0.3">
      <c r="A127" s="139"/>
      <c r="B127" s="245" t="s">
        <v>241</v>
      </c>
      <c r="C127" s="148">
        <v>178678</v>
      </c>
      <c r="D127" s="148">
        <v>0</v>
      </c>
      <c r="E127" s="148">
        <v>0</v>
      </c>
      <c r="F127" s="148">
        <v>0</v>
      </c>
      <c r="G127" s="148">
        <v>0</v>
      </c>
      <c r="H127" s="148">
        <v>0</v>
      </c>
      <c r="I127" s="148">
        <v>0</v>
      </c>
      <c r="J127" s="148">
        <v>0</v>
      </c>
      <c r="K127" s="148">
        <v>0</v>
      </c>
      <c r="L127" s="148">
        <f t="shared" si="11"/>
        <v>178678</v>
      </c>
      <c r="M127" s="139"/>
    </row>
    <row r="128" spans="1:13" customFormat="1" ht="24.95" customHeight="1" x14ac:dyDescent="0.3">
      <c r="A128" s="139"/>
      <c r="B128" s="245" t="s">
        <v>242</v>
      </c>
      <c r="C128" s="148">
        <v>0</v>
      </c>
      <c r="D128" s="148">
        <v>0</v>
      </c>
      <c r="E128" s="148">
        <v>0</v>
      </c>
      <c r="F128" s="148">
        <v>14702</v>
      </c>
      <c r="G128" s="148">
        <v>66279</v>
      </c>
      <c r="H128" s="148">
        <v>0</v>
      </c>
      <c r="I128" s="148">
        <v>0</v>
      </c>
      <c r="J128" s="148">
        <v>0</v>
      </c>
      <c r="K128" s="148">
        <v>0</v>
      </c>
      <c r="L128" s="148">
        <f t="shared" si="11"/>
        <v>80981</v>
      </c>
      <c r="M128" s="139"/>
    </row>
    <row r="129" spans="1:46" customFormat="1" ht="24.95" customHeight="1" x14ac:dyDescent="0.3">
      <c r="A129" s="139"/>
      <c r="B129" s="142" t="s">
        <v>93</v>
      </c>
      <c r="C129" s="234">
        <f t="shared" ref="C129:L129" si="12">SUM(C120:C128)</f>
        <v>7675665</v>
      </c>
      <c r="D129" s="234">
        <f t="shared" si="12"/>
        <v>153721</v>
      </c>
      <c r="E129" s="234">
        <f t="shared" si="12"/>
        <v>2618306</v>
      </c>
      <c r="F129" s="234">
        <f t="shared" si="12"/>
        <v>3354962</v>
      </c>
      <c r="G129" s="234">
        <f t="shared" si="12"/>
        <v>3360967</v>
      </c>
      <c r="H129" s="234">
        <f t="shared" si="12"/>
        <v>392746</v>
      </c>
      <c r="I129" s="234">
        <f t="shared" si="12"/>
        <v>119058</v>
      </c>
      <c r="J129" s="234">
        <f t="shared" si="12"/>
        <v>29982535</v>
      </c>
      <c r="K129" s="246">
        <f t="shared" si="12"/>
        <v>2458630</v>
      </c>
      <c r="L129" s="234">
        <f t="shared" si="12"/>
        <v>50116590</v>
      </c>
      <c r="M129" s="139"/>
    </row>
    <row r="130" spans="1:46" customFormat="1" ht="24.95" customHeight="1" x14ac:dyDescent="0.3">
      <c r="A130" s="139"/>
      <c r="B130" s="142" t="s">
        <v>80</v>
      </c>
      <c r="C130" s="234">
        <f t="shared" ref="C130:L130" si="13">C60+C76+C84+C91+C108+C117+C129</f>
        <v>95484854</v>
      </c>
      <c r="D130" s="234">
        <f t="shared" si="13"/>
        <v>1340982</v>
      </c>
      <c r="E130" s="234">
        <f t="shared" si="13"/>
        <v>24730339</v>
      </c>
      <c r="F130" s="234">
        <f t="shared" si="13"/>
        <v>3354962</v>
      </c>
      <c r="G130" s="234">
        <f t="shared" si="13"/>
        <v>3360967</v>
      </c>
      <c r="H130" s="234">
        <f t="shared" si="13"/>
        <v>3709551</v>
      </c>
      <c r="I130" s="234">
        <f t="shared" si="13"/>
        <v>8658171</v>
      </c>
      <c r="J130" s="234">
        <f t="shared" si="13"/>
        <v>167951143</v>
      </c>
      <c r="K130" s="234">
        <f t="shared" si="13"/>
        <v>8553310</v>
      </c>
      <c r="L130" s="234">
        <f t="shared" si="13"/>
        <v>317144279</v>
      </c>
      <c r="M130" s="139"/>
    </row>
    <row r="131" spans="1:46" customFormat="1" ht="24.95" customHeight="1" x14ac:dyDescent="0.3">
      <c r="A131" s="139"/>
      <c r="B131" s="139"/>
      <c r="C131" s="236">
        <f>C129-Tabela_A2!C22</f>
        <v>0</v>
      </c>
      <c r="D131" s="237"/>
      <c r="E131" s="139"/>
      <c r="F131" s="139"/>
      <c r="G131" s="139"/>
      <c r="H131" s="139"/>
      <c r="I131" s="139"/>
      <c r="J131" s="139"/>
      <c r="K131" s="139"/>
      <c r="L131" s="139"/>
      <c r="M131" s="139"/>
    </row>
    <row r="132" spans="1:46" customFormat="1" ht="24.95" customHeight="1" x14ac:dyDescent="0.3">
      <c r="A132" s="139"/>
      <c r="M132" s="139"/>
    </row>
    <row r="133" spans="1:46" customFormat="1" ht="35.1" customHeight="1" x14ac:dyDescent="0.3">
      <c r="A133" s="139"/>
      <c r="M133" s="139"/>
    </row>
    <row r="134" spans="1:46" s="145" customFormat="1" ht="35.1" customHeight="1" x14ac:dyDescent="0.3">
      <c r="B134"/>
      <c r="C134"/>
      <c r="D134"/>
      <c r="E134"/>
      <c r="F134"/>
      <c r="G134"/>
      <c r="H134"/>
      <c r="I134"/>
      <c r="J134"/>
      <c r="K134"/>
      <c r="L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1:46" s="145" customFormat="1" ht="35.1" customHeight="1" x14ac:dyDescent="0.3">
      <c r="B135"/>
      <c r="C135"/>
      <c r="D135"/>
      <c r="E135"/>
      <c r="F135"/>
      <c r="G135"/>
      <c r="H135"/>
      <c r="I135"/>
      <c r="J135"/>
      <c r="K135"/>
      <c r="L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1:46" s="145" customFormat="1" ht="35.1" customHeight="1" x14ac:dyDescent="0.3">
      <c r="B136"/>
      <c r="C136"/>
      <c r="D136"/>
      <c r="E136"/>
      <c r="F136"/>
      <c r="G136"/>
      <c r="H136"/>
      <c r="I136"/>
      <c r="J136"/>
      <c r="K136"/>
      <c r="L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1:46" ht="35.1" customHeight="1" x14ac:dyDescent="0.3">
      <c r="B137"/>
      <c r="C137"/>
      <c r="D137"/>
      <c r="E137"/>
      <c r="F137"/>
      <c r="G137"/>
      <c r="H137"/>
      <c r="I137"/>
      <c r="J137"/>
      <c r="K137"/>
      <c r="L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1:46" ht="35.1" customHeight="1" x14ac:dyDescent="0.3">
      <c r="B138"/>
      <c r="C138"/>
      <c r="D138"/>
      <c r="E138"/>
      <c r="F138"/>
      <c r="G138"/>
      <c r="H138"/>
      <c r="I138"/>
      <c r="J138"/>
      <c r="K138"/>
      <c r="L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1:46" ht="35.1" customHeight="1" x14ac:dyDescent="0.3">
      <c r="B139"/>
      <c r="C139"/>
      <c r="D139"/>
      <c r="E139"/>
      <c r="F139"/>
      <c r="G139"/>
      <c r="H139"/>
      <c r="I139"/>
      <c r="J139"/>
      <c r="K139"/>
      <c r="L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1:46" ht="35.1" customHeight="1" x14ac:dyDescent="0.3">
      <c r="B140"/>
      <c r="C140"/>
      <c r="D140"/>
      <c r="E140"/>
      <c r="F140"/>
      <c r="G140"/>
      <c r="H140"/>
      <c r="I140"/>
      <c r="J140"/>
      <c r="K140"/>
      <c r="L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1:46" ht="35.1" customHeight="1" x14ac:dyDescent="0.3">
      <c r="B141"/>
      <c r="C141"/>
      <c r="D141"/>
      <c r="E141"/>
      <c r="F141"/>
      <c r="G141"/>
      <c r="H141"/>
      <c r="I141"/>
      <c r="J141"/>
      <c r="K141"/>
      <c r="L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1:46" ht="35.1" customHeight="1" x14ac:dyDescent="0.3">
      <c r="B142"/>
      <c r="C142"/>
      <c r="D142"/>
      <c r="E142"/>
      <c r="F142"/>
      <c r="G142"/>
      <c r="H142"/>
      <c r="I142"/>
      <c r="J142"/>
      <c r="K142"/>
      <c r="L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1:46" ht="35.1" customHeight="1" x14ac:dyDescent="0.3">
      <c r="B143"/>
      <c r="C143"/>
      <c r="D143"/>
      <c r="E143"/>
      <c r="F143"/>
      <c r="G143"/>
      <c r="H143"/>
      <c r="I143"/>
      <c r="J143"/>
      <c r="K143"/>
      <c r="L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1:46" s="145" customFormat="1" ht="35.1" customHeight="1" x14ac:dyDescent="0.3">
      <c r="B144"/>
      <c r="C144"/>
      <c r="D144"/>
      <c r="E144"/>
      <c r="F144"/>
      <c r="G144"/>
      <c r="H144"/>
      <c r="I144"/>
      <c r="J144"/>
      <c r="K144"/>
      <c r="L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2:46" ht="24.95" customHeight="1" x14ac:dyDescent="0.3">
      <c r="B145"/>
      <c r="C145"/>
      <c r="D145"/>
      <c r="E145"/>
      <c r="F145"/>
      <c r="G145"/>
      <c r="H145"/>
      <c r="I145"/>
      <c r="J145"/>
      <c r="K145"/>
      <c r="L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2:46" ht="24.95" customHeight="1" x14ac:dyDescent="0.3">
      <c r="B146"/>
      <c r="C146"/>
      <c r="D146"/>
      <c r="E146"/>
      <c r="F146"/>
      <c r="G146"/>
      <c r="H146"/>
      <c r="I146"/>
      <c r="J146"/>
      <c r="K146"/>
      <c r="L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2:46" ht="24.95" customHeight="1" x14ac:dyDescent="0.3">
      <c r="B147"/>
      <c r="C147"/>
      <c r="D147"/>
      <c r="E147"/>
      <c r="F147"/>
      <c r="G147"/>
      <c r="H147"/>
      <c r="I147"/>
      <c r="J147"/>
      <c r="K147"/>
      <c r="L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2:46" ht="24.95" customHeight="1" x14ac:dyDescent="0.3">
      <c r="B148"/>
      <c r="C148"/>
      <c r="D148"/>
      <c r="E148"/>
      <c r="F148"/>
      <c r="G148"/>
      <c r="H148"/>
      <c r="I148"/>
      <c r="J148"/>
      <c r="K148"/>
      <c r="L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2:46" ht="24.95" customHeight="1" x14ac:dyDescent="0.3">
      <c r="B149"/>
      <c r="C149"/>
      <c r="D149"/>
      <c r="E149"/>
      <c r="F149"/>
      <c r="G149"/>
      <c r="H149"/>
      <c r="I149"/>
      <c r="J149"/>
      <c r="K149"/>
      <c r="L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2:46" ht="24.95" customHeight="1" x14ac:dyDescent="0.3">
      <c r="B150"/>
      <c r="C150"/>
      <c r="D150"/>
      <c r="E150"/>
      <c r="F150"/>
      <c r="G150"/>
      <c r="H150"/>
      <c r="I150"/>
      <c r="J150"/>
      <c r="K150"/>
      <c r="L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2:46" ht="24.95" customHeight="1" x14ac:dyDescent="0.3">
      <c r="B151"/>
      <c r="C151"/>
      <c r="D151"/>
      <c r="E151"/>
      <c r="F151"/>
      <c r="G151"/>
      <c r="H151"/>
      <c r="I151"/>
      <c r="J151"/>
      <c r="K151"/>
      <c r="L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2:46" ht="24.95" customHeight="1" x14ac:dyDescent="0.3">
      <c r="B152"/>
      <c r="C152"/>
      <c r="D152"/>
      <c r="E152"/>
      <c r="F152"/>
      <c r="G152"/>
      <c r="H152"/>
      <c r="I152"/>
      <c r="J152"/>
      <c r="K152"/>
      <c r="L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2:46" ht="24.95" customHeight="1" x14ac:dyDescent="0.3">
      <c r="B153"/>
      <c r="C153"/>
      <c r="D153"/>
      <c r="E153"/>
      <c r="F153"/>
      <c r="G153"/>
      <c r="H153"/>
      <c r="I153"/>
      <c r="J153"/>
      <c r="K153"/>
      <c r="L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2:46" ht="24.95" customHeight="1" x14ac:dyDescent="0.3">
      <c r="B154"/>
      <c r="C154"/>
      <c r="D154"/>
      <c r="E154"/>
      <c r="F154"/>
      <c r="G154"/>
      <c r="H154"/>
      <c r="I154"/>
      <c r="J154"/>
      <c r="K154"/>
      <c r="L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2:46" customFormat="1" ht="24.95" customHeight="1" x14ac:dyDescent="0.2"/>
    <row r="156" spans="2:46" customFormat="1" ht="24.95" customHeight="1" x14ac:dyDescent="0.2"/>
    <row r="157" spans="2:46" customFormat="1" ht="24.95" customHeight="1" x14ac:dyDescent="0.2"/>
    <row r="158" spans="2:46" customFormat="1" ht="24.95" customHeight="1" x14ac:dyDescent="0.2"/>
    <row r="159" spans="2:46" customFormat="1" ht="24.95" customHeight="1" x14ac:dyDescent="0.2"/>
    <row r="160" spans="2:46" customFormat="1" ht="24.75" customHeight="1" x14ac:dyDescent="0.2"/>
    <row r="176" spans="3:11" customFormat="1" ht="24.95" customHeight="1" x14ac:dyDescent="0.2">
      <c r="C176" s="247"/>
      <c r="D176" s="116"/>
      <c r="E176" s="116"/>
      <c r="F176" s="116"/>
      <c r="I176" s="116"/>
      <c r="J176" s="116"/>
      <c r="K176" s="116"/>
    </row>
    <row r="177" spans="3:11" customFormat="1" ht="24.95" customHeight="1" x14ac:dyDescent="0.2">
      <c r="C177" s="247"/>
      <c r="D177" s="116"/>
      <c r="E177" s="116"/>
      <c r="F177" s="116"/>
      <c r="I177" s="116"/>
      <c r="J177" s="116"/>
      <c r="K177" s="116"/>
    </row>
    <row r="178" spans="3:11" customFormat="1" ht="24.95" customHeight="1" x14ac:dyDescent="0.2">
      <c r="C178" s="247"/>
      <c r="D178" s="116"/>
      <c r="E178" s="116"/>
      <c r="F178" s="116"/>
      <c r="I178" s="116"/>
      <c r="J178" s="116"/>
      <c r="K178" s="116"/>
    </row>
    <row r="179" spans="3:11" customFormat="1" ht="24.95" customHeight="1" x14ac:dyDescent="0.2">
      <c r="C179" s="247"/>
      <c r="D179" s="116"/>
      <c r="E179" s="116"/>
      <c r="F179" s="116"/>
      <c r="I179" s="116"/>
      <c r="J179" s="116"/>
      <c r="K179" s="116"/>
    </row>
    <row r="180" spans="3:11" customFormat="1" ht="24.95" customHeight="1" x14ac:dyDescent="0.2">
      <c r="C180" s="247"/>
      <c r="D180" s="116"/>
      <c r="E180" s="116"/>
      <c r="F180" s="116"/>
      <c r="I180" s="116"/>
      <c r="J180" s="116"/>
      <c r="K180" s="116"/>
    </row>
    <row r="181" spans="3:11" customFormat="1" ht="24.95" customHeight="1" x14ac:dyDescent="0.2">
      <c r="C181" s="247"/>
      <c r="D181" s="116"/>
      <c r="E181" s="116"/>
      <c r="F181" s="116"/>
      <c r="I181" s="116"/>
      <c r="J181" s="116"/>
      <c r="K181" s="116"/>
    </row>
    <row r="182" spans="3:11" customFormat="1" ht="24.95" customHeight="1" x14ac:dyDescent="0.2">
      <c r="C182" s="247"/>
      <c r="D182" s="116"/>
      <c r="E182" s="116"/>
      <c r="F182" s="116"/>
      <c r="I182" s="116"/>
      <c r="J182" s="116"/>
      <c r="K182" s="116"/>
    </row>
    <row r="183" spans="3:11" customFormat="1" ht="24.95" customHeight="1" x14ac:dyDescent="0.2">
      <c r="C183" s="247"/>
      <c r="D183" s="116"/>
      <c r="E183" s="116"/>
      <c r="F183" s="116"/>
      <c r="I183" s="116"/>
      <c r="J183" s="116"/>
      <c r="K183" s="116"/>
    </row>
    <row r="184" spans="3:11" customFormat="1" ht="24.95" customHeight="1" x14ac:dyDescent="0.2">
      <c r="C184" s="247"/>
      <c r="D184" s="116"/>
      <c r="E184" s="116"/>
      <c r="F184" s="116"/>
      <c r="I184" s="116"/>
      <c r="J184" s="116"/>
      <c r="K184" s="116"/>
    </row>
    <row r="185" spans="3:11" customFormat="1" ht="24.95" customHeight="1" x14ac:dyDescent="0.2">
      <c r="C185" s="247"/>
      <c r="D185" s="116"/>
      <c r="E185" s="116"/>
      <c r="F185" s="116"/>
      <c r="I185" s="116"/>
      <c r="J185" s="116"/>
      <c r="K185" s="116"/>
    </row>
    <row r="186" spans="3:11" customFormat="1" ht="24.95" customHeight="1" x14ac:dyDescent="0.2">
      <c r="C186" s="247"/>
      <c r="D186" s="116"/>
      <c r="E186" s="116"/>
      <c r="F186" s="116"/>
      <c r="I186" s="116"/>
      <c r="J186" s="116"/>
      <c r="K186" s="116"/>
    </row>
    <row r="187" spans="3:11" customFormat="1" ht="24.95" customHeight="1" x14ac:dyDescent="0.2">
      <c r="C187" s="247"/>
      <c r="D187" s="116"/>
      <c r="E187" s="116"/>
      <c r="F187" s="116"/>
      <c r="I187" s="116"/>
      <c r="J187" s="116"/>
      <c r="K187" s="116"/>
    </row>
    <row r="188" spans="3:11" customFormat="1" ht="24.95" customHeight="1" x14ac:dyDescent="0.2">
      <c r="C188" s="247"/>
      <c r="D188" s="116"/>
      <c r="E188" s="116"/>
      <c r="F188" s="116"/>
      <c r="I188" s="116"/>
      <c r="J188" s="116"/>
      <c r="K188" s="116"/>
    </row>
  </sheetData>
  <sortState ref="B112:L117">
    <sortCondition ref="B112:B117"/>
  </sortState>
  <mergeCells count="46">
    <mergeCell ref="K96:K97"/>
    <mergeCell ref="B98:L98"/>
    <mergeCell ref="B110:L110"/>
    <mergeCell ref="B119:L119"/>
    <mergeCell ref="E96:E97"/>
    <mergeCell ref="F96:F97"/>
    <mergeCell ref="G96:G97"/>
    <mergeCell ref="H96:H97"/>
    <mergeCell ref="I96:I97"/>
    <mergeCell ref="J96:J97"/>
    <mergeCell ref="K65:K66"/>
    <mergeCell ref="B67:L67"/>
    <mergeCell ref="B78:L78"/>
    <mergeCell ref="B86:L86"/>
    <mergeCell ref="B93:L93"/>
    <mergeCell ref="B95:B97"/>
    <mergeCell ref="C95:C97"/>
    <mergeCell ref="D95:K95"/>
    <mergeCell ref="L95:L97"/>
    <mergeCell ref="D96:D97"/>
    <mergeCell ref="E65:E66"/>
    <mergeCell ref="F65:F66"/>
    <mergeCell ref="G65:G66"/>
    <mergeCell ref="H65:H66"/>
    <mergeCell ref="I65:I66"/>
    <mergeCell ref="J65:J66"/>
    <mergeCell ref="I5:I6"/>
    <mergeCell ref="J5:J6"/>
    <mergeCell ref="K5:K6"/>
    <mergeCell ref="B7:L7"/>
    <mergeCell ref="B62:L62"/>
    <mergeCell ref="B64:B66"/>
    <mergeCell ref="C64:C66"/>
    <mergeCell ref="D64:K64"/>
    <mergeCell ref="L64:L66"/>
    <mergeCell ref="D65:D66"/>
    <mergeCell ref="B2:L2"/>
    <mergeCell ref="B4:B6"/>
    <mergeCell ref="C4:C6"/>
    <mergeCell ref="D4:K4"/>
    <mergeCell ref="L4:L6"/>
    <mergeCell ref="D5:D6"/>
    <mergeCell ref="E5:E6"/>
    <mergeCell ref="F5:F6"/>
    <mergeCell ref="G5:G6"/>
    <mergeCell ref="H5:H6"/>
  </mergeCells>
  <printOptions horizontalCentered="1" verticalCentered="1"/>
  <pageMargins left="0.511811023622047" right="0.511811023622047" top="0.78740157480315021" bottom="0.78740157480315021" header="0.31496062992126012" footer="0.31496062992126012"/>
  <pageSetup paperSize="0" scale="32" fitToWidth="0" fitToHeight="0" orientation="landscape" horizontalDpi="0" verticalDpi="0" copies="0"/>
  <rowBreaks count="3" manualBreakCount="3">
    <brk id="60" man="1"/>
    <brk id="92" man="1"/>
    <brk id="1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Tabela_A1</vt:lpstr>
      <vt:lpstr>Tabela_A2</vt:lpstr>
      <vt:lpstr>Tabela_B_resumo</vt:lpstr>
      <vt:lpstr>Tabela_C_Unid__Ens_</vt:lpstr>
      <vt:lpstr>Tabela_D_Inst__Mus__Hosp_</vt:lpstr>
      <vt:lpstr>Tabela_E_Apoio</vt:lpstr>
      <vt:lpstr>Tabela_F_Serviço</vt:lpstr>
      <vt:lpstr>Tabela_G</vt:lpstr>
      <vt:lpstr>Tabela_H</vt:lpstr>
      <vt:lpstr>Tabela_I</vt:lpstr>
      <vt:lpstr>Tabela_A1!Area_de_impressao</vt:lpstr>
      <vt:lpstr>Tabela_A2!Area_de_impressao</vt:lpstr>
      <vt:lpstr>Tabela_B_resumo!Area_de_impressao</vt:lpstr>
      <vt:lpstr>Tabela_C_Unid__Ens_!Area_de_impressao</vt:lpstr>
      <vt:lpstr>Tabela_D_Inst__Mus__Hosp_!Area_de_impressao</vt:lpstr>
      <vt:lpstr>Tabela_E_Apoio!Area_de_impressao</vt:lpstr>
      <vt:lpstr>Tabela_F_Serviço!Area_de_impressao</vt:lpstr>
      <vt:lpstr>Tabela_G!Area_de_impressao</vt:lpstr>
      <vt:lpstr>Tabela_H!Area_de_impressao</vt:lpstr>
      <vt:lpstr>Tabela_I!Area_de_impressao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CODAGE</dc:creator>
  <cp:lastModifiedBy>perla</cp:lastModifiedBy>
  <cp:lastPrinted>2015-12-08T17:08:33Z</cp:lastPrinted>
  <dcterms:created xsi:type="dcterms:W3CDTF">1999-12-02T13:55:15Z</dcterms:created>
  <dcterms:modified xsi:type="dcterms:W3CDTF">2016-08-02T08:39:17Z</dcterms:modified>
</cp:coreProperties>
</file>