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firstSheet="1" activeTab="1"/>
  </bookViews>
  <sheets>
    <sheet name="treeCalc_1" sheetId="1" state="veryHidden" r:id="rId1"/>
    <sheet name="Plan1" sheetId="2" r:id="rId2"/>
    <sheet name="Plan2" sheetId="3" r:id="rId3"/>
    <sheet name="Plan3" sheetId="4" r:id="rId4"/>
  </sheets>
  <definedNames>
    <definedName name="_xlnm.Print_Area" localSheetId="1">'Plan1'!$A$11:$G$60</definedName>
    <definedName name="treeList" hidden="1">"10000000000000000000000000000000000000000000000000000000000000000000000000000000000000000000000000000000000000000000000000000000000000000000000000000000000000000000000000000000000000000000000000000000"</definedName>
  </definedNames>
  <calcPr fullCalcOnLoad="1"/>
</workbook>
</file>

<file path=xl/sharedStrings.xml><?xml version="1.0" encoding="utf-8"?>
<sst xmlns="http://schemas.openxmlformats.org/spreadsheetml/2006/main" count="141" uniqueCount="74">
  <si>
    <t>Name</t>
  </si>
  <si>
    <t>SheetRef</t>
  </si>
  <si>
    <t>GenInfo</t>
  </si>
  <si>
    <t>Def. Link</t>
  </si>
  <si>
    <t>EXT REFS</t>
  </si>
  <si>
    <t>Def. Form</t>
  </si>
  <si>
    <t>Highest#</t>
  </si>
  <si>
    <t>bformtype</t>
  </si>
  <si>
    <t>valformula</t>
  </si>
  <si>
    <t>pbformula</t>
  </si>
  <si>
    <t>distribution</t>
  </si>
  <si>
    <t>cumPayoffFunction</t>
  </si>
  <si>
    <t>link</t>
  </si>
  <si>
    <t>ENDNODEFORMULA</t>
  </si>
  <si>
    <t>VAL</t>
  </si>
  <si>
    <t>PB</t>
  </si>
  <si>
    <t>IntRefs</t>
  </si>
  <si>
    <t>RefRefs</t>
  </si>
  <si>
    <t>NodeNames</t>
  </si>
  <si>
    <t>=</t>
  </si>
  <si>
    <t>Thirsgton</t>
  </si>
  <si>
    <t>Aceitar ou não</t>
  </si>
  <si>
    <t>DEFAULT</t>
  </si>
  <si>
    <t>2,0,0,2,2,3,0,0,0</t>
  </si>
  <si>
    <t>Aceitar</t>
  </si>
  <si>
    <t>Chance</t>
  </si>
  <si>
    <t>4,0,0,0,2,0,0</t>
  </si>
  <si>
    <t>1,0,0,3,4,5,6,1,0,0</t>
  </si>
  <si>
    <t>Perder 10%</t>
  </si>
  <si>
    <t>Perder 20%</t>
  </si>
  <si>
    <t>Perder 30%</t>
  </si>
  <si>
    <t>não aceitar</t>
  </si>
  <si>
    <t>concorrente</t>
  </si>
  <si>
    <t>4,0,0,0,3,0,0</t>
  </si>
  <si>
    <t>1,0,0,2,7,8,1,0,0</t>
  </si>
  <si>
    <t>aceitar</t>
  </si>
  <si>
    <t>Ação a tomar</t>
  </si>
  <si>
    <t>2,0,0,3,9,10,11,3,0,0</t>
  </si>
  <si>
    <t>não fazer nada</t>
  </si>
  <si>
    <t>propaganda</t>
  </si>
  <si>
    <t>diminuir preço</t>
  </si>
  <si>
    <t>4,0,0,0,9,0,0</t>
  </si>
  <si>
    <t>1,0,0,3,14,13,12,7,0,0</t>
  </si>
  <si>
    <t>4,0,0,0,10,0,0</t>
  </si>
  <si>
    <t>1,0,0,3,17,16,15,7,0,0</t>
  </si>
  <si>
    <t>Perder 0%</t>
  </si>
  <si>
    <t>Perder 5%</t>
  </si>
  <si>
    <t>1,0,0,2,18,19,7,0,0</t>
  </si>
  <si>
    <t>competido diminui também</t>
  </si>
  <si>
    <t>competidor ñ diminui</t>
  </si>
  <si>
    <t>4,0,0,0,18,0,0</t>
  </si>
  <si>
    <t>1,0,0,3,22,21,20,11,0,0</t>
  </si>
  <si>
    <t>Perder 15%</t>
  </si>
  <si>
    <t>4,0,0,0,19,0,0</t>
  </si>
  <si>
    <t>1,0,0,3,25,24,23,11,0,0</t>
  </si>
  <si>
    <t>Calc Macro</t>
  </si>
  <si>
    <t>Ptree1 Compatibility</t>
  </si>
  <si>
    <t>Eval. Function</t>
  </si>
  <si>
    <t>Creation Version</t>
  </si>
  <si>
    <t>Required Version</t>
  </si>
  <si>
    <t>Recommended Version</t>
  </si>
  <si>
    <t>Last Modified By Version</t>
  </si>
  <si>
    <t>Output Label</t>
  </si>
  <si>
    <t>Output Value NF</t>
  </si>
  <si>
    <t>Output Prob NF</t>
  </si>
  <si>
    <t>Input Value NF</t>
  </si>
  <si>
    <t>Input Prob NF</t>
  </si>
  <si>
    <t>R-Value Ref.</t>
  </si>
  <si>
    <t>Anchor Cell</t>
  </si>
  <si>
    <t>Branch Name</t>
  </si>
  <si>
    <t>Collapsed</t>
  </si>
  <si>
    <t>0,1,1,0,0,Exponential, 0,0,0,0,-1,0,.0001</t>
  </si>
  <si>
    <t>1.0.?</t>
  </si>
  <si>
    <t>5.0.0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</si>
</sst>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%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b/>
      <sz val="12"/>
      <color indexed="17"/>
      <name val="Arial"/>
      <family val="2"/>
    </font>
    <font>
      <sz val="12"/>
      <color indexed="16"/>
      <name val="Arial"/>
      <family val="2"/>
    </font>
    <font>
      <b/>
      <sz val="12"/>
      <color indexed="16"/>
      <name val="Arial"/>
      <family val="2"/>
    </font>
    <font>
      <sz val="12"/>
      <color indexed="17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8000"/>
      <name val="Arial"/>
      <family val="2"/>
    </font>
    <font>
      <b/>
      <sz val="12"/>
      <color rgb="FF008000"/>
      <name val="Arial"/>
      <family val="2"/>
    </font>
    <font>
      <sz val="12"/>
      <color rgb="FF800000"/>
      <name val="Arial"/>
      <family val="2"/>
    </font>
    <font>
      <b/>
      <sz val="12"/>
      <color rgb="FF8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0" fontId="22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NumberFormat="1" applyFont="1" applyAlignment="1">
      <alignment horizontal="center"/>
    </xf>
    <xf numFmtId="0" fontId="47" fillId="0" borderId="0" xfId="0" applyNumberFormat="1" applyFont="1" applyAlignment="1">
      <alignment horizontal="right"/>
    </xf>
    <xf numFmtId="0" fontId="48" fillId="0" borderId="0" xfId="0" applyNumberFormat="1" applyFont="1" applyAlignment="1">
      <alignment horizontal="center"/>
    </xf>
    <xf numFmtId="0" fontId="49" fillId="0" borderId="0" xfId="0" applyNumberFormat="1" applyFont="1" applyAlignment="1">
      <alignment horizontal="center"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48</xdr:row>
      <xdr:rowOff>200025</xdr:rowOff>
    </xdr:from>
    <xdr:to>
      <xdr:col>6</xdr:col>
      <xdr:colOff>0</xdr:colOff>
      <xdr:row>48</xdr:row>
      <xdr:rowOff>200025</xdr:rowOff>
    </xdr:to>
    <xdr:sp macro="[1]!PtreeEvent_ObjectClick">
      <xdr:nvSpPr>
        <xdr:cNvPr id="1" name="PTObj_DBranchHLine_1_25"/>
        <xdr:cNvSpPr>
          <a:spLocks/>
        </xdr:cNvSpPr>
      </xdr:nvSpPr>
      <xdr:spPr>
        <a:xfrm>
          <a:off x="10239375" y="9439275"/>
          <a:ext cx="163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48</xdr:row>
      <xdr:rowOff>200025</xdr:rowOff>
    </xdr:from>
    <xdr:to>
      <xdr:col>5</xdr:col>
      <xdr:colOff>295275</xdr:colOff>
      <xdr:row>50</xdr:row>
      <xdr:rowOff>200025</xdr:rowOff>
    </xdr:to>
    <xdr:sp macro="[1]!PtreeEvent_ObjectClick">
      <xdr:nvSpPr>
        <xdr:cNvPr id="2" name="PTObj_DBranchDLine_1_25"/>
        <xdr:cNvSpPr>
          <a:spLocks/>
        </xdr:cNvSpPr>
      </xdr:nvSpPr>
      <xdr:spPr>
        <a:xfrm flipV="1">
          <a:off x="10086975" y="9439275"/>
          <a:ext cx="15240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52</xdr:row>
      <xdr:rowOff>200025</xdr:rowOff>
    </xdr:from>
    <xdr:to>
      <xdr:col>6</xdr:col>
      <xdr:colOff>0</xdr:colOff>
      <xdr:row>52</xdr:row>
      <xdr:rowOff>200025</xdr:rowOff>
    </xdr:to>
    <xdr:sp macro="[1]!PtreeEvent_ObjectClick">
      <xdr:nvSpPr>
        <xdr:cNvPr id="3" name="PTObj_DBranchHLine_1_24"/>
        <xdr:cNvSpPr>
          <a:spLocks/>
        </xdr:cNvSpPr>
      </xdr:nvSpPr>
      <xdr:spPr>
        <a:xfrm>
          <a:off x="10239375" y="10239375"/>
          <a:ext cx="163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50</xdr:row>
      <xdr:rowOff>200025</xdr:rowOff>
    </xdr:from>
    <xdr:to>
      <xdr:col>5</xdr:col>
      <xdr:colOff>295275</xdr:colOff>
      <xdr:row>52</xdr:row>
      <xdr:rowOff>200025</xdr:rowOff>
    </xdr:to>
    <xdr:sp macro="[1]!PtreeEvent_ObjectClick">
      <xdr:nvSpPr>
        <xdr:cNvPr id="4" name="PTObj_DBranchDLine_1_24"/>
        <xdr:cNvSpPr>
          <a:spLocks/>
        </xdr:cNvSpPr>
      </xdr:nvSpPr>
      <xdr:spPr>
        <a:xfrm>
          <a:off x="10086975" y="9839325"/>
          <a:ext cx="15240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54</xdr:row>
      <xdr:rowOff>200025</xdr:rowOff>
    </xdr:from>
    <xdr:to>
      <xdr:col>6</xdr:col>
      <xdr:colOff>0</xdr:colOff>
      <xdr:row>54</xdr:row>
      <xdr:rowOff>200025</xdr:rowOff>
    </xdr:to>
    <xdr:sp macro="[1]!PtreeEvent_ObjectClick">
      <xdr:nvSpPr>
        <xdr:cNvPr id="5" name="PTObj_DBranchHLine_1_23"/>
        <xdr:cNvSpPr>
          <a:spLocks/>
        </xdr:cNvSpPr>
      </xdr:nvSpPr>
      <xdr:spPr>
        <a:xfrm>
          <a:off x="10239375" y="10639425"/>
          <a:ext cx="163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50</xdr:row>
      <xdr:rowOff>200025</xdr:rowOff>
    </xdr:from>
    <xdr:to>
      <xdr:col>5</xdr:col>
      <xdr:colOff>295275</xdr:colOff>
      <xdr:row>54</xdr:row>
      <xdr:rowOff>200025</xdr:rowOff>
    </xdr:to>
    <xdr:sp macro="[1]!PtreeEvent_ObjectClick">
      <xdr:nvSpPr>
        <xdr:cNvPr id="6" name="PTObj_DBranchDLine_1_23"/>
        <xdr:cNvSpPr>
          <a:spLocks/>
        </xdr:cNvSpPr>
      </xdr:nvSpPr>
      <xdr:spPr>
        <a:xfrm>
          <a:off x="10086975" y="9839325"/>
          <a:ext cx="1524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38</xdr:row>
      <xdr:rowOff>200025</xdr:rowOff>
    </xdr:from>
    <xdr:to>
      <xdr:col>6</xdr:col>
      <xdr:colOff>0</xdr:colOff>
      <xdr:row>38</xdr:row>
      <xdr:rowOff>200025</xdr:rowOff>
    </xdr:to>
    <xdr:sp macro="[1]!PtreeEvent_ObjectClick">
      <xdr:nvSpPr>
        <xdr:cNvPr id="7" name="PTObj_DBranchHLine_1_22"/>
        <xdr:cNvSpPr>
          <a:spLocks/>
        </xdr:cNvSpPr>
      </xdr:nvSpPr>
      <xdr:spPr>
        <a:xfrm>
          <a:off x="10239375" y="7439025"/>
          <a:ext cx="163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38</xdr:row>
      <xdr:rowOff>200025</xdr:rowOff>
    </xdr:from>
    <xdr:to>
      <xdr:col>5</xdr:col>
      <xdr:colOff>295275</xdr:colOff>
      <xdr:row>40</xdr:row>
      <xdr:rowOff>200025</xdr:rowOff>
    </xdr:to>
    <xdr:sp macro="[1]!PtreeEvent_ObjectClick">
      <xdr:nvSpPr>
        <xdr:cNvPr id="8" name="PTObj_DBranchDLine_1_22"/>
        <xdr:cNvSpPr>
          <a:spLocks/>
        </xdr:cNvSpPr>
      </xdr:nvSpPr>
      <xdr:spPr>
        <a:xfrm flipV="1">
          <a:off x="10086975" y="7439025"/>
          <a:ext cx="15240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42</xdr:row>
      <xdr:rowOff>200025</xdr:rowOff>
    </xdr:from>
    <xdr:to>
      <xdr:col>6</xdr:col>
      <xdr:colOff>0</xdr:colOff>
      <xdr:row>42</xdr:row>
      <xdr:rowOff>200025</xdr:rowOff>
    </xdr:to>
    <xdr:sp macro="[1]!PtreeEvent_ObjectClick">
      <xdr:nvSpPr>
        <xdr:cNvPr id="9" name="PTObj_DBranchHLine_1_21"/>
        <xdr:cNvSpPr>
          <a:spLocks/>
        </xdr:cNvSpPr>
      </xdr:nvSpPr>
      <xdr:spPr>
        <a:xfrm>
          <a:off x="10239375" y="8239125"/>
          <a:ext cx="163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40</xdr:row>
      <xdr:rowOff>200025</xdr:rowOff>
    </xdr:from>
    <xdr:to>
      <xdr:col>5</xdr:col>
      <xdr:colOff>295275</xdr:colOff>
      <xdr:row>42</xdr:row>
      <xdr:rowOff>200025</xdr:rowOff>
    </xdr:to>
    <xdr:sp macro="[1]!PtreeEvent_ObjectClick">
      <xdr:nvSpPr>
        <xdr:cNvPr id="10" name="PTObj_DBranchDLine_1_21"/>
        <xdr:cNvSpPr>
          <a:spLocks/>
        </xdr:cNvSpPr>
      </xdr:nvSpPr>
      <xdr:spPr>
        <a:xfrm>
          <a:off x="10086975" y="7839075"/>
          <a:ext cx="15240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44</xdr:row>
      <xdr:rowOff>200025</xdr:rowOff>
    </xdr:from>
    <xdr:to>
      <xdr:col>6</xdr:col>
      <xdr:colOff>0</xdr:colOff>
      <xdr:row>44</xdr:row>
      <xdr:rowOff>200025</xdr:rowOff>
    </xdr:to>
    <xdr:sp macro="[1]!PtreeEvent_ObjectClick">
      <xdr:nvSpPr>
        <xdr:cNvPr id="11" name="PTObj_DBranchHLine_1_20"/>
        <xdr:cNvSpPr>
          <a:spLocks/>
        </xdr:cNvSpPr>
      </xdr:nvSpPr>
      <xdr:spPr>
        <a:xfrm>
          <a:off x="10239375" y="8639175"/>
          <a:ext cx="163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40</xdr:row>
      <xdr:rowOff>200025</xdr:rowOff>
    </xdr:from>
    <xdr:to>
      <xdr:col>5</xdr:col>
      <xdr:colOff>295275</xdr:colOff>
      <xdr:row>44</xdr:row>
      <xdr:rowOff>200025</xdr:rowOff>
    </xdr:to>
    <xdr:sp macro="[1]!PtreeEvent_ObjectClick">
      <xdr:nvSpPr>
        <xdr:cNvPr id="12" name="PTObj_DBranchDLine_1_20"/>
        <xdr:cNvSpPr>
          <a:spLocks/>
        </xdr:cNvSpPr>
      </xdr:nvSpPr>
      <xdr:spPr>
        <a:xfrm>
          <a:off x="10086975" y="7839075"/>
          <a:ext cx="1524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50</xdr:row>
      <xdr:rowOff>200025</xdr:rowOff>
    </xdr:from>
    <xdr:to>
      <xdr:col>5</xdr:col>
      <xdr:colOff>0</xdr:colOff>
      <xdr:row>50</xdr:row>
      <xdr:rowOff>200025</xdr:rowOff>
    </xdr:to>
    <xdr:sp macro="[1]!PtreeEvent_ObjectClick">
      <xdr:nvSpPr>
        <xdr:cNvPr id="13" name="PTObj_DBranchHLine_1_19"/>
        <xdr:cNvSpPr>
          <a:spLocks/>
        </xdr:cNvSpPr>
      </xdr:nvSpPr>
      <xdr:spPr>
        <a:xfrm>
          <a:off x="8029575" y="9839325"/>
          <a:ext cx="1914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46</xdr:row>
      <xdr:rowOff>200025</xdr:rowOff>
    </xdr:from>
    <xdr:to>
      <xdr:col>4</xdr:col>
      <xdr:colOff>295275</xdr:colOff>
      <xdr:row>50</xdr:row>
      <xdr:rowOff>200025</xdr:rowOff>
    </xdr:to>
    <xdr:sp macro="[1]!PtreeEvent_ObjectClick">
      <xdr:nvSpPr>
        <xdr:cNvPr id="14" name="PTObj_DBranchDLine_1_19"/>
        <xdr:cNvSpPr>
          <a:spLocks/>
        </xdr:cNvSpPr>
      </xdr:nvSpPr>
      <xdr:spPr>
        <a:xfrm>
          <a:off x="7877175" y="9039225"/>
          <a:ext cx="1524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40</xdr:row>
      <xdr:rowOff>200025</xdr:rowOff>
    </xdr:from>
    <xdr:to>
      <xdr:col>5</xdr:col>
      <xdr:colOff>0</xdr:colOff>
      <xdr:row>40</xdr:row>
      <xdr:rowOff>200025</xdr:rowOff>
    </xdr:to>
    <xdr:sp macro="[1]!PtreeEvent_ObjectClick">
      <xdr:nvSpPr>
        <xdr:cNvPr id="15" name="PTObj_DBranchHLine_1_18"/>
        <xdr:cNvSpPr>
          <a:spLocks/>
        </xdr:cNvSpPr>
      </xdr:nvSpPr>
      <xdr:spPr>
        <a:xfrm>
          <a:off x="8029575" y="7839075"/>
          <a:ext cx="1914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40</xdr:row>
      <xdr:rowOff>200025</xdr:rowOff>
    </xdr:from>
    <xdr:to>
      <xdr:col>4</xdr:col>
      <xdr:colOff>295275</xdr:colOff>
      <xdr:row>46</xdr:row>
      <xdr:rowOff>200025</xdr:rowOff>
    </xdr:to>
    <xdr:sp macro="[1]!PtreeEvent_ObjectClick">
      <xdr:nvSpPr>
        <xdr:cNvPr id="16" name="PTObj_DBranchDLine_1_18"/>
        <xdr:cNvSpPr>
          <a:spLocks/>
        </xdr:cNvSpPr>
      </xdr:nvSpPr>
      <xdr:spPr>
        <a:xfrm flipV="1">
          <a:off x="7877175" y="7839075"/>
          <a:ext cx="152400" cy="1200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30</xdr:row>
      <xdr:rowOff>200025</xdr:rowOff>
    </xdr:from>
    <xdr:to>
      <xdr:col>5</xdr:col>
      <xdr:colOff>0</xdr:colOff>
      <xdr:row>30</xdr:row>
      <xdr:rowOff>200025</xdr:rowOff>
    </xdr:to>
    <xdr:sp macro="[1]!PtreeEvent_ObjectClick">
      <xdr:nvSpPr>
        <xdr:cNvPr id="17" name="PTObj_DBranchHLine_1_17"/>
        <xdr:cNvSpPr>
          <a:spLocks/>
        </xdr:cNvSpPr>
      </xdr:nvSpPr>
      <xdr:spPr>
        <a:xfrm>
          <a:off x="8029575" y="5838825"/>
          <a:ext cx="1914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30</xdr:row>
      <xdr:rowOff>200025</xdr:rowOff>
    </xdr:from>
    <xdr:to>
      <xdr:col>4</xdr:col>
      <xdr:colOff>295275</xdr:colOff>
      <xdr:row>32</xdr:row>
      <xdr:rowOff>200025</xdr:rowOff>
    </xdr:to>
    <xdr:sp macro="[1]!PtreeEvent_ObjectClick">
      <xdr:nvSpPr>
        <xdr:cNvPr id="18" name="PTObj_DBranchDLine_1_17"/>
        <xdr:cNvSpPr>
          <a:spLocks/>
        </xdr:cNvSpPr>
      </xdr:nvSpPr>
      <xdr:spPr>
        <a:xfrm flipV="1">
          <a:off x="7877175" y="5838825"/>
          <a:ext cx="15240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34</xdr:row>
      <xdr:rowOff>200025</xdr:rowOff>
    </xdr:from>
    <xdr:to>
      <xdr:col>5</xdr:col>
      <xdr:colOff>0</xdr:colOff>
      <xdr:row>34</xdr:row>
      <xdr:rowOff>200025</xdr:rowOff>
    </xdr:to>
    <xdr:sp macro="[1]!PtreeEvent_ObjectClick">
      <xdr:nvSpPr>
        <xdr:cNvPr id="19" name="PTObj_DBranchHLine_1_16"/>
        <xdr:cNvSpPr>
          <a:spLocks/>
        </xdr:cNvSpPr>
      </xdr:nvSpPr>
      <xdr:spPr>
        <a:xfrm>
          <a:off x="8029575" y="6638925"/>
          <a:ext cx="1914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32</xdr:row>
      <xdr:rowOff>200025</xdr:rowOff>
    </xdr:from>
    <xdr:to>
      <xdr:col>4</xdr:col>
      <xdr:colOff>295275</xdr:colOff>
      <xdr:row>34</xdr:row>
      <xdr:rowOff>200025</xdr:rowOff>
    </xdr:to>
    <xdr:sp macro="[1]!PtreeEvent_ObjectClick">
      <xdr:nvSpPr>
        <xdr:cNvPr id="20" name="PTObj_DBranchDLine_1_16"/>
        <xdr:cNvSpPr>
          <a:spLocks/>
        </xdr:cNvSpPr>
      </xdr:nvSpPr>
      <xdr:spPr>
        <a:xfrm>
          <a:off x="7877175" y="6238875"/>
          <a:ext cx="15240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36</xdr:row>
      <xdr:rowOff>200025</xdr:rowOff>
    </xdr:from>
    <xdr:to>
      <xdr:col>5</xdr:col>
      <xdr:colOff>0</xdr:colOff>
      <xdr:row>36</xdr:row>
      <xdr:rowOff>200025</xdr:rowOff>
    </xdr:to>
    <xdr:sp macro="[1]!PtreeEvent_ObjectClick">
      <xdr:nvSpPr>
        <xdr:cNvPr id="21" name="PTObj_DBranchHLine_1_15"/>
        <xdr:cNvSpPr>
          <a:spLocks/>
        </xdr:cNvSpPr>
      </xdr:nvSpPr>
      <xdr:spPr>
        <a:xfrm>
          <a:off x="8029575" y="7038975"/>
          <a:ext cx="1914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32</xdr:row>
      <xdr:rowOff>200025</xdr:rowOff>
    </xdr:from>
    <xdr:to>
      <xdr:col>4</xdr:col>
      <xdr:colOff>295275</xdr:colOff>
      <xdr:row>36</xdr:row>
      <xdr:rowOff>200025</xdr:rowOff>
    </xdr:to>
    <xdr:sp macro="[1]!PtreeEvent_ObjectClick">
      <xdr:nvSpPr>
        <xdr:cNvPr id="22" name="PTObj_DBranchDLine_1_15"/>
        <xdr:cNvSpPr>
          <a:spLocks/>
        </xdr:cNvSpPr>
      </xdr:nvSpPr>
      <xdr:spPr>
        <a:xfrm>
          <a:off x="7877175" y="6238875"/>
          <a:ext cx="1524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20</xdr:row>
      <xdr:rowOff>200025</xdr:rowOff>
    </xdr:from>
    <xdr:to>
      <xdr:col>5</xdr:col>
      <xdr:colOff>0</xdr:colOff>
      <xdr:row>20</xdr:row>
      <xdr:rowOff>200025</xdr:rowOff>
    </xdr:to>
    <xdr:sp macro="[1]!PtreeEvent_ObjectClick">
      <xdr:nvSpPr>
        <xdr:cNvPr id="23" name="PTObj_DBranchHLine_1_14"/>
        <xdr:cNvSpPr>
          <a:spLocks/>
        </xdr:cNvSpPr>
      </xdr:nvSpPr>
      <xdr:spPr>
        <a:xfrm>
          <a:off x="8029575" y="3838575"/>
          <a:ext cx="1914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20</xdr:row>
      <xdr:rowOff>200025</xdr:rowOff>
    </xdr:from>
    <xdr:to>
      <xdr:col>4</xdr:col>
      <xdr:colOff>295275</xdr:colOff>
      <xdr:row>22</xdr:row>
      <xdr:rowOff>200025</xdr:rowOff>
    </xdr:to>
    <xdr:sp macro="[1]!PtreeEvent_ObjectClick">
      <xdr:nvSpPr>
        <xdr:cNvPr id="24" name="PTObj_DBranchDLine_1_14"/>
        <xdr:cNvSpPr>
          <a:spLocks/>
        </xdr:cNvSpPr>
      </xdr:nvSpPr>
      <xdr:spPr>
        <a:xfrm flipV="1">
          <a:off x="7877175" y="3838575"/>
          <a:ext cx="15240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24</xdr:row>
      <xdr:rowOff>200025</xdr:rowOff>
    </xdr:from>
    <xdr:to>
      <xdr:col>5</xdr:col>
      <xdr:colOff>0</xdr:colOff>
      <xdr:row>24</xdr:row>
      <xdr:rowOff>200025</xdr:rowOff>
    </xdr:to>
    <xdr:sp macro="[1]!PtreeEvent_ObjectClick">
      <xdr:nvSpPr>
        <xdr:cNvPr id="25" name="PTObj_DBranchHLine_1_13"/>
        <xdr:cNvSpPr>
          <a:spLocks/>
        </xdr:cNvSpPr>
      </xdr:nvSpPr>
      <xdr:spPr>
        <a:xfrm>
          <a:off x="8029575" y="4638675"/>
          <a:ext cx="1914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22</xdr:row>
      <xdr:rowOff>200025</xdr:rowOff>
    </xdr:from>
    <xdr:to>
      <xdr:col>4</xdr:col>
      <xdr:colOff>295275</xdr:colOff>
      <xdr:row>24</xdr:row>
      <xdr:rowOff>200025</xdr:rowOff>
    </xdr:to>
    <xdr:sp macro="[1]!PtreeEvent_ObjectClick">
      <xdr:nvSpPr>
        <xdr:cNvPr id="26" name="PTObj_DBranchDLine_1_13"/>
        <xdr:cNvSpPr>
          <a:spLocks/>
        </xdr:cNvSpPr>
      </xdr:nvSpPr>
      <xdr:spPr>
        <a:xfrm>
          <a:off x="7877175" y="4238625"/>
          <a:ext cx="15240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26</xdr:row>
      <xdr:rowOff>200025</xdr:rowOff>
    </xdr:from>
    <xdr:to>
      <xdr:col>5</xdr:col>
      <xdr:colOff>0</xdr:colOff>
      <xdr:row>26</xdr:row>
      <xdr:rowOff>200025</xdr:rowOff>
    </xdr:to>
    <xdr:sp macro="[1]!PtreeEvent_ObjectClick">
      <xdr:nvSpPr>
        <xdr:cNvPr id="27" name="PTObj_DBranchHLine_1_12"/>
        <xdr:cNvSpPr>
          <a:spLocks/>
        </xdr:cNvSpPr>
      </xdr:nvSpPr>
      <xdr:spPr>
        <a:xfrm>
          <a:off x="8029575" y="5038725"/>
          <a:ext cx="1914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22</xdr:row>
      <xdr:rowOff>200025</xdr:rowOff>
    </xdr:from>
    <xdr:to>
      <xdr:col>4</xdr:col>
      <xdr:colOff>295275</xdr:colOff>
      <xdr:row>26</xdr:row>
      <xdr:rowOff>200025</xdr:rowOff>
    </xdr:to>
    <xdr:sp macro="[1]!PtreeEvent_ObjectClick">
      <xdr:nvSpPr>
        <xdr:cNvPr id="28" name="PTObj_DBranchDLine_1_12"/>
        <xdr:cNvSpPr>
          <a:spLocks/>
        </xdr:cNvSpPr>
      </xdr:nvSpPr>
      <xdr:spPr>
        <a:xfrm>
          <a:off x="7877175" y="4238625"/>
          <a:ext cx="1524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46</xdr:row>
      <xdr:rowOff>200025</xdr:rowOff>
    </xdr:from>
    <xdr:to>
      <xdr:col>4</xdr:col>
      <xdr:colOff>0</xdr:colOff>
      <xdr:row>46</xdr:row>
      <xdr:rowOff>200025</xdr:rowOff>
    </xdr:to>
    <xdr:sp macro="[1]!PtreeEvent_ObjectClick">
      <xdr:nvSpPr>
        <xdr:cNvPr id="29" name="PTObj_DBranchHLine_1_11"/>
        <xdr:cNvSpPr>
          <a:spLocks/>
        </xdr:cNvSpPr>
      </xdr:nvSpPr>
      <xdr:spPr>
        <a:xfrm>
          <a:off x="6096000" y="9039225"/>
          <a:ext cx="163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28</xdr:row>
      <xdr:rowOff>200025</xdr:rowOff>
    </xdr:from>
    <xdr:to>
      <xdr:col>3</xdr:col>
      <xdr:colOff>295275</xdr:colOff>
      <xdr:row>46</xdr:row>
      <xdr:rowOff>200025</xdr:rowOff>
    </xdr:to>
    <xdr:sp macro="[1]!PtreeEvent_ObjectClick">
      <xdr:nvSpPr>
        <xdr:cNvPr id="30" name="PTObj_DBranchDLine_1_11"/>
        <xdr:cNvSpPr>
          <a:spLocks/>
        </xdr:cNvSpPr>
      </xdr:nvSpPr>
      <xdr:spPr>
        <a:xfrm>
          <a:off x="5943600" y="5438775"/>
          <a:ext cx="152400" cy="3600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32</xdr:row>
      <xdr:rowOff>200025</xdr:rowOff>
    </xdr:from>
    <xdr:to>
      <xdr:col>4</xdr:col>
      <xdr:colOff>0</xdr:colOff>
      <xdr:row>32</xdr:row>
      <xdr:rowOff>200025</xdr:rowOff>
    </xdr:to>
    <xdr:sp macro="[1]!PtreeEvent_ObjectClick">
      <xdr:nvSpPr>
        <xdr:cNvPr id="31" name="PTObj_DBranchHLine_1_10"/>
        <xdr:cNvSpPr>
          <a:spLocks/>
        </xdr:cNvSpPr>
      </xdr:nvSpPr>
      <xdr:spPr>
        <a:xfrm>
          <a:off x="6096000" y="6238875"/>
          <a:ext cx="163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28</xdr:row>
      <xdr:rowOff>200025</xdr:rowOff>
    </xdr:from>
    <xdr:to>
      <xdr:col>3</xdr:col>
      <xdr:colOff>295275</xdr:colOff>
      <xdr:row>32</xdr:row>
      <xdr:rowOff>200025</xdr:rowOff>
    </xdr:to>
    <xdr:sp macro="[1]!PtreeEvent_ObjectClick">
      <xdr:nvSpPr>
        <xdr:cNvPr id="32" name="PTObj_DBranchDLine_1_10"/>
        <xdr:cNvSpPr>
          <a:spLocks/>
        </xdr:cNvSpPr>
      </xdr:nvSpPr>
      <xdr:spPr>
        <a:xfrm>
          <a:off x="5943600" y="5438775"/>
          <a:ext cx="1524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22</xdr:row>
      <xdr:rowOff>200025</xdr:rowOff>
    </xdr:from>
    <xdr:to>
      <xdr:col>4</xdr:col>
      <xdr:colOff>0</xdr:colOff>
      <xdr:row>22</xdr:row>
      <xdr:rowOff>200025</xdr:rowOff>
    </xdr:to>
    <xdr:sp macro="[1]!PtreeEvent_ObjectClick">
      <xdr:nvSpPr>
        <xdr:cNvPr id="33" name="PTObj_DBranchHLine_1_9"/>
        <xdr:cNvSpPr>
          <a:spLocks/>
        </xdr:cNvSpPr>
      </xdr:nvSpPr>
      <xdr:spPr>
        <a:xfrm>
          <a:off x="6096000" y="4238625"/>
          <a:ext cx="163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22</xdr:row>
      <xdr:rowOff>200025</xdr:rowOff>
    </xdr:from>
    <xdr:to>
      <xdr:col>3</xdr:col>
      <xdr:colOff>295275</xdr:colOff>
      <xdr:row>28</xdr:row>
      <xdr:rowOff>200025</xdr:rowOff>
    </xdr:to>
    <xdr:sp macro="[1]!PtreeEvent_ObjectClick">
      <xdr:nvSpPr>
        <xdr:cNvPr id="34" name="PTObj_DBranchDLine_1_9"/>
        <xdr:cNvSpPr>
          <a:spLocks/>
        </xdr:cNvSpPr>
      </xdr:nvSpPr>
      <xdr:spPr>
        <a:xfrm flipV="1">
          <a:off x="5943600" y="4238625"/>
          <a:ext cx="152400" cy="1200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58</xdr:row>
      <xdr:rowOff>200025</xdr:rowOff>
    </xdr:from>
    <xdr:to>
      <xdr:col>3</xdr:col>
      <xdr:colOff>0</xdr:colOff>
      <xdr:row>58</xdr:row>
      <xdr:rowOff>200025</xdr:rowOff>
    </xdr:to>
    <xdr:sp macro="[1]!PtreeEvent_ObjectClick">
      <xdr:nvSpPr>
        <xdr:cNvPr id="35" name="PTObj_DBranchHLine_1_8"/>
        <xdr:cNvSpPr>
          <a:spLocks/>
        </xdr:cNvSpPr>
      </xdr:nvSpPr>
      <xdr:spPr>
        <a:xfrm>
          <a:off x="4162425" y="11439525"/>
          <a:ext cx="163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56</xdr:row>
      <xdr:rowOff>200025</xdr:rowOff>
    </xdr:from>
    <xdr:to>
      <xdr:col>2</xdr:col>
      <xdr:colOff>295275</xdr:colOff>
      <xdr:row>58</xdr:row>
      <xdr:rowOff>200025</xdr:rowOff>
    </xdr:to>
    <xdr:sp macro="[1]!PtreeEvent_ObjectClick">
      <xdr:nvSpPr>
        <xdr:cNvPr id="36" name="PTObj_DBranchDLine_1_8"/>
        <xdr:cNvSpPr>
          <a:spLocks/>
        </xdr:cNvSpPr>
      </xdr:nvSpPr>
      <xdr:spPr>
        <a:xfrm>
          <a:off x="4010025" y="11039475"/>
          <a:ext cx="15240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28</xdr:row>
      <xdr:rowOff>200025</xdr:rowOff>
    </xdr:from>
    <xdr:to>
      <xdr:col>3</xdr:col>
      <xdr:colOff>0</xdr:colOff>
      <xdr:row>28</xdr:row>
      <xdr:rowOff>200025</xdr:rowOff>
    </xdr:to>
    <xdr:sp macro="[1]!PtreeEvent_ObjectClick">
      <xdr:nvSpPr>
        <xdr:cNvPr id="37" name="PTObj_DBranchHLine_1_7"/>
        <xdr:cNvSpPr>
          <a:spLocks/>
        </xdr:cNvSpPr>
      </xdr:nvSpPr>
      <xdr:spPr>
        <a:xfrm>
          <a:off x="4162425" y="5438775"/>
          <a:ext cx="163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28</xdr:row>
      <xdr:rowOff>200025</xdr:rowOff>
    </xdr:from>
    <xdr:to>
      <xdr:col>2</xdr:col>
      <xdr:colOff>295275</xdr:colOff>
      <xdr:row>56</xdr:row>
      <xdr:rowOff>200025</xdr:rowOff>
    </xdr:to>
    <xdr:sp macro="[1]!PtreeEvent_ObjectClick">
      <xdr:nvSpPr>
        <xdr:cNvPr id="38" name="PTObj_DBranchDLine_1_7"/>
        <xdr:cNvSpPr>
          <a:spLocks/>
        </xdr:cNvSpPr>
      </xdr:nvSpPr>
      <xdr:spPr>
        <a:xfrm flipV="1">
          <a:off x="4010025" y="5438775"/>
          <a:ext cx="152400" cy="5600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16</xdr:row>
      <xdr:rowOff>200025</xdr:rowOff>
    </xdr:from>
    <xdr:to>
      <xdr:col>3</xdr:col>
      <xdr:colOff>0</xdr:colOff>
      <xdr:row>16</xdr:row>
      <xdr:rowOff>200025</xdr:rowOff>
    </xdr:to>
    <xdr:sp macro="[1]!PtreeEvent_ObjectClick">
      <xdr:nvSpPr>
        <xdr:cNvPr id="39" name="PTObj_DBranchHLine_1_6"/>
        <xdr:cNvSpPr>
          <a:spLocks/>
        </xdr:cNvSpPr>
      </xdr:nvSpPr>
      <xdr:spPr>
        <a:xfrm>
          <a:off x="4162425" y="3048000"/>
          <a:ext cx="163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12</xdr:row>
      <xdr:rowOff>200025</xdr:rowOff>
    </xdr:from>
    <xdr:to>
      <xdr:col>2</xdr:col>
      <xdr:colOff>295275</xdr:colOff>
      <xdr:row>16</xdr:row>
      <xdr:rowOff>200025</xdr:rowOff>
    </xdr:to>
    <xdr:sp macro="[1]!PtreeEvent_ObjectClick">
      <xdr:nvSpPr>
        <xdr:cNvPr id="40" name="PTObj_DBranchDLine_1_6"/>
        <xdr:cNvSpPr>
          <a:spLocks/>
        </xdr:cNvSpPr>
      </xdr:nvSpPr>
      <xdr:spPr>
        <a:xfrm>
          <a:off x="4010025" y="2247900"/>
          <a:ext cx="15240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14</xdr:row>
      <xdr:rowOff>200025</xdr:rowOff>
    </xdr:from>
    <xdr:to>
      <xdr:col>3</xdr:col>
      <xdr:colOff>0</xdr:colOff>
      <xdr:row>14</xdr:row>
      <xdr:rowOff>200025</xdr:rowOff>
    </xdr:to>
    <xdr:sp macro="[1]!PtreeEvent_ObjectClick">
      <xdr:nvSpPr>
        <xdr:cNvPr id="41" name="PTObj_DBranchHLine_1_5"/>
        <xdr:cNvSpPr>
          <a:spLocks/>
        </xdr:cNvSpPr>
      </xdr:nvSpPr>
      <xdr:spPr>
        <a:xfrm>
          <a:off x="4162425" y="2647950"/>
          <a:ext cx="163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12</xdr:row>
      <xdr:rowOff>200025</xdr:rowOff>
    </xdr:from>
    <xdr:to>
      <xdr:col>2</xdr:col>
      <xdr:colOff>295275</xdr:colOff>
      <xdr:row>14</xdr:row>
      <xdr:rowOff>200025</xdr:rowOff>
    </xdr:to>
    <xdr:sp macro="[1]!PtreeEvent_ObjectClick">
      <xdr:nvSpPr>
        <xdr:cNvPr id="42" name="PTObj_DBranchDLine_1_5"/>
        <xdr:cNvSpPr>
          <a:spLocks/>
        </xdr:cNvSpPr>
      </xdr:nvSpPr>
      <xdr:spPr>
        <a:xfrm>
          <a:off x="4010025" y="2247900"/>
          <a:ext cx="15240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10</xdr:row>
      <xdr:rowOff>200025</xdr:rowOff>
    </xdr:from>
    <xdr:to>
      <xdr:col>3</xdr:col>
      <xdr:colOff>0</xdr:colOff>
      <xdr:row>10</xdr:row>
      <xdr:rowOff>200025</xdr:rowOff>
    </xdr:to>
    <xdr:sp macro="[1]!PtreeEvent_ObjectClick">
      <xdr:nvSpPr>
        <xdr:cNvPr id="43" name="PTObj_DBranchHLine_1_4"/>
        <xdr:cNvSpPr>
          <a:spLocks/>
        </xdr:cNvSpPr>
      </xdr:nvSpPr>
      <xdr:spPr>
        <a:xfrm>
          <a:off x="4162425" y="1847850"/>
          <a:ext cx="163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10</xdr:row>
      <xdr:rowOff>200025</xdr:rowOff>
    </xdr:from>
    <xdr:to>
      <xdr:col>2</xdr:col>
      <xdr:colOff>295275</xdr:colOff>
      <xdr:row>12</xdr:row>
      <xdr:rowOff>200025</xdr:rowOff>
    </xdr:to>
    <xdr:sp macro="[1]!PtreeEvent_ObjectClick">
      <xdr:nvSpPr>
        <xdr:cNvPr id="44" name="PTObj_DBranchDLine_1_4"/>
        <xdr:cNvSpPr>
          <a:spLocks/>
        </xdr:cNvSpPr>
      </xdr:nvSpPr>
      <xdr:spPr>
        <a:xfrm flipV="1">
          <a:off x="4010025" y="1847850"/>
          <a:ext cx="15240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56</xdr:row>
      <xdr:rowOff>200025</xdr:rowOff>
    </xdr:from>
    <xdr:to>
      <xdr:col>2</xdr:col>
      <xdr:colOff>0</xdr:colOff>
      <xdr:row>56</xdr:row>
      <xdr:rowOff>200025</xdr:rowOff>
    </xdr:to>
    <xdr:sp macro="[1]!PtreeEvent_ObjectClick">
      <xdr:nvSpPr>
        <xdr:cNvPr id="45" name="PTObj_DBranchHLine_1_3"/>
        <xdr:cNvSpPr>
          <a:spLocks/>
        </xdr:cNvSpPr>
      </xdr:nvSpPr>
      <xdr:spPr>
        <a:xfrm>
          <a:off x="2228850" y="11039475"/>
          <a:ext cx="163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190500</xdr:rowOff>
    </xdr:from>
    <xdr:to>
      <xdr:col>1</xdr:col>
      <xdr:colOff>295275</xdr:colOff>
      <xdr:row>56</xdr:row>
      <xdr:rowOff>200025</xdr:rowOff>
    </xdr:to>
    <xdr:sp macro="[1]!PtreeEvent_ObjectClick">
      <xdr:nvSpPr>
        <xdr:cNvPr id="46" name="PTObj_DBranchDLine_1_3"/>
        <xdr:cNvSpPr>
          <a:spLocks/>
        </xdr:cNvSpPr>
      </xdr:nvSpPr>
      <xdr:spPr>
        <a:xfrm>
          <a:off x="2076450" y="3438525"/>
          <a:ext cx="152400" cy="7600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12</xdr:row>
      <xdr:rowOff>200025</xdr:rowOff>
    </xdr:from>
    <xdr:to>
      <xdr:col>2</xdr:col>
      <xdr:colOff>0</xdr:colOff>
      <xdr:row>12</xdr:row>
      <xdr:rowOff>200025</xdr:rowOff>
    </xdr:to>
    <xdr:sp macro="[1]!PtreeEvent_ObjectClick">
      <xdr:nvSpPr>
        <xdr:cNvPr id="47" name="PTObj_DBranchHLine_1_2"/>
        <xdr:cNvSpPr>
          <a:spLocks/>
        </xdr:cNvSpPr>
      </xdr:nvSpPr>
      <xdr:spPr>
        <a:xfrm>
          <a:off x="2228850" y="2247900"/>
          <a:ext cx="1638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12</xdr:row>
      <xdr:rowOff>200025</xdr:rowOff>
    </xdr:from>
    <xdr:to>
      <xdr:col>1</xdr:col>
      <xdr:colOff>295275</xdr:colOff>
      <xdr:row>18</xdr:row>
      <xdr:rowOff>190500</xdr:rowOff>
    </xdr:to>
    <xdr:sp macro="[1]!PtreeEvent_ObjectClick">
      <xdr:nvSpPr>
        <xdr:cNvPr id="48" name="PTObj_DBranchDLine_1_2"/>
        <xdr:cNvSpPr>
          <a:spLocks/>
        </xdr:cNvSpPr>
      </xdr:nvSpPr>
      <xdr:spPr>
        <a:xfrm flipV="1">
          <a:off x="2076450" y="2247900"/>
          <a:ext cx="152400" cy="1190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18</xdr:row>
      <xdr:rowOff>190500</xdr:rowOff>
    </xdr:from>
    <xdr:to>
      <xdr:col>1</xdr:col>
      <xdr:colOff>0</xdr:colOff>
      <xdr:row>18</xdr:row>
      <xdr:rowOff>190500</xdr:rowOff>
    </xdr:to>
    <xdr:sp macro="[1]!PtreeEvent_ObjectClick">
      <xdr:nvSpPr>
        <xdr:cNvPr id="49" name="PTObj_DBranchHLine_1_1"/>
        <xdr:cNvSpPr>
          <a:spLocks/>
        </xdr:cNvSpPr>
      </xdr:nvSpPr>
      <xdr:spPr>
        <a:xfrm>
          <a:off x="180975" y="3438525"/>
          <a:ext cx="1752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0</xdr:colOff>
      <xdr:row>18</xdr:row>
      <xdr:rowOff>142875</xdr:rowOff>
    </xdr:from>
    <xdr:ext cx="295275" cy="295275"/>
    <xdr:sp macro="[1]!PtreeEvent_ObjectClick">
      <xdr:nvSpPr>
        <xdr:cNvPr id="50" name="PTObj_DNode_1_1"/>
        <xdr:cNvSpPr>
          <a:spLocks/>
        </xdr:cNvSpPr>
      </xdr:nvSpPr>
      <xdr:spPr>
        <a:xfrm>
          <a:off x="1933575" y="3390900"/>
          <a:ext cx="295275" cy="29527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142875</xdr:rowOff>
    </xdr:from>
    <xdr:ext cx="295275" cy="295275"/>
    <xdr:sp macro="[1]!PtreeEvent_ObjectClick">
      <xdr:nvSpPr>
        <xdr:cNvPr id="51" name="PTObj_DNode_1_2"/>
        <xdr:cNvSpPr>
          <a:spLocks/>
        </xdr:cNvSpPr>
      </xdr:nvSpPr>
      <xdr:spPr>
        <a:xfrm>
          <a:off x="3867150" y="2190750"/>
          <a:ext cx="295275" cy="295275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142875</xdr:rowOff>
    </xdr:from>
    <xdr:ext cx="295275" cy="295275"/>
    <xdr:sp macro="[1]!PtreeEvent_ObjectClick">
      <xdr:nvSpPr>
        <xdr:cNvPr id="52" name="PTObj_DNode_1_3"/>
        <xdr:cNvSpPr>
          <a:spLocks/>
        </xdr:cNvSpPr>
      </xdr:nvSpPr>
      <xdr:spPr>
        <a:xfrm>
          <a:off x="3867150" y="10982325"/>
          <a:ext cx="295275" cy="295275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142875</xdr:rowOff>
    </xdr:from>
    <xdr:ext cx="295275" cy="295275"/>
    <xdr:sp macro="[1]!PtreeEvent_ObjectClick">
      <xdr:nvSpPr>
        <xdr:cNvPr id="53" name="PTObj_DNode_1_4"/>
        <xdr:cNvSpPr>
          <a:spLocks/>
        </xdr:cNvSpPr>
      </xdr:nvSpPr>
      <xdr:spPr>
        <a:xfrm rot="16200000">
          <a:off x="5800725" y="1790700"/>
          <a:ext cx="295275" cy="29527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142875</xdr:rowOff>
    </xdr:from>
    <xdr:ext cx="295275" cy="295275"/>
    <xdr:sp macro="[1]!PtreeEvent_ObjectClick">
      <xdr:nvSpPr>
        <xdr:cNvPr id="54" name="PTObj_DNode_1_5"/>
        <xdr:cNvSpPr>
          <a:spLocks/>
        </xdr:cNvSpPr>
      </xdr:nvSpPr>
      <xdr:spPr>
        <a:xfrm rot="16200000">
          <a:off x="5800725" y="2590800"/>
          <a:ext cx="295275" cy="29527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142875</xdr:rowOff>
    </xdr:from>
    <xdr:ext cx="295275" cy="295275"/>
    <xdr:sp macro="[1]!PtreeEvent_ObjectClick">
      <xdr:nvSpPr>
        <xdr:cNvPr id="55" name="PTObj_DNode_1_6"/>
        <xdr:cNvSpPr>
          <a:spLocks/>
        </xdr:cNvSpPr>
      </xdr:nvSpPr>
      <xdr:spPr>
        <a:xfrm rot="16200000">
          <a:off x="5800725" y="2990850"/>
          <a:ext cx="295275" cy="29527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142875</xdr:rowOff>
    </xdr:from>
    <xdr:ext cx="295275" cy="295275"/>
    <xdr:sp macro="[1]!PtreeEvent_ObjectClick">
      <xdr:nvSpPr>
        <xdr:cNvPr id="56" name="PTObj_DNode_1_7"/>
        <xdr:cNvSpPr>
          <a:spLocks/>
        </xdr:cNvSpPr>
      </xdr:nvSpPr>
      <xdr:spPr>
        <a:xfrm>
          <a:off x="5800725" y="5381625"/>
          <a:ext cx="295275" cy="29527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58</xdr:row>
      <xdr:rowOff>142875</xdr:rowOff>
    </xdr:from>
    <xdr:ext cx="295275" cy="295275"/>
    <xdr:sp macro="[1]!PtreeEvent_ObjectClick">
      <xdr:nvSpPr>
        <xdr:cNvPr id="57" name="PTObj_DNode_1_8"/>
        <xdr:cNvSpPr>
          <a:spLocks/>
        </xdr:cNvSpPr>
      </xdr:nvSpPr>
      <xdr:spPr>
        <a:xfrm rot="16200000">
          <a:off x="5800725" y="11382375"/>
          <a:ext cx="295275" cy="29527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142875</xdr:rowOff>
    </xdr:from>
    <xdr:ext cx="295275" cy="295275"/>
    <xdr:sp macro="[1]!PtreeEvent_ObjectClick">
      <xdr:nvSpPr>
        <xdr:cNvPr id="58" name="PTObj_DNode_1_9"/>
        <xdr:cNvSpPr>
          <a:spLocks/>
        </xdr:cNvSpPr>
      </xdr:nvSpPr>
      <xdr:spPr>
        <a:xfrm>
          <a:off x="7734300" y="4181475"/>
          <a:ext cx="295275" cy="295275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142875</xdr:rowOff>
    </xdr:from>
    <xdr:ext cx="295275" cy="295275"/>
    <xdr:sp macro="[1]!PtreeEvent_ObjectClick">
      <xdr:nvSpPr>
        <xdr:cNvPr id="59" name="PTObj_DNode_1_10"/>
        <xdr:cNvSpPr>
          <a:spLocks/>
        </xdr:cNvSpPr>
      </xdr:nvSpPr>
      <xdr:spPr>
        <a:xfrm>
          <a:off x="7734300" y="6181725"/>
          <a:ext cx="295275" cy="295275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46</xdr:row>
      <xdr:rowOff>142875</xdr:rowOff>
    </xdr:from>
    <xdr:ext cx="295275" cy="295275"/>
    <xdr:sp macro="[1]!PtreeEvent_ObjectClick">
      <xdr:nvSpPr>
        <xdr:cNvPr id="60" name="PTObj_DNode_1_11"/>
        <xdr:cNvSpPr>
          <a:spLocks/>
        </xdr:cNvSpPr>
      </xdr:nvSpPr>
      <xdr:spPr>
        <a:xfrm>
          <a:off x="7734300" y="8982075"/>
          <a:ext cx="295275" cy="295275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142875</xdr:rowOff>
    </xdr:from>
    <xdr:ext cx="295275" cy="295275"/>
    <xdr:sp macro="[1]!PtreeEvent_ObjectClick">
      <xdr:nvSpPr>
        <xdr:cNvPr id="61" name="PTObj_DNode_1_12"/>
        <xdr:cNvSpPr>
          <a:spLocks/>
        </xdr:cNvSpPr>
      </xdr:nvSpPr>
      <xdr:spPr>
        <a:xfrm rot="16200000">
          <a:off x="9944100" y="4981575"/>
          <a:ext cx="295275" cy="29527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142875</xdr:rowOff>
    </xdr:from>
    <xdr:ext cx="295275" cy="295275"/>
    <xdr:sp macro="[1]!PtreeEvent_ObjectClick">
      <xdr:nvSpPr>
        <xdr:cNvPr id="62" name="PTObj_DNode_1_13"/>
        <xdr:cNvSpPr>
          <a:spLocks/>
        </xdr:cNvSpPr>
      </xdr:nvSpPr>
      <xdr:spPr>
        <a:xfrm rot="16200000">
          <a:off x="9944100" y="4581525"/>
          <a:ext cx="295275" cy="29527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142875</xdr:rowOff>
    </xdr:from>
    <xdr:ext cx="295275" cy="295275"/>
    <xdr:sp macro="[1]!PtreeEvent_ObjectClick">
      <xdr:nvSpPr>
        <xdr:cNvPr id="63" name="PTObj_DNode_1_14"/>
        <xdr:cNvSpPr>
          <a:spLocks/>
        </xdr:cNvSpPr>
      </xdr:nvSpPr>
      <xdr:spPr>
        <a:xfrm rot="16200000">
          <a:off x="9944100" y="3781425"/>
          <a:ext cx="295275" cy="29527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142875</xdr:rowOff>
    </xdr:from>
    <xdr:ext cx="295275" cy="295275"/>
    <xdr:sp macro="[1]!PtreeEvent_ObjectClick">
      <xdr:nvSpPr>
        <xdr:cNvPr id="64" name="PTObj_DNode_1_15"/>
        <xdr:cNvSpPr>
          <a:spLocks/>
        </xdr:cNvSpPr>
      </xdr:nvSpPr>
      <xdr:spPr>
        <a:xfrm rot="16200000">
          <a:off x="9944100" y="6981825"/>
          <a:ext cx="295275" cy="29527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142875</xdr:rowOff>
    </xdr:from>
    <xdr:ext cx="295275" cy="295275"/>
    <xdr:sp macro="[1]!PtreeEvent_ObjectClick">
      <xdr:nvSpPr>
        <xdr:cNvPr id="65" name="PTObj_DNode_1_16"/>
        <xdr:cNvSpPr>
          <a:spLocks/>
        </xdr:cNvSpPr>
      </xdr:nvSpPr>
      <xdr:spPr>
        <a:xfrm rot="16200000">
          <a:off x="9944100" y="6581775"/>
          <a:ext cx="295275" cy="29527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142875</xdr:rowOff>
    </xdr:from>
    <xdr:ext cx="295275" cy="295275"/>
    <xdr:sp macro="[1]!PtreeEvent_ObjectClick">
      <xdr:nvSpPr>
        <xdr:cNvPr id="66" name="PTObj_DNode_1_17"/>
        <xdr:cNvSpPr>
          <a:spLocks/>
        </xdr:cNvSpPr>
      </xdr:nvSpPr>
      <xdr:spPr>
        <a:xfrm rot="16200000">
          <a:off x="9944100" y="5781675"/>
          <a:ext cx="295275" cy="29527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142875</xdr:rowOff>
    </xdr:from>
    <xdr:ext cx="295275" cy="295275"/>
    <xdr:sp macro="[1]!PtreeEvent_ObjectClick">
      <xdr:nvSpPr>
        <xdr:cNvPr id="67" name="PTObj_DNode_1_18"/>
        <xdr:cNvSpPr>
          <a:spLocks/>
        </xdr:cNvSpPr>
      </xdr:nvSpPr>
      <xdr:spPr>
        <a:xfrm>
          <a:off x="9944100" y="7781925"/>
          <a:ext cx="295275" cy="295275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142875</xdr:rowOff>
    </xdr:from>
    <xdr:ext cx="295275" cy="295275"/>
    <xdr:sp macro="[1]!PtreeEvent_ObjectClick">
      <xdr:nvSpPr>
        <xdr:cNvPr id="68" name="PTObj_DNode_1_19"/>
        <xdr:cNvSpPr>
          <a:spLocks/>
        </xdr:cNvSpPr>
      </xdr:nvSpPr>
      <xdr:spPr>
        <a:xfrm>
          <a:off x="9944100" y="9782175"/>
          <a:ext cx="295275" cy="295275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142875</xdr:rowOff>
    </xdr:from>
    <xdr:ext cx="295275" cy="295275"/>
    <xdr:sp macro="[1]!PtreeEvent_ObjectClick">
      <xdr:nvSpPr>
        <xdr:cNvPr id="69" name="PTObj_DNode_1_20"/>
        <xdr:cNvSpPr>
          <a:spLocks/>
        </xdr:cNvSpPr>
      </xdr:nvSpPr>
      <xdr:spPr>
        <a:xfrm rot="16200000">
          <a:off x="11877675" y="8582025"/>
          <a:ext cx="295275" cy="29527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142875</xdr:rowOff>
    </xdr:from>
    <xdr:ext cx="295275" cy="295275"/>
    <xdr:sp macro="[1]!PtreeEvent_ObjectClick">
      <xdr:nvSpPr>
        <xdr:cNvPr id="70" name="PTObj_DNode_1_21"/>
        <xdr:cNvSpPr>
          <a:spLocks/>
        </xdr:cNvSpPr>
      </xdr:nvSpPr>
      <xdr:spPr>
        <a:xfrm rot="16200000">
          <a:off x="11877675" y="8181975"/>
          <a:ext cx="295275" cy="29527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142875</xdr:rowOff>
    </xdr:from>
    <xdr:ext cx="295275" cy="295275"/>
    <xdr:sp macro="[1]!PtreeEvent_ObjectClick">
      <xdr:nvSpPr>
        <xdr:cNvPr id="71" name="PTObj_DNode_1_22"/>
        <xdr:cNvSpPr>
          <a:spLocks/>
        </xdr:cNvSpPr>
      </xdr:nvSpPr>
      <xdr:spPr>
        <a:xfrm rot="16200000">
          <a:off x="11877675" y="7381875"/>
          <a:ext cx="295275" cy="29527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54</xdr:row>
      <xdr:rowOff>142875</xdr:rowOff>
    </xdr:from>
    <xdr:ext cx="295275" cy="295275"/>
    <xdr:sp macro="[1]!PtreeEvent_ObjectClick">
      <xdr:nvSpPr>
        <xdr:cNvPr id="72" name="PTObj_DNode_1_23"/>
        <xdr:cNvSpPr>
          <a:spLocks/>
        </xdr:cNvSpPr>
      </xdr:nvSpPr>
      <xdr:spPr>
        <a:xfrm rot="16200000">
          <a:off x="11877675" y="10582275"/>
          <a:ext cx="295275" cy="29527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52</xdr:row>
      <xdr:rowOff>142875</xdr:rowOff>
    </xdr:from>
    <xdr:ext cx="295275" cy="295275"/>
    <xdr:sp macro="[1]!PtreeEvent_ObjectClick">
      <xdr:nvSpPr>
        <xdr:cNvPr id="73" name="PTObj_DNode_1_24"/>
        <xdr:cNvSpPr>
          <a:spLocks/>
        </xdr:cNvSpPr>
      </xdr:nvSpPr>
      <xdr:spPr>
        <a:xfrm rot="16200000">
          <a:off x="11877675" y="10182225"/>
          <a:ext cx="295275" cy="29527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142875</xdr:rowOff>
    </xdr:from>
    <xdr:ext cx="295275" cy="295275"/>
    <xdr:sp macro="[1]!PtreeEvent_ObjectClick">
      <xdr:nvSpPr>
        <xdr:cNvPr id="74" name="PTObj_DNode_1_25"/>
        <xdr:cNvSpPr>
          <a:spLocks/>
        </xdr:cNvSpPr>
      </xdr:nvSpPr>
      <xdr:spPr>
        <a:xfrm rot="16200000">
          <a:off x="11877675" y="9382125"/>
          <a:ext cx="295275" cy="29527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628650</xdr:colOff>
      <xdr:row>18</xdr:row>
      <xdr:rowOff>190500</xdr:rowOff>
    </xdr:from>
    <xdr:ext cx="447675" cy="180975"/>
    <xdr:sp macro="[1]!PtreeEvent_ObjectClick">
      <xdr:nvSpPr>
        <xdr:cNvPr id="75" name="PTObj_DBranchName_1_1"/>
        <xdr:cNvSpPr txBox="1">
          <a:spLocks noChangeArrowheads="1"/>
        </xdr:cNvSpPr>
      </xdr:nvSpPr>
      <xdr:spPr>
        <a:xfrm>
          <a:off x="628650" y="3438525"/>
          <a:ext cx="4476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Thirsgton</a:t>
          </a:r>
        </a:p>
      </xdr:txBody>
    </xdr:sp>
    <xdr:clientData/>
  </xdr:oneCellAnchor>
  <xdr:oneCellAnchor>
    <xdr:from>
      <xdr:col>1</xdr:col>
      <xdr:colOff>790575</xdr:colOff>
      <xdr:row>12</xdr:row>
      <xdr:rowOff>200025</xdr:rowOff>
    </xdr:from>
    <xdr:ext cx="352425" cy="180975"/>
    <xdr:sp macro="[1]!PtreeEvent_ObjectClick">
      <xdr:nvSpPr>
        <xdr:cNvPr id="76" name="PTObj_DBranchName_1_2"/>
        <xdr:cNvSpPr txBox="1">
          <a:spLocks noChangeArrowheads="1"/>
        </xdr:cNvSpPr>
      </xdr:nvSpPr>
      <xdr:spPr>
        <a:xfrm>
          <a:off x="2724150" y="2247900"/>
          <a:ext cx="3524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Aceitar</a:t>
          </a:r>
        </a:p>
      </xdr:txBody>
    </xdr:sp>
    <xdr:clientData/>
  </xdr:oneCellAnchor>
  <xdr:oneCellAnchor>
    <xdr:from>
      <xdr:col>1</xdr:col>
      <xdr:colOff>704850</xdr:colOff>
      <xdr:row>56</xdr:row>
      <xdr:rowOff>200025</xdr:rowOff>
    </xdr:from>
    <xdr:ext cx="523875" cy="180975"/>
    <xdr:sp macro="[1]!PtreeEvent_ObjectClick">
      <xdr:nvSpPr>
        <xdr:cNvPr id="77" name="PTObj_DBranchName_1_3"/>
        <xdr:cNvSpPr txBox="1">
          <a:spLocks noChangeArrowheads="1"/>
        </xdr:cNvSpPr>
      </xdr:nvSpPr>
      <xdr:spPr>
        <a:xfrm>
          <a:off x="2638425" y="11039475"/>
          <a:ext cx="5238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não aceitar</a:t>
          </a:r>
        </a:p>
      </xdr:txBody>
    </xdr:sp>
    <xdr:clientData/>
  </xdr:oneCellAnchor>
  <xdr:oneCellAnchor>
    <xdr:from>
      <xdr:col>2</xdr:col>
      <xdr:colOff>695325</xdr:colOff>
      <xdr:row>10</xdr:row>
      <xdr:rowOff>200025</xdr:rowOff>
    </xdr:from>
    <xdr:ext cx="542925" cy="180975"/>
    <xdr:sp macro="[1]!PtreeEvent_ObjectClick">
      <xdr:nvSpPr>
        <xdr:cNvPr id="78" name="PTObj_DBranchName_1_4"/>
        <xdr:cNvSpPr txBox="1">
          <a:spLocks noChangeArrowheads="1"/>
        </xdr:cNvSpPr>
      </xdr:nvSpPr>
      <xdr:spPr>
        <a:xfrm>
          <a:off x="4562475" y="1847850"/>
          <a:ext cx="542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Perder 10%</a:t>
          </a:r>
        </a:p>
      </xdr:txBody>
    </xdr:sp>
    <xdr:clientData/>
  </xdr:oneCellAnchor>
  <xdr:oneCellAnchor>
    <xdr:from>
      <xdr:col>2</xdr:col>
      <xdr:colOff>695325</xdr:colOff>
      <xdr:row>14</xdr:row>
      <xdr:rowOff>200025</xdr:rowOff>
    </xdr:from>
    <xdr:ext cx="542925" cy="180975"/>
    <xdr:sp macro="[1]!PtreeEvent_ObjectClick">
      <xdr:nvSpPr>
        <xdr:cNvPr id="79" name="PTObj_DBranchName_1_5"/>
        <xdr:cNvSpPr txBox="1">
          <a:spLocks noChangeArrowheads="1"/>
        </xdr:cNvSpPr>
      </xdr:nvSpPr>
      <xdr:spPr>
        <a:xfrm>
          <a:off x="4562475" y="2647950"/>
          <a:ext cx="542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Perder 20%</a:t>
          </a:r>
        </a:p>
      </xdr:txBody>
    </xdr:sp>
    <xdr:clientData/>
  </xdr:oneCellAnchor>
  <xdr:oneCellAnchor>
    <xdr:from>
      <xdr:col>2</xdr:col>
      <xdr:colOff>695325</xdr:colOff>
      <xdr:row>16</xdr:row>
      <xdr:rowOff>200025</xdr:rowOff>
    </xdr:from>
    <xdr:ext cx="542925" cy="180975"/>
    <xdr:sp macro="[1]!PtreeEvent_ObjectClick">
      <xdr:nvSpPr>
        <xdr:cNvPr id="80" name="PTObj_DBranchName_1_6"/>
        <xdr:cNvSpPr txBox="1">
          <a:spLocks noChangeArrowheads="1"/>
        </xdr:cNvSpPr>
      </xdr:nvSpPr>
      <xdr:spPr>
        <a:xfrm>
          <a:off x="4562475" y="3048000"/>
          <a:ext cx="542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Perder 30%</a:t>
          </a:r>
        </a:p>
      </xdr:txBody>
    </xdr:sp>
    <xdr:clientData/>
  </xdr:oneCellAnchor>
  <xdr:oneCellAnchor>
    <xdr:from>
      <xdr:col>2</xdr:col>
      <xdr:colOff>800100</xdr:colOff>
      <xdr:row>28</xdr:row>
      <xdr:rowOff>200025</xdr:rowOff>
    </xdr:from>
    <xdr:ext cx="342900" cy="180975"/>
    <xdr:sp macro="[1]!PtreeEvent_ObjectClick">
      <xdr:nvSpPr>
        <xdr:cNvPr id="81" name="PTObj_DBranchName_1_7"/>
        <xdr:cNvSpPr txBox="1">
          <a:spLocks noChangeArrowheads="1"/>
        </xdr:cNvSpPr>
      </xdr:nvSpPr>
      <xdr:spPr>
        <a:xfrm>
          <a:off x="4667250" y="5438775"/>
          <a:ext cx="3429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aceitar</a:t>
          </a:r>
        </a:p>
      </xdr:txBody>
    </xdr:sp>
    <xdr:clientData/>
  </xdr:oneCellAnchor>
  <xdr:oneCellAnchor>
    <xdr:from>
      <xdr:col>2</xdr:col>
      <xdr:colOff>704850</xdr:colOff>
      <xdr:row>58</xdr:row>
      <xdr:rowOff>200025</xdr:rowOff>
    </xdr:from>
    <xdr:ext cx="523875" cy="180975"/>
    <xdr:sp macro="[1]!PtreeEvent_ObjectClick">
      <xdr:nvSpPr>
        <xdr:cNvPr id="82" name="PTObj_DBranchName_1_8"/>
        <xdr:cNvSpPr txBox="1">
          <a:spLocks noChangeArrowheads="1"/>
        </xdr:cNvSpPr>
      </xdr:nvSpPr>
      <xdr:spPr>
        <a:xfrm>
          <a:off x="4572000" y="11439525"/>
          <a:ext cx="5238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não aceitar</a:t>
          </a:r>
        </a:p>
      </xdr:txBody>
    </xdr:sp>
    <xdr:clientData/>
  </xdr:oneCellAnchor>
  <xdr:oneCellAnchor>
    <xdr:from>
      <xdr:col>3</xdr:col>
      <xdr:colOff>628650</xdr:colOff>
      <xdr:row>22</xdr:row>
      <xdr:rowOff>200025</xdr:rowOff>
    </xdr:from>
    <xdr:ext cx="676275" cy="180975"/>
    <xdr:sp macro="[1]!PtreeEvent_ObjectClick">
      <xdr:nvSpPr>
        <xdr:cNvPr id="83" name="PTObj_DBranchName_1_9"/>
        <xdr:cNvSpPr txBox="1">
          <a:spLocks noChangeArrowheads="1"/>
        </xdr:cNvSpPr>
      </xdr:nvSpPr>
      <xdr:spPr>
        <a:xfrm>
          <a:off x="6429375" y="4238625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não fazer nada</a:t>
          </a:r>
        </a:p>
      </xdr:txBody>
    </xdr:sp>
    <xdr:clientData/>
  </xdr:oneCellAnchor>
  <xdr:oneCellAnchor>
    <xdr:from>
      <xdr:col>3</xdr:col>
      <xdr:colOff>685800</xdr:colOff>
      <xdr:row>32</xdr:row>
      <xdr:rowOff>200025</xdr:rowOff>
    </xdr:from>
    <xdr:ext cx="561975" cy="180975"/>
    <xdr:sp macro="[1]!PtreeEvent_ObjectClick">
      <xdr:nvSpPr>
        <xdr:cNvPr id="84" name="PTObj_DBranchName_1_10"/>
        <xdr:cNvSpPr txBox="1">
          <a:spLocks noChangeArrowheads="1"/>
        </xdr:cNvSpPr>
      </xdr:nvSpPr>
      <xdr:spPr>
        <a:xfrm>
          <a:off x="6486525" y="6238875"/>
          <a:ext cx="561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propaganda</a:t>
          </a:r>
        </a:p>
      </xdr:txBody>
    </xdr:sp>
    <xdr:clientData/>
  </xdr:oneCellAnchor>
  <xdr:oneCellAnchor>
    <xdr:from>
      <xdr:col>3</xdr:col>
      <xdr:colOff>638175</xdr:colOff>
      <xdr:row>46</xdr:row>
      <xdr:rowOff>200025</xdr:rowOff>
    </xdr:from>
    <xdr:ext cx="666750" cy="180975"/>
    <xdr:sp macro="[1]!PtreeEvent_ObjectClick">
      <xdr:nvSpPr>
        <xdr:cNvPr id="85" name="PTObj_DBranchName_1_11"/>
        <xdr:cNvSpPr txBox="1">
          <a:spLocks noChangeArrowheads="1"/>
        </xdr:cNvSpPr>
      </xdr:nvSpPr>
      <xdr:spPr>
        <a:xfrm>
          <a:off x="6438900" y="9039225"/>
          <a:ext cx="6667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diminuir preço</a:t>
          </a:r>
        </a:p>
      </xdr:txBody>
    </xdr:sp>
    <xdr:clientData/>
  </xdr:oneCellAnchor>
  <xdr:oneCellAnchor>
    <xdr:from>
      <xdr:col>4</xdr:col>
      <xdr:colOff>695325</xdr:colOff>
      <xdr:row>26</xdr:row>
      <xdr:rowOff>200025</xdr:rowOff>
    </xdr:from>
    <xdr:ext cx="542925" cy="180975"/>
    <xdr:sp macro="[1]!PtreeEvent_ObjectClick">
      <xdr:nvSpPr>
        <xdr:cNvPr id="86" name="PTObj_DBranchName_1_12"/>
        <xdr:cNvSpPr txBox="1">
          <a:spLocks noChangeArrowheads="1"/>
        </xdr:cNvSpPr>
      </xdr:nvSpPr>
      <xdr:spPr>
        <a:xfrm>
          <a:off x="8429625" y="5038725"/>
          <a:ext cx="542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Perder 30%</a:t>
          </a:r>
        </a:p>
      </xdr:txBody>
    </xdr:sp>
    <xdr:clientData/>
  </xdr:oneCellAnchor>
  <xdr:oneCellAnchor>
    <xdr:from>
      <xdr:col>4</xdr:col>
      <xdr:colOff>695325</xdr:colOff>
      <xdr:row>24</xdr:row>
      <xdr:rowOff>200025</xdr:rowOff>
    </xdr:from>
    <xdr:ext cx="542925" cy="180975"/>
    <xdr:sp macro="[1]!PtreeEvent_ObjectClick">
      <xdr:nvSpPr>
        <xdr:cNvPr id="87" name="PTObj_DBranchName_1_13"/>
        <xdr:cNvSpPr txBox="1">
          <a:spLocks noChangeArrowheads="1"/>
        </xdr:cNvSpPr>
      </xdr:nvSpPr>
      <xdr:spPr>
        <a:xfrm>
          <a:off x="8429625" y="4638675"/>
          <a:ext cx="542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Perder 20%</a:t>
          </a:r>
        </a:p>
      </xdr:txBody>
    </xdr:sp>
    <xdr:clientData/>
  </xdr:oneCellAnchor>
  <xdr:oneCellAnchor>
    <xdr:from>
      <xdr:col>4</xdr:col>
      <xdr:colOff>695325</xdr:colOff>
      <xdr:row>20</xdr:row>
      <xdr:rowOff>200025</xdr:rowOff>
    </xdr:from>
    <xdr:ext cx="542925" cy="180975"/>
    <xdr:sp macro="[1]!PtreeEvent_ObjectClick">
      <xdr:nvSpPr>
        <xdr:cNvPr id="88" name="PTObj_DBranchName_1_14"/>
        <xdr:cNvSpPr txBox="1">
          <a:spLocks noChangeArrowheads="1"/>
        </xdr:cNvSpPr>
      </xdr:nvSpPr>
      <xdr:spPr>
        <a:xfrm>
          <a:off x="8429625" y="3838575"/>
          <a:ext cx="542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Perder 10%</a:t>
          </a:r>
        </a:p>
      </xdr:txBody>
    </xdr:sp>
    <xdr:clientData/>
  </xdr:oneCellAnchor>
  <xdr:oneCellAnchor>
    <xdr:from>
      <xdr:col>4</xdr:col>
      <xdr:colOff>695325</xdr:colOff>
      <xdr:row>36</xdr:row>
      <xdr:rowOff>200025</xdr:rowOff>
    </xdr:from>
    <xdr:ext cx="542925" cy="180975"/>
    <xdr:sp macro="[1]!PtreeEvent_ObjectClick">
      <xdr:nvSpPr>
        <xdr:cNvPr id="89" name="PTObj_DBranchName_1_15"/>
        <xdr:cNvSpPr txBox="1">
          <a:spLocks noChangeArrowheads="1"/>
        </xdr:cNvSpPr>
      </xdr:nvSpPr>
      <xdr:spPr>
        <a:xfrm>
          <a:off x="8429625" y="7038975"/>
          <a:ext cx="542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Perder 10%</a:t>
          </a:r>
        </a:p>
      </xdr:txBody>
    </xdr:sp>
    <xdr:clientData/>
  </xdr:oneCellAnchor>
  <xdr:oneCellAnchor>
    <xdr:from>
      <xdr:col>4</xdr:col>
      <xdr:colOff>723900</xdr:colOff>
      <xdr:row>34</xdr:row>
      <xdr:rowOff>200025</xdr:rowOff>
    </xdr:from>
    <xdr:ext cx="485775" cy="180975"/>
    <xdr:sp macro="[1]!PtreeEvent_ObjectClick">
      <xdr:nvSpPr>
        <xdr:cNvPr id="90" name="PTObj_DBranchName_1_16"/>
        <xdr:cNvSpPr txBox="1">
          <a:spLocks noChangeArrowheads="1"/>
        </xdr:cNvSpPr>
      </xdr:nvSpPr>
      <xdr:spPr>
        <a:xfrm>
          <a:off x="8458200" y="6638925"/>
          <a:ext cx="4857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Perder 5%</a:t>
          </a:r>
        </a:p>
      </xdr:txBody>
    </xdr:sp>
    <xdr:clientData/>
  </xdr:oneCellAnchor>
  <xdr:oneCellAnchor>
    <xdr:from>
      <xdr:col>4</xdr:col>
      <xdr:colOff>723900</xdr:colOff>
      <xdr:row>30</xdr:row>
      <xdr:rowOff>200025</xdr:rowOff>
    </xdr:from>
    <xdr:ext cx="485775" cy="180975"/>
    <xdr:sp macro="[1]!PtreeEvent_ObjectClick">
      <xdr:nvSpPr>
        <xdr:cNvPr id="91" name="PTObj_DBranchName_1_17"/>
        <xdr:cNvSpPr txBox="1">
          <a:spLocks noChangeArrowheads="1"/>
        </xdr:cNvSpPr>
      </xdr:nvSpPr>
      <xdr:spPr>
        <a:xfrm>
          <a:off x="8458200" y="5838825"/>
          <a:ext cx="4857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Perder 0%</a:t>
          </a:r>
        </a:p>
      </xdr:txBody>
    </xdr:sp>
    <xdr:clientData/>
  </xdr:oneCellAnchor>
  <xdr:oneCellAnchor>
    <xdr:from>
      <xdr:col>4</xdr:col>
      <xdr:colOff>361950</xdr:colOff>
      <xdr:row>40</xdr:row>
      <xdr:rowOff>200025</xdr:rowOff>
    </xdr:from>
    <xdr:ext cx="1219200" cy="180975"/>
    <xdr:sp macro="[1]!PtreeEvent_ObjectClick">
      <xdr:nvSpPr>
        <xdr:cNvPr id="92" name="PTObj_DBranchName_1_18"/>
        <xdr:cNvSpPr txBox="1">
          <a:spLocks noChangeArrowheads="1"/>
        </xdr:cNvSpPr>
      </xdr:nvSpPr>
      <xdr:spPr>
        <a:xfrm>
          <a:off x="8096250" y="7839075"/>
          <a:ext cx="1219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competido diminui também</a:t>
          </a:r>
        </a:p>
      </xdr:txBody>
    </xdr:sp>
    <xdr:clientData/>
  </xdr:oneCellAnchor>
  <xdr:oneCellAnchor>
    <xdr:from>
      <xdr:col>4</xdr:col>
      <xdr:colOff>485775</xdr:colOff>
      <xdr:row>50</xdr:row>
      <xdr:rowOff>200025</xdr:rowOff>
    </xdr:from>
    <xdr:ext cx="962025" cy="180975"/>
    <xdr:sp macro="[1]!PtreeEvent_ObjectClick">
      <xdr:nvSpPr>
        <xdr:cNvPr id="93" name="PTObj_DBranchName_1_19"/>
        <xdr:cNvSpPr txBox="1">
          <a:spLocks noChangeArrowheads="1"/>
        </xdr:cNvSpPr>
      </xdr:nvSpPr>
      <xdr:spPr>
        <a:xfrm>
          <a:off x="8220075" y="9839325"/>
          <a:ext cx="962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competidor ñ diminui</a:t>
          </a:r>
        </a:p>
      </xdr:txBody>
    </xdr:sp>
    <xdr:clientData/>
  </xdr:oneCellAnchor>
  <xdr:oneCellAnchor>
    <xdr:from>
      <xdr:col>5</xdr:col>
      <xdr:colOff>695325</xdr:colOff>
      <xdr:row>44</xdr:row>
      <xdr:rowOff>200025</xdr:rowOff>
    </xdr:from>
    <xdr:ext cx="542925" cy="180975"/>
    <xdr:sp macro="[1]!PtreeEvent_ObjectClick">
      <xdr:nvSpPr>
        <xdr:cNvPr id="94" name="PTObj_DBranchName_1_20"/>
        <xdr:cNvSpPr txBox="1">
          <a:spLocks noChangeArrowheads="1"/>
        </xdr:cNvSpPr>
      </xdr:nvSpPr>
      <xdr:spPr>
        <a:xfrm>
          <a:off x="10639425" y="8639175"/>
          <a:ext cx="542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Perder 15%</a:t>
          </a:r>
        </a:p>
      </xdr:txBody>
    </xdr:sp>
    <xdr:clientData/>
  </xdr:oneCellAnchor>
  <xdr:oneCellAnchor>
    <xdr:from>
      <xdr:col>5</xdr:col>
      <xdr:colOff>695325</xdr:colOff>
      <xdr:row>42</xdr:row>
      <xdr:rowOff>200025</xdr:rowOff>
    </xdr:from>
    <xdr:ext cx="542925" cy="180975"/>
    <xdr:sp macro="[1]!PtreeEvent_ObjectClick">
      <xdr:nvSpPr>
        <xdr:cNvPr id="95" name="PTObj_DBranchName_1_21"/>
        <xdr:cNvSpPr txBox="1">
          <a:spLocks noChangeArrowheads="1"/>
        </xdr:cNvSpPr>
      </xdr:nvSpPr>
      <xdr:spPr>
        <a:xfrm>
          <a:off x="10639425" y="8239125"/>
          <a:ext cx="542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Perder 10%</a:t>
          </a:r>
        </a:p>
      </xdr:txBody>
    </xdr:sp>
    <xdr:clientData/>
  </xdr:oneCellAnchor>
  <xdr:oneCellAnchor>
    <xdr:from>
      <xdr:col>5</xdr:col>
      <xdr:colOff>723900</xdr:colOff>
      <xdr:row>38</xdr:row>
      <xdr:rowOff>200025</xdr:rowOff>
    </xdr:from>
    <xdr:ext cx="485775" cy="180975"/>
    <xdr:sp macro="[1]!PtreeEvent_ObjectClick">
      <xdr:nvSpPr>
        <xdr:cNvPr id="96" name="PTObj_DBranchName_1_22"/>
        <xdr:cNvSpPr txBox="1">
          <a:spLocks noChangeArrowheads="1"/>
        </xdr:cNvSpPr>
      </xdr:nvSpPr>
      <xdr:spPr>
        <a:xfrm>
          <a:off x="10668000" y="7439025"/>
          <a:ext cx="4857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Perder 5%</a:t>
          </a:r>
        </a:p>
      </xdr:txBody>
    </xdr:sp>
    <xdr:clientData/>
  </xdr:oneCellAnchor>
  <xdr:oneCellAnchor>
    <xdr:from>
      <xdr:col>5</xdr:col>
      <xdr:colOff>695325</xdr:colOff>
      <xdr:row>54</xdr:row>
      <xdr:rowOff>200025</xdr:rowOff>
    </xdr:from>
    <xdr:ext cx="542925" cy="180975"/>
    <xdr:sp macro="[1]!PtreeEvent_ObjectClick">
      <xdr:nvSpPr>
        <xdr:cNvPr id="97" name="PTObj_DBranchName_1_23"/>
        <xdr:cNvSpPr txBox="1">
          <a:spLocks noChangeArrowheads="1"/>
        </xdr:cNvSpPr>
      </xdr:nvSpPr>
      <xdr:spPr>
        <a:xfrm>
          <a:off x="10639425" y="10639425"/>
          <a:ext cx="542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Perder 10%</a:t>
          </a:r>
        </a:p>
      </xdr:txBody>
    </xdr:sp>
    <xdr:clientData/>
  </xdr:oneCellAnchor>
  <xdr:oneCellAnchor>
    <xdr:from>
      <xdr:col>5</xdr:col>
      <xdr:colOff>723900</xdr:colOff>
      <xdr:row>52</xdr:row>
      <xdr:rowOff>200025</xdr:rowOff>
    </xdr:from>
    <xdr:ext cx="485775" cy="180975"/>
    <xdr:sp macro="[1]!PtreeEvent_ObjectClick">
      <xdr:nvSpPr>
        <xdr:cNvPr id="98" name="PTObj_DBranchName_1_24"/>
        <xdr:cNvSpPr txBox="1">
          <a:spLocks noChangeArrowheads="1"/>
        </xdr:cNvSpPr>
      </xdr:nvSpPr>
      <xdr:spPr>
        <a:xfrm>
          <a:off x="10668000" y="10239375"/>
          <a:ext cx="4857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Perder 5%</a:t>
          </a:r>
        </a:p>
      </xdr:txBody>
    </xdr:sp>
    <xdr:clientData/>
  </xdr:oneCellAnchor>
  <xdr:oneCellAnchor>
    <xdr:from>
      <xdr:col>5</xdr:col>
      <xdr:colOff>723900</xdr:colOff>
      <xdr:row>48</xdr:row>
      <xdr:rowOff>200025</xdr:rowOff>
    </xdr:from>
    <xdr:ext cx="485775" cy="180975"/>
    <xdr:sp macro="[1]!PtreeEvent_ObjectClick">
      <xdr:nvSpPr>
        <xdr:cNvPr id="99" name="PTObj_DBranchName_1_25"/>
        <xdr:cNvSpPr txBox="1">
          <a:spLocks noChangeArrowheads="1"/>
        </xdr:cNvSpPr>
      </xdr:nvSpPr>
      <xdr:spPr>
        <a:xfrm>
          <a:off x="10668000" y="9439275"/>
          <a:ext cx="4857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Perder 0%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5.7109375" style="1" customWidth="1"/>
  </cols>
  <sheetData>
    <row r="1" spans="1:12" ht="12.75">
      <c r="A1" s="1" t="s">
        <v>0</v>
      </c>
      <c r="B1" s="1" t="s">
        <v>20</v>
      </c>
      <c r="E1" s="1" t="s">
        <v>56</v>
      </c>
      <c r="F1" s="1">
        <v>3</v>
      </c>
      <c r="H1" s="1" t="s">
        <v>62</v>
      </c>
      <c r="K1" s="1" t="s">
        <v>67</v>
      </c>
      <c r="L1" s="1">
        <v>0</v>
      </c>
    </row>
    <row r="2" spans="1:6" ht="12.75">
      <c r="A2" s="1" t="s">
        <v>1</v>
      </c>
      <c r="B2" s="1" t="e">
        <f>Plan1!#REF!</f>
        <v>#REF!</v>
      </c>
      <c r="E2" s="1" t="s">
        <v>57</v>
      </c>
      <c r="F2" s="1">
        <f>_XLL.PTREEEVALUATE5(B3,$L$11:$L$35,$J$11:$J$35,$K$11:$K$35,$N$11:$N$35,$G$11:$G$35,,L1)</f>
        <v>76801</v>
      </c>
    </row>
    <row r="3" spans="1:8" ht="12.75">
      <c r="A3" s="1" t="s">
        <v>2</v>
      </c>
      <c r="B3" s="1" t="s">
        <v>71</v>
      </c>
      <c r="E3" s="1" t="s">
        <v>58</v>
      </c>
      <c r="F3" s="2" t="s">
        <v>72</v>
      </c>
      <c r="H3" s="1" t="s">
        <v>63</v>
      </c>
    </row>
    <row r="4" spans="1:8" ht="12.75">
      <c r="A4" s="1" t="s">
        <v>3</v>
      </c>
      <c r="B4" s="1" t="s">
        <v>19</v>
      </c>
      <c r="E4" s="1" t="s">
        <v>59</v>
      </c>
      <c r="F4" s="2" t="s">
        <v>73</v>
      </c>
      <c r="H4" s="1" t="s">
        <v>64</v>
      </c>
    </row>
    <row r="5" spans="1:8" ht="12.75">
      <c r="A5" s="1" t="s">
        <v>4</v>
      </c>
      <c r="B5" s="1">
        <v>0</v>
      </c>
      <c r="E5" s="1" t="s">
        <v>60</v>
      </c>
      <c r="F5" s="2" t="s">
        <v>73</v>
      </c>
      <c r="H5" s="1" t="s">
        <v>65</v>
      </c>
    </row>
    <row r="6" spans="1:8" ht="12.75">
      <c r="A6" s="1" t="s">
        <v>5</v>
      </c>
      <c r="E6" s="1" t="s">
        <v>61</v>
      </c>
      <c r="F6" s="2" t="s">
        <v>73</v>
      </c>
      <c r="H6" s="1" t="s">
        <v>66</v>
      </c>
    </row>
    <row r="7" ht="12.75">
      <c r="A7" s="1" t="s">
        <v>55</v>
      </c>
    </row>
    <row r="8" spans="1:2" ht="12.75">
      <c r="A8" s="1" t="s">
        <v>6</v>
      </c>
      <c r="B8" s="1">
        <v>25</v>
      </c>
    </row>
    <row r="10" spans="1:16" ht="12.75">
      <c r="A10" s="1" t="s">
        <v>68</v>
      </c>
      <c r="B10" s="1" t="s">
        <v>69</v>
      </c>
      <c r="C10" s="1" t="s">
        <v>7</v>
      </c>
      <c r="D10" s="1" t="s">
        <v>8</v>
      </c>
      <c r="E10" s="1" t="s">
        <v>9</v>
      </c>
      <c r="F10" s="1" t="s">
        <v>10</v>
      </c>
      <c r="G10" s="1" t="s">
        <v>11</v>
      </c>
      <c r="H10" s="1" t="s">
        <v>12</v>
      </c>
      <c r="I10" s="1" t="s">
        <v>13</v>
      </c>
      <c r="J10" s="1" t="s">
        <v>14</v>
      </c>
      <c r="K10" s="1" t="s">
        <v>15</v>
      </c>
      <c r="L10" s="1" t="s">
        <v>2</v>
      </c>
      <c r="M10" s="1" t="s">
        <v>16</v>
      </c>
      <c r="N10" s="1" t="s">
        <v>17</v>
      </c>
      <c r="O10" s="1" t="s">
        <v>18</v>
      </c>
      <c r="P10" s="1" t="s">
        <v>70</v>
      </c>
    </row>
    <row r="11" spans="1:15" ht="12.75">
      <c r="A11" s="1">
        <f>Plan1!$B$20</f>
        <v>300000</v>
      </c>
      <c r="B11" s="1" t="str">
        <f>B1</f>
        <v>Thirsgton</v>
      </c>
      <c r="C11" s="1">
        <v>0</v>
      </c>
      <c r="J11" s="1">
        <f>Plan1!$A$20</f>
        <v>0</v>
      </c>
      <c r="K11" s="1">
        <f>Plan1!$A$19</f>
        <v>0</v>
      </c>
      <c r="L11" s="1" t="s">
        <v>23</v>
      </c>
      <c r="M11" s="1">
        <v>0</v>
      </c>
      <c r="O11" s="1" t="str">
        <f>Plan1!$B$19</f>
        <v>Aceitar ou não</v>
      </c>
    </row>
    <row r="12" spans="1:15" ht="12.75">
      <c r="A12" s="1">
        <f>Plan1!$C$14</f>
        <v>520000</v>
      </c>
      <c r="B12" s="1" t="s">
        <v>24</v>
      </c>
      <c r="C12" s="1">
        <v>0</v>
      </c>
      <c r="I12" s="1" t="s">
        <v>22</v>
      </c>
      <c r="J12" s="1">
        <f>Plan1!$B$14</f>
        <v>0</v>
      </c>
      <c r="L12" s="1" t="s">
        <v>27</v>
      </c>
      <c r="M12" s="1">
        <v>0</v>
      </c>
      <c r="O12" s="1" t="str">
        <f>Plan1!$C$13</f>
        <v>Chance</v>
      </c>
    </row>
    <row r="13" spans="1:15" ht="12.75">
      <c r="A13" s="1">
        <f>Plan1!$C$58</f>
        <v>300000</v>
      </c>
      <c r="B13" s="1" t="s">
        <v>31</v>
      </c>
      <c r="C13" s="1">
        <v>0</v>
      </c>
      <c r="I13" s="1" t="s">
        <v>22</v>
      </c>
      <c r="J13" s="1">
        <f>Plan1!$B$58</f>
        <v>0</v>
      </c>
      <c r="L13" s="1" t="s">
        <v>34</v>
      </c>
      <c r="M13" s="1">
        <v>0</v>
      </c>
      <c r="O13" s="1" t="str">
        <f>Plan1!$C$57</f>
        <v>concorrente</v>
      </c>
    </row>
    <row r="14" spans="1:13" ht="12.75">
      <c r="A14" s="1">
        <f>Plan1!$D$12</f>
        <v>400000</v>
      </c>
      <c r="B14" s="1" t="s">
        <v>28</v>
      </c>
      <c r="C14" s="1">
        <v>0</v>
      </c>
      <c r="H14" s="1" t="s">
        <v>22</v>
      </c>
      <c r="I14" s="1" t="s">
        <v>22</v>
      </c>
      <c r="J14" s="1">
        <f>Plan1!$C$12</f>
        <v>400000</v>
      </c>
      <c r="K14" s="1">
        <f>Plan1!$C$11</f>
        <v>0.8</v>
      </c>
      <c r="L14" s="1" t="s">
        <v>26</v>
      </c>
      <c r="M14" s="1">
        <v>0</v>
      </c>
    </row>
    <row r="15" spans="1:13" ht="12.75">
      <c r="A15" s="1">
        <f>Plan1!$D$16</f>
        <v>800000</v>
      </c>
      <c r="B15" s="1" t="s">
        <v>29</v>
      </c>
      <c r="C15" s="1">
        <v>0</v>
      </c>
      <c r="H15" s="1" t="s">
        <v>22</v>
      </c>
      <c r="I15" s="1" t="s">
        <v>22</v>
      </c>
      <c r="J15" s="1">
        <f>Plan1!$C$16</f>
        <v>800000</v>
      </c>
      <c r="K15" s="1">
        <f>Plan1!$C$15</f>
        <v>0.1</v>
      </c>
      <c r="L15" s="1" t="s">
        <v>26</v>
      </c>
      <c r="M15" s="1">
        <v>0</v>
      </c>
    </row>
    <row r="16" spans="1:13" ht="12.75">
      <c r="A16" s="1">
        <f>Plan1!$D$18</f>
        <v>1200000</v>
      </c>
      <c r="B16" s="1" t="s">
        <v>30</v>
      </c>
      <c r="C16" s="1">
        <v>0</v>
      </c>
      <c r="H16" s="1" t="s">
        <v>22</v>
      </c>
      <c r="I16" s="1" t="s">
        <v>22</v>
      </c>
      <c r="J16" s="1">
        <f>Plan1!$C$18</f>
        <v>1200000</v>
      </c>
      <c r="K16" s="1">
        <f>Plan1!$C$17</f>
        <v>0.1</v>
      </c>
      <c r="L16" s="1" t="s">
        <v>26</v>
      </c>
      <c r="M16" s="1">
        <v>0</v>
      </c>
    </row>
    <row r="17" spans="1:15" ht="12.75">
      <c r="A17" s="1">
        <f>Plan1!$D$30</f>
        <v>600000</v>
      </c>
      <c r="B17" s="1" t="s">
        <v>35</v>
      </c>
      <c r="C17" s="1">
        <v>0</v>
      </c>
      <c r="I17" s="1" t="s">
        <v>22</v>
      </c>
      <c r="J17" s="1">
        <f>Plan1!$C$30</f>
        <v>0</v>
      </c>
      <c r="K17" s="1">
        <f>Plan1!$C$29</f>
        <v>0.5</v>
      </c>
      <c r="L17" s="1" t="s">
        <v>37</v>
      </c>
      <c r="M17" s="1">
        <v>0</v>
      </c>
      <c r="O17" s="1" t="str">
        <f>Plan1!$D$29</f>
        <v>Ação a tomar</v>
      </c>
    </row>
    <row r="18" spans="1:13" ht="12.75">
      <c r="A18" s="1">
        <f>Plan1!$D$60</f>
        <v>0</v>
      </c>
      <c r="B18" s="1" t="s">
        <v>31</v>
      </c>
      <c r="C18" s="1">
        <v>0</v>
      </c>
      <c r="H18" s="1" t="s">
        <v>22</v>
      </c>
      <c r="I18" s="1" t="s">
        <v>22</v>
      </c>
      <c r="J18" s="1">
        <f>Plan1!$C$60</f>
        <v>0</v>
      </c>
      <c r="K18" s="1">
        <f>Plan1!$C$59</f>
        <v>0.5</v>
      </c>
      <c r="L18" s="1" t="s">
        <v>33</v>
      </c>
      <c r="M18" s="1">
        <v>0</v>
      </c>
    </row>
    <row r="19" spans="1:15" ht="12.75">
      <c r="A19" s="1">
        <f>Plan1!$E$24</f>
        <v>650000</v>
      </c>
      <c r="B19" s="1" t="s">
        <v>38</v>
      </c>
      <c r="C19" s="1">
        <v>0</v>
      </c>
      <c r="I19" s="1" t="s">
        <v>22</v>
      </c>
      <c r="J19" s="1">
        <f>Plan1!$D$24</f>
        <v>0</v>
      </c>
      <c r="L19" s="1" t="s">
        <v>42</v>
      </c>
      <c r="M19" s="1">
        <v>0</v>
      </c>
      <c r="O19" s="1" t="str">
        <f>Plan1!$E$23</f>
        <v>Chance</v>
      </c>
    </row>
    <row r="20" spans="1:15" ht="12.75">
      <c r="A20" s="1">
        <f>Plan1!$E$34</f>
        <v>600000</v>
      </c>
      <c r="B20" s="1" t="s">
        <v>39</v>
      </c>
      <c r="C20" s="1">
        <v>0</v>
      </c>
      <c r="I20" s="1" t="s">
        <v>22</v>
      </c>
      <c r="J20" s="1">
        <f>Plan1!$D$34</f>
        <v>350000</v>
      </c>
      <c r="L20" s="1" t="s">
        <v>44</v>
      </c>
      <c r="M20" s="1">
        <v>0</v>
      </c>
      <c r="O20" s="1" t="str">
        <f>Plan1!$E$33</f>
        <v>Chance</v>
      </c>
    </row>
    <row r="21" spans="1:15" ht="12.75">
      <c r="A21" s="1">
        <f>Plan1!$E$48</f>
        <v>763250</v>
      </c>
      <c r="B21" s="1" t="s">
        <v>40</v>
      </c>
      <c r="C21" s="1">
        <v>0</v>
      </c>
      <c r="I21" s="1" t="s">
        <v>22</v>
      </c>
      <c r="J21" s="1">
        <f>Plan1!$D$48</f>
        <v>0</v>
      </c>
      <c r="L21" s="1" t="s">
        <v>47</v>
      </c>
      <c r="M21" s="1">
        <v>0</v>
      </c>
      <c r="O21" s="1" t="str">
        <f>Plan1!$E$47</f>
        <v>Chance</v>
      </c>
    </row>
    <row r="22" spans="1:13" ht="12.75">
      <c r="A22" s="1">
        <f>Plan1!$F$28</f>
        <v>1500000</v>
      </c>
      <c r="B22" s="1" t="s">
        <v>30</v>
      </c>
      <c r="C22" s="1">
        <v>0</v>
      </c>
      <c r="H22" s="1" t="s">
        <v>22</v>
      </c>
      <c r="I22" s="1" t="s">
        <v>22</v>
      </c>
      <c r="J22" s="1">
        <f>Plan1!$E$28</f>
        <v>1500000</v>
      </c>
      <c r="K22" s="1">
        <f>Plan1!$E$27</f>
        <v>0.1</v>
      </c>
      <c r="L22" s="1" t="s">
        <v>41</v>
      </c>
      <c r="M22" s="1">
        <v>0</v>
      </c>
    </row>
    <row r="23" spans="1:13" ht="12.75">
      <c r="A23" s="1">
        <f>Plan1!$F$26</f>
        <v>1000000</v>
      </c>
      <c r="B23" s="1" t="s">
        <v>29</v>
      </c>
      <c r="C23" s="1">
        <v>0</v>
      </c>
      <c r="H23" s="1" t="s">
        <v>22</v>
      </c>
      <c r="I23" s="1" t="s">
        <v>22</v>
      </c>
      <c r="J23" s="1">
        <f>Plan1!$E$26</f>
        <v>1000000</v>
      </c>
      <c r="K23" s="1">
        <f>Plan1!$E$25</f>
        <v>0.1</v>
      </c>
      <c r="L23" s="1" t="s">
        <v>41</v>
      </c>
      <c r="M23" s="1">
        <v>0</v>
      </c>
    </row>
    <row r="24" spans="1:13" ht="12.75">
      <c r="A24" s="1">
        <f>Plan1!$F$22</f>
        <v>500000</v>
      </c>
      <c r="B24" s="1" t="s">
        <v>28</v>
      </c>
      <c r="C24" s="1">
        <v>0</v>
      </c>
      <c r="H24" s="1" t="s">
        <v>22</v>
      </c>
      <c r="I24" s="1" t="s">
        <v>22</v>
      </c>
      <c r="J24" s="1">
        <f>Plan1!$E$22</f>
        <v>500000</v>
      </c>
      <c r="K24" s="1">
        <f>Plan1!$E$21</f>
        <v>0.8</v>
      </c>
      <c r="L24" s="1" t="s">
        <v>41</v>
      </c>
      <c r="M24" s="1">
        <v>0</v>
      </c>
    </row>
    <row r="25" spans="1:13" ht="12.75">
      <c r="A25" s="1">
        <f>Plan1!$F$38</f>
        <v>850000</v>
      </c>
      <c r="B25" s="1" t="s">
        <v>28</v>
      </c>
      <c r="C25" s="1">
        <v>0</v>
      </c>
      <c r="H25" s="1" t="s">
        <v>22</v>
      </c>
      <c r="I25" s="1" t="s">
        <v>22</v>
      </c>
      <c r="J25" s="1">
        <f>Plan1!$E$38</f>
        <v>500000</v>
      </c>
      <c r="K25" s="1">
        <f>Plan1!$E$37</f>
        <v>0.3</v>
      </c>
      <c r="L25" s="1" t="s">
        <v>43</v>
      </c>
      <c r="M25" s="1">
        <v>0</v>
      </c>
    </row>
    <row r="26" spans="1:13" ht="12.75">
      <c r="A26" s="1">
        <f>Plan1!$F$36</f>
        <v>600000</v>
      </c>
      <c r="B26" s="1" t="s">
        <v>46</v>
      </c>
      <c r="C26" s="1">
        <v>0</v>
      </c>
      <c r="H26" s="1" t="s">
        <v>22</v>
      </c>
      <c r="I26" s="1" t="s">
        <v>22</v>
      </c>
      <c r="J26" s="1">
        <f>Plan1!$E$36</f>
        <v>250000</v>
      </c>
      <c r="K26" s="1">
        <f>Plan1!$E$35</f>
        <v>0.4</v>
      </c>
      <c r="L26" s="1" t="s">
        <v>43</v>
      </c>
      <c r="M26" s="1">
        <v>0</v>
      </c>
    </row>
    <row r="27" spans="1:13" ht="12.75">
      <c r="A27" s="1">
        <f>Plan1!$F$32</f>
        <v>350000</v>
      </c>
      <c r="B27" s="1" t="s">
        <v>45</v>
      </c>
      <c r="C27" s="1">
        <v>0</v>
      </c>
      <c r="H27" s="1" t="s">
        <v>22</v>
      </c>
      <c r="I27" s="1" t="s">
        <v>22</v>
      </c>
      <c r="J27" s="1">
        <f>Plan1!$E$32</f>
        <v>0</v>
      </c>
      <c r="K27" s="1">
        <f>Plan1!$E$31</f>
        <v>0.3</v>
      </c>
      <c r="L27" s="1" t="s">
        <v>43</v>
      </c>
      <c r="M27" s="1">
        <v>0</v>
      </c>
    </row>
    <row r="28" spans="1:15" ht="12.75">
      <c r="A28" s="1">
        <f>Plan1!$F$42</f>
        <v>905000</v>
      </c>
      <c r="B28" s="1" t="s">
        <v>48</v>
      </c>
      <c r="C28" s="1">
        <v>0</v>
      </c>
      <c r="I28" s="1" t="s">
        <v>22</v>
      </c>
      <c r="J28" s="1">
        <f>Plan1!$E$42</f>
        <v>0</v>
      </c>
      <c r="K28" s="1">
        <f>Plan1!$E$41</f>
        <v>0.3</v>
      </c>
      <c r="L28" s="1" t="s">
        <v>51</v>
      </c>
      <c r="M28" s="1">
        <v>0</v>
      </c>
      <c r="O28" s="1" t="str">
        <f>Plan1!$F$41</f>
        <v>Chance</v>
      </c>
    </row>
    <row r="29" spans="1:15" ht="12.75">
      <c r="A29" s="1">
        <f>Plan1!$F$52</f>
        <v>702500</v>
      </c>
      <c r="B29" s="1" t="s">
        <v>49</v>
      </c>
      <c r="C29" s="1">
        <v>0</v>
      </c>
      <c r="I29" s="1" t="s">
        <v>22</v>
      </c>
      <c r="J29" s="1">
        <f>Plan1!$E$52</f>
        <v>0</v>
      </c>
      <c r="K29" s="1">
        <f>Plan1!$E$51</f>
        <v>0.7</v>
      </c>
      <c r="L29" s="1" t="s">
        <v>54</v>
      </c>
      <c r="M29" s="1">
        <v>0</v>
      </c>
      <c r="O29" s="1" t="str">
        <f>Plan1!$F$51</f>
        <v>Chance</v>
      </c>
    </row>
    <row r="30" spans="1:13" ht="12.75">
      <c r="A30" s="1">
        <f>Plan1!$G$46</f>
        <v>1175000</v>
      </c>
      <c r="B30" s="1" t="s">
        <v>52</v>
      </c>
      <c r="C30" s="1">
        <v>0</v>
      </c>
      <c r="H30" s="1" t="s">
        <v>22</v>
      </c>
      <c r="I30" s="1" t="s">
        <v>22</v>
      </c>
      <c r="J30" s="1">
        <f>Plan1!$F$46</f>
        <v>1175000</v>
      </c>
      <c r="K30" s="1">
        <f>Plan1!$F$45</f>
        <v>0.3</v>
      </c>
      <c r="L30" s="1" t="s">
        <v>50</v>
      </c>
      <c r="M30" s="1">
        <v>0</v>
      </c>
    </row>
    <row r="31" spans="1:13" ht="12.75">
      <c r="A31" s="1">
        <f>Plan1!$G$44</f>
        <v>950000</v>
      </c>
      <c r="B31" s="1" t="s">
        <v>28</v>
      </c>
      <c r="C31" s="1">
        <v>0</v>
      </c>
      <c r="H31" s="1" t="s">
        <v>22</v>
      </c>
      <c r="I31" s="1" t="s">
        <v>22</v>
      </c>
      <c r="J31" s="1">
        <f>Plan1!$F$44</f>
        <v>950000</v>
      </c>
      <c r="K31" s="1">
        <f>Plan1!$F$43</f>
        <v>0.2</v>
      </c>
      <c r="L31" s="1" t="s">
        <v>50</v>
      </c>
      <c r="M31" s="1">
        <v>0</v>
      </c>
    </row>
    <row r="32" spans="1:13" ht="12.75">
      <c r="A32" s="1">
        <f>Plan1!$G$40</f>
        <v>725000</v>
      </c>
      <c r="B32" s="1" t="s">
        <v>46</v>
      </c>
      <c r="C32" s="1">
        <v>0</v>
      </c>
      <c r="H32" s="1" t="s">
        <v>22</v>
      </c>
      <c r="I32" s="1" t="s">
        <v>22</v>
      </c>
      <c r="J32" s="1">
        <f>Plan1!$F$40</f>
        <v>725000</v>
      </c>
      <c r="K32" s="1">
        <f>Plan1!$F$39</f>
        <v>0.5</v>
      </c>
      <c r="L32" s="1" t="s">
        <v>50</v>
      </c>
      <c r="M32" s="1">
        <v>0</v>
      </c>
    </row>
    <row r="33" spans="1:13" ht="12.75">
      <c r="A33" s="1">
        <f>Plan1!$G$56</f>
        <v>950000</v>
      </c>
      <c r="B33" s="1" t="s">
        <v>28</v>
      </c>
      <c r="C33" s="1">
        <v>0</v>
      </c>
      <c r="H33" s="1" t="s">
        <v>22</v>
      </c>
      <c r="I33" s="1" t="s">
        <v>22</v>
      </c>
      <c r="J33" s="1">
        <f>Plan1!$F$56</f>
        <v>950000</v>
      </c>
      <c r="K33" s="1">
        <f>Plan1!$F$55</f>
        <v>0.2</v>
      </c>
      <c r="L33" s="1" t="s">
        <v>53</v>
      </c>
      <c r="M33" s="1">
        <v>0</v>
      </c>
    </row>
    <row r="34" spans="1:13" ht="12.75">
      <c r="A34" s="1">
        <f>Plan1!$G$54</f>
        <v>725000</v>
      </c>
      <c r="B34" s="1" t="s">
        <v>46</v>
      </c>
      <c r="C34" s="1">
        <v>0</v>
      </c>
      <c r="H34" s="1" t="s">
        <v>22</v>
      </c>
      <c r="I34" s="1" t="s">
        <v>22</v>
      </c>
      <c r="J34" s="1">
        <f>Plan1!$F$54</f>
        <v>725000</v>
      </c>
      <c r="K34" s="1">
        <f>Plan1!$F$53</f>
        <v>0.5</v>
      </c>
      <c r="L34" s="1" t="s">
        <v>53</v>
      </c>
      <c r="M34" s="1">
        <v>0</v>
      </c>
    </row>
    <row r="35" spans="1:13" ht="12.75">
      <c r="A35" s="1">
        <f>Plan1!$G$50</f>
        <v>500000</v>
      </c>
      <c r="B35" s="1" t="s">
        <v>45</v>
      </c>
      <c r="C35" s="1">
        <v>0</v>
      </c>
      <c r="H35" s="1" t="s">
        <v>22</v>
      </c>
      <c r="I35" s="1" t="s">
        <v>22</v>
      </c>
      <c r="J35" s="1">
        <f>Plan1!$F$50</f>
        <v>500000</v>
      </c>
      <c r="K35" s="1">
        <f>Plan1!$F$49</f>
        <v>0.3</v>
      </c>
      <c r="L35" s="1" t="s">
        <v>53</v>
      </c>
      <c r="M35" s="1">
        <v>0</v>
      </c>
    </row>
  </sheetData>
  <sheetProtection/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G61"/>
  <sheetViews>
    <sheetView showGridLines="0" tabSelected="1" zoomScalePageLayoutView="0" workbookViewId="0" topLeftCell="A29">
      <selection activeCell="A16" sqref="A16"/>
    </sheetView>
  </sheetViews>
  <sheetFormatPr defaultColWidth="29.00390625" defaultRowHeight="12.75"/>
  <cols>
    <col min="1" max="4" width="29.00390625" style="3" customWidth="1"/>
    <col min="5" max="5" width="33.140625" style="3" customWidth="1"/>
    <col min="6" max="16384" width="29.00390625" style="3" customWidth="1"/>
  </cols>
  <sheetData>
    <row r="11" spans="3:4" ht="15.75">
      <c r="C11" s="4">
        <v>0.8</v>
      </c>
      <c r="D11" s="5">
        <f>_XLL.PTREENODEPROBABILITY(treeCalc_1!$F$2,4)</f>
        <v>0</v>
      </c>
    </row>
    <row r="12" spans="3:4" ht="15.75">
      <c r="C12" s="6">
        <f>0.1*1000000*5-400000*0.25</f>
        <v>400000</v>
      </c>
      <c r="D12" s="5">
        <f>_XLL.PTREENODEVALUE(treeCalc_1!$F$2,4)</f>
        <v>400000</v>
      </c>
    </row>
    <row r="13" spans="2:3" ht="15.75">
      <c r="B13" s="7" t="b">
        <f>_XLL.PTREENODEDECISION(treeCalc_1!$F$2,2)</f>
        <v>0</v>
      </c>
      <c r="C13" s="8" t="s">
        <v>25</v>
      </c>
    </row>
    <row r="14" spans="2:3" ht="15.75">
      <c r="B14" s="6">
        <v>0</v>
      </c>
      <c r="C14" s="9">
        <f>_XLL.PTREENODEVALUE(treeCalc_1!$F$2,2)</f>
        <v>520000</v>
      </c>
    </row>
    <row r="15" spans="2:4" ht="15.75">
      <c r="B15" s="6"/>
      <c r="C15" s="4">
        <v>0.1</v>
      </c>
      <c r="D15" s="5">
        <f>_XLL.PTREENODEPROBABILITY(treeCalc_1!$F$2,5)</f>
        <v>0</v>
      </c>
    </row>
    <row r="16" spans="2:4" ht="15.75">
      <c r="B16" s="6"/>
      <c r="C16" s="6">
        <f>0.2*1000000*5-800000*0.25</f>
        <v>800000</v>
      </c>
      <c r="D16" s="5">
        <f>_XLL.PTREENODEVALUE(treeCalc_1!$F$2,5)</f>
        <v>800000</v>
      </c>
    </row>
    <row r="17" spans="2:4" ht="15.75">
      <c r="B17" s="6"/>
      <c r="C17" s="4">
        <v>0.1</v>
      </c>
      <c r="D17" s="5">
        <f>_XLL.PTREENODEPROBABILITY(treeCalc_1!$F$2,6)</f>
        <v>0</v>
      </c>
    </row>
    <row r="18" spans="2:4" ht="15.75">
      <c r="B18" s="6"/>
      <c r="C18" s="6">
        <f>0.3*1000000*5-1200000*0.25</f>
        <v>1200000</v>
      </c>
      <c r="D18" s="5">
        <f>_XLL.PTREENODEVALUE(treeCalc_1!$F$2,6)</f>
        <v>1200000</v>
      </c>
    </row>
    <row r="19" spans="1:2" ht="15">
      <c r="A19" s="10"/>
      <c r="B19" s="11" t="s">
        <v>21</v>
      </c>
    </row>
    <row r="20" spans="1:2" ht="15.75">
      <c r="A20" s="10"/>
      <c r="B20" s="12">
        <f>_XLL.PTREENODEVALUE(treeCalc_1!$F$2,1)</f>
        <v>300000</v>
      </c>
    </row>
    <row r="21" spans="2:6" ht="15.75">
      <c r="B21" s="12"/>
      <c r="E21" s="4">
        <v>0.8</v>
      </c>
      <c r="F21" s="5">
        <f>_XLL.PTREENODEPROBABILITY(treeCalc_1!$F$2,14)</f>
        <v>0</v>
      </c>
    </row>
    <row r="22" spans="2:6" ht="15.75">
      <c r="B22" s="12"/>
      <c r="E22" s="6">
        <f>0.1*1000000*5</f>
        <v>500000</v>
      </c>
      <c r="F22" s="5">
        <f>_XLL.PTREENODEVALUE(treeCalc_1!$F$2,14)</f>
        <v>500000</v>
      </c>
    </row>
    <row r="23" spans="2:5" ht="15.75">
      <c r="B23" s="12"/>
      <c r="D23" s="7" t="b">
        <f>_XLL.PTREENODEDECISION(treeCalc_1!$F$2,9)</f>
        <v>0</v>
      </c>
      <c r="E23" s="8" t="s">
        <v>25</v>
      </c>
    </row>
    <row r="24" spans="2:5" ht="15.75">
      <c r="B24" s="12"/>
      <c r="D24" s="6">
        <v>0</v>
      </c>
      <c r="E24" s="9">
        <f>_XLL.PTREENODEVALUE(treeCalc_1!$F$2,9)</f>
        <v>650000</v>
      </c>
    </row>
    <row r="25" spans="2:6" ht="15.75">
      <c r="B25" s="12"/>
      <c r="D25" s="6"/>
      <c r="E25" s="4">
        <v>0.1</v>
      </c>
      <c r="F25" s="5">
        <f>_XLL.PTREENODEPROBABILITY(treeCalc_1!$F$2,13)</f>
        <v>0</v>
      </c>
    </row>
    <row r="26" spans="2:6" ht="15.75">
      <c r="B26" s="12"/>
      <c r="D26" s="4"/>
      <c r="E26" s="6">
        <f>0.2*1000000*5</f>
        <v>1000000</v>
      </c>
      <c r="F26" s="5">
        <f>_XLL.PTREENODEVALUE(treeCalc_1!$F$2,13)</f>
        <v>1000000</v>
      </c>
    </row>
    <row r="27" spans="2:6" ht="15.75">
      <c r="B27" s="12"/>
      <c r="D27" s="6"/>
      <c r="E27" s="4">
        <v>0.1</v>
      </c>
      <c r="F27" s="5">
        <f>_XLL.PTREENODEPROBABILITY(treeCalc_1!$F$2,12)</f>
        <v>0</v>
      </c>
    </row>
    <row r="28" spans="2:6" ht="15.75">
      <c r="B28" s="12"/>
      <c r="C28" s="7"/>
      <c r="D28" s="9"/>
      <c r="E28" s="6">
        <f>0.3*1000000*5</f>
        <v>1500000</v>
      </c>
      <c r="F28" s="5">
        <f>_XLL.PTREENODEVALUE(treeCalc_1!$F$2,12)</f>
        <v>1500000</v>
      </c>
    </row>
    <row r="29" spans="2:4" ht="15.75">
      <c r="B29" s="12"/>
      <c r="C29" s="4">
        <v>0.5</v>
      </c>
      <c r="D29" s="13" t="s">
        <v>36</v>
      </c>
    </row>
    <row r="30" spans="2:4" ht="15.75">
      <c r="B30" s="12"/>
      <c r="C30" s="6">
        <v>0</v>
      </c>
      <c r="D30" s="14">
        <f>_XLL.PTREENODEVALUE(treeCalc_1!$F$2,7)</f>
        <v>600000</v>
      </c>
    </row>
    <row r="31" spans="2:6" ht="15.75">
      <c r="B31" s="12"/>
      <c r="C31" s="6"/>
      <c r="D31" s="6"/>
      <c r="E31" s="4">
        <v>0.3</v>
      </c>
      <c r="F31" s="5">
        <f>_XLL.PTREENODEPROBABILITY(treeCalc_1!$F$2,17)</f>
        <v>0.15</v>
      </c>
    </row>
    <row r="32" spans="2:6" ht="15.75">
      <c r="B32" s="12"/>
      <c r="C32" s="6"/>
      <c r="D32" s="4"/>
      <c r="E32" s="6">
        <v>0</v>
      </c>
      <c r="F32" s="5">
        <f>_XLL.PTREENODEVALUE(treeCalc_1!$F$2,17)</f>
        <v>350000</v>
      </c>
    </row>
    <row r="33" spans="2:5" ht="15.75">
      <c r="B33" s="12"/>
      <c r="C33" s="6"/>
      <c r="D33" s="7" t="b">
        <f>_XLL.PTREENODEDECISION(treeCalc_1!$F$2,10)</f>
        <v>1</v>
      </c>
      <c r="E33" s="8" t="s">
        <v>25</v>
      </c>
    </row>
    <row r="34" spans="2:5" ht="15.75">
      <c r="B34" s="12"/>
      <c r="C34" s="6"/>
      <c r="D34" s="6">
        <v>350000</v>
      </c>
      <c r="E34" s="9">
        <f>_XLL.PTREENODEVALUE(treeCalc_1!$F$2,10)</f>
        <v>600000</v>
      </c>
    </row>
    <row r="35" spans="2:6" ht="15.75">
      <c r="B35" s="12"/>
      <c r="C35" s="6"/>
      <c r="D35" s="6"/>
      <c r="E35" s="4">
        <v>0.4</v>
      </c>
      <c r="F35" s="5">
        <f>_XLL.PTREENODEPROBABILITY(treeCalc_1!$F$2,16)</f>
        <v>0.2</v>
      </c>
    </row>
    <row r="36" spans="2:6" ht="15.75">
      <c r="B36" s="12"/>
      <c r="C36" s="6"/>
      <c r="D36" s="6"/>
      <c r="E36" s="6">
        <f>0.05*1000000*5</f>
        <v>250000</v>
      </c>
      <c r="F36" s="5">
        <f>_XLL.PTREENODEVALUE(treeCalc_1!$F$2,16)</f>
        <v>600000</v>
      </c>
    </row>
    <row r="37" spans="2:6" ht="15.75">
      <c r="B37" s="12"/>
      <c r="C37" s="6"/>
      <c r="D37" s="6"/>
      <c r="E37" s="4">
        <v>0.3</v>
      </c>
      <c r="F37" s="5">
        <f>_XLL.PTREENODEPROBABILITY(treeCalc_1!$F$2,15)</f>
        <v>0.15</v>
      </c>
    </row>
    <row r="38" spans="2:6" ht="15.75">
      <c r="B38" s="12"/>
      <c r="C38" s="6"/>
      <c r="D38" s="6"/>
      <c r="E38" s="6">
        <f>0.1*1000000*5</f>
        <v>500000</v>
      </c>
      <c r="F38" s="5">
        <f>_XLL.PTREENODEVALUE(treeCalc_1!$F$2,15)</f>
        <v>850000</v>
      </c>
    </row>
    <row r="39" spans="2:7" ht="15.75">
      <c r="B39" s="12"/>
      <c r="C39" s="6"/>
      <c r="D39" s="6"/>
      <c r="E39" s="6"/>
      <c r="F39" s="4">
        <v>0.5</v>
      </c>
      <c r="G39" s="5">
        <f>_XLL.PTREENODEPROBABILITY(treeCalc_1!$F$2,22)</f>
        <v>0</v>
      </c>
    </row>
    <row r="40" spans="2:7" ht="15.75">
      <c r="B40" s="12"/>
      <c r="C40" s="6"/>
      <c r="D40" s="6"/>
      <c r="E40" s="6"/>
      <c r="F40" s="6">
        <f>5000000-950000*4.5</f>
        <v>725000</v>
      </c>
      <c r="G40" s="5">
        <f>_XLL.PTREENODEVALUE(treeCalc_1!$F$2,22)</f>
        <v>725000</v>
      </c>
    </row>
    <row r="41" spans="2:6" ht="15.75">
      <c r="B41" s="12"/>
      <c r="C41" s="6"/>
      <c r="D41" s="6"/>
      <c r="E41" s="4">
        <v>0.3</v>
      </c>
      <c r="F41" s="8" t="s">
        <v>25</v>
      </c>
    </row>
    <row r="42" spans="2:6" ht="15.75">
      <c r="B42" s="12"/>
      <c r="C42" s="6"/>
      <c r="D42" s="6"/>
      <c r="E42" s="6">
        <v>0</v>
      </c>
      <c r="F42" s="9">
        <f>_XLL.PTREENODEVALUE(treeCalc_1!$F$2,18)</f>
        <v>905000</v>
      </c>
    </row>
    <row r="43" spans="2:7" ht="15.75">
      <c r="B43" s="12"/>
      <c r="C43" s="6"/>
      <c r="D43" s="6"/>
      <c r="E43" s="6"/>
      <c r="F43" s="4">
        <v>0.2</v>
      </c>
      <c r="G43" s="5">
        <f>_XLL.PTREENODEPROBABILITY(treeCalc_1!$F$2,21)</f>
        <v>0</v>
      </c>
    </row>
    <row r="44" spans="2:7" ht="15.75">
      <c r="B44" s="12"/>
      <c r="C44" s="6"/>
      <c r="D44" s="6"/>
      <c r="E44" s="6"/>
      <c r="F44" s="6">
        <f>5000000-900000*4.5</f>
        <v>950000</v>
      </c>
      <c r="G44" s="5">
        <f>_XLL.PTREENODEVALUE(treeCalc_1!$F$2,21)</f>
        <v>950000</v>
      </c>
    </row>
    <row r="45" spans="2:7" ht="15.75">
      <c r="B45" s="12"/>
      <c r="C45" s="6"/>
      <c r="D45" s="6"/>
      <c r="E45" s="4"/>
      <c r="F45" s="4">
        <v>0.3</v>
      </c>
      <c r="G45" s="5">
        <f>_XLL.PTREENODEPROBABILITY(treeCalc_1!$F$2,20)</f>
        <v>0</v>
      </c>
    </row>
    <row r="46" spans="2:7" ht="15.75">
      <c r="B46" s="12"/>
      <c r="C46" s="6"/>
      <c r="D46" s="6"/>
      <c r="E46" s="6"/>
      <c r="F46" s="6">
        <f>5000000-850000*4.5</f>
        <v>1175000</v>
      </c>
      <c r="G46" s="5">
        <f>_XLL.PTREENODEVALUE(treeCalc_1!$F$2,20)</f>
        <v>1175000</v>
      </c>
    </row>
    <row r="47" spans="2:5" ht="15.75">
      <c r="B47" s="12"/>
      <c r="C47" s="6"/>
      <c r="D47" s="15" t="b">
        <f>_XLL.PTREENODEDECISION(treeCalc_1!$F$2,11)</f>
        <v>0</v>
      </c>
      <c r="E47" s="16" t="s">
        <v>25</v>
      </c>
    </row>
    <row r="48" spans="2:5" ht="15.75">
      <c r="B48" s="12"/>
      <c r="C48" s="6"/>
      <c r="D48" s="6">
        <v>0</v>
      </c>
      <c r="E48" s="17">
        <f>_XLL.PTREENODEVALUE(treeCalc_1!$F$2,11)</f>
        <v>763250</v>
      </c>
    </row>
    <row r="49" spans="2:7" ht="15.75">
      <c r="B49" s="12"/>
      <c r="C49" s="6"/>
      <c r="F49" s="4">
        <v>0.3</v>
      </c>
      <c r="G49" s="5">
        <f>_XLL.PTREENODEPROBABILITY(treeCalc_1!$F$2,25)</f>
        <v>0</v>
      </c>
    </row>
    <row r="50" spans="2:7" ht="15.75">
      <c r="B50" s="12"/>
      <c r="C50" s="6"/>
      <c r="F50" s="6">
        <f>5000000-1000000*4.5</f>
        <v>500000</v>
      </c>
      <c r="G50" s="5">
        <f>_XLL.PTREENODEVALUE(treeCalc_1!$F$2,25)</f>
        <v>500000</v>
      </c>
    </row>
    <row r="51" spans="2:6" ht="15.75">
      <c r="B51" s="12"/>
      <c r="C51" s="6"/>
      <c r="D51" s="6"/>
      <c r="E51" s="4">
        <v>0.7</v>
      </c>
      <c r="F51" s="8" t="s">
        <v>25</v>
      </c>
    </row>
    <row r="52" spans="2:6" ht="15.75">
      <c r="B52" s="12"/>
      <c r="C52" s="6"/>
      <c r="D52" s="6"/>
      <c r="E52" s="6">
        <v>0</v>
      </c>
      <c r="F52" s="9">
        <f>_XLL.PTREENODEVALUE(treeCalc_1!$F$2,19)</f>
        <v>702500</v>
      </c>
    </row>
    <row r="53" spans="1:7" ht="15.75">
      <c r="A53" s="6"/>
      <c r="B53" s="4"/>
      <c r="C53" s="6"/>
      <c r="D53" s="6"/>
      <c r="E53" s="6"/>
      <c r="F53" s="4">
        <v>0.5</v>
      </c>
      <c r="G53" s="5">
        <f>_XLL.PTREENODEPROBABILITY(treeCalc_1!$F$2,24)</f>
        <v>0</v>
      </c>
    </row>
    <row r="54" spans="1:7" ht="15.75">
      <c r="A54" s="6"/>
      <c r="B54" s="6"/>
      <c r="C54" s="6"/>
      <c r="D54" s="6"/>
      <c r="E54" s="6"/>
      <c r="F54" s="6">
        <f>5000000-950000*4.5</f>
        <v>725000</v>
      </c>
      <c r="G54" s="5">
        <f>_XLL.PTREENODEVALUE(treeCalc_1!$F$2,24)</f>
        <v>725000</v>
      </c>
    </row>
    <row r="55" spans="1:7" ht="15.75">
      <c r="A55" s="6"/>
      <c r="B55" s="4"/>
      <c r="C55" s="6"/>
      <c r="D55" s="6"/>
      <c r="E55" s="6"/>
      <c r="F55" s="4">
        <v>0.2</v>
      </c>
      <c r="G55" s="5">
        <f>_XLL.PTREENODEPROBABILITY(treeCalc_1!$F$2,23)</f>
        <v>0</v>
      </c>
    </row>
    <row r="56" spans="1:7" ht="15.75">
      <c r="A56" s="6"/>
      <c r="B56" s="6"/>
      <c r="C56" s="6"/>
      <c r="E56" s="6"/>
      <c r="F56" s="6">
        <f>5000000-900000*4.5</f>
        <v>950000</v>
      </c>
      <c r="G56" s="5">
        <f>_XLL.PTREENODEVALUE(treeCalc_1!$F$2,23)</f>
        <v>950000</v>
      </c>
    </row>
    <row r="57" spans="2:4" ht="15.75">
      <c r="B57" s="18" t="b">
        <f>_XLL.PTREENODEDECISION(treeCalc_1!$F$2,3)</f>
        <v>1</v>
      </c>
      <c r="C57" s="19" t="s">
        <v>32</v>
      </c>
      <c r="D57" s="5"/>
    </row>
    <row r="58" spans="2:4" ht="15.75">
      <c r="B58" s="10">
        <v>0</v>
      </c>
      <c r="C58" s="20">
        <f>_XLL.PTREENODEVALUE(treeCalc_1!$F$2,3)</f>
        <v>300000</v>
      </c>
      <c r="D58" s="5"/>
    </row>
    <row r="59" spans="1:4" ht="15.75">
      <c r="A59" s="6"/>
      <c r="B59" s="4"/>
      <c r="C59" s="4">
        <v>0.5</v>
      </c>
      <c r="D59" s="5">
        <f>_XLL.PTREENODEPROBABILITY(treeCalc_1!$F$2,8)</f>
        <v>0.5</v>
      </c>
    </row>
    <row r="60" spans="1:4" ht="15.75">
      <c r="A60" s="6"/>
      <c r="B60" s="6"/>
      <c r="C60" s="6">
        <v>0</v>
      </c>
      <c r="D60" s="5">
        <f>_XLL.PTREENODEVALUE(treeCalc_1!$F$2,8)</f>
        <v>0</v>
      </c>
    </row>
    <row r="61" spans="1:3" ht="15">
      <c r="A61" s="6"/>
      <c r="B61" s="4"/>
      <c r="C61" s="6"/>
    </row>
  </sheetData>
  <sheetProtection/>
  <printOptions/>
  <pageMargins left="0.75" right="0.75" top="1" bottom="1" header="0.492125985" footer="0.492125985"/>
  <pageSetup fitToHeight="1" fitToWidth="1" horizontalDpi="300" verticalDpi="300" orientation="landscape" paperSize="9" scale="3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Marcio</cp:lastModifiedBy>
  <cp:lastPrinted>2006-04-12T10:40:54Z</cp:lastPrinted>
  <dcterms:created xsi:type="dcterms:W3CDTF">2005-05-07T18:39:18Z</dcterms:created>
  <dcterms:modified xsi:type="dcterms:W3CDTF">2009-09-17T01:23:40Z</dcterms:modified>
  <cp:category/>
  <cp:version/>
  <cp:contentType/>
  <cp:contentStatus/>
</cp:coreProperties>
</file>