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raviz\Dropbox\Disk1\10_Disciplinas\LCF280\04_Aulas\"/>
    </mc:Choice>
  </mc:AlternateContent>
  <bookViews>
    <workbookView xWindow="600" yWindow="12" windowWidth="15480" windowHeight="8700" tabRatio="638"/>
  </bookViews>
  <sheets>
    <sheet name="P1" sheetId="31" r:id="rId1"/>
    <sheet name="P2" sheetId="9" r:id="rId2"/>
    <sheet name="P3" sheetId="15" r:id="rId3"/>
    <sheet name="P4" sheetId="14" r:id="rId4"/>
    <sheet name="P5 v.1" sheetId="8" r:id="rId5"/>
    <sheet name="P5 v.2" sheetId="32" r:id="rId6"/>
    <sheet name="P6" sheetId="16" r:id="rId7"/>
    <sheet name="P7" sheetId="17" r:id="rId8"/>
    <sheet name="P8" sheetId="10" r:id="rId9"/>
    <sheet name="P9" sheetId="12" r:id="rId10"/>
    <sheet name="P10" sheetId="11" r:id="rId11"/>
    <sheet name="P11 v.1" sheetId="34" r:id="rId12"/>
    <sheet name="P11 v.2" sheetId="35" r:id="rId13"/>
  </sheets>
  <definedNames>
    <definedName name="solver_adj" localSheetId="0" hidden="1">'P1'!$D$10:$P$10</definedName>
    <definedName name="solver_adj" localSheetId="11" hidden="1">'P11 v.1'!$D$10:$M$10</definedName>
    <definedName name="solver_adj" localSheetId="12" hidden="1">'P11 v.2'!$C$13:$S$13</definedName>
    <definedName name="solver_cvg" localSheetId="0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6" hidden="1">0.0001</definedName>
    <definedName name="solver_cvg" localSheetId="7" hidden="1">0.0001</definedName>
    <definedName name="solver_cvg" localSheetId="8" hidden="1">0.0001</definedName>
    <definedName name="solver_cvg" localSheetId="9" hidden="1">0.0001</definedName>
    <definedName name="solver_drv" localSheetId="0" hidden="1">1</definedName>
    <definedName name="solver_drv" localSheetId="10" hidden="1">1</definedName>
    <definedName name="solver_drv" localSheetId="11" hidden="1">1</definedName>
    <definedName name="solver_drv" localSheetId="12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6" hidden="1">1</definedName>
    <definedName name="solver_drv" localSheetId="7" hidden="1">1</definedName>
    <definedName name="solver_drv" localSheetId="8" hidden="1">1</definedName>
    <definedName name="solver_drv" localSheetId="9" hidden="1">1</definedName>
    <definedName name="solver_eng" localSheetId="0" hidden="1">2</definedName>
    <definedName name="solver_eng" localSheetId="10" hidden="1">2</definedName>
    <definedName name="solver_eng" localSheetId="11" hidden="1">2</definedName>
    <definedName name="solver_eng" localSheetId="12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6" hidden="1">2</definedName>
    <definedName name="solver_eng" localSheetId="7" hidden="1">2</definedName>
    <definedName name="solver_eng" localSheetId="8" hidden="1">2</definedName>
    <definedName name="solver_eng" localSheetId="9" hidden="1">2</definedName>
    <definedName name="solver_est" localSheetId="0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6" hidden="1">1</definedName>
    <definedName name="solver_est" localSheetId="7" hidden="1">1</definedName>
    <definedName name="solver_est" localSheetId="8" hidden="1">1</definedName>
    <definedName name="solver_est" localSheetId="9" hidden="1">1</definedName>
    <definedName name="solver_itr" localSheetId="0" hidden="1">2147483647</definedName>
    <definedName name="solver_itr" localSheetId="10" hidden="1">100</definedName>
    <definedName name="solver_itr" localSheetId="11" hidden="1">2147483647</definedName>
    <definedName name="solver_itr" localSheetId="12" hidden="1">2147483647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6" hidden="1">100</definedName>
    <definedName name="solver_itr" localSheetId="7" hidden="1">100</definedName>
    <definedName name="solver_itr" localSheetId="8" hidden="1">100</definedName>
    <definedName name="solver_itr" localSheetId="9" hidden="1">100</definedName>
    <definedName name="solver_lhs1" localSheetId="0" hidden="1">'P1'!$Q$11:$Q$17</definedName>
    <definedName name="solver_lhs1" localSheetId="10" hidden="1">'P10'!$O$12:$O$16</definedName>
    <definedName name="solver_lhs1" localSheetId="11" hidden="1">'P11 v.1'!$O$12:$O$25</definedName>
    <definedName name="solver_lhs1" localSheetId="12" hidden="1">'P11 v.2'!$U$14:$U$20</definedName>
    <definedName name="solver_lhs1" localSheetId="1" hidden="1">'P2'!$G$12:$G$13</definedName>
    <definedName name="solver_lhs1" localSheetId="2" hidden="1">'P3'!$G$12:$G$14</definedName>
    <definedName name="solver_lhs1" localSheetId="3" hidden="1">'P4'!$G$12:$G$13</definedName>
    <definedName name="solver_lhs1" localSheetId="4" hidden="1">'P5 v.1'!$G$12:$G$13</definedName>
    <definedName name="solver_lhs1" localSheetId="6" hidden="1">'P6'!$Q$11:$Q$13</definedName>
    <definedName name="solver_lhs1" localSheetId="7" hidden="1">'P7'!$U$11:$U$18</definedName>
    <definedName name="solver_lhs1" localSheetId="8" hidden="1">'P8'!$N$19:$N$20</definedName>
    <definedName name="solver_lhs1" localSheetId="9" hidden="1">'P9'!$BM$33:$BM$36</definedName>
    <definedName name="solver_lhs2" localSheetId="10" hidden="1">'P10'!$O$12:$O$16</definedName>
    <definedName name="solver_lhs2" localSheetId="11" hidden="1">'P11 v.1'!$O$26</definedName>
    <definedName name="solver_lhs2" localSheetId="12" hidden="1">'P11 v.2'!$U$21:$U$34</definedName>
    <definedName name="solver_lhs2" localSheetId="1" hidden="1">'P2'!$G$12:$G$13</definedName>
    <definedName name="solver_lhs2" localSheetId="4" hidden="1">'P5 v.1'!$G$14:$G$15</definedName>
    <definedName name="solver_lhs2" localSheetId="6" hidden="1">'P6'!$Q$14:$Q$17</definedName>
    <definedName name="solver_lhs2" localSheetId="8" hidden="1">'P8'!$N$19:$N$20</definedName>
    <definedName name="solver_lhs2" localSheetId="9" hidden="1">'P9'!$BM$33:$BM$36</definedName>
    <definedName name="solver_lhs3" localSheetId="10" hidden="1">'P10'!$O$12:$O$16</definedName>
    <definedName name="solver_lhs3" localSheetId="11" hidden="1">'P11 v.1'!$O$27:$O$30</definedName>
    <definedName name="solver_lhs3" localSheetId="12" hidden="1">'P11 v.2'!$U$35</definedName>
    <definedName name="solver_lhs3" localSheetId="4" hidden="1">'P5 v.1'!$G$14:$G$15</definedName>
    <definedName name="solver_lhs3" localSheetId="8" hidden="1">'P8'!$N$19:$N$20</definedName>
    <definedName name="solver_lhs3" localSheetId="9" hidden="1">'P9'!$BM$33:$BM$36</definedName>
    <definedName name="solver_lhs4" localSheetId="10" hidden="1">'P10'!$O$17:$O$20</definedName>
    <definedName name="solver_lhs4" localSheetId="12" hidden="1">'P11 v.2'!$U$36:$U$39</definedName>
    <definedName name="solver_lhs4" localSheetId="9" hidden="1">'P9'!$BM$37</definedName>
    <definedName name="solver_lin" localSheetId="1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6" hidden="1">1</definedName>
    <definedName name="solver_lin" localSheetId="7" hidden="1">1</definedName>
    <definedName name="solver_lin" localSheetId="8" hidden="1">1</definedName>
    <definedName name="solver_lin" localSheetId="9" hidden="1">1</definedName>
    <definedName name="solver_mip" localSheetId="0" hidden="1">2147483647</definedName>
    <definedName name="solver_mip" localSheetId="10" hidden="1">2147483647</definedName>
    <definedName name="solver_mip" localSheetId="11" hidden="1">2147483647</definedName>
    <definedName name="solver_mip" localSheetId="12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6" hidden="1">2147483647</definedName>
    <definedName name="solver_mip" localSheetId="8" hidden="1">2147483647</definedName>
    <definedName name="solver_mip" localSheetId="9" hidden="1">2147483647</definedName>
    <definedName name="solver_mni" localSheetId="0" hidden="1">30</definedName>
    <definedName name="solver_mni" localSheetId="10" hidden="1">30</definedName>
    <definedName name="solver_mni" localSheetId="11" hidden="1">30</definedName>
    <definedName name="solver_mni" localSheetId="12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6" hidden="1">30</definedName>
    <definedName name="solver_mni" localSheetId="8" hidden="1">30</definedName>
    <definedName name="solver_mni" localSheetId="9" hidden="1">30</definedName>
    <definedName name="solver_mrt" localSheetId="0" hidden="1">0.075</definedName>
    <definedName name="solver_mrt" localSheetId="10" hidden="1">0.075</definedName>
    <definedName name="solver_mrt" localSheetId="11" hidden="1">0.075</definedName>
    <definedName name="solver_mrt" localSheetId="12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6" hidden="1">0.075</definedName>
    <definedName name="solver_mrt" localSheetId="8" hidden="1">0.075</definedName>
    <definedName name="solver_mrt" localSheetId="9" hidden="1">0.075</definedName>
    <definedName name="solver_msl" localSheetId="0" hidden="1">2</definedName>
    <definedName name="solver_msl" localSheetId="10" hidden="1">2</definedName>
    <definedName name="solver_msl" localSheetId="11" hidden="1">2</definedName>
    <definedName name="solver_msl" localSheetId="12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6" hidden="1">2</definedName>
    <definedName name="solver_msl" localSheetId="8" hidden="1">2</definedName>
    <definedName name="solver_msl" localSheetId="9" hidden="1">2</definedName>
    <definedName name="solver_neg" localSheetId="0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6" hidden="1">1</definedName>
    <definedName name="solver_neg" localSheetId="7" hidden="1">1</definedName>
    <definedName name="solver_neg" localSheetId="8" hidden="1">1</definedName>
    <definedName name="solver_neg" localSheetId="9" hidden="1">1</definedName>
    <definedName name="solver_nod" localSheetId="0" hidden="1">2147483647</definedName>
    <definedName name="solver_nod" localSheetId="10" hidden="1">2147483647</definedName>
    <definedName name="solver_nod" localSheetId="11" hidden="1">2147483647</definedName>
    <definedName name="solver_nod" localSheetId="12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6" hidden="1">2147483647</definedName>
    <definedName name="solver_nod" localSheetId="8" hidden="1">2147483647</definedName>
    <definedName name="solver_nod" localSheetId="9" hidden="1">2147483647</definedName>
    <definedName name="solver_num" localSheetId="0" hidden="1">1</definedName>
    <definedName name="solver_num" localSheetId="10" hidden="1">0</definedName>
    <definedName name="solver_num" localSheetId="11" hidden="1">3</definedName>
    <definedName name="solver_num" localSheetId="12" hidden="1">4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0</definedName>
    <definedName name="solver_num" localSheetId="6" hidden="1">0</definedName>
    <definedName name="solver_num" localSheetId="7" hidden="1">0</definedName>
    <definedName name="solver_num" localSheetId="8" hidden="1">0</definedName>
    <definedName name="solver_num" localSheetId="9" hidden="1">0</definedName>
    <definedName name="solver_nwt" localSheetId="0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6" hidden="1">1</definedName>
    <definedName name="solver_nwt" localSheetId="7" hidden="1">1</definedName>
    <definedName name="solver_nwt" localSheetId="8" hidden="1">1</definedName>
    <definedName name="solver_nwt" localSheetId="9" hidden="1">1</definedName>
    <definedName name="solver_opt" localSheetId="0" hidden="1">'P1'!$Q$9</definedName>
    <definedName name="solver_opt" localSheetId="11" hidden="1">'P11 v.1'!$O$9</definedName>
    <definedName name="solver_opt" localSheetId="12" hidden="1">'P11 v.2'!$U$12</definedName>
    <definedName name="solver_pre" localSheetId="0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6" hidden="1">0.000001</definedName>
    <definedName name="solver_pre" localSheetId="7" hidden="1">0.000001</definedName>
    <definedName name="solver_pre" localSheetId="8" hidden="1">0.000001</definedName>
    <definedName name="solver_pre" localSheetId="9" hidden="1">0.000001</definedName>
    <definedName name="solver_rbv" localSheetId="0" hidden="1">1</definedName>
    <definedName name="solver_rbv" localSheetId="10" hidden="1">1</definedName>
    <definedName name="solver_rbv" localSheetId="11" hidden="1">1</definedName>
    <definedName name="solver_rbv" localSheetId="12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6" hidden="1">1</definedName>
    <definedName name="solver_rbv" localSheetId="8" hidden="1">1</definedName>
    <definedName name="solver_rbv" localSheetId="9" hidden="1">1</definedName>
    <definedName name="solver_rel1" localSheetId="0" hidden="1">3</definedName>
    <definedName name="solver_rel1" localSheetId="10" hidden="1">3</definedName>
    <definedName name="solver_rel1" localSheetId="11" hidden="1">1</definedName>
    <definedName name="solver_rel1" localSheetId="12" hidden="1">2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" localSheetId="4" hidden="1">1</definedName>
    <definedName name="solver_rel1" localSheetId="6" hidden="1">1</definedName>
    <definedName name="solver_rel1" localSheetId="7" hidden="1">2</definedName>
    <definedName name="solver_rel1" localSheetId="8" hidden="1">2</definedName>
    <definedName name="solver_rel1" localSheetId="9" hidden="1">1</definedName>
    <definedName name="solver_rel2" localSheetId="10" hidden="1">3</definedName>
    <definedName name="solver_rel2" localSheetId="11" hidden="1">2</definedName>
    <definedName name="solver_rel2" localSheetId="12" hidden="1">1</definedName>
    <definedName name="solver_rel2" localSheetId="1" hidden="1">1</definedName>
    <definedName name="solver_rel2" localSheetId="4" hidden="1">3</definedName>
    <definedName name="solver_rel2" localSheetId="6" hidden="1">3</definedName>
    <definedName name="solver_rel2" localSheetId="8" hidden="1">2</definedName>
    <definedName name="solver_rel2" localSheetId="9" hidden="1">1</definedName>
    <definedName name="solver_rel3" localSheetId="10" hidden="1">3</definedName>
    <definedName name="solver_rel3" localSheetId="11" hidden="1">3</definedName>
    <definedName name="solver_rel3" localSheetId="12" hidden="1">2</definedName>
    <definedName name="solver_rel3" localSheetId="4" hidden="1">3</definedName>
    <definedName name="solver_rel3" localSheetId="8" hidden="1">2</definedName>
    <definedName name="solver_rel3" localSheetId="9" hidden="1">1</definedName>
    <definedName name="solver_rel4" localSheetId="10" hidden="1">2</definedName>
    <definedName name="solver_rel4" localSheetId="12" hidden="1">3</definedName>
    <definedName name="solver_rel4" localSheetId="9" hidden="1">3</definedName>
    <definedName name="solver_rhs1" localSheetId="0" hidden="1">'P1'!$S$11:$S$17</definedName>
    <definedName name="solver_rhs1" localSheetId="10" hidden="1">'P10'!$Q$12:$Q$16</definedName>
    <definedName name="solver_rhs1" localSheetId="11" hidden="1">'P11 v.1'!$Q$12:$Q$25</definedName>
    <definedName name="solver_rhs1" localSheetId="12" hidden="1">'P11 v.2'!$W$14:$W$20</definedName>
    <definedName name="solver_rhs1" localSheetId="1" hidden="1">'P2'!$I$12:$I$13</definedName>
    <definedName name="solver_rhs1" localSheetId="2" hidden="1">'P3'!$I$12:$I$14</definedName>
    <definedName name="solver_rhs1" localSheetId="3" hidden="1">'P4'!$I$12:$I$13</definedName>
    <definedName name="solver_rhs1" localSheetId="4" hidden="1">'P5 v.1'!$I$12:$I$13</definedName>
    <definedName name="solver_rhs1" localSheetId="6" hidden="1">'P6'!$S$11:$S$13</definedName>
    <definedName name="solver_rhs1" localSheetId="7" hidden="1">'P7'!$W$11:$W$18</definedName>
    <definedName name="solver_rhs1" localSheetId="8" hidden="1">'P8'!$P$19:$P$20</definedName>
    <definedName name="solver_rhs1" localSheetId="9" hidden="1">'P9'!$BO$33:$BO$36</definedName>
    <definedName name="solver_rhs2" localSheetId="10" hidden="1">'P10'!$Q$12:$Q$16</definedName>
    <definedName name="solver_rhs2" localSheetId="11" hidden="1">'P11 v.1'!$Q$26</definedName>
    <definedName name="solver_rhs2" localSheetId="12" hidden="1">'P11 v.2'!$W$21:$W$34</definedName>
    <definedName name="solver_rhs2" localSheetId="1" hidden="1">'P2'!$I$12:$I$13</definedName>
    <definedName name="solver_rhs2" localSheetId="4" hidden="1">'P5 v.1'!$I$14:$I$15</definedName>
    <definedName name="solver_rhs2" localSheetId="6" hidden="1">'P6'!$S$14:$S$17</definedName>
    <definedName name="solver_rhs2" localSheetId="8" hidden="1">'P8'!$P$19:$P$20</definedName>
    <definedName name="solver_rhs2" localSheetId="9" hidden="1">'P9'!$BO$33:$BO$36</definedName>
    <definedName name="solver_rhs3" localSheetId="10" hidden="1">'P10'!$Q$12:$Q$16</definedName>
    <definedName name="solver_rhs3" localSheetId="11" hidden="1">'P11 v.1'!$Q$27:$Q$30</definedName>
    <definedName name="solver_rhs3" localSheetId="12" hidden="1">'P11 v.2'!$W$35</definedName>
    <definedName name="solver_rhs3" localSheetId="4" hidden="1">'P5 v.1'!$I$14:$I$15</definedName>
    <definedName name="solver_rhs3" localSheetId="8" hidden="1">'P8'!$P$19:$P$20</definedName>
    <definedName name="solver_rhs3" localSheetId="9" hidden="1">'P9'!$BO$33:$BO$36</definedName>
    <definedName name="solver_rhs4" localSheetId="10" hidden="1">'P10'!$Q$17:$Q$20</definedName>
    <definedName name="solver_rhs4" localSheetId="12" hidden="1">'P11 v.2'!$W$36:$W$39</definedName>
    <definedName name="solver_rhs4" localSheetId="9" hidden="1">'P9'!$BO$37</definedName>
    <definedName name="solver_rlx" localSheetId="0" hidden="1">2</definedName>
    <definedName name="solver_rlx" localSheetId="10" hidden="1">1</definedName>
    <definedName name="solver_rlx" localSheetId="11" hidden="1">2</definedName>
    <definedName name="solver_rlx" localSheetId="12" hidden="1">2</definedName>
    <definedName name="solver_rlx" localSheetId="1" hidden="1">1</definedName>
    <definedName name="solver_rlx" localSheetId="2" hidden="1">1</definedName>
    <definedName name="solver_rlx" localSheetId="3" hidden="1">1</definedName>
    <definedName name="solver_rlx" localSheetId="4" hidden="1">1</definedName>
    <definedName name="solver_rlx" localSheetId="6" hidden="1">1</definedName>
    <definedName name="solver_rlx" localSheetId="8" hidden="1">1</definedName>
    <definedName name="solver_rlx" localSheetId="9" hidden="1">1</definedName>
    <definedName name="solver_rsd" localSheetId="0" hidden="1">0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6" hidden="1">0</definedName>
    <definedName name="solver_rsd" localSheetId="8" hidden="1">0</definedName>
    <definedName name="solver_rsd" localSheetId="9" hidden="1">0</definedName>
    <definedName name="solver_scl" localSheetId="0" hidden="1">1</definedName>
    <definedName name="solver_scl" localSheetId="10" hidden="1">2</definedName>
    <definedName name="solver_scl" localSheetId="11" hidden="1">1</definedName>
    <definedName name="solver_scl" localSheetId="12" hidden="1">1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6" hidden="1">2</definedName>
    <definedName name="solver_scl" localSheetId="7" hidden="1">2</definedName>
    <definedName name="solver_scl" localSheetId="8" hidden="1">2</definedName>
    <definedName name="solver_scl" localSheetId="9" hidden="1">2</definedName>
    <definedName name="solver_sho" localSheetId="0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6" hidden="1">2</definedName>
    <definedName name="solver_sho" localSheetId="7" hidden="1">2</definedName>
    <definedName name="solver_sho" localSheetId="8" hidden="1">2</definedName>
    <definedName name="solver_sho" localSheetId="9" hidden="1">2</definedName>
    <definedName name="solver_ssz" localSheetId="0" hidden="1">100</definedName>
    <definedName name="solver_ssz" localSheetId="10" hidden="1">100</definedName>
    <definedName name="solver_ssz" localSheetId="11" hidden="1">100</definedName>
    <definedName name="solver_ssz" localSheetId="12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6" hidden="1">100</definedName>
    <definedName name="solver_ssz" localSheetId="8" hidden="1">100</definedName>
    <definedName name="solver_ssz" localSheetId="9" hidden="1">100</definedName>
    <definedName name="solver_tim" localSheetId="0" hidden="1">2147483647</definedName>
    <definedName name="solver_tim" localSheetId="10" hidden="1">100</definedName>
    <definedName name="solver_tim" localSheetId="11" hidden="1">2147483647</definedName>
    <definedName name="solver_tim" localSheetId="12" hidden="1">2147483647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6" hidden="1">100</definedName>
    <definedName name="solver_tim" localSheetId="7" hidden="1">100</definedName>
    <definedName name="solver_tim" localSheetId="8" hidden="1">100</definedName>
    <definedName name="solver_tim" localSheetId="9" hidden="1">100</definedName>
    <definedName name="solver_tol" localSheetId="0" hidden="1">0.01</definedName>
    <definedName name="solver_tol" localSheetId="10" hidden="1">0.05</definedName>
    <definedName name="solver_tol" localSheetId="11" hidden="1">0.01</definedName>
    <definedName name="solver_tol" localSheetId="12" hidden="1">0.01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ol" localSheetId="4" hidden="1">0.05</definedName>
    <definedName name="solver_tol" localSheetId="6" hidden="1">0.05</definedName>
    <definedName name="solver_tol" localSheetId="7" hidden="1">0.05</definedName>
    <definedName name="solver_tol" localSheetId="8" hidden="1">0.05</definedName>
    <definedName name="solver_tol" localSheetId="9" hidden="1">0.05</definedName>
    <definedName name="solver_typ" localSheetId="0" hidden="1">2</definedName>
    <definedName name="solver_typ" localSheetId="10" hidden="1">2</definedName>
    <definedName name="solver_typ" localSheetId="11" hidden="1">1</definedName>
    <definedName name="solver_typ" localSheetId="12" hidden="1">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6" hidden="1">2</definedName>
    <definedName name="solver_typ" localSheetId="7" hidden="1">2</definedName>
    <definedName name="solver_typ" localSheetId="8" hidden="1">1</definedName>
    <definedName name="solver_typ" localSheetId="9" hidden="1">2</definedName>
    <definedName name="solver_val" localSheetId="0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6" hidden="1">0</definedName>
    <definedName name="solver_val" localSheetId="7" hidden="1">0</definedName>
    <definedName name="solver_val" localSheetId="8" hidden="1">0</definedName>
    <definedName name="solver_val" localSheetId="9" hidden="1">0</definedName>
    <definedName name="solver_ver" localSheetId="0" hidden="1">3</definedName>
    <definedName name="solver_ver" localSheetId="10" hidden="1">3</definedName>
    <definedName name="solver_ver" localSheetId="11" hidden="1">3</definedName>
    <definedName name="solver_ver" localSheetId="12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6" hidden="1">3</definedName>
    <definedName name="solver_ver" localSheetId="7" hidden="1">3</definedName>
    <definedName name="solver_ver" localSheetId="8" hidden="1">3</definedName>
    <definedName name="solver_ver" localSheetId="9" hidden="1">3</definedName>
  </definedNames>
  <calcPr calcId="152511"/>
</workbook>
</file>

<file path=xl/calcChain.xml><?xml version="1.0" encoding="utf-8"?>
<calcChain xmlns="http://schemas.openxmlformats.org/spreadsheetml/2006/main">
  <c r="O37" i="34" l="1"/>
  <c r="P38" i="34" s="1"/>
  <c r="O39" i="34"/>
  <c r="O40" i="34"/>
  <c r="O27" i="34"/>
  <c r="U12" i="35"/>
  <c r="U39" i="35"/>
  <c r="U38" i="35"/>
  <c r="U37" i="35"/>
  <c r="U36" i="35"/>
  <c r="U35" i="35"/>
  <c r="U34" i="35"/>
  <c r="U33" i="35"/>
  <c r="U32" i="35"/>
  <c r="U31" i="35"/>
  <c r="U30" i="35"/>
  <c r="U29" i="35"/>
  <c r="U28" i="35"/>
  <c r="U27" i="35"/>
  <c r="U26" i="35"/>
  <c r="U25" i="35"/>
  <c r="U24" i="35"/>
  <c r="U23" i="35"/>
  <c r="U22" i="35"/>
  <c r="U21" i="35"/>
  <c r="U20" i="35"/>
  <c r="U19" i="35"/>
  <c r="U18" i="35"/>
  <c r="U17" i="35"/>
  <c r="U16" i="35"/>
  <c r="U15" i="35"/>
  <c r="U14" i="35"/>
  <c r="O41" i="34"/>
  <c r="O38" i="34"/>
  <c r="O28" i="34"/>
  <c r="O36" i="34"/>
  <c r="O35" i="34"/>
  <c r="O34" i="34"/>
  <c r="O9" i="34"/>
  <c r="O33" i="34" s="1"/>
  <c r="P40" i="34" l="1"/>
  <c r="P36" i="34"/>
  <c r="P34" i="34"/>
  <c r="O30" i="34"/>
  <c r="O29" i="34"/>
  <c r="O26" i="34"/>
  <c r="O25" i="34"/>
  <c r="O24" i="34"/>
  <c r="O23" i="34"/>
  <c r="O22" i="34"/>
  <c r="O21" i="34"/>
  <c r="O20" i="34"/>
  <c r="O19" i="34"/>
  <c r="O18" i="34"/>
  <c r="O17" i="34"/>
  <c r="O16" i="34"/>
  <c r="O15" i="34"/>
  <c r="O14" i="34"/>
  <c r="O13" i="34"/>
  <c r="O12" i="34"/>
  <c r="O42" i="34" s="1"/>
  <c r="P42" i="34" s="1"/>
  <c r="E27" i="32" l="1"/>
  <c r="E26" i="32"/>
  <c r="E25" i="32"/>
  <c r="K20" i="32"/>
  <c r="H20" i="32"/>
  <c r="J19" i="32"/>
  <c r="G19" i="32"/>
  <c r="I18" i="32"/>
  <c r="F18" i="32"/>
  <c r="E24" i="8"/>
  <c r="E23" i="8"/>
  <c r="E22" i="8"/>
  <c r="K14" i="8"/>
  <c r="H14" i="8"/>
  <c r="J13" i="8"/>
  <c r="G13" i="8"/>
  <c r="I12" i="8"/>
  <c r="F12" i="8"/>
  <c r="Q17" i="31" l="1"/>
  <c r="Q16" i="31"/>
  <c r="Q15" i="31"/>
  <c r="Q14" i="31"/>
  <c r="Q13" i="31"/>
  <c r="Q12" i="31"/>
  <c r="Q11" i="31"/>
  <c r="Q9" i="31"/>
  <c r="BJ5" i="12" l="1"/>
  <c r="BG5" i="12"/>
  <c r="BD5" i="12"/>
  <c r="BA5" i="12"/>
  <c r="AX5" i="12"/>
  <c r="AU5" i="12"/>
  <c r="AR5" i="12"/>
  <c r="AO5" i="12"/>
  <c r="AL5" i="12"/>
  <c r="AI5" i="12"/>
  <c r="BL38" i="12" s="1"/>
  <c r="BL6" i="12"/>
  <c r="BI6" i="12"/>
  <c r="BF6" i="12"/>
  <c r="BC6" i="12"/>
  <c r="AZ6" i="12"/>
  <c r="AW6" i="12"/>
  <c r="AT6" i="12"/>
  <c r="AQ6" i="12"/>
  <c r="AN6" i="12"/>
  <c r="AK6" i="12"/>
  <c r="BL40" i="12" l="1"/>
  <c r="BL39" i="12"/>
  <c r="M27" i="15"/>
  <c r="N26" i="15"/>
  <c r="N25" i="15"/>
  <c r="N24" i="15"/>
  <c r="M22" i="15"/>
  <c r="M23" i="15"/>
  <c r="N20" i="15"/>
  <c r="M21" i="15"/>
  <c r="M25" i="9"/>
  <c r="N24" i="9"/>
  <c r="M23" i="9"/>
  <c r="N22" i="9"/>
  <c r="M21" i="9"/>
  <c r="N20" i="9"/>
  <c r="M25" i="14"/>
  <c r="N24" i="14"/>
  <c r="M23" i="14"/>
  <c r="N22" i="14"/>
  <c r="M21" i="14"/>
  <c r="N20" i="14"/>
</calcChain>
</file>

<file path=xl/sharedStrings.xml><?xml version="1.0" encoding="utf-8"?>
<sst xmlns="http://schemas.openxmlformats.org/spreadsheetml/2006/main" count="704" uniqueCount="383">
  <si>
    <t>Variáveis de decisão:</t>
  </si>
  <si>
    <t>X1</t>
  </si>
  <si>
    <t>X2</t>
  </si>
  <si>
    <t>&lt;=</t>
  </si>
  <si>
    <t>&gt;=</t>
  </si>
  <si>
    <t>=</t>
  </si>
  <si>
    <t>X1:</t>
  </si>
  <si>
    <t>X2:</t>
  </si>
  <si>
    <t>Z</t>
  </si>
  <si>
    <t>F. Obj:</t>
  </si>
  <si>
    <t>Maximizar</t>
  </si>
  <si>
    <t>Solução:</t>
  </si>
  <si>
    <t>Sujeito a:</t>
  </si>
  <si>
    <t>parafusos para marcenaria</t>
  </si>
  <si>
    <t>parafusos para serralheria</t>
  </si>
  <si>
    <t>Máq. de fenda)</t>
  </si>
  <si>
    <t>Máq. de rosca)</t>
  </si>
  <si>
    <t>Fábrica de Parafusos</t>
  </si>
  <si>
    <t>Xij:</t>
  </si>
  <si>
    <t>hectares da eco-vila i plantados com a cultura j</t>
  </si>
  <si>
    <t>X11</t>
  </si>
  <si>
    <t>X12</t>
  </si>
  <si>
    <t>X13</t>
  </si>
  <si>
    <t>X21</t>
  </si>
  <si>
    <t>X22</t>
  </si>
  <si>
    <t>X23</t>
  </si>
  <si>
    <t>X31</t>
  </si>
  <si>
    <t>X32</t>
  </si>
  <si>
    <t>X33</t>
  </si>
  <si>
    <t>F.Obj.</t>
  </si>
  <si>
    <t>Área</t>
  </si>
  <si>
    <t>Eco-Sol:</t>
  </si>
  <si>
    <t>Eco-Terra:</t>
  </si>
  <si>
    <t>Eco-Lua:</t>
  </si>
  <si>
    <t>Plantios</t>
  </si>
  <si>
    <t>Beterraba:</t>
  </si>
  <si>
    <t>Algodão:</t>
  </si>
  <si>
    <t>Sorgo:</t>
  </si>
  <si>
    <t>Irrigação</t>
  </si>
  <si>
    <t>Proporção</t>
  </si>
  <si>
    <t>Sol-Terra</t>
  </si>
  <si>
    <t>Terra-Lua</t>
  </si>
  <si>
    <t>ONG formadora de educadores ambientais</t>
  </si>
  <si>
    <t>trainees formados no mês t</t>
  </si>
  <si>
    <t>educadores no início do mês t</t>
  </si>
  <si>
    <t>Início</t>
  </si>
  <si>
    <t>Horas aula</t>
  </si>
  <si>
    <t>Mês 1</t>
  </si>
  <si>
    <t>Mês 2</t>
  </si>
  <si>
    <t>Mês 3</t>
  </si>
  <si>
    <t>Mês 4</t>
  </si>
  <si>
    <t>Mês 5</t>
  </si>
  <si>
    <t>Educadores</t>
  </si>
  <si>
    <t>Mês 2-1</t>
  </si>
  <si>
    <t>Mês 3-2</t>
  </si>
  <si>
    <t>Mês 4-3</t>
  </si>
  <si>
    <t>Mês 5-4</t>
  </si>
  <si>
    <t>Njk=</t>
  </si>
  <si>
    <t>alunos NATIVOS residentes na sub-região j destinados para a escola k</t>
  </si>
  <si>
    <t>Gjk=</t>
  </si>
  <si>
    <t>alunos GAUCHOS residentes na sub-região j destinados para a escola k</t>
  </si>
  <si>
    <t>N11</t>
  </si>
  <si>
    <t>N12</t>
  </si>
  <si>
    <t>N13</t>
  </si>
  <si>
    <t>N21</t>
  </si>
  <si>
    <t>N22</t>
  </si>
  <si>
    <t>N23</t>
  </si>
  <si>
    <t>N31</t>
  </si>
  <si>
    <t>N32</t>
  </si>
  <si>
    <t>N33</t>
  </si>
  <si>
    <t>N41</t>
  </si>
  <si>
    <t>N42</t>
  </si>
  <si>
    <t>N43</t>
  </si>
  <si>
    <t>N51</t>
  </si>
  <si>
    <t>N52</t>
  </si>
  <si>
    <t>N53</t>
  </si>
  <si>
    <t>N61</t>
  </si>
  <si>
    <t>N62</t>
  </si>
  <si>
    <t>N63</t>
  </si>
  <si>
    <t>N71</t>
  </si>
  <si>
    <t>N72</t>
  </si>
  <si>
    <t>N73</t>
  </si>
  <si>
    <t>N81</t>
  </si>
  <si>
    <t>N82</t>
  </si>
  <si>
    <t>N83</t>
  </si>
  <si>
    <t>N91</t>
  </si>
  <si>
    <t>N92</t>
  </si>
  <si>
    <t>N93</t>
  </si>
  <si>
    <t>N01</t>
  </si>
  <si>
    <t>N02</t>
  </si>
  <si>
    <t>N03</t>
  </si>
  <si>
    <t>G11</t>
  </si>
  <si>
    <t>G12</t>
  </si>
  <si>
    <t>G13</t>
  </si>
  <si>
    <t>G21</t>
  </si>
  <si>
    <t>G22</t>
  </si>
  <si>
    <t>G23</t>
  </si>
  <si>
    <t>G31</t>
  </si>
  <si>
    <t>G32</t>
  </si>
  <si>
    <t>G33</t>
  </si>
  <si>
    <t>G41</t>
  </si>
  <si>
    <t>G42</t>
  </si>
  <si>
    <t>G43</t>
  </si>
  <si>
    <t>G51</t>
  </si>
  <si>
    <t>G52</t>
  </si>
  <si>
    <t>G53</t>
  </si>
  <si>
    <t>G61</t>
  </si>
  <si>
    <t>G62</t>
  </si>
  <si>
    <t>G63</t>
  </si>
  <si>
    <t>G71</t>
  </si>
  <si>
    <t>G72</t>
  </si>
  <si>
    <t>G73</t>
  </si>
  <si>
    <t>G81</t>
  </si>
  <si>
    <t>G82</t>
  </si>
  <si>
    <t>G83</t>
  </si>
  <si>
    <t>G91</t>
  </si>
  <si>
    <t>G92</t>
  </si>
  <si>
    <t>G93</t>
  </si>
  <si>
    <t>G01</t>
  </si>
  <si>
    <t>G02</t>
  </si>
  <si>
    <t>G03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</si>
  <si>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</si>
  <si>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</si>
  <si>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</si>
  <si>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</si>
  <si>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</si>
  <si>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</si>
  <si>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</si>
  <si>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</si>
  <si>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</si>
  <si>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</si>
  <si>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</si>
  <si>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</si>
  <si>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</si>
  <si>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</si>
  <si>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</si>
  <si>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</si>
  <si>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</si>
  <si>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</si>
  <si>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</si>
  <si>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G0</t>
  </si>
  <si>
    <t>Gaúchos por no. de vagas na escola</t>
  </si>
  <si>
    <t>1-2</t>
  </si>
  <si>
    <t>2-3</t>
  </si>
  <si>
    <t>Capacidade da escola</t>
  </si>
  <si>
    <t>% mínimo (Escola 2)</t>
  </si>
  <si>
    <t>% máximo (Escola 2)</t>
  </si>
  <si>
    <t>X14</t>
  </si>
  <si>
    <t>X24</t>
  </si>
  <si>
    <t>Administrador de Parques</t>
  </si>
  <si>
    <t>número de caçadores fotográficos</t>
  </si>
  <si>
    <t>número de grupos escolares</t>
  </si>
  <si>
    <t>Área)</t>
  </si>
  <si>
    <t>Tempo)</t>
  </si>
  <si>
    <t>F. Obj</t>
  </si>
  <si>
    <t>Tempo</t>
  </si>
  <si>
    <t>Fenda</t>
  </si>
  <si>
    <t>Rosca</t>
  </si>
  <si>
    <t>Coleta de Lixo</t>
  </si>
  <si>
    <t>blocos com coleta padrão</t>
  </si>
  <si>
    <t>blocos com coleta seletiva</t>
  </si>
  <si>
    <t>Máx Pad)</t>
  </si>
  <si>
    <t>Máx Sel)</t>
  </si>
  <si>
    <t>Máx Func)</t>
  </si>
  <si>
    <t>Mx Padrao</t>
  </si>
  <si>
    <t>Mx Seletiva</t>
  </si>
  <si>
    <t>Mx Funcion</t>
  </si>
  <si>
    <t>mudas transportadas do viveiro i para a área j</t>
  </si>
  <si>
    <t>X34</t>
  </si>
  <si>
    <t>Oferta Viv 1)</t>
  </si>
  <si>
    <t>Oferta Viv 2)</t>
  </si>
  <si>
    <t>Oferta Viv 3)</t>
  </si>
  <si>
    <t>Demanda Area 1)</t>
  </si>
  <si>
    <t>Demanda Area 2)</t>
  </si>
  <si>
    <t>Demanda Area 3)</t>
  </si>
  <si>
    <t>Demanda Area 4)</t>
  </si>
  <si>
    <t>Designação de Tarefas</t>
  </si>
  <si>
    <t>equipamento i designado à tarefa j</t>
  </si>
  <si>
    <t>X41</t>
  </si>
  <si>
    <t>X42</t>
  </si>
  <si>
    <t>X43</t>
  </si>
  <si>
    <t>X44</t>
  </si>
  <si>
    <t>Minimizar</t>
  </si>
  <si>
    <t>Tt:</t>
  </si>
  <si>
    <t>Et:</t>
  </si>
  <si>
    <t>T1</t>
  </si>
  <si>
    <t>T2</t>
  </si>
  <si>
    <t>T3</t>
  </si>
  <si>
    <t>T4</t>
  </si>
  <si>
    <t>T5</t>
  </si>
  <si>
    <t>E1</t>
  </si>
  <si>
    <t>E2</t>
  </si>
  <si>
    <t>E3</t>
  </si>
  <si>
    <t>E4</t>
  </si>
  <si>
    <t>E5</t>
  </si>
  <si>
    <t>PAR_MAD</t>
  </si>
  <si>
    <t>PAR_SER</t>
  </si>
  <si>
    <t>PAR_SER:</t>
  </si>
  <si>
    <t>PAR_MAD:</t>
  </si>
  <si>
    <t>Distribuição de alunos entre escolas visando balanço cultural</t>
  </si>
  <si>
    <t>Crianças por Sub-região</t>
  </si>
  <si>
    <t>Xi:</t>
  </si>
  <si>
    <t>porções do alimento i na refeição</t>
  </si>
  <si>
    <t>Ervilhas</t>
  </si>
  <si>
    <t>Feijão branco</t>
  </si>
  <si>
    <t>Quiabo</t>
  </si>
  <si>
    <t>Milho</t>
  </si>
  <si>
    <t>Tofú de soja</t>
  </si>
  <si>
    <t>Arroz</t>
  </si>
  <si>
    <t>Frango</t>
  </si>
  <si>
    <t>Bife bovino</t>
  </si>
  <si>
    <t>Peixe</t>
  </si>
  <si>
    <t>Laranja</t>
  </si>
  <si>
    <t>Maçã</t>
  </si>
  <si>
    <t>Pudim</t>
  </si>
  <si>
    <t>Gelatina</t>
  </si>
  <si>
    <t>Vegetais)</t>
  </si>
  <si>
    <t>Carnes)</t>
  </si>
  <si>
    <t>Sobremesa)</t>
  </si>
  <si>
    <t>Carboidratos)</t>
  </si>
  <si>
    <t>Vitaminas)</t>
  </si>
  <si>
    <t>Proteínas)</t>
  </si>
  <si>
    <t>Gordura)</t>
  </si>
  <si>
    <t>Escola 1</t>
  </si>
  <si>
    <t>Escola 2</t>
  </si>
  <si>
    <t>Escola 3</t>
  </si>
  <si>
    <t>Minimizar:</t>
  </si>
  <si>
    <t>Cardápio de restaurante</t>
  </si>
  <si>
    <t>Vegetais</t>
  </si>
  <si>
    <t>Carnes</t>
  </si>
  <si>
    <t>Sobremesa</t>
  </si>
  <si>
    <t>Transporte de mudas para regeneração de áreas degradadas</t>
  </si>
  <si>
    <t>Defina nessas células o LHS   ===&gt;</t>
  </si>
  <si>
    <t>A comunidade Psi Kodel</t>
  </si>
  <si>
    <t>Repare como definimos o LHS   ===&gt;</t>
  </si>
  <si>
    <t>RHS ==&gt;</t>
  </si>
  <si>
    <t>F.Obj:</t>
  </si>
  <si>
    <t>Oficina de artesãos (Versão 1)</t>
  </si>
  <si>
    <t>X_ij:</t>
  </si>
  <si>
    <r>
      <t>horas-aula do instrutor i (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oão,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ário e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aulo) no curso j (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erâmica,</t>
    </r>
    <r>
      <rPr>
        <b/>
        <sz val="10"/>
        <rFont val="Arial"/>
        <family val="2"/>
      </rPr>
      <t xml:space="preserve"> M</t>
    </r>
    <r>
      <rPr>
        <sz val="10"/>
        <rFont val="Arial"/>
        <family val="2"/>
      </rPr>
      <t xml:space="preserve">arcenaria e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ecelagem)</t>
    </r>
  </si>
  <si>
    <t>X_JC</t>
  </si>
  <si>
    <t>X_JM</t>
  </si>
  <si>
    <t>X_JT</t>
  </si>
  <si>
    <t>X_MC</t>
  </si>
  <si>
    <t>X_MM</t>
  </si>
  <si>
    <t>X_MT</t>
  </si>
  <si>
    <t>X_PC</t>
  </si>
  <si>
    <t>X_PM</t>
  </si>
  <si>
    <t>X_PT</t>
  </si>
  <si>
    <t>Minimizar)</t>
  </si>
  <si>
    <t>Instrutor</t>
  </si>
  <si>
    <t>João:</t>
  </si>
  <si>
    <t>Mário:</t>
  </si>
  <si>
    <t>Paulo:</t>
  </si>
  <si>
    <t>Orçamento</t>
  </si>
  <si>
    <t>Cerâmica:</t>
  </si>
  <si>
    <t>Marcenaria:</t>
  </si>
  <si>
    <t>Tecelagem:</t>
  </si>
  <si>
    <t>Curso</t>
  </si>
  <si>
    <t>João-Mário:</t>
  </si>
  <si>
    <t>Mário-Paulo</t>
  </si>
  <si>
    <t>Proporção:</t>
  </si>
  <si>
    <t>João</t>
  </si>
  <si>
    <t>Mário</t>
  </si>
  <si>
    <t>Paulo</t>
  </si>
  <si>
    <t>Oficina de artesãos (Versão 2)</t>
  </si>
  <si>
    <r>
      <t>horas-aula do instrutor i (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oão,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ário e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aulo) no curso j (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erâmica,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arcenaria e 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ecelagem)</t>
    </r>
  </si>
  <si>
    <t>Y_i:</t>
  </si>
  <si>
    <r>
      <t>horas trabalhadas pelo instrutor i (</t>
    </r>
    <r>
      <rPr>
        <b/>
        <sz val="10"/>
        <rFont val="Arial"/>
        <family val="2"/>
      </rPr>
      <t>J</t>
    </r>
    <r>
      <rPr>
        <sz val="10"/>
        <rFont val="Arial"/>
        <family val="2"/>
      </rPr>
      <t xml:space="preserve">oão,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ário e 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aulo)</t>
    </r>
  </si>
  <si>
    <t>Y_J</t>
  </si>
  <si>
    <t>Y_M</t>
  </si>
  <si>
    <t>Y_P</t>
  </si>
  <si>
    <t>João=Mário:</t>
  </si>
  <si>
    <t>Mário=Paulo:</t>
  </si>
  <si>
    <t>Máx João:</t>
  </si>
  <si>
    <t>Máx Mário:</t>
  </si>
  <si>
    <t>Máx Pedro:</t>
  </si>
  <si>
    <t>Xj:</t>
  </si>
  <si>
    <t>Hectares destinados ao uso j</t>
  </si>
  <si>
    <t>Yij:</t>
  </si>
  <si>
    <t>Hectares da zona i destinados ao uso j</t>
  </si>
  <si>
    <t>Vser:</t>
  </si>
  <si>
    <t>Valor dos serviços</t>
  </si>
  <si>
    <t>Vimp:</t>
  </si>
  <si>
    <t>Valor dos impostos</t>
  </si>
  <si>
    <t>Hectares alocados no uso j</t>
  </si>
  <si>
    <t>Hectares da zona i alocados no uso j</t>
  </si>
  <si>
    <t>X3</t>
  </si>
  <si>
    <t>X4</t>
  </si>
  <si>
    <t>X5</t>
  </si>
  <si>
    <t>Serviço</t>
  </si>
  <si>
    <t>Residência</t>
  </si>
  <si>
    <t>Comércio</t>
  </si>
  <si>
    <t>Indústria</t>
  </si>
  <si>
    <t>Parque</t>
  </si>
  <si>
    <t>Turismo</t>
  </si>
  <si>
    <t>Y11</t>
  </si>
  <si>
    <t>Y21</t>
  </si>
  <si>
    <t>Y12</t>
  </si>
  <si>
    <t>Y22</t>
  </si>
  <si>
    <t>Y13</t>
  </si>
  <si>
    <t>Y23</t>
  </si>
  <si>
    <t>Y14</t>
  </si>
  <si>
    <t>Y24</t>
  </si>
  <si>
    <t>Y15</t>
  </si>
  <si>
    <t>Y25</t>
  </si>
  <si>
    <t>RHS</t>
  </si>
  <si>
    <t>Solução)</t>
  </si>
  <si>
    <t>Calcula serviço)</t>
  </si>
  <si>
    <t>Balanço Res)</t>
  </si>
  <si>
    <t>Balanço Com)</t>
  </si>
  <si>
    <t>Balanço Ind)</t>
  </si>
  <si>
    <t>Balanço Prq)</t>
  </si>
  <si>
    <t>Balanço Tur)</t>
  </si>
  <si>
    <t>Hectares da zona i (1 e2) para uso j (residencial, comercial, industrial, parques, turismo)</t>
  </si>
  <si>
    <t>X15</t>
  </si>
  <si>
    <t>X25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</si>
  <si>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</si>
  <si>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</si>
  <si>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</si>
  <si>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</si>
  <si>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</si>
  <si>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</si>
  <si>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</si>
  <si>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</si>
  <si>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</si>
  <si>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</si>
  <si>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</si>
  <si>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</si>
  <si>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</si>
  <si>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</si>
  <si>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</si>
  <si>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</si>
  <si>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</si>
  <si>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≤</t>
  </si>
  <si>
    <t>≥</t>
  </si>
  <si>
    <t/>
  </si>
  <si>
    <r>
      <t xml:space="preserve">Plano de uso e ocupação de áreas no município </t>
    </r>
    <r>
      <rPr>
        <b/>
        <i/>
        <sz val="11"/>
        <rFont val="Arial"/>
        <family val="2"/>
      </rPr>
      <t>Piedade de Nós</t>
    </r>
  </si>
  <si>
    <t>Arrecadação</t>
  </si>
  <si>
    <t>Residentes:</t>
  </si>
  <si>
    <t>Zona 1:</t>
  </si>
  <si>
    <t>Zona 2:</t>
  </si>
  <si>
    <t>Res 1:</t>
  </si>
  <si>
    <t>Com 1:</t>
  </si>
  <si>
    <t>Ind 1:</t>
  </si>
  <si>
    <t>Prq 1:</t>
  </si>
  <si>
    <t>Tur 1:</t>
  </si>
  <si>
    <t>Serviços:</t>
  </si>
  <si>
    <t>ÁreaTur:</t>
  </si>
  <si>
    <t>Arrecadação:</t>
  </si>
  <si>
    <t>18)</t>
  </si>
  <si>
    <t>Área R+C+I:</t>
  </si>
  <si>
    <t>Residentes Z1:</t>
  </si>
  <si>
    <t>Residentes Z2:</t>
  </si>
  <si>
    <r>
      <t xml:space="preserve">Plano de uso e ocupação de áreas do município </t>
    </r>
    <r>
      <rPr>
        <b/>
        <i/>
        <sz val="11"/>
        <rFont val="Arial"/>
        <family val="2"/>
      </rPr>
      <t>Piedade de Nós</t>
    </r>
  </si>
  <si>
    <t>Calcula arrecadação)</t>
  </si>
  <si>
    <t>Valor</t>
  </si>
  <si>
    <t>Arrecad.</t>
  </si>
  <si>
    <t>Financeiro</t>
  </si>
  <si>
    <t>Novos Residentes)</t>
  </si>
  <si>
    <t>Área uso 1 na zona 1)</t>
  </si>
  <si>
    <t>Área uso 1 na zona 2)</t>
  </si>
  <si>
    <t>Área uso 2 na zona 1)</t>
  </si>
  <si>
    <t>Área uso 2 na zona 2)</t>
  </si>
  <si>
    <t>Área uso 3 na zona 1)</t>
  </si>
  <si>
    <t>Área uso 3 na zona 2)</t>
  </si>
  <si>
    <t>Área uso 4 na zona 1)</t>
  </si>
  <si>
    <t>Área uso 4 na zona 2)</t>
  </si>
  <si>
    <t>Área uso 5 na zona 1)</t>
  </si>
  <si>
    <t>Área uso 5 na zona 2)</t>
  </si>
  <si>
    <t>Proporção Serviço/Arrecad)</t>
  </si>
  <si>
    <t>Proporção Turismo/Resid)</t>
  </si>
  <si>
    <t>Compromisso Resid./Emprego</t>
  </si>
  <si>
    <t>Área zona 1)</t>
  </si>
  <si>
    <t>Área zona 2)</t>
  </si>
  <si>
    <t>Proporção Com/Resid</t>
  </si>
  <si>
    <t>Proporção Resid-Prq Z2)</t>
  </si>
  <si>
    <t>Proporção Resid-Prq Z1)</t>
  </si>
  <si>
    <t>19)</t>
  </si>
  <si>
    <r>
      <rPr>
        <sz val="10"/>
        <color theme="1"/>
        <rFont val="Arial"/>
        <family val="2"/>
      </rPr>
      <t xml:space="preserve">F. Obj. </t>
    </r>
    <r>
      <rPr>
        <b/>
        <sz val="10"/>
        <color rgb="FFC00000"/>
        <rFont val="Arial"/>
        <family val="2"/>
      </rPr>
      <t>Maximizar</t>
    </r>
  </si>
  <si>
    <t>Área Comerc:</t>
  </si>
  <si>
    <t>Área Prq Z2:</t>
  </si>
  <si>
    <t>Área Prq Z1: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</si>
</sst>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0.0%"/>
    <numFmt numFmtId="166" formatCode="#,##0.00_ ;\-#,##0.00\ "/>
    <numFmt numFmtId="167" formatCode="#,##0_ ;\-#,##0\ 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i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0" xfId="0" applyBorder="1"/>
    <xf numFmtId="0" fontId="0" fillId="3" borderId="1" xfId="0" applyFill="1" applyBorder="1" applyAlignment="1">
      <alignment horizontal="right"/>
    </xf>
    <xf numFmtId="0" fontId="0" fillId="0" borderId="17" xfId="0" applyBorder="1"/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1" xfId="0" applyFill="1" applyBorder="1"/>
    <xf numFmtId="0" fontId="0" fillId="4" borderId="1" xfId="0" applyFill="1" applyBorder="1"/>
    <xf numFmtId="0" fontId="0" fillId="4" borderId="1" xfId="0" applyNumberFormat="1" applyFill="1" applyBorder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19" xfId="0" applyBorder="1"/>
    <xf numFmtId="0" fontId="3" fillId="0" borderId="0" xfId="0" applyFont="1" applyBorder="1" applyAlignment="1"/>
    <xf numFmtId="2" fontId="0" fillId="2" borderId="1" xfId="0" applyNumberFormat="1" applyFill="1" applyBorder="1"/>
    <xf numFmtId="0" fontId="0" fillId="0" borderId="0" xfId="0" applyAlignment="1"/>
    <xf numFmtId="0" fontId="0" fillId="0" borderId="22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7" xfId="0" quotePrefix="1" applyBorder="1" applyAlignment="1">
      <alignment horizontal="center"/>
    </xf>
    <xf numFmtId="4" fontId="0" fillId="2" borderId="2" xfId="0" applyNumberFormat="1" applyFill="1" applyBorder="1"/>
    <xf numFmtId="4" fontId="0" fillId="2" borderId="10" xfId="0" applyNumberFormat="1" applyFill="1" applyBorder="1"/>
    <xf numFmtId="4" fontId="0" fillId="2" borderId="9" xfId="0" applyNumberForma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0" xfId="0" quotePrefix="1" applyFont="1" applyBorder="1" applyAlignment="1">
      <alignment horizontal="center"/>
    </xf>
    <xf numFmtId="0" fontId="5" fillId="2" borderId="1" xfId="0" applyFont="1" applyFill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2" borderId="10" xfId="0" applyNumberFormat="1" applyFont="1" applyFill="1" applyBorder="1"/>
    <xf numFmtId="0" fontId="5" fillId="0" borderId="4" xfId="0" quotePrefix="1" applyFont="1" applyBorder="1" applyAlignment="1">
      <alignment horizontal="center"/>
    </xf>
    <xf numFmtId="1" fontId="5" fillId="2" borderId="9" xfId="0" applyNumberFormat="1" applyFont="1" applyFill="1" applyBorder="1"/>
    <xf numFmtId="0" fontId="5" fillId="0" borderId="7" xfId="0" quotePrefix="1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1" fontId="5" fillId="2" borderId="2" xfId="0" applyNumberFormat="1" applyFont="1" applyFill="1" applyBorder="1"/>
    <xf numFmtId="0" fontId="5" fillId="0" borderId="9" xfId="0" quotePrefix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2" fontId="0" fillId="0" borderId="0" xfId="0" applyNumberFormat="1"/>
    <xf numFmtId="0" fontId="0" fillId="0" borderId="0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/>
    </xf>
    <xf numFmtId="1" fontId="0" fillId="2" borderId="1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1" fontId="5" fillId="2" borderId="1" xfId="0" applyNumberFormat="1" applyFont="1" applyFill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0" xfId="0" quotePrefix="1" applyFont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164" fontId="0" fillId="8" borderId="1" xfId="0" applyNumberFormat="1" applyFill="1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5" fontId="1" fillId="7" borderId="1" xfId="1" applyNumberFormat="1" applyFont="1" applyFill="1" applyBorder="1"/>
    <xf numFmtId="165" fontId="5" fillId="7" borderId="1" xfId="1" applyNumberFormat="1" applyFon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center"/>
    </xf>
    <xf numFmtId="0" fontId="6" fillId="0" borderId="0" xfId="0" applyFont="1" applyBorder="1"/>
    <xf numFmtId="0" fontId="0" fillId="7" borderId="1" xfId="0" applyFill="1" applyBorder="1"/>
    <xf numFmtId="0" fontId="0" fillId="7" borderId="3" xfId="0" applyFill="1" applyBorder="1"/>
    <xf numFmtId="0" fontId="0" fillId="7" borderId="4" xfId="0" applyFill="1" applyBorder="1"/>
    <xf numFmtId="0" fontId="0" fillId="7" borderId="11" xfId="0" applyFill="1" applyBorder="1"/>
    <xf numFmtId="0" fontId="0" fillId="7" borderId="0" xfId="0" applyFill="1" applyBorder="1"/>
    <xf numFmtId="0" fontId="0" fillId="7" borderId="6" xfId="0" applyFill="1" applyBorder="1"/>
    <xf numFmtId="0" fontId="0" fillId="7" borderId="7" xfId="0" applyFill="1" applyBorder="1"/>
    <xf numFmtId="4" fontId="0" fillId="7" borderId="2" xfId="0" applyNumberFormat="1" applyFill="1" applyBorder="1"/>
    <xf numFmtId="4" fontId="0" fillId="7" borderId="10" xfId="0" applyNumberFormat="1" applyFill="1" applyBorder="1"/>
    <xf numFmtId="4" fontId="0" fillId="7" borderId="9" xfId="0" applyNumberFormat="1" applyFill="1" applyBorder="1"/>
    <xf numFmtId="0" fontId="5" fillId="2" borderId="15" xfId="0" applyFont="1" applyFill="1" applyBorder="1"/>
    <xf numFmtId="164" fontId="5" fillId="7" borderId="1" xfId="0" applyNumberFormat="1" applyFont="1" applyFill="1" applyBorder="1" applyAlignment="1">
      <alignment horizontal="right"/>
    </xf>
    <xf numFmtId="0" fontId="5" fillId="7" borderId="2" xfId="0" applyFont="1" applyFill="1" applyBorder="1"/>
    <xf numFmtId="0" fontId="5" fillId="7" borderId="10" xfId="0" applyFont="1" applyFill="1" applyBorder="1"/>
    <xf numFmtId="0" fontId="5" fillId="7" borderId="9" xfId="0" applyFont="1" applyFill="1" applyBorder="1"/>
    <xf numFmtId="0" fontId="5" fillId="7" borderId="1" xfId="0" applyFont="1" applyFill="1" applyBorder="1"/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164" fontId="5" fillId="7" borderId="0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164" fontId="5" fillId="7" borderId="7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2" fontId="5" fillId="7" borderId="14" xfId="0" applyNumberFormat="1" applyFont="1" applyFill="1" applyBorder="1" applyAlignment="1">
      <alignment horizontal="center" vertical="center"/>
    </xf>
    <xf numFmtId="1" fontId="5" fillId="7" borderId="14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right" vertical="center"/>
    </xf>
    <xf numFmtId="4" fontId="1" fillId="2" borderId="1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4" fontId="1" fillId="2" borderId="1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4" fontId="1" fillId="2" borderId="9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1" fillId="0" borderId="7" xfId="0" quotePrefix="1" applyFont="1" applyFill="1" applyBorder="1" applyAlignment="1">
      <alignment horizontal="center"/>
    </xf>
    <xf numFmtId="4" fontId="1" fillId="2" borderId="15" xfId="0" applyNumberFormat="1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2" fontId="1" fillId="2" borderId="1" xfId="0" applyNumberFormat="1" applyFont="1" applyFill="1" applyBorder="1"/>
    <xf numFmtId="3" fontId="1" fillId="7" borderId="2" xfId="0" applyNumberFormat="1" applyFont="1" applyFill="1" applyBorder="1"/>
    <xf numFmtId="3" fontId="1" fillId="7" borderId="10" xfId="0" applyNumberFormat="1" applyFont="1" applyFill="1" applyBorder="1"/>
    <xf numFmtId="3" fontId="1" fillId="7" borderId="9" xfId="0" applyNumberFormat="1" applyFont="1" applyFill="1" applyBorder="1"/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1" fontId="5" fillId="0" borderId="22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20" xfId="0" applyFont="1" applyBorder="1"/>
    <xf numFmtId="0" fontId="5" fillId="0" borderId="19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20" xfId="0" applyFont="1" applyBorder="1"/>
    <xf numFmtId="0" fontId="1" fillId="0" borderId="19" xfId="0" applyFont="1" applyBorder="1"/>
    <xf numFmtId="0" fontId="0" fillId="7" borderId="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164" fontId="0" fillId="7" borderId="1" xfId="0" applyNumberFormat="1" applyFill="1" applyBorder="1"/>
    <xf numFmtId="2" fontId="0" fillId="7" borderId="13" xfId="0" applyNumberFormat="1" applyFill="1" applyBorder="1" applyAlignment="1">
      <alignment horizontal="right" vertical="center"/>
    </xf>
    <xf numFmtId="2" fontId="0" fillId="7" borderId="14" xfId="0" applyNumberFormat="1" applyFill="1" applyBorder="1" applyAlignment="1">
      <alignment horizontal="right" vertical="center"/>
    </xf>
    <xf numFmtId="2" fontId="0" fillId="7" borderId="15" xfId="0" applyNumberFormat="1" applyFill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4" borderId="1" xfId="0" applyFill="1" applyBorder="1" applyAlignment="1">
      <alignment horizontal="center" vertical="center"/>
    </xf>
    <xf numFmtId="0" fontId="0" fillId="8" borderId="1" xfId="0" applyFill="1" applyBorder="1"/>
    <xf numFmtId="2" fontId="0" fillId="8" borderId="1" xfId="0" applyNumberFormat="1" applyFill="1" applyBorder="1"/>
    <xf numFmtId="0" fontId="0" fillId="7" borderId="13" xfId="0" applyFill="1" applyBorder="1"/>
    <xf numFmtId="2" fontId="0" fillId="8" borderId="1" xfId="0" applyNumberForma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5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" fontId="0" fillId="2" borderId="1" xfId="0" applyNumberFormat="1" applyFill="1" applyBorder="1"/>
    <xf numFmtId="0" fontId="4" fillId="0" borderId="0" xfId="0" quotePrefix="1" applyFont="1" applyBorder="1" applyAlignment="1">
      <alignment horizontal="left"/>
    </xf>
    <xf numFmtId="2" fontId="0" fillId="2" borderId="1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4" fontId="0" fillId="2" borderId="5" xfId="0" applyNumberFormat="1" applyFill="1" applyBorder="1"/>
    <xf numFmtId="4" fontId="0" fillId="3" borderId="2" xfId="0" applyNumberFormat="1" applyFill="1" applyBorder="1"/>
    <xf numFmtId="0" fontId="1" fillId="0" borderId="11" xfId="0" applyFont="1" applyBorder="1" applyAlignment="1">
      <alignment horizontal="right"/>
    </xf>
    <xf numFmtId="4" fontId="0" fillId="2" borderId="12" xfId="0" applyNumberFormat="1" applyFill="1" applyBorder="1"/>
    <xf numFmtId="4" fontId="0" fillId="3" borderId="10" xfId="0" applyNumberFormat="1" applyFill="1" applyBorder="1"/>
    <xf numFmtId="0" fontId="1" fillId="0" borderId="6" xfId="0" applyFont="1" applyBorder="1" applyAlignment="1">
      <alignment horizontal="right"/>
    </xf>
    <xf numFmtId="4" fontId="0" fillId="2" borderId="8" xfId="0" applyNumberFormat="1" applyFill="1" applyBorder="1"/>
    <xf numFmtId="4" fontId="0" fillId="3" borderId="9" xfId="0" applyNumberFormat="1" applyFill="1" applyBorder="1"/>
    <xf numFmtId="0" fontId="1" fillId="0" borderId="4" xfId="0" quotePrefix="1" applyFont="1" applyBorder="1" applyAlignment="1">
      <alignment horizontal="center"/>
    </xf>
    <xf numFmtId="0" fontId="1" fillId="0" borderId="7" xfId="0" quotePrefix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165" fontId="0" fillId="0" borderId="0" xfId="1" applyNumberFormat="1" applyFont="1"/>
    <xf numFmtId="4" fontId="0" fillId="2" borderId="15" xfId="0" applyNumberFormat="1" applyFill="1" applyBorder="1"/>
    <xf numFmtId="1" fontId="0" fillId="8" borderId="1" xfId="0" applyNumberForma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3" fontId="0" fillId="3" borderId="2" xfId="0" applyNumberFormat="1" applyFill="1" applyBorder="1"/>
    <xf numFmtId="3" fontId="0" fillId="3" borderId="10" xfId="0" applyNumberFormat="1" applyFill="1" applyBorder="1"/>
    <xf numFmtId="3" fontId="0" fillId="3" borderId="9" xfId="0" applyNumberFormat="1" applyFill="1" applyBorder="1"/>
    <xf numFmtId="164" fontId="0" fillId="7" borderId="1" xfId="0" applyNumberFormat="1" applyFill="1" applyBorder="1" applyAlignment="1">
      <alignment horizontal="center" vertical="center"/>
    </xf>
    <xf numFmtId="3" fontId="0" fillId="2" borderId="32" xfId="0" applyNumberFormat="1" applyFill="1" applyBorder="1"/>
    <xf numFmtId="3" fontId="0" fillId="2" borderId="1" xfId="0" applyNumberFormat="1" applyFill="1" applyBorder="1"/>
    <xf numFmtId="3" fontId="0" fillId="2" borderId="33" xfId="0" applyNumberFormat="1" applyFill="1" applyBorder="1"/>
    <xf numFmtId="0" fontId="1" fillId="0" borderId="0" xfId="0" quotePrefix="1" applyFont="1"/>
    <xf numFmtId="0" fontId="1" fillId="0" borderId="16" xfId="0" applyFont="1" applyBorder="1" applyAlignment="1">
      <alignment horizontal="center"/>
    </xf>
    <xf numFmtId="0" fontId="11" fillId="0" borderId="0" xfId="0" applyFont="1" applyBorder="1"/>
    <xf numFmtId="0" fontId="0" fillId="7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0" fillId="8" borderId="1" xfId="2" applyNumberFormat="1" applyFont="1" applyFill="1" applyBorder="1"/>
    <xf numFmtId="167" fontId="0" fillId="7" borderId="1" xfId="2" applyNumberFormat="1" applyFont="1" applyFill="1" applyBorder="1"/>
    <xf numFmtId="10" fontId="0" fillId="0" borderId="0" xfId="1" applyNumberFormat="1" applyFont="1" applyAlignment="1"/>
    <xf numFmtId="0" fontId="1" fillId="0" borderId="1" xfId="0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2" fontId="0" fillId="0" borderId="1" xfId="0" applyNumberFormat="1" applyBorder="1"/>
    <xf numFmtId="0" fontId="0" fillId="0" borderId="20" xfId="0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3" fontId="0" fillId="0" borderId="0" xfId="0" applyNumberFormat="1" applyBorder="1"/>
    <xf numFmtId="0" fontId="1" fillId="0" borderId="16" xfId="0" applyFont="1" applyBorder="1" applyAlignment="1">
      <alignment horizontal="right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6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7" borderId="32" xfId="0" applyFill="1" applyBorder="1"/>
    <xf numFmtId="0" fontId="0" fillId="7" borderId="33" xfId="0" applyFill="1" applyBorder="1"/>
    <xf numFmtId="0" fontId="0" fillId="7" borderId="39" xfId="0" applyFill="1" applyBorder="1"/>
    <xf numFmtId="0" fontId="0" fillId="7" borderId="40" xfId="0" applyFill="1" applyBorder="1"/>
    <xf numFmtId="0" fontId="0" fillId="7" borderId="41" xfId="0" applyFill="1" applyBorder="1"/>
    <xf numFmtId="0" fontId="11" fillId="0" borderId="0" xfId="0" quotePrefix="1" applyFont="1" applyBorder="1"/>
    <xf numFmtId="167" fontId="0" fillId="0" borderId="1" xfId="0" applyNumberFormat="1" applyBorder="1"/>
    <xf numFmtId="0" fontId="6" fillId="0" borderId="22" xfId="0" applyFont="1" applyBorder="1" applyAlignment="1">
      <alignment horizontal="center" vertical="top" textRotation="90"/>
    </xf>
    <xf numFmtId="0" fontId="6" fillId="0" borderId="0" xfId="0" applyFont="1" applyBorder="1" applyAlignment="1">
      <alignment horizontal="center" vertical="top" textRotation="90"/>
    </xf>
    <xf numFmtId="0" fontId="6" fillId="0" borderId="0" xfId="0" applyFont="1" applyAlignment="1">
      <alignment horizontal="center" vertical="top" textRotation="90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3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13" borderId="13" xfId="0" applyFill="1" applyBorder="1" applyAlignment="1">
      <alignment horizontal="right"/>
    </xf>
    <xf numFmtId="0" fontId="0" fillId="13" borderId="15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2" fontId="0" fillId="0" borderId="13" xfId="1" applyNumberFormat="1" applyFont="1" applyBorder="1" applyAlignment="1">
      <alignment horizontal="right"/>
    </xf>
    <xf numFmtId="2" fontId="0" fillId="0" borderId="15" xfId="1" applyNumberFormat="1" applyFont="1" applyBorder="1" applyAlignment="1">
      <alignment horizontal="right"/>
    </xf>
    <xf numFmtId="10" fontId="0" fillId="0" borderId="1" xfId="1" applyNumberFormat="1" applyFont="1" applyBorder="1" applyAlignment="1">
      <alignment horizontal="right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5" borderId="3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12" borderId="30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1" fillId="12" borderId="30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'P2'!$L$22</c:f>
              <c:strCache>
                <c:ptCount val="1"/>
                <c:pt idx="0">
                  <c:v>Fenda</c:v>
                </c:pt>
              </c:strCache>
            </c:strRef>
          </c:tx>
          <c:marker>
            <c:symbol val="none"/>
          </c:marker>
          <c:xVal>
            <c:numRef>
              <c:f>'P2'!$M$22:$M$23</c:f>
              <c:numCache>
                <c:formatCode>General</c:formatCode>
                <c:ptCount val="2"/>
                <c:pt idx="0">
                  <c:v>0</c:v>
                </c:pt>
                <c:pt idx="1">
                  <c:v>1200</c:v>
                </c:pt>
              </c:numCache>
            </c:numRef>
          </c:xVal>
          <c:yVal>
            <c:numRef>
              <c:f>'P2'!$N$22:$N$23</c:f>
              <c:numCache>
                <c:formatCode>General</c:formatCode>
                <c:ptCount val="2"/>
                <c:pt idx="0">
                  <c:v>2400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'P2'!$L$24</c:f>
              <c:strCache>
                <c:ptCount val="1"/>
                <c:pt idx="0">
                  <c:v>Rosca</c:v>
                </c:pt>
              </c:strCache>
            </c:strRef>
          </c:tx>
          <c:marker>
            <c:symbol val="none"/>
          </c:marker>
          <c:xVal>
            <c:numRef>
              <c:f>'P2'!$M$24:$M$25</c:f>
              <c:numCache>
                <c:formatCode>General</c:formatCode>
                <c:ptCount val="2"/>
                <c:pt idx="0">
                  <c:v>0</c:v>
                </c:pt>
                <c:pt idx="1">
                  <c:v>1600</c:v>
                </c:pt>
              </c:numCache>
            </c:numRef>
          </c:xVal>
          <c:yVal>
            <c:numRef>
              <c:f>'P2'!$N$24:$N$25</c:f>
              <c:numCache>
                <c:formatCode>General</c:formatCode>
                <c:ptCount val="2"/>
                <c:pt idx="0">
                  <c:v>800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'P2'!$L$20</c:f>
              <c:strCache>
                <c:ptCount val="1"/>
                <c:pt idx="0">
                  <c:v>F.Obj.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'P2'!$M$20:$M$21</c:f>
              <c:numCache>
                <c:formatCode>General</c:formatCode>
                <c:ptCount val="2"/>
                <c:pt idx="0">
                  <c:v>0</c:v>
                </c:pt>
                <c:pt idx="1">
                  <c:v>1226.5999999999999</c:v>
                </c:pt>
              </c:numCache>
            </c:numRef>
          </c:xVal>
          <c:yVal>
            <c:numRef>
              <c:f>'P2'!$N$20:$N$21</c:f>
              <c:numCache>
                <c:formatCode>General</c:formatCode>
                <c:ptCount val="2"/>
                <c:pt idx="0">
                  <c:v>2044.3333333333333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142304"/>
        <c:axId val="993149376"/>
      </c:scatterChart>
      <c:valAx>
        <c:axId val="993142304"/>
        <c:scaling>
          <c:orientation val="minMax"/>
          <c:max val="1600"/>
        </c:scaling>
        <c:delete val="0"/>
        <c:axPos val="b"/>
        <c:numFmt formatCode="General" sourceLinked="1"/>
        <c:majorTickMark val="out"/>
        <c:minorTickMark val="none"/>
        <c:tickLblPos val="nextTo"/>
        <c:crossAx val="993149376"/>
        <c:crosses val="autoZero"/>
        <c:crossBetween val="midCat"/>
      </c:valAx>
      <c:valAx>
        <c:axId val="993149376"/>
        <c:scaling>
          <c:orientation val="minMax"/>
          <c:max val="25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142304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'P3'!$L$22</c:f>
              <c:strCache>
                <c:ptCount val="1"/>
                <c:pt idx="0">
                  <c:v>Mx Padrao</c:v>
                </c:pt>
              </c:strCache>
            </c:strRef>
          </c:tx>
          <c:marker>
            <c:symbol val="none"/>
          </c:marker>
          <c:xVal>
            <c:numRef>
              <c:f>'P3'!$M$22:$M$23</c:f>
              <c:numCache>
                <c:formatCode>General</c:formatCod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xVal>
          <c:yVal>
            <c:numRef>
              <c:f>'P3'!$N$22:$N$23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'P3'!$L$24</c:f>
              <c:strCache>
                <c:ptCount val="1"/>
                <c:pt idx="0">
                  <c:v>Mx Seletiva</c:v>
                </c:pt>
              </c:strCache>
            </c:strRef>
          </c:tx>
          <c:marker>
            <c:symbol val="none"/>
          </c:marker>
          <c:xVal>
            <c:numRef>
              <c:f>'P3'!$M$24:$M$25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'P3'!$N$24:$N$25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'P3'!$L$26</c:f>
              <c:strCache>
                <c:ptCount val="1"/>
                <c:pt idx="0">
                  <c:v>Mx Funcion</c:v>
                </c:pt>
              </c:strCache>
            </c:strRef>
          </c:tx>
          <c:marker>
            <c:symbol val="none"/>
          </c:marker>
          <c:xVal>
            <c:numRef>
              <c:f>'P3'!$M$26:$M$27</c:f>
              <c:numCache>
                <c:formatCode>General</c:formatCode>
                <c:ptCount val="2"/>
                <c:pt idx="0">
                  <c:v>0</c:v>
                </c:pt>
                <c:pt idx="1">
                  <c:v>40</c:v>
                </c:pt>
              </c:numCache>
            </c:numRef>
          </c:xVal>
          <c:yVal>
            <c:numRef>
              <c:f>'P3'!$N$26:$N$27</c:f>
              <c:numCache>
                <c:formatCode>General</c:formatCode>
                <c:ptCount val="2"/>
                <c:pt idx="0">
                  <c:v>20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'P3'!$L$20</c:f>
              <c:strCache>
                <c:ptCount val="1"/>
                <c:pt idx="0">
                  <c:v>F.Obj.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'P3'!$M$20:$M$21</c:f>
              <c:numCache>
                <c:formatCode>General</c:formatCode>
                <c:ptCount val="2"/>
                <c:pt idx="0">
                  <c:v>0</c:v>
                </c:pt>
                <c:pt idx="1">
                  <c:v>34.666666666666664</c:v>
                </c:pt>
              </c:numCache>
            </c:numRef>
          </c:xVal>
          <c:yVal>
            <c:numRef>
              <c:f>'P3'!$N$20:$N$21</c:f>
              <c:numCache>
                <c:formatCode>General</c:formatCode>
                <c:ptCount val="2"/>
                <c:pt idx="0">
                  <c:v>26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144480"/>
        <c:axId val="993151552"/>
      </c:scatterChart>
      <c:valAx>
        <c:axId val="993144480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993151552"/>
        <c:crosses val="autoZero"/>
        <c:crossBetween val="midCat"/>
      </c:valAx>
      <c:valAx>
        <c:axId val="993151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3144480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'P4'!$L$22</c:f>
              <c:strCache>
                <c:ptCount val="1"/>
                <c:pt idx="0">
                  <c:v>Área</c:v>
                </c:pt>
              </c:strCache>
            </c:strRef>
          </c:tx>
          <c:marker>
            <c:symbol val="none"/>
          </c:marker>
          <c:xVal>
            <c:numRef>
              <c:f>'P4'!$M$22:$M$23</c:f>
              <c:numCache>
                <c:formatCode>0.00</c:formatCode>
                <c:ptCount val="2"/>
                <c:pt idx="0">
                  <c:v>0</c:v>
                </c:pt>
                <c:pt idx="1">
                  <c:v>1500</c:v>
                </c:pt>
              </c:numCache>
            </c:numRef>
          </c:xVal>
          <c:yVal>
            <c:numRef>
              <c:f>'P4'!$N$22:$N$23</c:f>
              <c:numCache>
                <c:formatCode>0.00</c:formatCode>
                <c:ptCount val="2"/>
                <c:pt idx="0">
                  <c:v>1125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'P4'!$L$24</c:f>
              <c:strCache>
                <c:ptCount val="1"/>
                <c:pt idx="0">
                  <c:v>Tempo</c:v>
                </c:pt>
              </c:strCache>
            </c:strRef>
          </c:tx>
          <c:marker>
            <c:symbol val="none"/>
          </c:marker>
          <c:xVal>
            <c:numRef>
              <c:f>'P4'!$M$24:$M$25</c:f>
              <c:numCache>
                <c:formatCode>0.00</c:formatCode>
                <c:ptCount val="2"/>
                <c:pt idx="0">
                  <c:v>0</c:v>
                </c:pt>
                <c:pt idx="1">
                  <c:v>2160</c:v>
                </c:pt>
              </c:numCache>
            </c:numRef>
          </c:xVal>
          <c:yVal>
            <c:numRef>
              <c:f>'P4'!$N$24:$N$25</c:f>
              <c:numCache>
                <c:formatCode>0.00</c:formatCode>
                <c:ptCount val="2"/>
                <c:pt idx="0">
                  <c:v>720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'P4'!$L$20</c:f>
              <c:strCache>
                <c:ptCount val="1"/>
                <c:pt idx="0">
                  <c:v>F. Obj</c:v>
                </c:pt>
              </c:strCache>
            </c:strRef>
          </c:tx>
          <c:spPr>
            <a:ln w="19050">
              <a:solidFill>
                <a:srgbClr val="FFC000"/>
              </a:solidFill>
              <a:prstDash val="sysDash"/>
            </a:ln>
          </c:spPr>
          <c:marker>
            <c:symbol val="none"/>
          </c:marker>
          <c:xVal>
            <c:numRef>
              <c:f>'P4'!$M$20:$M$21</c:f>
              <c:numCache>
                <c:formatCode>0.00</c:formatCode>
                <c:ptCount val="2"/>
                <c:pt idx="0">
                  <c:v>0</c:v>
                </c:pt>
                <c:pt idx="1">
                  <c:v>1764</c:v>
                </c:pt>
              </c:numCache>
            </c:numRef>
          </c:xVal>
          <c:yVal>
            <c:numRef>
              <c:f>'P4'!$N$20:$N$21</c:f>
              <c:numCache>
                <c:formatCode>0.00</c:formatCode>
                <c:ptCount val="2"/>
                <c:pt idx="0">
                  <c:v>882</c:v>
                </c:pt>
                <c:pt idx="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375088"/>
        <c:axId val="1005375632"/>
      </c:scatterChart>
      <c:valAx>
        <c:axId val="1005375088"/>
        <c:scaling>
          <c:orientation val="minMax"/>
        </c:scaling>
        <c:delete val="0"/>
        <c:axPos val="b"/>
        <c:numFmt formatCode="0" sourceLinked="0"/>
        <c:majorTickMark val="cross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pt-BR"/>
          </a:p>
        </c:txPr>
        <c:crossAx val="1005375632"/>
        <c:crosses val="autoZero"/>
        <c:crossBetween val="midCat"/>
      </c:valAx>
      <c:valAx>
        <c:axId val="1005375632"/>
        <c:scaling>
          <c:orientation val="minMax"/>
        </c:scaling>
        <c:delete val="0"/>
        <c:axPos val="l"/>
        <c:majorGridlines/>
        <c:numFmt formatCode="#,##0" sourceLinked="0"/>
        <c:majorTickMark val="cross"/>
        <c:minorTickMark val="out"/>
        <c:tickLblPos val="nextTo"/>
        <c:crossAx val="100537508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607695</xdr:colOff>
      <xdr:row>0</xdr:row>
      <xdr:rowOff>171450</xdr:rowOff>
    </xdr:from>
    <xdr:to>
      <xdr:col>17</xdr:col>
      <xdr:colOff>561975</xdr:colOff>
      <xdr:row>17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607695</xdr:colOff>
      <xdr:row>1</xdr:row>
      <xdr:rowOff>5715</xdr:rowOff>
    </xdr:from>
    <xdr:to>
      <xdr:col>17</xdr:col>
      <xdr:colOff>523875</xdr:colOff>
      <xdr:row>17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</xdr:colOff>
      <xdr:row>1</xdr:row>
      <xdr:rowOff>7620</xdr:rowOff>
    </xdr:from>
    <xdr:to>
      <xdr:col>18</xdr:col>
      <xdr:colOff>302895</xdr:colOff>
      <xdr:row>17</xdr:row>
      <xdr:rowOff>135255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24</xdr:row>
      <xdr:rowOff>99060</xdr:rowOff>
    </xdr:from>
    <xdr:to>
      <xdr:col>13</xdr:col>
      <xdr:colOff>609600</xdr:colOff>
      <xdr:row>31</xdr:row>
      <xdr:rowOff>129540</xdr:rowOff>
    </xdr:to>
    <xdr:sp macro="" textlink="">
      <xdr:nvSpPr>
        <xdr:cNvPr id="2" name="Seta para baixo 1"/>
        <xdr:cNvSpPr/>
      </xdr:nvSpPr>
      <xdr:spPr>
        <a:xfrm>
          <a:off x="7277100" y="4259580"/>
          <a:ext cx="342900" cy="108204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tabSelected="1" workbookViewId="0"/>
  </sheetViews>
  <sheetFormatPr defaultRowHeight="13.2" x14ac:dyDescent="0.25"/>
  <cols>
    <col min="2" max="2" width="5.88671875" bestFit="1" customWidth="1"/>
    <col min="3" max="3" width="12.109375" bestFit="1" customWidth="1"/>
    <col min="4" max="4" width="8.44140625" customWidth="1"/>
    <col min="5" max="15" width="7.6640625" customWidth="1"/>
    <col min="16" max="16" width="9.33203125" customWidth="1"/>
    <col min="17" max="17" width="7" customWidth="1"/>
    <col min="18" max="18" width="3.33203125" bestFit="1" customWidth="1"/>
    <col min="20" max="20" width="4.88671875" customWidth="1"/>
  </cols>
  <sheetData>
    <row r="1" spans="2:20" ht="13.8" thickBot="1" x14ac:dyDescent="0.3"/>
    <row r="2" spans="2:20" ht="13.2" customHeight="1" thickBot="1" x14ac:dyDescent="0.3">
      <c r="B2" s="251" t="s">
        <v>227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/>
    </row>
    <row r="3" spans="2:20" x14ac:dyDescent="0.25">
      <c r="D3" s="1" t="s">
        <v>0</v>
      </c>
      <c r="O3" s="3"/>
    </row>
    <row r="4" spans="2:20" ht="13.8" thickBot="1" x14ac:dyDescent="0.3">
      <c r="C4" s="64" t="s">
        <v>201</v>
      </c>
      <c r="D4" s="33" t="s">
        <v>202</v>
      </c>
      <c r="O4" s="3"/>
    </row>
    <row r="5" spans="2:20" x14ac:dyDescent="0.25">
      <c r="B5" s="4"/>
      <c r="C5" s="165"/>
      <c r="D5" s="164"/>
      <c r="E5" s="5"/>
      <c r="F5" s="5"/>
      <c r="G5" s="5"/>
      <c r="H5" s="5"/>
      <c r="I5" s="5"/>
      <c r="J5" s="5"/>
      <c r="K5" s="5"/>
      <c r="L5" s="5"/>
      <c r="M5" s="5"/>
      <c r="N5" s="5"/>
      <c r="O5" s="78"/>
      <c r="P5" s="5"/>
      <c r="Q5" s="5"/>
      <c r="R5" s="5"/>
      <c r="S5" s="5"/>
      <c r="T5" s="6"/>
    </row>
    <row r="6" spans="2:20" x14ac:dyDescent="0.25">
      <c r="B6" s="7"/>
      <c r="C6" s="12"/>
      <c r="D6" s="254" t="s">
        <v>228</v>
      </c>
      <c r="E6" s="254"/>
      <c r="F6" s="254"/>
      <c r="G6" s="254"/>
      <c r="H6" s="254"/>
      <c r="I6" s="254"/>
      <c r="J6" s="255" t="s">
        <v>229</v>
      </c>
      <c r="K6" s="255"/>
      <c r="L6" s="255"/>
      <c r="M6" s="256" t="s">
        <v>230</v>
      </c>
      <c r="N6" s="256"/>
      <c r="O6" s="256"/>
      <c r="P6" s="256"/>
      <c r="Q6" s="8"/>
      <c r="R6" s="8"/>
      <c r="S6" s="8"/>
      <c r="T6" s="10"/>
    </row>
    <row r="7" spans="2:20" ht="26.4" x14ac:dyDescent="0.25">
      <c r="B7" s="7"/>
      <c r="C7" s="12"/>
      <c r="D7" s="69" t="s">
        <v>203</v>
      </c>
      <c r="E7" s="69" t="s">
        <v>204</v>
      </c>
      <c r="F7" s="69" t="s">
        <v>205</v>
      </c>
      <c r="G7" s="69" t="s">
        <v>206</v>
      </c>
      <c r="H7" s="69" t="s">
        <v>207</v>
      </c>
      <c r="I7" s="69" t="s">
        <v>208</v>
      </c>
      <c r="J7" s="69" t="s">
        <v>209</v>
      </c>
      <c r="K7" s="69" t="s">
        <v>210</v>
      </c>
      <c r="L7" s="69" t="s">
        <v>211</v>
      </c>
      <c r="M7" s="69" t="s">
        <v>212</v>
      </c>
      <c r="N7" s="69" t="s">
        <v>213</v>
      </c>
      <c r="O7" s="69" t="s">
        <v>214</v>
      </c>
      <c r="P7" s="69" t="s">
        <v>215</v>
      </c>
      <c r="Q7" s="8"/>
      <c r="R7" s="8"/>
      <c r="S7" s="8"/>
      <c r="T7" s="10"/>
    </row>
    <row r="8" spans="2:20" x14ac:dyDescent="0.2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45"/>
      <c r="S8" s="8"/>
      <c r="T8" s="10"/>
    </row>
    <row r="9" spans="2:20" x14ac:dyDescent="0.25">
      <c r="B9" s="168" t="s">
        <v>236</v>
      </c>
      <c r="C9" s="62" t="s">
        <v>226</v>
      </c>
      <c r="D9" s="177">
        <v>0.1</v>
      </c>
      <c r="E9" s="178">
        <v>0.15</v>
      </c>
      <c r="F9" s="178">
        <v>0.13</v>
      </c>
      <c r="G9" s="178">
        <v>0.09</v>
      </c>
      <c r="H9" s="178">
        <v>0.1</v>
      </c>
      <c r="I9" s="178">
        <v>7.0000000000000007E-2</v>
      </c>
      <c r="J9" s="178">
        <v>0.5</v>
      </c>
      <c r="K9" s="178">
        <v>1.1499999999999999</v>
      </c>
      <c r="L9" s="178">
        <v>1.9</v>
      </c>
      <c r="M9" s="178">
        <v>0.28000000000000003</v>
      </c>
      <c r="N9" s="178">
        <v>0.42</v>
      </c>
      <c r="O9" s="178">
        <v>0.15</v>
      </c>
      <c r="P9" s="179">
        <v>0.15</v>
      </c>
      <c r="Q9" s="187">
        <f>SUMPRODUCT(D9:P9,D10:P10)</f>
        <v>0</v>
      </c>
      <c r="R9" s="145" t="s">
        <v>5</v>
      </c>
      <c r="S9" s="180" t="s">
        <v>8</v>
      </c>
      <c r="T9" s="10"/>
    </row>
    <row r="10" spans="2:20" x14ac:dyDescent="0.25">
      <c r="B10" s="7"/>
      <c r="C10" s="66" t="s">
        <v>11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R10" s="24"/>
      <c r="S10" s="8"/>
      <c r="T10" s="10"/>
    </row>
    <row r="11" spans="2:20" x14ac:dyDescent="0.25">
      <c r="B11" s="7"/>
      <c r="C11" s="66" t="s">
        <v>216</v>
      </c>
      <c r="D11" s="146">
        <v>1</v>
      </c>
      <c r="E11" s="147">
        <v>1</v>
      </c>
      <c r="F11" s="147">
        <v>1</v>
      </c>
      <c r="G11" s="147">
        <v>1</v>
      </c>
      <c r="H11" s="147">
        <v>1</v>
      </c>
      <c r="I11" s="147">
        <v>1</v>
      </c>
      <c r="J11" s="147"/>
      <c r="K11" s="147"/>
      <c r="L11" s="147"/>
      <c r="M11" s="147"/>
      <c r="N11" s="147"/>
      <c r="O11" s="147"/>
      <c r="P11" s="173"/>
      <c r="Q11" s="70">
        <f>SUMPRODUCT(D11:P11,$D$10:$P$10)</f>
        <v>0</v>
      </c>
      <c r="R11" s="145" t="s">
        <v>4</v>
      </c>
      <c r="S11" s="176">
        <v>1</v>
      </c>
      <c r="T11" s="10"/>
    </row>
    <row r="12" spans="2:20" x14ac:dyDescent="0.25">
      <c r="B12" s="7"/>
      <c r="C12" s="66" t="s">
        <v>217</v>
      </c>
      <c r="D12" s="148"/>
      <c r="E12" s="149"/>
      <c r="F12" s="149"/>
      <c r="G12" s="149"/>
      <c r="H12" s="149"/>
      <c r="I12" s="149"/>
      <c r="J12" s="149">
        <v>1</v>
      </c>
      <c r="K12" s="149">
        <v>1</v>
      </c>
      <c r="L12" s="149">
        <v>1</v>
      </c>
      <c r="M12" s="149"/>
      <c r="N12" s="149"/>
      <c r="O12" s="149"/>
      <c r="P12" s="174"/>
      <c r="Q12" s="70">
        <f t="shared" ref="Q12:Q17" si="0">SUMPRODUCT(D12:P12,$D$10:$P$10)</f>
        <v>0</v>
      </c>
      <c r="R12" s="145" t="s">
        <v>4</v>
      </c>
      <c r="S12" s="176">
        <v>1</v>
      </c>
      <c r="T12" s="10"/>
    </row>
    <row r="13" spans="2:20" x14ac:dyDescent="0.25">
      <c r="B13" s="7"/>
      <c r="C13" s="66" t="s">
        <v>218</v>
      </c>
      <c r="D13" s="150"/>
      <c r="E13" s="151"/>
      <c r="F13" s="151"/>
      <c r="G13" s="151"/>
      <c r="H13" s="151"/>
      <c r="I13" s="151"/>
      <c r="J13" s="151"/>
      <c r="K13" s="151"/>
      <c r="L13" s="151"/>
      <c r="M13" s="151">
        <v>1</v>
      </c>
      <c r="N13" s="151">
        <v>1</v>
      </c>
      <c r="O13" s="151">
        <v>1</v>
      </c>
      <c r="P13" s="175">
        <v>1</v>
      </c>
      <c r="Q13" s="70">
        <f t="shared" si="0"/>
        <v>0</v>
      </c>
      <c r="R13" s="145" t="s">
        <v>4</v>
      </c>
      <c r="S13" s="176">
        <v>1</v>
      </c>
      <c r="T13" s="10"/>
    </row>
    <row r="14" spans="2:20" x14ac:dyDescent="0.25">
      <c r="B14" s="7"/>
      <c r="C14" s="66" t="s">
        <v>219</v>
      </c>
      <c r="D14" s="146">
        <v>10</v>
      </c>
      <c r="E14" s="147">
        <v>10</v>
      </c>
      <c r="F14" s="147">
        <v>10</v>
      </c>
      <c r="G14" s="147">
        <v>20</v>
      </c>
      <c r="H14" s="147">
        <v>40</v>
      </c>
      <c r="I14" s="147">
        <v>50</v>
      </c>
      <c r="J14" s="147">
        <v>20</v>
      </c>
      <c r="K14" s="147">
        <v>30</v>
      </c>
      <c r="L14" s="147">
        <v>30</v>
      </c>
      <c r="M14" s="147">
        <v>10</v>
      </c>
      <c r="N14" s="147">
        <v>10</v>
      </c>
      <c r="O14" s="147">
        <v>10</v>
      </c>
      <c r="P14" s="173">
        <v>10</v>
      </c>
      <c r="Q14" s="70">
        <f t="shared" si="0"/>
        <v>0</v>
      </c>
      <c r="R14" s="145" t="s">
        <v>4</v>
      </c>
      <c r="S14" s="176">
        <v>50</v>
      </c>
      <c r="T14" s="10"/>
    </row>
    <row r="15" spans="2:20" x14ac:dyDescent="0.25">
      <c r="B15" s="7"/>
      <c r="C15" s="66" t="s">
        <v>220</v>
      </c>
      <c r="D15" s="148">
        <v>30</v>
      </c>
      <c r="E15" s="149">
        <v>50</v>
      </c>
      <c r="F15" s="149">
        <v>50</v>
      </c>
      <c r="G15" s="149">
        <v>60</v>
      </c>
      <c r="H15" s="149">
        <v>20</v>
      </c>
      <c r="I15" s="149">
        <v>10</v>
      </c>
      <c r="J15" s="149">
        <v>10</v>
      </c>
      <c r="K15" s="149">
        <v>80</v>
      </c>
      <c r="L15" s="149">
        <v>60</v>
      </c>
      <c r="M15" s="149">
        <v>30</v>
      </c>
      <c r="N15" s="149">
        <v>20</v>
      </c>
      <c r="O15" s="149"/>
      <c r="P15" s="174"/>
      <c r="Q15" s="70">
        <f t="shared" si="0"/>
        <v>0</v>
      </c>
      <c r="R15" s="145" t="s">
        <v>4</v>
      </c>
      <c r="S15" s="176">
        <v>100</v>
      </c>
      <c r="T15" s="10"/>
    </row>
    <row r="16" spans="2:20" x14ac:dyDescent="0.25">
      <c r="B16" s="7"/>
      <c r="C16" s="66" t="s">
        <v>221</v>
      </c>
      <c r="D16" s="148">
        <v>10</v>
      </c>
      <c r="E16" s="149">
        <v>20</v>
      </c>
      <c r="F16" s="149">
        <v>10</v>
      </c>
      <c r="G16" s="149">
        <v>10</v>
      </c>
      <c r="H16" s="149">
        <v>10</v>
      </c>
      <c r="I16" s="149">
        <v>10</v>
      </c>
      <c r="J16" s="149">
        <v>30</v>
      </c>
      <c r="K16" s="149">
        <v>50</v>
      </c>
      <c r="L16" s="149">
        <v>60</v>
      </c>
      <c r="M16" s="149">
        <v>10</v>
      </c>
      <c r="N16" s="149"/>
      <c r="O16" s="149"/>
      <c r="P16" s="174"/>
      <c r="Q16" s="70">
        <f t="shared" si="0"/>
        <v>0</v>
      </c>
      <c r="R16" s="145" t="s">
        <v>4</v>
      </c>
      <c r="S16" s="176">
        <v>100</v>
      </c>
      <c r="T16" s="10"/>
    </row>
    <row r="17" spans="2:20" x14ac:dyDescent="0.25">
      <c r="B17" s="7"/>
      <c r="C17" s="66" t="s">
        <v>222</v>
      </c>
      <c r="D17" s="150"/>
      <c r="E17" s="151"/>
      <c r="F17" s="151"/>
      <c r="G17" s="151">
        <v>10</v>
      </c>
      <c r="H17" s="151">
        <v>10</v>
      </c>
      <c r="I17" s="151">
        <v>10</v>
      </c>
      <c r="J17" s="151">
        <v>10</v>
      </c>
      <c r="K17" s="151">
        <v>20</v>
      </c>
      <c r="L17" s="151">
        <v>10</v>
      </c>
      <c r="M17" s="151"/>
      <c r="N17" s="151"/>
      <c r="O17" s="151">
        <v>10</v>
      </c>
      <c r="P17" s="175"/>
      <c r="Q17" s="70">
        <f t="shared" si="0"/>
        <v>0</v>
      </c>
      <c r="R17" s="145" t="s">
        <v>4</v>
      </c>
      <c r="S17" s="176">
        <v>20</v>
      </c>
      <c r="T17" s="10"/>
    </row>
    <row r="18" spans="2:20" ht="13.8" thickBo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</row>
    <row r="19" spans="2:20" ht="13.2" customHeight="1" x14ac:dyDescent="0.25">
      <c r="Q19" s="248" t="s">
        <v>234</v>
      </c>
      <c r="S19" s="248" t="s">
        <v>235</v>
      </c>
    </row>
    <row r="20" spans="2:20" x14ac:dyDescent="0.25">
      <c r="Q20" s="249"/>
      <c r="S20" s="250"/>
    </row>
    <row r="21" spans="2:20" x14ac:dyDescent="0.25">
      <c r="Q21" s="249"/>
      <c r="S21" s="250"/>
    </row>
    <row r="22" spans="2:20" x14ac:dyDescent="0.25">
      <c r="Q22" s="249"/>
      <c r="S22" s="250"/>
    </row>
    <row r="23" spans="2:20" x14ac:dyDescent="0.25">
      <c r="Q23" s="249"/>
    </row>
    <row r="24" spans="2:20" x14ac:dyDescent="0.25">
      <c r="Q24" s="249"/>
    </row>
    <row r="25" spans="2:20" x14ac:dyDescent="0.25">
      <c r="Q25" s="249"/>
    </row>
    <row r="26" spans="2:20" x14ac:dyDescent="0.25">
      <c r="Q26" s="249"/>
    </row>
    <row r="27" spans="2:20" x14ac:dyDescent="0.25">
      <c r="Q27" s="249"/>
    </row>
    <row r="28" spans="2:20" x14ac:dyDescent="0.25">
      <c r="Q28" s="249"/>
    </row>
    <row r="29" spans="2:20" x14ac:dyDescent="0.25">
      <c r="Q29" s="249"/>
    </row>
    <row r="30" spans="2:20" x14ac:dyDescent="0.25">
      <c r="Q30" s="249"/>
    </row>
    <row r="31" spans="2:20" x14ac:dyDescent="0.25">
      <c r="Q31" s="249"/>
    </row>
    <row r="32" spans="2:20" x14ac:dyDescent="0.25">
      <c r="Q32" s="249"/>
    </row>
  </sheetData>
  <mergeCells count="6">
    <mergeCell ref="Q19:Q32"/>
    <mergeCell ref="S19:S22"/>
    <mergeCell ref="B2:T2"/>
    <mergeCell ref="D6:I6"/>
    <mergeCell ref="J6:L6"/>
    <mergeCell ref="M6:P6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P5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3.5546875" style="35" customWidth="1"/>
    <col min="2" max="2" width="4.88671875" style="35" customWidth="1"/>
    <col min="3" max="3" width="12.6640625" style="35" customWidth="1"/>
    <col min="4" max="4" width="11" style="35" customWidth="1"/>
    <col min="5" max="34" width="4.77734375" style="35" customWidth="1"/>
    <col min="35" max="35" width="5" style="35" bestFit="1" customWidth="1"/>
    <col min="36" max="37" width="5.77734375" style="35" bestFit="1" customWidth="1"/>
    <col min="38" max="38" width="5" style="35" bestFit="1" customWidth="1"/>
    <col min="39" max="40" width="5.77734375" style="35" bestFit="1" customWidth="1"/>
    <col min="41" max="41" width="5" style="35" bestFit="1" customWidth="1"/>
    <col min="42" max="43" width="5.77734375" style="35" bestFit="1" customWidth="1"/>
    <col min="44" max="44" width="5" style="35" bestFit="1" customWidth="1"/>
    <col min="45" max="46" width="5.77734375" style="35" bestFit="1" customWidth="1"/>
    <col min="47" max="47" width="5" style="35" bestFit="1" customWidth="1"/>
    <col min="48" max="49" width="5.77734375" style="35" bestFit="1" customWidth="1"/>
    <col min="50" max="50" width="5" style="35" bestFit="1" customWidth="1"/>
    <col min="51" max="52" width="5.77734375" style="35" bestFit="1" customWidth="1"/>
    <col min="53" max="53" width="5" style="35" bestFit="1" customWidth="1"/>
    <col min="54" max="55" width="5.77734375" style="35" bestFit="1" customWidth="1"/>
    <col min="56" max="56" width="5" style="35" bestFit="1" customWidth="1"/>
    <col min="57" max="58" width="5.77734375" style="35" bestFit="1" customWidth="1"/>
    <col min="59" max="59" width="5" style="35" bestFit="1" customWidth="1"/>
    <col min="60" max="61" width="5.77734375" style="35" bestFit="1" customWidth="1"/>
    <col min="62" max="62" width="5" style="35" bestFit="1" customWidth="1"/>
    <col min="63" max="63" width="5.77734375" style="35" bestFit="1" customWidth="1"/>
    <col min="64" max="64" width="8.109375" style="35" bestFit="1" customWidth="1"/>
    <col min="65" max="65" width="6.6640625" style="35" customWidth="1"/>
    <col min="66" max="66" width="3.21875" style="35" bestFit="1" customWidth="1"/>
    <col min="67" max="67" width="6.6640625" style="35" customWidth="1"/>
    <col min="68" max="68" width="3.88671875" style="35" customWidth="1"/>
    <col min="69" max="16384" width="9.109375" style="35"/>
  </cols>
  <sheetData>
    <row r="1" spans="2:68" s="33" customFormat="1" x14ac:dyDescent="0.25">
      <c r="BN1" s="34"/>
    </row>
    <row r="2" spans="2:68" x14ac:dyDescent="0.25">
      <c r="B2" s="267" t="s">
        <v>199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</row>
    <row r="3" spans="2:68" x14ac:dyDescent="0.25">
      <c r="D3" s="35" t="s">
        <v>0</v>
      </c>
      <c r="BN3" s="36"/>
    </row>
    <row r="4" spans="2:68" x14ac:dyDescent="0.25">
      <c r="D4" s="37" t="s">
        <v>57</v>
      </c>
      <c r="E4" s="35" t="s">
        <v>58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N4" s="36"/>
    </row>
    <row r="5" spans="2:68" ht="13.8" thickBot="1" x14ac:dyDescent="0.3">
      <c r="D5" s="37" t="s">
        <v>59</v>
      </c>
      <c r="E5" s="33" t="s">
        <v>60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109">
        <f>AI$9</f>
        <v>0</v>
      </c>
      <c r="AJ5" s="109"/>
      <c r="AK5" s="109"/>
      <c r="AL5" s="109">
        <f>AL$9</f>
        <v>0</v>
      </c>
      <c r="AM5" s="109"/>
      <c r="AN5" s="109"/>
      <c r="AO5" s="109">
        <f>AO$9</f>
        <v>0</v>
      </c>
      <c r="AP5" s="109"/>
      <c r="AQ5" s="109"/>
      <c r="AR5" s="109">
        <f>AR$9</f>
        <v>0</v>
      </c>
      <c r="AS5" s="109"/>
      <c r="AT5" s="109"/>
      <c r="AU5" s="109">
        <f>AU$9</f>
        <v>0</v>
      </c>
      <c r="AV5" s="109"/>
      <c r="AW5" s="109"/>
      <c r="AX5" s="109">
        <f>AX$9</f>
        <v>0</v>
      </c>
      <c r="AY5" s="109"/>
      <c r="AZ5" s="109"/>
      <c r="BA5" s="109">
        <f>BA$9</f>
        <v>0</v>
      </c>
      <c r="BB5" s="109"/>
      <c r="BC5" s="109"/>
      <c r="BD5" s="109">
        <f>BD$9</f>
        <v>0</v>
      </c>
      <c r="BE5" s="109"/>
      <c r="BF5" s="109"/>
      <c r="BG5" s="109">
        <f>BG$9</f>
        <v>0</v>
      </c>
      <c r="BH5" s="109"/>
      <c r="BI5" s="109"/>
      <c r="BJ5" s="109">
        <f>BJ$9</f>
        <v>0</v>
      </c>
      <c r="BK5" s="109"/>
      <c r="BL5" s="109"/>
      <c r="BN5" s="36"/>
    </row>
    <row r="6" spans="2:68" x14ac:dyDescent="0.25">
      <c r="B6" s="152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5"/>
      <c r="AJ6" s="155"/>
      <c r="AK6" s="155">
        <f>AK$9</f>
        <v>0</v>
      </c>
      <c r="AL6" s="155"/>
      <c r="AM6" s="155"/>
      <c r="AN6" s="155">
        <f>AN$9</f>
        <v>0</v>
      </c>
      <c r="AO6" s="155"/>
      <c r="AP6" s="155"/>
      <c r="AQ6" s="155">
        <f>AQ$9</f>
        <v>0</v>
      </c>
      <c r="AR6" s="155"/>
      <c r="AS6" s="155"/>
      <c r="AT6" s="155">
        <f>AT$9</f>
        <v>0</v>
      </c>
      <c r="AU6" s="155"/>
      <c r="AV6" s="155"/>
      <c r="AW6" s="155">
        <f>AW$9</f>
        <v>0</v>
      </c>
      <c r="AX6" s="155"/>
      <c r="AY6" s="155"/>
      <c r="AZ6" s="155">
        <f>AZ$9</f>
        <v>0</v>
      </c>
      <c r="BA6" s="155"/>
      <c r="BB6" s="155"/>
      <c r="BC6" s="155">
        <f>BC$9</f>
        <v>0</v>
      </c>
      <c r="BD6" s="155"/>
      <c r="BE6" s="155"/>
      <c r="BF6" s="155">
        <f>BF$9</f>
        <v>0</v>
      </c>
      <c r="BG6" s="155"/>
      <c r="BH6" s="155"/>
      <c r="BI6" s="155">
        <f>BI$9</f>
        <v>0</v>
      </c>
      <c r="BJ6" s="155"/>
      <c r="BK6" s="155"/>
      <c r="BL6" s="155">
        <f>BL$9</f>
        <v>0</v>
      </c>
      <c r="BM6" s="153"/>
      <c r="BN6" s="156"/>
      <c r="BO6" s="153"/>
      <c r="BP6" s="157"/>
    </row>
    <row r="7" spans="2:68" x14ac:dyDescent="0.25">
      <c r="B7" s="158"/>
      <c r="C7" s="38"/>
      <c r="D7" s="38"/>
      <c r="E7" s="75" t="s">
        <v>61</v>
      </c>
      <c r="F7" s="75" t="s">
        <v>62</v>
      </c>
      <c r="G7" s="75" t="s">
        <v>63</v>
      </c>
      <c r="H7" s="75" t="s">
        <v>64</v>
      </c>
      <c r="I7" s="75" t="s">
        <v>65</v>
      </c>
      <c r="J7" s="75" t="s">
        <v>66</v>
      </c>
      <c r="K7" s="75" t="s">
        <v>67</v>
      </c>
      <c r="L7" s="75" t="s">
        <v>68</v>
      </c>
      <c r="M7" s="75" t="s">
        <v>69</v>
      </c>
      <c r="N7" s="75" t="s">
        <v>70</v>
      </c>
      <c r="O7" s="75" t="s">
        <v>71</v>
      </c>
      <c r="P7" s="75" t="s">
        <v>72</v>
      </c>
      <c r="Q7" s="75" t="s">
        <v>73</v>
      </c>
      <c r="R7" s="75" t="s">
        <v>74</v>
      </c>
      <c r="S7" s="75" t="s">
        <v>75</v>
      </c>
      <c r="T7" s="75" t="s">
        <v>76</v>
      </c>
      <c r="U7" s="75" t="s">
        <v>77</v>
      </c>
      <c r="V7" s="75" t="s">
        <v>78</v>
      </c>
      <c r="W7" s="75" t="s">
        <v>79</v>
      </c>
      <c r="X7" s="75" t="s">
        <v>80</v>
      </c>
      <c r="Y7" s="75" t="s">
        <v>81</v>
      </c>
      <c r="Z7" s="75" t="s">
        <v>82</v>
      </c>
      <c r="AA7" s="75" t="s">
        <v>83</v>
      </c>
      <c r="AB7" s="75" t="s">
        <v>84</v>
      </c>
      <c r="AC7" s="75" t="s">
        <v>85</v>
      </c>
      <c r="AD7" s="75" t="s">
        <v>86</v>
      </c>
      <c r="AE7" s="75" t="s">
        <v>87</v>
      </c>
      <c r="AF7" s="75" t="s">
        <v>88</v>
      </c>
      <c r="AG7" s="75" t="s">
        <v>89</v>
      </c>
      <c r="AH7" s="75" t="s">
        <v>90</v>
      </c>
      <c r="AI7" s="75" t="s">
        <v>91</v>
      </c>
      <c r="AJ7" s="75" t="s">
        <v>92</v>
      </c>
      <c r="AK7" s="75" t="s">
        <v>93</v>
      </c>
      <c r="AL7" s="75" t="s">
        <v>94</v>
      </c>
      <c r="AM7" s="75" t="s">
        <v>95</v>
      </c>
      <c r="AN7" s="75" t="s">
        <v>96</v>
      </c>
      <c r="AO7" s="75" t="s">
        <v>97</v>
      </c>
      <c r="AP7" s="75" t="s">
        <v>98</v>
      </c>
      <c r="AQ7" s="75" t="s">
        <v>99</v>
      </c>
      <c r="AR7" s="75" t="s">
        <v>100</v>
      </c>
      <c r="AS7" s="75" t="s">
        <v>101</v>
      </c>
      <c r="AT7" s="75" t="s">
        <v>102</v>
      </c>
      <c r="AU7" s="75" t="s">
        <v>103</v>
      </c>
      <c r="AV7" s="75" t="s">
        <v>104</v>
      </c>
      <c r="AW7" s="75" t="s">
        <v>105</v>
      </c>
      <c r="AX7" s="75" t="s">
        <v>106</v>
      </c>
      <c r="AY7" s="75" t="s">
        <v>107</v>
      </c>
      <c r="AZ7" s="75" t="s">
        <v>108</v>
      </c>
      <c r="BA7" s="75" t="s">
        <v>109</v>
      </c>
      <c r="BB7" s="75" t="s">
        <v>110</v>
      </c>
      <c r="BC7" s="75" t="s">
        <v>111</v>
      </c>
      <c r="BD7" s="75" t="s">
        <v>112</v>
      </c>
      <c r="BE7" s="75" t="s">
        <v>113</v>
      </c>
      <c r="BF7" s="75" t="s">
        <v>114</v>
      </c>
      <c r="BG7" s="75" t="s">
        <v>115</v>
      </c>
      <c r="BH7" s="75" t="s">
        <v>116</v>
      </c>
      <c r="BI7" s="75" t="s">
        <v>117</v>
      </c>
      <c r="BJ7" s="75" t="s">
        <v>118</v>
      </c>
      <c r="BK7" s="75" t="s">
        <v>119</v>
      </c>
      <c r="BL7" s="75" t="s">
        <v>120</v>
      </c>
      <c r="BM7" s="38"/>
      <c r="BN7" s="41"/>
      <c r="BO7" s="38"/>
      <c r="BP7" s="159"/>
    </row>
    <row r="8" spans="2:68" x14ac:dyDescent="0.25">
      <c r="B8" s="158"/>
      <c r="C8" s="56" t="s">
        <v>29</v>
      </c>
      <c r="D8" s="62" t="s">
        <v>182</v>
      </c>
      <c r="E8" s="91">
        <v>1.2</v>
      </c>
      <c r="F8" s="91">
        <v>1.5</v>
      </c>
      <c r="G8" s="91">
        <v>3.3</v>
      </c>
      <c r="H8" s="91">
        <v>2.6</v>
      </c>
      <c r="I8" s="91">
        <v>4</v>
      </c>
      <c r="J8" s="91">
        <v>5.5</v>
      </c>
      <c r="K8" s="91">
        <v>0.7</v>
      </c>
      <c r="L8" s="91">
        <v>1.1000000000000001</v>
      </c>
      <c r="M8" s="91">
        <v>2.8</v>
      </c>
      <c r="N8" s="91">
        <v>1.8</v>
      </c>
      <c r="O8" s="91">
        <v>1.3</v>
      </c>
      <c r="P8" s="91">
        <v>2</v>
      </c>
      <c r="Q8" s="91">
        <v>1.5</v>
      </c>
      <c r="R8" s="91">
        <v>0.4</v>
      </c>
      <c r="S8" s="91">
        <v>2.2999999999999998</v>
      </c>
      <c r="T8" s="91">
        <v>2</v>
      </c>
      <c r="U8" s="91">
        <v>0.6</v>
      </c>
      <c r="V8" s="91">
        <v>1.7</v>
      </c>
      <c r="W8" s="91">
        <v>1.2</v>
      </c>
      <c r="X8" s="91">
        <v>1.4</v>
      </c>
      <c r="Y8" s="91">
        <v>3.1</v>
      </c>
      <c r="Z8" s="91">
        <v>3.5</v>
      </c>
      <c r="AA8" s="91">
        <v>2.2999999999999998</v>
      </c>
      <c r="AB8" s="91">
        <v>1.2</v>
      </c>
      <c r="AC8" s="91">
        <v>3.2</v>
      </c>
      <c r="AD8" s="91">
        <v>1.2</v>
      </c>
      <c r="AE8" s="91">
        <v>0.7</v>
      </c>
      <c r="AF8" s="91">
        <v>3.8</v>
      </c>
      <c r="AG8" s="91">
        <v>1.8</v>
      </c>
      <c r="AH8" s="91">
        <v>1</v>
      </c>
      <c r="AI8" s="91">
        <v>1.2</v>
      </c>
      <c r="AJ8" s="91">
        <v>1.5</v>
      </c>
      <c r="AK8" s="91">
        <v>3.3</v>
      </c>
      <c r="AL8" s="91">
        <v>2.6</v>
      </c>
      <c r="AM8" s="91">
        <v>4</v>
      </c>
      <c r="AN8" s="91">
        <v>5.5</v>
      </c>
      <c r="AO8" s="91">
        <v>0.7</v>
      </c>
      <c r="AP8" s="91">
        <v>1.1000000000000001</v>
      </c>
      <c r="AQ8" s="91">
        <v>2.8</v>
      </c>
      <c r="AR8" s="91">
        <v>1.8</v>
      </c>
      <c r="AS8" s="91">
        <v>1.3</v>
      </c>
      <c r="AT8" s="91">
        <v>2</v>
      </c>
      <c r="AU8" s="91">
        <v>1.5</v>
      </c>
      <c r="AV8" s="91">
        <v>0.4</v>
      </c>
      <c r="AW8" s="91">
        <v>2.2999999999999998</v>
      </c>
      <c r="AX8" s="91">
        <v>2</v>
      </c>
      <c r="AY8" s="91">
        <v>0.6</v>
      </c>
      <c r="AZ8" s="91">
        <v>1.7</v>
      </c>
      <c r="BA8" s="91">
        <v>1.2</v>
      </c>
      <c r="BB8" s="91">
        <v>1.4</v>
      </c>
      <c r="BC8" s="91">
        <v>3.1</v>
      </c>
      <c r="BD8" s="91">
        <v>3.5</v>
      </c>
      <c r="BE8" s="91">
        <v>2.2999999999999998</v>
      </c>
      <c r="BF8" s="91">
        <v>1.2</v>
      </c>
      <c r="BG8" s="91">
        <v>3.2</v>
      </c>
      <c r="BH8" s="91">
        <v>1.2</v>
      </c>
      <c r="BI8" s="91">
        <v>0.7</v>
      </c>
      <c r="BJ8" s="91">
        <v>3.8</v>
      </c>
      <c r="BK8" s="91">
        <v>1.8</v>
      </c>
      <c r="BL8" s="91">
        <v>1</v>
      </c>
      <c r="BM8" s="90"/>
      <c r="BN8" s="39" t="s">
        <v>5</v>
      </c>
      <c r="BO8" s="182" t="s">
        <v>8</v>
      </c>
      <c r="BP8" s="159"/>
    </row>
    <row r="9" spans="2:68" x14ac:dyDescent="0.25">
      <c r="B9" s="158"/>
      <c r="C9" s="38"/>
      <c r="D9" s="54" t="s">
        <v>11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P9" s="159"/>
    </row>
    <row r="10" spans="2:68" x14ac:dyDescent="0.25">
      <c r="B10" s="158"/>
      <c r="C10" s="41"/>
      <c r="D10" s="54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41"/>
      <c r="BO10" s="38"/>
      <c r="BP10" s="159"/>
    </row>
    <row r="11" spans="2:68" x14ac:dyDescent="0.25">
      <c r="B11" s="158"/>
      <c r="C11" s="271" t="s">
        <v>200</v>
      </c>
      <c r="D11" s="42" t="s">
        <v>121</v>
      </c>
      <c r="E11" s="96">
        <v>1</v>
      </c>
      <c r="F11" s="97">
        <v>1</v>
      </c>
      <c r="G11" s="97">
        <v>1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50"/>
      <c r="BN11" s="39" t="s">
        <v>5</v>
      </c>
      <c r="BO11" s="92">
        <v>300</v>
      </c>
      <c r="BP11" s="159"/>
    </row>
    <row r="12" spans="2:68" x14ac:dyDescent="0.25">
      <c r="B12" s="158"/>
      <c r="C12" s="272"/>
      <c r="D12" s="43" t="s">
        <v>122</v>
      </c>
      <c r="E12" s="99"/>
      <c r="F12" s="100"/>
      <c r="G12" s="100"/>
      <c r="H12" s="100">
        <v>1</v>
      </c>
      <c r="I12" s="100">
        <v>1</v>
      </c>
      <c r="J12" s="100">
        <v>1</v>
      </c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45"/>
      <c r="BN12" s="39" t="s">
        <v>5</v>
      </c>
      <c r="BO12" s="93">
        <v>400</v>
      </c>
      <c r="BP12" s="159"/>
    </row>
    <row r="13" spans="2:68" x14ac:dyDescent="0.25">
      <c r="B13" s="158"/>
      <c r="C13" s="272"/>
      <c r="D13" s="43" t="s">
        <v>123</v>
      </c>
      <c r="E13" s="99"/>
      <c r="F13" s="100"/>
      <c r="G13" s="100"/>
      <c r="H13" s="100"/>
      <c r="I13" s="100"/>
      <c r="J13" s="100"/>
      <c r="K13" s="100">
        <v>1</v>
      </c>
      <c r="L13" s="100">
        <v>1</v>
      </c>
      <c r="M13" s="100">
        <v>1</v>
      </c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45"/>
      <c r="BN13" s="39" t="s">
        <v>5</v>
      </c>
      <c r="BO13" s="93">
        <v>200</v>
      </c>
      <c r="BP13" s="159"/>
    </row>
    <row r="14" spans="2:68" x14ac:dyDescent="0.25">
      <c r="B14" s="158"/>
      <c r="C14" s="272"/>
      <c r="D14" s="43" t="s">
        <v>124</v>
      </c>
      <c r="E14" s="99"/>
      <c r="F14" s="100"/>
      <c r="G14" s="100"/>
      <c r="H14" s="100"/>
      <c r="I14" s="100"/>
      <c r="J14" s="100"/>
      <c r="K14" s="100"/>
      <c r="L14" s="100"/>
      <c r="M14" s="100"/>
      <c r="N14" s="100">
        <v>1</v>
      </c>
      <c r="O14" s="100">
        <v>1</v>
      </c>
      <c r="P14" s="100">
        <v>1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45"/>
      <c r="BN14" s="39" t="s">
        <v>5</v>
      </c>
      <c r="BO14" s="93">
        <v>0</v>
      </c>
      <c r="BP14" s="159"/>
    </row>
    <row r="15" spans="2:68" x14ac:dyDescent="0.25">
      <c r="B15" s="158"/>
      <c r="C15" s="272"/>
      <c r="D15" s="43" t="s">
        <v>125</v>
      </c>
      <c r="E15" s="99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>
        <v>1</v>
      </c>
      <c r="R15" s="100">
        <v>1</v>
      </c>
      <c r="S15" s="100">
        <v>1</v>
      </c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45"/>
      <c r="BN15" s="39" t="s">
        <v>5</v>
      </c>
      <c r="BO15" s="93">
        <v>200</v>
      </c>
      <c r="BP15" s="159"/>
    </row>
    <row r="16" spans="2:68" x14ac:dyDescent="0.25">
      <c r="B16" s="158"/>
      <c r="C16" s="272"/>
      <c r="D16" s="43" t="s">
        <v>126</v>
      </c>
      <c r="E16" s="99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>
        <v>1</v>
      </c>
      <c r="U16" s="100">
        <v>1</v>
      </c>
      <c r="V16" s="100">
        <v>1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45"/>
      <c r="BN16" s="39" t="s">
        <v>5</v>
      </c>
      <c r="BO16" s="93">
        <v>100</v>
      </c>
      <c r="BP16" s="159"/>
    </row>
    <row r="17" spans="2:68" x14ac:dyDescent="0.25">
      <c r="B17" s="158"/>
      <c r="C17" s="272"/>
      <c r="D17" s="43" t="s">
        <v>127</v>
      </c>
      <c r="E17" s="9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>
        <v>1</v>
      </c>
      <c r="X17" s="100">
        <v>1</v>
      </c>
      <c r="Y17" s="100">
        <v>1</v>
      </c>
      <c r="Z17" s="100"/>
      <c r="AA17" s="100"/>
      <c r="AB17" s="100"/>
      <c r="AC17" s="100"/>
      <c r="AD17" s="100"/>
      <c r="AE17" s="100"/>
      <c r="AF17" s="100"/>
      <c r="AG17" s="100"/>
      <c r="AH17" s="100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45"/>
      <c r="BN17" s="39" t="s">
        <v>5</v>
      </c>
      <c r="BO17" s="93">
        <v>250</v>
      </c>
      <c r="BP17" s="159"/>
    </row>
    <row r="18" spans="2:68" x14ac:dyDescent="0.25">
      <c r="B18" s="158"/>
      <c r="C18" s="272"/>
      <c r="D18" s="43" t="s">
        <v>128</v>
      </c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>
        <v>1</v>
      </c>
      <c r="AA18" s="100">
        <v>1</v>
      </c>
      <c r="AB18" s="100">
        <v>1</v>
      </c>
      <c r="AC18" s="100"/>
      <c r="AD18" s="100"/>
      <c r="AE18" s="100"/>
      <c r="AF18" s="100"/>
      <c r="AG18" s="100"/>
      <c r="AH18" s="100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45"/>
      <c r="BN18" s="39" t="s">
        <v>5</v>
      </c>
      <c r="BO18" s="93">
        <v>300</v>
      </c>
      <c r="BP18" s="159"/>
    </row>
    <row r="19" spans="2:68" x14ac:dyDescent="0.25">
      <c r="B19" s="158"/>
      <c r="C19" s="272"/>
      <c r="D19" s="43" t="s">
        <v>129</v>
      </c>
      <c r="E19" s="9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>
        <v>1</v>
      </c>
      <c r="AD19" s="100">
        <v>1</v>
      </c>
      <c r="AE19" s="100">
        <v>1</v>
      </c>
      <c r="AF19" s="100"/>
      <c r="AG19" s="100"/>
      <c r="AH19" s="100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45"/>
      <c r="BN19" s="39" t="s">
        <v>5</v>
      </c>
      <c r="BO19" s="93">
        <v>150</v>
      </c>
      <c r="BP19" s="159"/>
    </row>
    <row r="20" spans="2:68" x14ac:dyDescent="0.25">
      <c r="B20" s="158"/>
      <c r="C20" s="272"/>
      <c r="D20" s="44" t="s">
        <v>130</v>
      </c>
      <c r="E20" s="102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>
        <v>1</v>
      </c>
      <c r="AG20" s="103">
        <v>1</v>
      </c>
      <c r="AH20" s="103">
        <v>1</v>
      </c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47"/>
      <c r="BN20" s="39" t="s">
        <v>5</v>
      </c>
      <c r="BO20" s="94">
        <v>350</v>
      </c>
      <c r="BP20" s="159"/>
    </row>
    <row r="21" spans="2:68" x14ac:dyDescent="0.25">
      <c r="B21" s="158"/>
      <c r="C21" s="272"/>
      <c r="D21" s="42" t="s">
        <v>131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>
        <v>1</v>
      </c>
      <c r="AJ21" s="100">
        <v>1</v>
      </c>
      <c r="AK21" s="100">
        <v>1</v>
      </c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50"/>
      <c r="BN21" s="46" t="s">
        <v>5</v>
      </c>
      <c r="BO21" s="92">
        <v>150</v>
      </c>
      <c r="BP21" s="159"/>
    </row>
    <row r="22" spans="2:68" x14ac:dyDescent="0.25">
      <c r="B22" s="158"/>
      <c r="C22" s="272"/>
      <c r="D22" s="43" t="s">
        <v>132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>
        <v>1</v>
      </c>
      <c r="AM22" s="100">
        <v>1</v>
      </c>
      <c r="AN22" s="100">
        <v>1</v>
      </c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45"/>
      <c r="BN22" s="39" t="s">
        <v>5</v>
      </c>
      <c r="BO22" s="93">
        <v>0</v>
      </c>
      <c r="BP22" s="159"/>
    </row>
    <row r="23" spans="2:68" x14ac:dyDescent="0.25">
      <c r="B23" s="158"/>
      <c r="C23" s="272"/>
      <c r="D23" s="43" t="s">
        <v>133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>
        <v>1</v>
      </c>
      <c r="AP23" s="100">
        <v>1</v>
      </c>
      <c r="AQ23" s="100">
        <v>1</v>
      </c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45"/>
      <c r="BN23" s="39" t="s">
        <v>5</v>
      </c>
      <c r="BO23" s="93">
        <v>300</v>
      </c>
      <c r="BP23" s="159"/>
    </row>
    <row r="24" spans="2:68" x14ac:dyDescent="0.25">
      <c r="B24" s="158"/>
      <c r="C24" s="272"/>
      <c r="D24" s="43" t="s">
        <v>134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>
        <v>1</v>
      </c>
      <c r="AS24" s="100">
        <v>1</v>
      </c>
      <c r="AT24" s="100">
        <v>1</v>
      </c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45"/>
      <c r="BN24" s="39" t="s">
        <v>5</v>
      </c>
      <c r="BO24" s="93">
        <v>500</v>
      </c>
      <c r="BP24" s="159"/>
    </row>
    <row r="25" spans="2:68" x14ac:dyDescent="0.25">
      <c r="B25" s="158"/>
      <c r="C25" s="272"/>
      <c r="D25" s="43" t="s">
        <v>135</v>
      </c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>
        <v>1</v>
      </c>
      <c r="AV25" s="100">
        <v>1</v>
      </c>
      <c r="AW25" s="100">
        <v>1</v>
      </c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45"/>
      <c r="BN25" s="39" t="s">
        <v>5</v>
      </c>
      <c r="BO25" s="93">
        <v>200</v>
      </c>
      <c r="BP25" s="159"/>
    </row>
    <row r="26" spans="2:68" x14ac:dyDescent="0.25">
      <c r="B26" s="158"/>
      <c r="C26" s="272"/>
      <c r="D26" s="43" t="s">
        <v>136</v>
      </c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>
        <v>1</v>
      </c>
      <c r="AY26" s="100">
        <v>1</v>
      </c>
      <c r="AZ26" s="100">
        <v>1</v>
      </c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45"/>
      <c r="BN26" s="39" t="s">
        <v>5</v>
      </c>
      <c r="BO26" s="93">
        <v>350</v>
      </c>
      <c r="BP26" s="159"/>
    </row>
    <row r="27" spans="2:68" x14ac:dyDescent="0.25">
      <c r="B27" s="158"/>
      <c r="C27" s="272"/>
      <c r="D27" s="43" t="s">
        <v>137</v>
      </c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>
        <v>1</v>
      </c>
      <c r="BB27" s="100">
        <v>1</v>
      </c>
      <c r="BC27" s="100">
        <v>1</v>
      </c>
      <c r="BD27" s="100"/>
      <c r="BE27" s="100"/>
      <c r="BF27" s="100"/>
      <c r="BG27" s="100"/>
      <c r="BH27" s="100"/>
      <c r="BI27" s="100"/>
      <c r="BJ27" s="100"/>
      <c r="BK27" s="100"/>
      <c r="BL27" s="100"/>
      <c r="BM27" s="45"/>
      <c r="BN27" s="39" t="s">
        <v>5</v>
      </c>
      <c r="BO27" s="93">
        <v>200</v>
      </c>
      <c r="BP27" s="159"/>
    </row>
    <row r="28" spans="2:68" x14ac:dyDescent="0.25">
      <c r="B28" s="158"/>
      <c r="C28" s="272"/>
      <c r="D28" s="43" t="s">
        <v>138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>
        <v>1</v>
      </c>
      <c r="BE28" s="100">
        <v>1</v>
      </c>
      <c r="BF28" s="100">
        <v>1</v>
      </c>
      <c r="BG28" s="100"/>
      <c r="BH28" s="100"/>
      <c r="BI28" s="100"/>
      <c r="BJ28" s="100"/>
      <c r="BK28" s="100"/>
      <c r="BL28" s="100"/>
      <c r="BM28" s="45"/>
      <c r="BN28" s="39" t="s">
        <v>5</v>
      </c>
      <c r="BO28" s="93">
        <v>200</v>
      </c>
      <c r="BP28" s="159"/>
    </row>
    <row r="29" spans="2:68" x14ac:dyDescent="0.25">
      <c r="B29" s="158"/>
      <c r="C29" s="272"/>
      <c r="D29" s="43" t="s">
        <v>139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>
        <v>1</v>
      </c>
      <c r="BH29" s="100">
        <v>1</v>
      </c>
      <c r="BI29" s="100">
        <v>1</v>
      </c>
      <c r="BJ29" s="100"/>
      <c r="BK29" s="100"/>
      <c r="BL29" s="100"/>
      <c r="BM29" s="45"/>
      <c r="BN29" s="39" t="s">
        <v>5</v>
      </c>
      <c r="BO29" s="93">
        <v>250</v>
      </c>
      <c r="BP29" s="159"/>
    </row>
    <row r="30" spans="2:68" x14ac:dyDescent="0.25">
      <c r="B30" s="158"/>
      <c r="C30" s="273"/>
      <c r="D30" s="44" t="s">
        <v>140</v>
      </c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>
        <v>1</v>
      </c>
      <c r="BK30" s="103">
        <v>1</v>
      </c>
      <c r="BL30" s="103">
        <v>1</v>
      </c>
      <c r="BM30" s="47"/>
      <c r="BN30" s="48" t="s">
        <v>5</v>
      </c>
      <c r="BO30" s="94">
        <v>100</v>
      </c>
      <c r="BP30" s="159"/>
    </row>
    <row r="31" spans="2:68" x14ac:dyDescent="0.25">
      <c r="B31" s="158"/>
      <c r="C31" s="271" t="s">
        <v>141</v>
      </c>
      <c r="D31" s="49" t="s">
        <v>142</v>
      </c>
      <c r="E31" s="96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>
        <v>2000</v>
      </c>
      <c r="AJ31" s="97">
        <v>-1500</v>
      </c>
      <c r="AK31" s="97"/>
      <c r="AL31" s="97">
        <v>2000</v>
      </c>
      <c r="AM31" s="97">
        <v>-1500</v>
      </c>
      <c r="AN31" s="97"/>
      <c r="AO31" s="97">
        <v>2000</v>
      </c>
      <c r="AP31" s="97">
        <v>-1500</v>
      </c>
      <c r="AQ31" s="97"/>
      <c r="AR31" s="97">
        <v>2000</v>
      </c>
      <c r="AS31" s="97">
        <v>-1500</v>
      </c>
      <c r="AT31" s="97"/>
      <c r="AU31" s="97">
        <v>2000</v>
      </c>
      <c r="AV31" s="97">
        <v>-1500</v>
      </c>
      <c r="AW31" s="97"/>
      <c r="AX31" s="97">
        <v>2000</v>
      </c>
      <c r="AY31" s="97">
        <v>-1500</v>
      </c>
      <c r="AZ31" s="97"/>
      <c r="BA31" s="97">
        <v>2000</v>
      </c>
      <c r="BB31" s="97">
        <v>-1500</v>
      </c>
      <c r="BC31" s="97"/>
      <c r="BD31" s="97">
        <v>2000</v>
      </c>
      <c r="BE31" s="97">
        <v>-1500</v>
      </c>
      <c r="BF31" s="97"/>
      <c r="BG31" s="97">
        <v>2000</v>
      </c>
      <c r="BH31" s="97">
        <v>-1500</v>
      </c>
      <c r="BI31" s="97"/>
      <c r="BJ31" s="97">
        <v>2000</v>
      </c>
      <c r="BK31" s="97">
        <v>-1500</v>
      </c>
      <c r="BL31" s="97"/>
      <c r="BM31" s="50"/>
      <c r="BN31" s="46" t="s">
        <v>5</v>
      </c>
      <c r="BO31" s="92">
        <v>0</v>
      </c>
      <c r="BP31" s="159"/>
    </row>
    <row r="32" spans="2:68" x14ac:dyDescent="0.25">
      <c r="B32" s="158"/>
      <c r="C32" s="273"/>
      <c r="D32" s="51" t="s">
        <v>143</v>
      </c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>
        <v>1300</v>
      </c>
      <c r="AK32" s="103">
        <v>-2000</v>
      </c>
      <c r="AL32" s="103"/>
      <c r="AM32" s="103">
        <v>1300</v>
      </c>
      <c r="AN32" s="103">
        <v>-2000</v>
      </c>
      <c r="AO32" s="103"/>
      <c r="AP32" s="103">
        <v>1300</v>
      </c>
      <c r="AQ32" s="103">
        <v>-2000</v>
      </c>
      <c r="AR32" s="103"/>
      <c r="AS32" s="103">
        <v>1300</v>
      </c>
      <c r="AT32" s="103">
        <v>-2000</v>
      </c>
      <c r="AU32" s="103"/>
      <c r="AV32" s="103">
        <v>1300</v>
      </c>
      <c r="AW32" s="103">
        <v>-2000</v>
      </c>
      <c r="AX32" s="103"/>
      <c r="AY32" s="103">
        <v>1300</v>
      </c>
      <c r="AZ32" s="103">
        <v>-2000</v>
      </c>
      <c r="BA32" s="103"/>
      <c r="BB32" s="103">
        <v>1300</v>
      </c>
      <c r="BC32" s="103">
        <v>-2000</v>
      </c>
      <c r="BD32" s="103"/>
      <c r="BE32" s="103">
        <v>1300</v>
      </c>
      <c r="BF32" s="103">
        <v>-2000</v>
      </c>
      <c r="BG32" s="103"/>
      <c r="BH32" s="103">
        <v>1300</v>
      </c>
      <c r="BI32" s="103">
        <v>-2000</v>
      </c>
      <c r="BJ32" s="103"/>
      <c r="BK32" s="103">
        <v>1300</v>
      </c>
      <c r="BL32" s="103">
        <v>-2000</v>
      </c>
      <c r="BM32" s="47"/>
      <c r="BN32" s="48" t="s">
        <v>5</v>
      </c>
      <c r="BO32" s="94">
        <v>0</v>
      </c>
      <c r="BP32" s="159"/>
    </row>
    <row r="33" spans="2:68" x14ac:dyDescent="0.25">
      <c r="B33" s="158"/>
      <c r="C33" s="274" t="s">
        <v>144</v>
      </c>
      <c r="D33" s="42">
        <v>1</v>
      </c>
      <c r="E33" s="97">
        <v>1</v>
      </c>
      <c r="F33" s="97"/>
      <c r="G33" s="97"/>
      <c r="H33" s="97">
        <v>1</v>
      </c>
      <c r="I33" s="97"/>
      <c r="J33" s="97"/>
      <c r="K33" s="97">
        <v>1</v>
      </c>
      <c r="L33" s="97"/>
      <c r="M33" s="97"/>
      <c r="N33" s="97">
        <v>1</v>
      </c>
      <c r="O33" s="97"/>
      <c r="P33" s="97"/>
      <c r="Q33" s="97">
        <v>1</v>
      </c>
      <c r="R33" s="97"/>
      <c r="S33" s="97"/>
      <c r="T33" s="97">
        <v>1</v>
      </c>
      <c r="U33" s="97"/>
      <c r="V33" s="97"/>
      <c r="W33" s="97">
        <v>1</v>
      </c>
      <c r="X33" s="97"/>
      <c r="Y33" s="97"/>
      <c r="Z33" s="97">
        <v>1</v>
      </c>
      <c r="AA33" s="97"/>
      <c r="AB33" s="97"/>
      <c r="AC33" s="97">
        <v>1</v>
      </c>
      <c r="AD33" s="97"/>
      <c r="AE33" s="97"/>
      <c r="AF33" s="97">
        <v>1</v>
      </c>
      <c r="AG33" s="97"/>
      <c r="AH33" s="97"/>
      <c r="AI33" s="97">
        <v>1</v>
      </c>
      <c r="AJ33" s="97"/>
      <c r="AK33" s="97"/>
      <c r="AL33" s="97">
        <v>1</v>
      </c>
      <c r="AM33" s="97"/>
      <c r="AN33" s="97"/>
      <c r="AO33" s="97">
        <v>1</v>
      </c>
      <c r="AP33" s="97"/>
      <c r="AQ33" s="97"/>
      <c r="AR33" s="97">
        <v>1</v>
      </c>
      <c r="AS33" s="97"/>
      <c r="AT33" s="97"/>
      <c r="AU33" s="97">
        <v>1</v>
      </c>
      <c r="AV33" s="97"/>
      <c r="AW33" s="97"/>
      <c r="AX33" s="97">
        <v>1</v>
      </c>
      <c r="AY33" s="97"/>
      <c r="AZ33" s="97"/>
      <c r="BA33" s="97">
        <v>1</v>
      </c>
      <c r="BB33" s="97"/>
      <c r="BC33" s="97"/>
      <c r="BD33" s="97">
        <v>1</v>
      </c>
      <c r="BE33" s="97"/>
      <c r="BF33" s="97"/>
      <c r="BG33" s="97">
        <v>1</v>
      </c>
      <c r="BH33" s="97"/>
      <c r="BI33" s="97"/>
      <c r="BJ33" s="97">
        <v>1</v>
      </c>
      <c r="BK33" s="97"/>
      <c r="BL33" s="97"/>
      <c r="BM33" s="50"/>
      <c r="BN33" s="46" t="s">
        <v>3</v>
      </c>
      <c r="BO33" s="92">
        <v>1500</v>
      </c>
      <c r="BP33" s="159"/>
    </row>
    <row r="34" spans="2:68" x14ac:dyDescent="0.25">
      <c r="B34" s="158"/>
      <c r="C34" s="272"/>
      <c r="D34" s="43">
        <v>2</v>
      </c>
      <c r="E34" s="100"/>
      <c r="F34" s="100">
        <v>1</v>
      </c>
      <c r="G34" s="100"/>
      <c r="H34" s="100"/>
      <c r="I34" s="100">
        <v>1</v>
      </c>
      <c r="J34" s="100"/>
      <c r="K34" s="100"/>
      <c r="L34" s="100">
        <v>1</v>
      </c>
      <c r="M34" s="100"/>
      <c r="N34" s="100"/>
      <c r="O34" s="100">
        <v>1</v>
      </c>
      <c r="P34" s="100"/>
      <c r="Q34" s="100"/>
      <c r="R34" s="100">
        <v>1</v>
      </c>
      <c r="S34" s="100"/>
      <c r="T34" s="100"/>
      <c r="U34" s="100">
        <v>1</v>
      </c>
      <c r="V34" s="100"/>
      <c r="W34" s="100"/>
      <c r="X34" s="100">
        <v>1</v>
      </c>
      <c r="Y34" s="100"/>
      <c r="Z34" s="100"/>
      <c r="AA34" s="100">
        <v>1</v>
      </c>
      <c r="AB34" s="100"/>
      <c r="AC34" s="100"/>
      <c r="AD34" s="100">
        <v>1</v>
      </c>
      <c r="AE34" s="100"/>
      <c r="AF34" s="100"/>
      <c r="AG34" s="100">
        <v>1</v>
      </c>
      <c r="AH34" s="100"/>
      <c r="AI34" s="100"/>
      <c r="AJ34" s="100">
        <v>1</v>
      </c>
      <c r="AK34" s="100"/>
      <c r="AL34" s="100"/>
      <c r="AM34" s="100">
        <v>1</v>
      </c>
      <c r="AN34" s="100"/>
      <c r="AO34" s="100"/>
      <c r="AP34" s="100">
        <v>1</v>
      </c>
      <c r="AQ34" s="100"/>
      <c r="AR34" s="100"/>
      <c r="AS34" s="100">
        <v>1</v>
      </c>
      <c r="AT34" s="100"/>
      <c r="AU34" s="100"/>
      <c r="AV34" s="100">
        <v>1</v>
      </c>
      <c r="AW34" s="100"/>
      <c r="AX34" s="100"/>
      <c r="AY34" s="100">
        <v>1</v>
      </c>
      <c r="AZ34" s="100"/>
      <c r="BA34" s="100"/>
      <c r="BB34" s="100">
        <v>1</v>
      </c>
      <c r="BC34" s="100"/>
      <c r="BD34" s="100"/>
      <c r="BE34" s="100">
        <v>1</v>
      </c>
      <c r="BF34" s="100"/>
      <c r="BG34" s="100"/>
      <c r="BH34" s="100">
        <v>1</v>
      </c>
      <c r="BI34" s="100"/>
      <c r="BJ34" s="100"/>
      <c r="BK34" s="100">
        <v>1</v>
      </c>
      <c r="BL34" s="100"/>
      <c r="BM34" s="45"/>
      <c r="BN34" s="39" t="s">
        <v>3</v>
      </c>
      <c r="BO34" s="93">
        <v>2000</v>
      </c>
      <c r="BP34" s="159"/>
    </row>
    <row r="35" spans="2:68" x14ac:dyDescent="0.25">
      <c r="B35" s="158"/>
      <c r="C35" s="273"/>
      <c r="D35" s="44">
        <v>3</v>
      </c>
      <c r="E35" s="103"/>
      <c r="F35" s="103"/>
      <c r="G35" s="103">
        <v>1</v>
      </c>
      <c r="H35" s="103"/>
      <c r="I35" s="103"/>
      <c r="J35" s="103">
        <v>1</v>
      </c>
      <c r="K35" s="103"/>
      <c r="L35" s="103"/>
      <c r="M35" s="103">
        <v>1</v>
      </c>
      <c r="N35" s="103"/>
      <c r="O35" s="103"/>
      <c r="P35" s="103">
        <v>1</v>
      </c>
      <c r="Q35" s="103"/>
      <c r="R35" s="103"/>
      <c r="S35" s="103">
        <v>1</v>
      </c>
      <c r="T35" s="103"/>
      <c r="U35" s="103"/>
      <c r="V35" s="103">
        <v>1</v>
      </c>
      <c r="W35" s="103"/>
      <c r="X35" s="103"/>
      <c r="Y35" s="103">
        <v>1</v>
      </c>
      <c r="Z35" s="103"/>
      <c r="AA35" s="103"/>
      <c r="AB35" s="103">
        <v>1</v>
      </c>
      <c r="AC35" s="103"/>
      <c r="AD35" s="103"/>
      <c r="AE35" s="103">
        <v>1</v>
      </c>
      <c r="AF35" s="103"/>
      <c r="AG35" s="103"/>
      <c r="AH35" s="103">
        <v>1</v>
      </c>
      <c r="AI35" s="103"/>
      <c r="AJ35" s="103"/>
      <c r="AK35" s="103">
        <v>1</v>
      </c>
      <c r="AL35" s="103"/>
      <c r="AM35" s="103"/>
      <c r="AN35" s="103">
        <v>1</v>
      </c>
      <c r="AO35" s="103"/>
      <c r="AP35" s="103"/>
      <c r="AQ35" s="103">
        <v>1</v>
      </c>
      <c r="AR35" s="103"/>
      <c r="AS35" s="103"/>
      <c r="AT35" s="103">
        <v>1</v>
      </c>
      <c r="AU35" s="103"/>
      <c r="AV35" s="103"/>
      <c r="AW35" s="103">
        <v>1</v>
      </c>
      <c r="AX35" s="103"/>
      <c r="AY35" s="103"/>
      <c r="AZ35" s="103">
        <v>1</v>
      </c>
      <c r="BA35" s="103"/>
      <c r="BB35" s="103"/>
      <c r="BC35" s="103">
        <v>1</v>
      </c>
      <c r="BD35" s="103"/>
      <c r="BE35" s="103"/>
      <c r="BF35" s="103">
        <v>1</v>
      </c>
      <c r="BG35" s="103"/>
      <c r="BH35" s="103"/>
      <c r="BI35" s="103">
        <v>1</v>
      </c>
      <c r="BJ35" s="103"/>
      <c r="BK35" s="103"/>
      <c r="BL35" s="103">
        <v>1</v>
      </c>
      <c r="BM35" s="47"/>
      <c r="BN35" s="48" t="s">
        <v>3</v>
      </c>
      <c r="BO35" s="94">
        <v>1300</v>
      </c>
      <c r="BP35" s="159"/>
    </row>
    <row r="36" spans="2:68" x14ac:dyDescent="0.25">
      <c r="B36" s="158"/>
      <c r="C36" s="268" t="s">
        <v>145</v>
      </c>
      <c r="D36" s="269"/>
      <c r="E36" s="105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  <c r="AJ36" s="108">
        <v>1</v>
      </c>
      <c r="AK36" s="108"/>
      <c r="AL36" s="108"/>
      <c r="AM36" s="108">
        <v>1</v>
      </c>
      <c r="AN36" s="108"/>
      <c r="AO36" s="108"/>
      <c r="AP36" s="108">
        <v>1</v>
      </c>
      <c r="AQ36" s="108"/>
      <c r="AR36" s="108"/>
      <c r="AS36" s="108">
        <v>1</v>
      </c>
      <c r="AT36" s="108"/>
      <c r="AU36" s="108"/>
      <c r="AV36" s="108">
        <v>1</v>
      </c>
      <c r="AW36" s="108"/>
      <c r="AX36" s="108"/>
      <c r="AY36" s="108">
        <v>1</v>
      </c>
      <c r="AZ36" s="108"/>
      <c r="BA36" s="108"/>
      <c r="BB36" s="108">
        <v>1</v>
      </c>
      <c r="BC36" s="108"/>
      <c r="BD36" s="108"/>
      <c r="BE36" s="108">
        <v>1</v>
      </c>
      <c r="BF36" s="108"/>
      <c r="BG36" s="108"/>
      <c r="BH36" s="108">
        <v>1</v>
      </c>
      <c r="BI36" s="108"/>
      <c r="BJ36" s="108"/>
      <c r="BK36" s="108">
        <v>1</v>
      </c>
      <c r="BL36" s="108"/>
      <c r="BM36" s="63"/>
      <c r="BN36" s="41" t="s">
        <v>3</v>
      </c>
      <c r="BO36" s="95">
        <v>1400</v>
      </c>
      <c r="BP36" s="159"/>
    </row>
    <row r="37" spans="2:68" x14ac:dyDescent="0.25">
      <c r="B37" s="158"/>
      <c r="C37" s="270" t="s">
        <v>146</v>
      </c>
      <c r="D37" s="269"/>
      <c r="E37" s="105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8">
        <v>1</v>
      </c>
      <c r="AK37" s="108"/>
      <c r="AL37" s="108"/>
      <c r="AM37" s="108">
        <v>1</v>
      </c>
      <c r="AN37" s="108"/>
      <c r="AO37" s="108"/>
      <c r="AP37" s="108">
        <v>1</v>
      </c>
      <c r="AQ37" s="108"/>
      <c r="AR37" s="108"/>
      <c r="AS37" s="108">
        <v>1</v>
      </c>
      <c r="AT37" s="108"/>
      <c r="AU37" s="108"/>
      <c r="AV37" s="108">
        <v>1</v>
      </c>
      <c r="AW37" s="108"/>
      <c r="AX37" s="108"/>
      <c r="AY37" s="108">
        <v>1</v>
      </c>
      <c r="AZ37" s="108"/>
      <c r="BA37" s="108"/>
      <c r="BB37" s="108">
        <v>1</v>
      </c>
      <c r="BC37" s="108"/>
      <c r="BD37" s="108"/>
      <c r="BE37" s="108">
        <v>1</v>
      </c>
      <c r="BF37" s="108"/>
      <c r="BG37" s="108"/>
      <c r="BH37" s="108">
        <v>1</v>
      </c>
      <c r="BI37" s="108"/>
      <c r="BJ37" s="108"/>
      <c r="BK37" s="108">
        <v>1</v>
      </c>
      <c r="BL37" s="108"/>
      <c r="BM37" s="63"/>
      <c r="BN37" s="41" t="s">
        <v>4</v>
      </c>
      <c r="BO37" s="95">
        <v>600</v>
      </c>
      <c r="BP37" s="159"/>
    </row>
    <row r="38" spans="2:68" x14ac:dyDescent="0.25">
      <c r="B38" s="15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66" t="s">
        <v>223</v>
      </c>
      <c r="BL38" s="73">
        <f>SUM(AI5:BL5)/BO33</f>
        <v>0</v>
      </c>
      <c r="BN38" s="38"/>
      <c r="BO38" s="38"/>
      <c r="BP38" s="159"/>
    </row>
    <row r="39" spans="2:68" x14ac:dyDescent="0.25">
      <c r="B39" s="15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66" t="s">
        <v>224</v>
      </c>
      <c r="BL39" s="73">
        <f>BM36/BO34</f>
        <v>0</v>
      </c>
      <c r="BN39" s="38"/>
      <c r="BO39" s="38"/>
      <c r="BP39" s="159"/>
    </row>
    <row r="40" spans="2:68" x14ac:dyDescent="0.25">
      <c r="B40" s="15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66" t="s">
        <v>225</v>
      </c>
      <c r="BL40" s="74">
        <f>SUM(AK6:BL6)/BO35</f>
        <v>0</v>
      </c>
      <c r="BN40" s="38"/>
      <c r="BO40" s="38"/>
      <c r="BP40" s="159"/>
    </row>
    <row r="41" spans="2:68" ht="13.8" thickBot="1" x14ac:dyDescent="0.3"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2"/>
    </row>
    <row r="42" spans="2:68" x14ac:dyDescent="0.25">
      <c r="BM42" s="248" t="s">
        <v>232</v>
      </c>
    </row>
    <row r="43" spans="2:68" x14ac:dyDescent="0.25">
      <c r="BM43" s="249"/>
    </row>
    <row r="44" spans="2:68" x14ac:dyDescent="0.25">
      <c r="BM44" s="249"/>
    </row>
    <row r="45" spans="2:68" x14ac:dyDescent="0.25">
      <c r="BM45" s="249"/>
    </row>
    <row r="46" spans="2:68" x14ac:dyDescent="0.25">
      <c r="BM46" s="249"/>
    </row>
    <row r="47" spans="2:68" x14ac:dyDescent="0.25">
      <c r="BM47" s="249"/>
    </row>
    <row r="48" spans="2:68" x14ac:dyDescent="0.25">
      <c r="BM48" s="249"/>
    </row>
    <row r="49" spans="65:65" x14ac:dyDescent="0.25">
      <c r="BM49" s="249"/>
    </row>
    <row r="50" spans="65:65" x14ac:dyDescent="0.25">
      <c r="BM50" s="249"/>
    </row>
    <row r="51" spans="65:65" x14ac:dyDescent="0.25">
      <c r="BM51" s="249"/>
    </row>
    <row r="52" spans="65:65" x14ac:dyDescent="0.25">
      <c r="BM52" s="249"/>
    </row>
    <row r="53" spans="65:65" x14ac:dyDescent="0.25">
      <c r="BM53" s="249"/>
    </row>
    <row r="54" spans="65:65" x14ac:dyDescent="0.25">
      <c r="BM54" s="249"/>
    </row>
    <row r="55" spans="65:65" x14ac:dyDescent="0.25">
      <c r="BM55" s="249"/>
    </row>
  </sheetData>
  <mergeCells count="7">
    <mergeCell ref="B2:BP2"/>
    <mergeCell ref="BM42:BM55"/>
    <mergeCell ref="C36:D36"/>
    <mergeCell ref="C37:D37"/>
    <mergeCell ref="C11:C30"/>
    <mergeCell ref="C31:C32"/>
    <mergeCell ref="C33:C35"/>
  </mergeCells>
  <phoneticPr fontId="2" type="noConversion"/>
  <pageMargins left="0.78740157499999996" right="0.78740157499999996" top="0.984251969" bottom="0.984251969" header="0.49212598499999999" footer="0.49212598499999999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zoomScaleNormal="100" workbookViewId="0">
      <selection activeCell="C8" sqref="C8:D9"/>
    </sheetView>
  </sheetViews>
  <sheetFormatPr defaultRowHeight="13.2" x14ac:dyDescent="0.25"/>
  <cols>
    <col min="1" max="1" width="4.21875" style="33" customWidth="1"/>
    <col min="2" max="3" width="8.88671875" style="33"/>
    <col min="4" max="4" width="10" style="33" bestFit="1" customWidth="1"/>
    <col min="5" max="14" width="5.6640625" style="33" customWidth="1"/>
    <col min="15" max="15" width="12.88671875" style="33" bestFit="1" customWidth="1"/>
    <col min="16" max="16" width="3.21875" style="33" bestFit="1" customWidth="1"/>
    <col min="17" max="17" width="9.5546875" style="33" bestFit="1" customWidth="1"/>
    <col min="18" max="18" width="6.109375" style="33" customWidth="1"/>
    <col min="19" max="16384" width="8.88671875" style="33"/>
  </cols>
  <sheetData>
    <row r="1" spans="2:18" ht="13.8" thickBot="1" x14ac:dyDescent="0.3"/>
    <row r="2" spans="2:18" ht="13.8" thickBot="1" x14ac:dyDescent="0.3">
      <c r="B2" s="278" t="s">
        <v>42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80"/>
    </row>
    <row r="3" spans="2:18" x14ac:dyDescent="0.25">
      <c r="E3" s="64" t="s">
        <v>0</v>
      </c>
      <c r="P3" s="34"/>
    </row>
    <row r="4" spans="2:18" x14ac:dyDescent="0.25">
      <c r="D4" s="64" t="s">
        <v>183</v>
      </c>
      <c r="E4" s="33" t="s">
        <v>43</v>
      </c>
      <c r="P4" s="34"/>
    </row>
    <row r="5" spans="2:18" ht="13.8" thickBot="1" x14ac:dyDescent="0.3">
      <c r="D5" s="64" t="s">
        <v>184</v>
      </c>
      <c r="E5" s="33" t="s">
        <v>44</v>
      </c>
      <c r="P5" s="34"/>
    </row>
    <row r="6" spans="2:18" x14ac:dyDescent="0.25">
      <c r="B6" s="163"/>
      <c r="C6" s="164"/>
      <c r="D6" s="165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6"/>
      <c r="Q6" s="164"/>
      <c r="R6" s="167"/>
    </row>
    <row r="7" spans="2:18" x14ac:dyDescent="0.25">
      <c r="B7" s="168"/>
      <c r="C7" s="111"/>
      <c r="D7" s="111"/>
      <c r="E7" s="126" t="s">
        <v>185</v>
      </c>
      <c r="F7" s="126" t="s">
        <v>186</v>
      </c>
      <c r="G7" s="126" t="s">
        <v>187</v>
      </c>
      <c r="H7" s="126" t="s">
        <v>188</v>
      </c>
      <c r="I7" s="126" t="s">
        <v>189</v>
      </c>
      <c r="J7" s="126" t="s">
        <v>190</v>
      </c>
      <c r="K7" s="127" t="s">
        <v>191</v>
      </c>
      <c r="L7" s="126" t="s">
        <v>192</v>
      </c>
      <c r="M7" s="126" t="s">
        <v>193</v>
      </c>
      <c r="N7" s="126" t="s">
        <v>194</v>
      </c>
      <c r="O7" s="111"/>
      <c r="P7" s="65"/>
      <c r="Q7" s="111"/>
      <c r="R7" s="169"/>
    </row>
    <row r="8" spans="2:18" x14ac:dyDescent="0.25">
      <c r="B8" s="168"/>
      <c r="C8" s="65" t="s">
        <v>29</v>
      </c>
      <c r="D8" s="79" t="s">
        <v>182</v>
      </c>
      <c r="E8" s="144">
        <v>1000</v>
      </c>
      <c r="F8" s="144">
        <v>1000</v>
      </c>
      <c r="G8" s="144">
        <v>1000</v>
      </c>
      <c r="H8" s="144">
        <v>1000</v>
      </c>
      <c r="I8" s="144">
        <v>1000</v>
      </c>
      <c r="J8" s="144">
        <v>2000</v>
      </c>
      <c r="K8" s="144">
        <v>2000</v>
      </c>
      <c r="L8" s="144">
        <v>2000</v>
      </c>
      <c r="M8" s="144">
        <v>2000</v>
      </c>
      <c r="N8" s="144">
        <v>2000</v>
      </c>
      <c r="O8" s="125"/>
      <c r="P8" s="68" t="s">
        <v>5</v>
      </c>
      <c r="Q8" s="182" t="s">
        <v>8</v>
      </c>
      <c r="R8" s="169"/>
    </row>
    <row r="9" spans="2:18" x14ac:dyDescent="0.25">
      <c r="B9" s="168"/>
      <c r="C9" s="111"/>
      <c r="D9" s="66" t="s">
        <v>11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R9" s="169"/>
    </row>
    <row r="10" spans="2:18" x14ac:dyDescent="0.25">
      <c r="B10" s="168"/>
      <c r="C10" s="111"/>
      <c r="D10" s="66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65"/>
      <c r="Q10" s="111"/>
      <c r="R10" s="169"/>
    </row>
    <row r="11" spans="2:18" x14ac:dyDescent="0.25">
      <c r="B11" s="168"/>
      <c r="C11" s="112"/>
      <c r="D11" s="113" t="s">
        <v>45</v>
      </c>
      <c r="E11" s="132"/>
      <c r="F11" s="133"/>
      <c r="G11" s="133"/>
      <c r="H11" s="133"/>
      <c r="I11" s="133"/>
      <c r="J11" s="133">
        <v>1</v>
      </c>
      <c r="K11" s="133"/>
      <c r="L11" s="133"/>
      <c r="M11" s="133"/>
      <c r="N11" s="134"/>
      <c r="O11" s="110"/>
      <c r="P11" s="114" t="s">
        <v>5</v>
      </c>
      <c r="Q11" s="129">
        <v>50</v>
      </c>
      <c r="R11" s="169"/>
    </row>
    <row r="12" spans="2:18" x14ac:dyDescent="0.25">
      <c r="B12" s="168"/>
      <c r="C12" s="275" t="s">
        <v>46</v>
      </c>
      <c r="D12" s="113" t="s">
        <v>47</v>
      </c>
      <c r="E12" s="135">
        <v>-50</v>
      </c>
      <c r="F12" s="136"/>
      <c r="G12" s="136"/>
      <c r="H12" s="136"/>
      <c r="I12" s="136"/>
      <c r="J12" s="136">
        <v>160</v>
      </c>
      <c r="K12" s="136"/>
      <c r="L12" s="136"/>
      <c r="M12" s="136"/>
      <c r="N12" s="137"/>
      <c r="O12" s="115"/>
      <c r="P12" s="116" t="s">
        <v>4</v>
      </c>
      <c r="Q12" s="129">
        <v>6000</v>
      </c>
      <c r="R12" s="169"/>
    </row>
    <row r="13" spans="2:18" x14ac:dyDescent="0.25">
      <c r="B13" s="168"/>
      <c r="C13" s="276"/>
      <c r="D13" s="117" t="s">
        <v>48</v>
      </c>
      <c r="E13" s="138"/>
      <c r="F13" s="139">
        <v>-50</v>
      </c>
      <c r="G13" s="139"/>
      <c r="H13" s="139"/>
      <c r="I13" s="139"/>
      <c r="J13" s="139"/>
      <c r="K13" s="139">
        <v>160</v>
      </c>
      <c r="L13" s="139"/>
      <c r="M13" s="139"/>
      <c r="N13" s="140"/>
      <c r="O13" s="118"/>
      <c r="P13" s="119" t="s">
        <v>4</v>
      </c>
      <c r="Q13" s="130">
        <v>7000</v>
      </c>
      <c r="R13" s="169"/>
    </row>
    <row r="14" spans="2:18" x14ac:dyDescent="0.25">
      <c r="B14" s="168"/>
      <c r="C14" s="276"/>
      <c r="D14" s="117" t="s">
        <v>49</v>
      </c>
      <c r="E14" s="138"/>
      <c r="F14" s="139"/>
      <c r="G14" s="139">
        <v>-50</v>
      </c>
      <c r="H14" s="139"/>
      <c r="I14" s="139"/>
      <c r="J14" s="139"/>
      <c r="K14" s="139"/>
      <c r="L14" s="139">
        <v>160</v>
      </c>
      <c r="M14" s="139"/>
      <c r="N14" s="140"/>
      <c r="O14" s="118"/>
      <c r="P14" s="119" t="s">
        <v>4</v>
      </c>
      <c r="Q14" s="130">
        <v>8000</v>
      </c>
      <c r="R14" s="169"/>
    </row>
    <row r="15" spans="2:18" x14ac:dyDescent="0.25">
      <c r="B15" s="168"/>
      <c r="C15" s="276"/>
      <c r="D15" s="117" t="s">
        <v>50</v>
      </c>
      <c r="E15" s="138"/>
      <c r="F15" s="139"/>
      <c r="G15" s="139"/>
      <c r="H15" s="139">
        <v>-50</v>
      </c>
      <c r="I15" s="139"/>
      <c r="J15" s="139"/>
      <c r="K15" s="139"/>
      <c r="L15" s="139"/>
      <c r="M15" s="139">
        <v>160</v>
      </c>
      <c r="N15" s="140"/>
      <c r="O15" s="118"/>
      <c r="P15" s="119" t="s">
        <v>4</v>
      </c>
      <c r="Q15" s="130">
        <v>9000</v>
      </c>
      <c r="R15" s="169"/>
    </row>
    <row r="16" spans="2:18" x14ac:dyDescent="0.25">
      <c r="B16" s="168"/>
      <c r="C16" s="277"/>
      <c r="D16" s="120" t="s">
        <v>51</v>
      </c>
      <c r="E16" s="141"/>
      <c r="F16" s="142"/>
      <c r="G16" s="142"/>
      <c r="H16" s="142"/>
      <c r="I16" s="142">
        <v>-50</v>
      </c>
      <c r="J16" s="142"/>
      <c r="K16" s="142"/>
      <c r="L16" s="142"/>
      <c r="M16" s="142"/>
      <c r="N16" s="143">
        <v>160</v>
      </c>
      <c r="O16" s="121"/>
      <c r="P16" s="122" t="s">
        <v>4</v>
      </c>
      <c r="Q16" s="131">
        <v>11000</v>
      </c>
      <c r="R16" s="169"/>
    </row>
    <row r="17" spans="2:18" x14ac:dyDescent="0.25">
      <c r="B17" s="168"/>
      <c r="C17" s="275" t="s">
        <v>52</v>
      </c>
      <c r="D17" s="113" t="s">
        <v>53</v>
      </c>
      <c r="E17" s="135">
        <v>1</v>
      </c>
      <c r="F17" s="136"/>
      <c r="G17" s="136"/>
      <c r="H17" s="136"/>
      <c r="I17" s="136"/>
      <c r="J17" s="136">
        <v>0.95</v>
      </c>
      <c r="K17" s="136">
        <v>-1</v>
      </c>
      <c r="L17" s="136"/>
      <c r="M17" s="136"/>
      <c r="N17" s="137"/>
      <c r="O17" s="115"/>
      <c r="P17" s="123" t="s">
        <v>5</v>
      </c>
      <c r="Q17" s="129">
        <v>0</v>
      </c>
      <c r="R17" s="169"/>
    </row>
    <row r="18" spans="2:18" x14ac:dyDescent="0.25">
      <c r="B18" s="168"/>
      <c r="C18" s="276"/>
      <c r="D18" s="117" t="s">
        <v>54</v>
      </c>
      <c r="E18" s="138"/>
      <c r="F18" s="139">
        <v>1</v>
      </c>
      <c r="G18" s="139"/>
      <c r="H18" s="139"/>
      <c r="I18" s="139"/>
      <c r="J18" s="139"/>
      <c r="K18" s="139">
        <v>0.95</v>
      </c>
      <c r="L18" s="139">
        <v>-1</v>
      </c>
      <c r="M18" s="139"/>
      <c r="N18" s="140"/>
      <c r="O18" s="118"/>
      <c r="P18" s="114" t="s">
        <v>5</v>
      </c>
      <c r="Q18" s="130">
        <v>0</v>
      </c>
      <c r="R18" s="169"/>
    </row>
    <row r="19" spans="2:18" x14ac:dyDescent="0.25">
      <c r="B19" s="168"/>
      <c r="C19" s="276"/>
      <c r="D19" s="117" t="s">
        <v>55</v>
      </c>
      <c r="E19" s="138"/>
      <c r="F19" s="139"/>
      <c r="G19" s="139">
        <v>1</v>
      </c>
      <c r="H19" s="139"/>
      <c r="I19" s="139"/>
      <c r="J19" s="139"/>
      <c r="K19" s="139"/>
      <c r="L19" s="139">
        <v>0.95</v>
      </c>
      <c r="M19" s="139">
        <v>-1</v>
      </c>
      <c r="N19" s="140"/>
      <c r="O19" s="118"/>
      <c r="P19" s="114" t="s">
        <v>5</v>
      </c>
      <c r="Q19" s="130">
        <v>0</v>
      </c>
      <c r="R19" s="169"/>
    </row>
    <row r="20" spans="2:18" x14ac:dyDescent="0.25">
      <c r="B20" s="168"/>
      <c r="C20" s="277"/>
      <c r="D20" s="120" t="s">
        <v>56</v>
      </c>
      <c r="E20" s="141"/>
      <c r="F20" s="142"/>
      <c r="G20" s="142"/>
      <c r="H20" s="142">
        <v>1</v>
      </c>
      <c r="I20" s="142"/>
      <c r="J20" s="142"/>
      <c r="K20" s="142"/>
      <c r="L20" s="142"/>
      <c r="M20" s="142">
        <v>0.95</v>
      </c>
      <c r="N20" s="143">
        <v>-1</v>
      </c>
      <c r="O20" s="121"/>
      <c r="P20" s="124" t="s">
        <v>5</v>
      </c>
      <c r="Q20" s="131">
        <v>0</v>
      </c>
      <c r="R20" s="169"/>
    </row>
    <row r="21" spans="2:18" ht="13.8" thickBot="1" x14ac:dyDescent="0.3"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</row>
    <row r="22" spans="2:18" x14ac:dyDescent="0.25">
      <c r="O22" s="248" t="s">
        <v>232</v>
      </c>
    </row>
    <row r="23" spans="2:18" x14ac:dyDescent="0.25">
      <c r="O23" s="249"/>
    </row>
    <row r="24" spans="2:18" x14ac:dyDescent="0.25">
      <c r="O24" s="249"/>
    </row>
    <row r="25" spans="2:18" x14ac:dyDescent="0.25">
      <c r="O25" s="249"/>
    </row>
    <row r="26" spans="2:18" x14ac:dyDescent="0.25">
      <c r="O26" s="249"/>
    </row>
    <row r="27" spans="2:18" x14ac:dyDescent="0.25">
      <c r="O27" s="249"/>
    </row>
    <row r="28" spans="2:18" x14ac:dyDescent="0.25">
      <c r="O28" s="249"/>
    </row>
    <row r="29" spans="2:18" x14ac:dyDescent="0.25">
      <c r="O29" s="249"/>
    </row>
    <row r="30" spans="2:18" x14ac:dyDescent="0.25">
      <c r="O30" s="249"/>
    </row>
    <row r="31" spans="2:18" x14ac:dyDescent="0.25">
      <c r="O31" s="249"/>
    </row>
    <row r="32" spans="2:18" x14ac:dyDescent="0.25">
      <c r="O32" s="249"/>
    </row>
    <row r="33" spans="15:15" x14ac:dyDescent="0.25">
      <c r="O33" s="249"/>
    </row>
    <row r="34" spans="15:15" x14ac:dyDescent="0.25">
      <c r="O34" s="249"/>
    </row>
    <row r="35" spans="15:15" x14ac:dyDescent="0.25">
      <c r="O35" s="249"/>
    </row>
  </sheetData>
  <mergeCells count="4">
    <mergeCell ref="C12:C16"/>
    <mergeCell ref="C17:C20"/>
    <mergeCell ref="B2:R2"/>
    <mergeCell ref="O22:O35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zoomScale="80" zoomScaleNormal="80" workbookViewId="0"/>
  </sheetViews>
  <sheetFormatPr defaultRowHeight="13.2" x14ac:dyDescent="0.25"/>
  <cols>
    <col min="2" max="2" width="5.88671875" bestFit="1" customWidth="1"/>
    <col min="3" max="3" width="9.6640625" bestFit="1" customWidth="1"/>
    <col min="4" max="13" width="7.77734375" customWidth="1"/>
    <col min="14" max="14" width="12.21875" bestFit="1" customWidth="1"/>
    <col min="15" max="15" width="13.77734375" bestFit="1" customWidth="1"/>
    <col min="16" max="16" width="1.88671875" bestFit="1" customWidth="1"/>
    <col min="17" max="17" width="7.88671875" bestFit="1" customWidth="1"/>
  </cols>
  <sheetData>
    <row r="1" spans="1:18" ht="13.8" thickBot="1" x14ac:dyDescent="0.3">
      <c r="A1" s="217" t="s">
        <v>336</v>
      </c>
    </row>
    <row r="2" spans="1:18" ht="14.4" thickBot="1" x14ac:dyDescent="0.3">
      <c r="B2" s="257" t="s">
        <v>337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9"/>
    </row>
    <row r="3" spans="1:18" x14ac:dyDescent="0.25">
      <c r="D3" s="1" t="s">
        <v>0</v>
      </c>
    </row>
    <row r="4" spans="1:18" ht="13.8" thickBot="1" x14ac:dyDescent="0.3">
      <c r="C4" s="64" t="s">
        <v>18</v>
      </c>
      <c r="D4" s="33" t="s">
        <v>314</v>
      </c>
    </row>
    <row r="5" spans="1:18" ht="13.8" thickBot="1" x14ac:dyDescent="0.3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</row>
    <row r="6" spans="1:18" x14ac:dyDescent="0.25">
      <c r="B6" s="7"/>
      <c r="C6" s="8"/>
      <c r="D6" s="288" t="s">
        <v>286</v>
      </c>
      <c r="E6" s="289"/>
      <c r="F6" s="289"/>
      <c r="G6" s="289"/>
      <c r="H6" s="289"/>
      <c r="I6" s="289"/>
      <c r="J6" s="289"/>
      <c r="K6" s="289"/>
      <c r="L6" s="289"/>
      <c r="M6" s="290"/>
      <c r="N6" s="221"/>
      <c r="O6" s="8"/>
      <c r="P6" s="8"/>
      <c r="Q6" s="8"/>
      <c r="R6" s="10"/>
    </row>
    <row r="7" spans="1:18" x14ac:dyDescent="0.25">
      <c r="B7" s="7"/>
      <c r="C7" s="8"/>
      <c r="D7" s="291" t="s">
        <v>291</v>
      </c>
      <c r="E7" s="292"/>
      <c r="F7" s="293" t="s">
        <v>292</v>
      </c>
      <c r="G7" s="292"/>
      <c r="H7" s="293" t="s">
        <v>293</v>
      </c>
      <c r="I7" s="292"/>
      <c r="J7" s="293" t="s">
        <v>294</v>
      </c>
      <c r="K7" s="292"/>
      <c r="L7" s="293" t="s">
        <v>295</v>
      </c>
      <c r="M7" s="294"/>
      <c r="N7" s="16"/>
      <c r="O7" s="8"/>
      <c r="P7" s="8"/>
      <c r="Q7" s="8"/>
      <c r="R7" s="10"/>
    </row>
    <row r="8" spans="1:18" x14ac:dyDescent="0.25">
      <c r="B8" s="7"/>
      <c r="C8" s="8"/>
      <c r="D8" s="75" t="s">
        <v>20</v>
      </c>
      <c r="E8" s="75" t="s">
        <v>23</v>
      </c>
      <c r="F8" s="75" t="s">
        <v>21</v>
      </c>
      <c r="G8" s="75" t="s">
        <v>24</v>
      </c>
      <c r="H8" s="75" t="s">
        <v>22</v>
      </c>
      <c r="I8" s="75" t="s">
        <v>25</v>
      </c>
      <c r="J8" s="75" t="s">
        <v>147</v>
      </c>
      <c r="K8" s="75" t="s">
        <v>148</v>
      </c>
      <c r="L8" s="75" t="s">
        <v>315</v>
      </c>
      <c r="M8" s="75" t="s">
        <v>316</v>
      </c>
      <c r="O8" s="8"/>
      <c r="P8" s="8"/>
      <c r="Q8" s="8"/>
      <c r="R8" s="10"/>
    </row>
    <row r="9" spans="1:18" x14ac:dyDescent="0.25">
      <c r="B9" s="218" t="s">
        <v>29</v>
      </c>
      <c r="C9" s="79" t="s">
        <v>10</v>
      </c>
      <c r="D9" s="144">
        <v>130</v>
      </c>
      <c r="E9" s="144">
        <v>130</v>
      </c>
      <c r="F9" s="144">
        <v>400</v>
      </c>
      <c r="G9" s="144">
        <v>400</v>
      </c>
      <c r="H9" s="144">
        <v>950</v>
      </c>
      <c r="I9" s="144">
        <v>950</v>
      </c>
      <c r="J9" s="144"/>
      <c r="K9" s="144"/>
      <c r="L9" s="144">
        <v>2</v>
      </c>
      <c r="M9" s="144">
        <v>2</v>
      </c>
      <c r="N9" s="64" t="s">
        <v>338</v>
      </c>
      <c r="O9" s="223">
        <f>SUMPRODUCT(D9:M9,D10:M10)</f>
        <v>747540.64516129915</v>
      </c>
      <c r="P9" s="8"/>
      <c r="Q9" s="8"/>
      <c r="R9" s="10"/>
    </row>
    <row r="10" spans="1:18" x14ac:dyDescent="0.25">
      <c r="B10" s="168"/>
      <c r="C10" s="66" t="s">
        <v>11</v>
      </c>
      <c r="D10" s="230">
        <v>1669.3548387097067</v>
      </c>
      <c r="E10" s="230">
        <v>749.99999999999989</v>
      </c>
      <c r="F10" s="230">
        <v>127.09677419355305</v>
      </c>
      <c r="G10" s="230">
        <v>260</v>
      </c>
      <c r="H10" s="230">
        <v>0</v>
      </c>
      <c r="I10" s="230">
        <v>290.32258064516463</v>
      </c>
      <c r="J10" s="230">
        <v>133.54838709677369</v>
      </c>
      <c r="K10" s="230">
        <v>60</v>
      </c>
      <c r="L10" s="230">
        <v>0</v>
      </c>
      <c r="M10" s="230">
        <v>1189.6774193548358</v>
      </c>
      <c r="N10" s="1"/>
      <c r="O10" s="8"/>
      <c r="P10" s="8"/>
      <c r="Q10" s="8"/>
      <c r="R10" s="10"/>
    </row>
    <row r="11" spans="1:18" x14ac:dyDescent="0.2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  <c r="O11" s="8"/>
      <c r="P11" s="8"/>
      <c r="Q11" s="8"/>
      <c r="R11" s="10"/>
    </row>
    <row r="12" spans="1:18" ht="13.8" x14ac:dyDescent="0.3">
      <c r="B12" s="7"/>
      <c r="C12" s="66" t="s">
        <v>317</v>
      </c>
      <c r="D12" s="220">
        <v>8</v>
      </c>
      <c r="E12" s="220">
        <v>8</v>
      </c>
      <c r="F12" s="220"/>
      <c r="G12" s="220"/>
      <c r="H12" s="220"/>
      <c r="I12" s="220"/>
      <c r="J12" s="220"/>
      <c r="K12" s="220"/>
      <c r="L12" s="220"/>
      <c r="M12" s="220"/>
      <c r="N12" s="64" t="s">
        <v>339</v>
      </c>
      <c r="O12" s="223">
        <f>SUMPRODUCT(D12:M12,$D$10:$M$10)</f>
        <v>19354.838709677653</v>
      </c>
      <c r="P12" s="219" t="s">
        <v>334</v>
      </c>
      <c r="Q12" s="224">
        <v>20000</v>
      </c>
      <c r="R12" s="10"/>
    </row>
    <row r="13" spans="1:18" ht="13.8" x14ac:dyDescent="0.3">
      <c r="B13" s="7"/>
      <c r="C13" s="66" t="s">
        <v>318</v>
      </c>
      <c r="D13" s="220">
        <v>1</v>
      </c>
      <c r="E13" s="220"/>
      <c r="F13" s="220">
        <v>1</v>
      </c>
      <c r="G13" s="220"/>
      <c r="H13" s="220">
        <v>1</v>
      </c>
      <c r="I13" s="220"/>
      <c r="J13" s="220">
        <v>1</v>
      </c>
      <c r="K13" s="220"/>
      <c r="L13" s="220">
        <v>1</v>
      </c>
      <c r="M13" s="220"/>
      <c r="N13" s="64" t="s">
        <v>340</v>
      </c>
      <c r="O13" s="223">
        <f t="shared" ref="O13:O30" si="0">SUMPRODUCT(D13:M13,$D$10:$M$10)</f>
        <v>1930.0000000000334</v>
      </c>
      <c r="P13" s="219" t="s">
        <v>334</v>
      </c>
      <c r="Q13" s="224">
        <v>1930</v>
      </c>
      <c r="R13" s="10"/>
    </row>
    <row r="14" spans="1:18" ht="13.8" x14ac:dyDescent="0.3">
      <c r="B14" s="7"/>
      <c r="C14" s="66" t="s">
        <v>319</v>
      </c>
      <c r="D14" s="220"/>
      <c r="E14" s="220">
        <v>1</v>
      </c>
      <c r="F14" s="220"/>
      <c r="G14" s="220">
        <v>1</v>
      </c>
      <c r="H14" s="220"/>
      <c r="I14" s="220">
        <v>1</v>
      </c>
      <c r="J14" s="220"/>
      <c r="K14" s="220">
        <v>1</v>
      </c>
      <c r="L14" s="220"/>
      <c r="M14" s="220">
        <v>1</v>
      </c>
      <c r="N14" s="222" t="s">
        <v>341</v>
      </c>
      <c r="O14" s="223">
        <f t="shared" si="0"/>
        <v>2550.0000000000005</v>
      </c>
      <c r="P14" s="219" t="s">
        <v>334</v>
      </c>
      <c r="Q14" s="224">
        <v>2550</v>
      </c>
      <c r="R14" s="10"/>
    </row>
    <row r="15" spans="1:18" ht="13.8" x14ac:dyDescent="0.3">
      <c r="B15" s="7"/>
      <c r="C15" s="66" t="s">
        <v>320</v>
      </c>
      <c r="D15" s="220">
        <v>1</v>
      </c>
      <c r="E15" s="220"/>
      <c r="F15" s="220"/>
      <c r="G15" s="220"/>
      <c r="H15" s="220"/>
      <c r="I15" s="220"/>
      <c r="J15" s="220"/>
      <c r="K15" s="220"/>
      <c r="L15" s="220"/>
      <c r="M15" s="220"/>
      <c r="N15" s="222" t="s">
        <v>342</v>
      </c>
      <c r="O15" s="223">
        <f t="shared" si="0"/>
        <v>1669.3548387097067</v>
      </c>
      <c r="P15" s="219" t="s">
        <v>334</v>
      </c>
      <c r="Q15" s="224">
        <v>1710</v>
      </c>
      <c r="R15" s="10"/>
    </row>
    <row r="16" spans="1:18" ht="13.8" x14ac:dyDescent="0.3">
      <c r="B16" s="7"/>
      <c r="C16" s="66" t="s">
        <v>321</v>
      </c>
      <c r="D16" s="220"/>
      <c r="E16" s="220"/>
      <c r="F16" s="220">
        <v>1</v>
      </c>
      <c r="G16" s="220"/>
      <c r="H16" s="220"/>
      <c r="I16" s="220"/>
      <c r="J16" s="220"/>
      <c r="K16" s="220"/>
      <c r="L16" s="220"/>
      <c r="M16" s="220"/>
      <c r="N16" s="222" t="s">
        <v>343</v>
      </c>
      <c r="O16" s="223">
        <f t="shared" si="0"/>
        <v>127.09677419355305</v>
      </c>
      <c r="P16" s="219" t="s">
        <v>334</v>
      </c>
      <c r="Q16" s="224">
        <v>170</v>
      </c>
      <c r="R16" s="10"/>
    </row>
    <row r="17" spans="2:18" ht="13.8" x14ac:dyDescent="0.3">
      <c r="B17" s="7"/>
      <c r="C17" s="66" t="s">
        <v>322</v>
      </c>
      <c r="D17" s="220"/>
      <c r="E17" s="220"/>
      <c r="F17" s="220"/>
      <c r="G17" s="220"/>
      <c r="H17" s="220">
        <v>1</v>
      </c>
      <c r="I17" s="220"/>
      <c r="J17" s="220"/>
      <c r="K17" s="220"/>
      <c r="L17" s="220"/>
      <c r="M17" s="220"/>
      <c r="N17" s="222" t="s">
        <v>344</v>
      </c>
      <c r="O17" s="223">
        <f t="shared" si="0"/>
        <v>0</v>
      </c>
      <c r="P17" s="219" t="s">
        <v>334</v>
      </c>
      <c r="Q17" s="224">
        <v>420</v>
      </c>
      <c r="R17" s="10"/>
    </row>
    <row r="18" spans="2:18" ht="13.8" x14ac:dyDescent="0.3">
      <c r="B18" s="7"/>
      <c r="C18" s="66" t="s">
        <v>323</v>
      </c>
      <c r="D18" s="220"/>
      <c r="E18" s="220"/>
      <c r="F18" s="220"/>
      <c r="G18" s="220"/>
      <c r="H18" s="220"/>
      <c r="I18" s="220"/>
      <c r="J18" s="220">
        <v>1</v>
      </c>
      <c r="K18" s="220"/>
      <c r="L18" s="220"/>
      <c r="M18" s="220"/>
      <c r="N18" s="222" t="s">
        <v>345</v>
      </c>
      <c r="O18" s="223">
        <f t="shared" si="0"/>
        <v>133.54838709677369</v>
      </c>
      <c r="P18" s="219" t="s">
        <v>334</v>
      </c>
      <c r="Q18" s="224">
        <v>220</v>
      </c>
      <c r="R18" s="10"/>
    </row>
    <row r="19" spans="2:18" ht="13.8" x14ac:dyDescent="0.3">
      <c r="B19" s="7"/>
      <c r="C19" s="66" t="s">
        <v>324</v>
      </c>
      <c r="D19" s="220"/>
      <c r="E19" s="220"/>
      <c r="F19" s="220"/>
      <c r="G19" s="220"/>
      <c r="H19" s="220"/>
      <c r="I19" s="220"/>
      <c r="J19" s="220"/>
      <c r="K19" s="220"/>
      <c r="L19" s="220">
        <v>1</v>
      </c>
      <c r="M19" s="220"/>
      <c r="N19" s="222" t="s">
        <v>346</v>
      </c>
      <c r="O19" s="223">
        <f t="shared" si="0"/>
        <v>0</v>
      </c>
      <c r="P19" s="219" t="s">
        <v>334</v>
      </c>
      <c r="Q19" s="224">
        <v>1480</v>
      </c>
      <c r="R19" s="10"/>
    </row>
    <row r="20" spans="2:18" ht="13.8" x14ac:dyDescent="0.3">
      <c r="B20" s="7"/>
      <c r="C20" s="66" t="s">
        <v>325</v>
      </c>
      <c r="D20" s="220"/>
      <c r="E20" s="220">
        <v>1</v>
      </c>
      <c r="F20" s="220"/>
      <c r="G20" s="220"/>
      <c r="H20" s="220"/>
      <c r="I20" s="220"/>
      <c r="J20" s="220"/>
      <c r="K20" s="220"/>
      <c r="L20" s="220"/>
      <c r="M20" s="220"/>
      <c r="N20" s="222" t="s">
        <v>342</v>
      </c>
      <c r="O20" s="223">
        <f t="shared" si="0"/>
        <v>749.99999999999989</v>
      </c>
      <c r="P20" s="219" t="s">
        <v>334</v>
      </c>
      <c r="Q20" s="224">
        <v>1320</v>
      </c>
      <c r="R20" s="10"/>
    </row>
    <row r="21" spans="2:18" ht="13.8" x14ac:dyDescent="0.3">
      <c r="B21" s="7"/>
      <c r="C21" s="66" t="s">
        <v>326</v>
      </c>
      <c r="D21" s="220"/>
      <c r="E21" s="220"/>
      <c r="F21" s="220"/>
      <c r="G21" s="220">
        <v>1</v>
      </c>
      <c r="H21" s="220"/>
      <c r="I21" s="220"/>
      <c r="J21" s="220"/>
      <c r="K21" s="220"/>
      <c r="L21" s="220"/>
      <c r="M21" s="220"/>
      <c r="N21" s="222" t="s">
        <v>343</v>
      </c>
      <c r="O21" s="223">
        <f t="shared" si="0"/>
        <v>260</v>
      </c>
      <c r="P21" s="219" t="s">
        <v>334</v>
      </c>
      <c r="Q21" s="224">
        <v>260</v>
      </c>
      <c r="R21" s="10"/>
    </row>
    <row r="22" spans="2:18" ht="13.8" x14ac:dyDescent="0.3">
      <c r="B22" s="7"/>
      <c r="C22" s="66" t="s">
        <v>327</v>
      </c>
      <c r="D22" s="220"/>
      <c r="E22" s="220"/>
      <c r="F22" s="220"/>
      <c r="G22" s="220"/>
      <c r="H22" s="220"/>
      <c r="I22" s="220">
        <v>1</v>
      </c>
      <c r="J22" s="220"/>
      <c r="K22" s="220"/>
      <c r="L22" s="220"/>
      <c r="M22" s="220"/>
      <c r="N22" s="222" t="s">
        <v>344</v>
      </c>
      <c r="O22" s="223">
        <f t="shared" si="0"/>
        <v>290.32258064516463</v>
      </c>
      <c r="P22" s="219" t="s">
        <v>334</v>
      </c>
      <c r="Q22" s="224">
        <v>950</v>
      </c>
      <c r="R22" s="10"/>
    </row>
    <row r="23" spans="2:18" ht="13.8" x14ac:dyDescent="0.3">
      <c r="B23" s="7"/>
      <c r="C23" s="66" t="s">
        <v>328</v>
      </c>
      <c r="D23" s="220"/>
      <c r="E23" s="220"/>
      <c r="F23" s="220"/>
      <c r="G23" s="220"/>
      <c r="H23" s="220"/>
      <c r="I23" s="220"/>
      <c r="J23" s="220"/>
      <c r="K23" s="220">
        <v>1</v>
      </c>
      <c r="L23" s="220"/>
      <c r="M23" s="220"/>
      <c r="N23" s="222" t="s">
        <v>345</v>
      </c>
      <c r="O23" s="223">
        <f t="shared" si="0"/>
        <v>60</v>
      </c>
      <c r="P23" s="219" t="s">
        <v>334</v>
      </c>
      <c r="Q23" s="224">
        <v>60</v>
      </c>
      <c r="R23" s="10"/>
    </row>
    <row r="24" spans="2:18" ht="13.8" x14ac:dyDescent="0.3">
      <c r="B24" s="7"/>
      <c r="C24" s="66" t="s">
        <v>329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>
        <v>1</v>
      </c>
      <c r="N24" s="222" t="s">
        <v>346</v>
      </c>
      <c r="O24" s="223">
        <f t="shared" si="0"/>
        <v>1189.6774193548358</v>
      </c>
      <c r="P24" s="219" t="s">
        <v>334</v>
      </c>
      <c r="Q24" s="224">
        <v>1940</v>
      </c>
      <c r="R24" s="10"/>
    </row>
    <row r="25" spans="2:18" ht="13.8" x14ac:dyDescent="0.3">
      <c r="B25" s="7"/>
      <c r="C25" s="66" t="s">
        <v>330</v>
      </c>
      <c r="D25" s="220">
        <v>-235</v>
      </c>
      <c r="E25" s="220">
        <v>-235</v>
      </c>
      <c r="F25" s="220">
        <v>-760</v>
      </c>
      <c r="G25" s="220">
        <v>-760</v>
      </c>
      <c r="H25" s="220">
        <v>-1800</v>
      </c>
      <c r="I25" s="220">
        <v>-1800</v>
      </c>
      <c r="J25" s="220">
        <v>5</v>
      </c>
      <c r="K25" s="220">
        <v>5</v>
      </c>
      <c r="L25" s="220">
        <v>-3.5</v>
      </c>
      <c r="M25" s="220">
        <v>-3.5</v>
      </c>
      <c r="N25" s="283"/>
      <c r="O25" s="223">
        <f t="shared" si="0"/>
        <v>-1388518.7096774357</v>
      </c>
      <c r="P25" s="219" t="s">
        <v>334</v>
      </c>
      <c r="Q25" s="224">
        <v>0</v>
      </c>
      <c r="R25" s="10"/>
    </row>
    <row r="26" spans="2:18" ht="13.8" x14ac:dyDescent="0.3">
      <c r="B26" s="7"/>
      <c r="C26" s="66" t="s">
        <v>331</v>
      </c>
      <c r="D26" s="220">
        <v>8</v>
      </c>
      <c r="E26" s="220">
        <v>8</v>
      </c>
      <c r="F26" s="220">
        <v>-20</v>
      </c>
      <c r="G26" s="220">
        <v>-20</v>
      </c>
      <c r="H26" s="220">
        <v>-40</v>
      </c>
      <c r="I26" s="220">
        <v>-40</v>
      </c>
      <c r="J26" s="220"/>
      <c r="K26" s="220"/>
      <c r="L26" s="220"/>
      <c r="M26" s="220"/>
      <c r="N26" s="283"/>
      <c r="O26" s="223">
        <f t="shared" si="0"/>
        <v>7.2759576141834259E-12</v>
      </c>
      <c r="P26" s="246" t="s">
        <v>5</v>
      </c>
      <c r="Q26" s="224">
        <v>0</v>
      </c>
      <c r="R26" s="10"/>
    </row>
    <row r="27" spans="2:18" ht="13.8" x14ac:dyDescent="0.3">
      <c r="B27" s="7"/>
      <c r="C27" s="66" t="s">
        <v>332</v>
      </c>
      <c r="D27" s="220">
        <v>-1</v>
      </c>
      <c r="E27" s="220">
        <v>-1</v>
      </c>
      <c r="F27" s="220">
        <v>-1</v>
      </c>
      <c r="G27" s="220">
        <v>-1</v>
      </c>
      <c r="H27" s="220">
        <v>-1</v>
      </c>
      <c r="I27" s="220">
        <v>-1</v>
      </c>
      <c r="J27" s="220"/>
      <c r="K27" s="220"/>
      <c r="L27" s="220">
        <v>3</v>
      </c>
      <c r="M27" s="220">
        <v>3</v>
      </c>
      <c r="N27" s="283"/>
      <c r="O27" s="223">
        <f t="shared" si="0"/>
        <v>472.25806451608332</v>
      </c>
      <c r="P27" s="219" t="s">
        <v>335</v>
      </c>
      <c r="Q27" s="224">
        <v>0</v>
      </c>
      <c r="R27" s="10"/>
    </row>
    <row r="28" spans="2:18" ht="13.8" x14ac:dyDescent="0.3">
      <c r="B28" s="7"/>
      <c r="C28" s="66" t="s">
        <v>333</v>
      </c>
      <c r="D28" s="220">
        <v>-8</v>
      </c>
      <c r="E28" s="220"/>
      <c r="F28" s="220"/>
      <c r="G28" s="220"/>
      <c r="H28" s="220"/>
      <c r="I28" s="220"/>
      <c r="J28" s="220">
        <v>100</v>
      </c>
      <c r="K28" s="220"/>
      <c r="L28" s="220"/>
      <c r="M28" s="220"/>
      <c r="N28" s="283"/>
      <c r="O28" s="223">
        <f t="shared" si="0"/>
        <v>-2.8376234695315361E-10</v>
      </c>
      <c r="P28" s="219" t="s">
        <v>335</v>
      </c>
      <c r="Q28" s="224">
        <v>0</v>
      </c>
      <c r="R28" s="10"/>
    </row>
    <row r="29" spans="2:18" ht="13.8" x14ac:dyDescent="0.3">
      <c r="B29" s="7"/>
      <c r="C29" s="66" t="s">
        <v>350</v>
      </c>
      <c r="D29" s="220"/>
      <c r="E29" s="220">
        <v>-8</v>
      </c>
      <c r="F29" s="220"/>
      <c r="G29" s="220"/>
      <c r="H29" s="220"/>
      <c r="I29" s="220"/>
      <c r="J29" s="220"/>
      <c r="K29" s="220">
        <v>100</v>
      </c>
      <c r="L29" s="220"/>
      <c r="M29" s="220"/>
      <c r="N29" s="283"/>
      <c r="O29" s="223">
        <f t="shared" si="0"/>
        <v>9.0949470177292824E-13</v>
      </c>
      <c r="P29" s="219" t="s">
        <v>335</v>
      </c>
      <c r="Q29" s="224">
        <v>0</v>
      </c>
      <c r="R29" s="10"/>
    </row>
    <row r="30" spans="2:18" ht="13.8" x14ac:dyDescent="0.3">
      <c r="B30" s="7"/>
      <c r="C30" s="222" t="s">
        <v>378</v>
      </c>
      <c r="D30" s="220">
        <v>-8</v>
      </c>
      <c r="E30" s="220">
        <v>-8</v>
      </c>
      <c r="F30" s="220">
        <v>50</v>
      </c>
      <c r="G30" s="220">
        <v>50</v>
      </c>
      <c r="H30" s="220"/>
      <c r="I30" s="220"/>
      <c r="J30" s="220"/>
      <c r="K30" s="220"/>
      <c r="L30" s="220"/>
      <c r="M30" s="220"/>
      <c r="N30" s="283"/>
      <c r="O30" s="223">
        <f t="shared" si="0"/>
        <v>0</v>
      </c>
      <c r="P30" s="219" t="s">
        <v>335</v>
      </c>
      <c r="Q30" s="224">
        <v>0</v>
      </c>
      <c r="R30" s="10"/>
    </row>
    <row r="31" spans="2:18" ht="13.8" thickBot="1" x14ac:dyDescent="0.3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84"/>
      <c r="O31" s="18"/>
      <c r="P31" s="18"/>
      <c r="Q31" s="18"/>
      <c r="R31" s="19"/>
    </row>
    <row r="32" spans="2:18" x14ac:dyDescent="0.25">
      <c r="O32" s="33"/>
      <c r="Q32" s="64"/>
    </row>
    <row r="33" spans="14:18" x14ac:dyDescent="0.25">
      <c r="N33" s="226" t="s">
        <v>349</v>
      </c>
      <c r="O33" s="227">
        <f>O9</f>
        <v>747540.64516129915</v>
      </c>
      <c r="P33" s="281"/>
      <c r="Q33" s="282"/>
    </row>
    <row r="34" spans="14:18" x14ac:dyDescent="0.25">
      <c r="N34" s="226" t="s">
        <v>347</v>
      </c>
      <c r="O34" s="227">
        <f>(2.5*(D10+E10)+4*(F10+G10)+10*(H10+I10)+0.5*(J10+K10)+0.05*(L10+M10))</f>
        <v>10656.258064516254</v>
      </c>
      <c r="P34" s="287">
        <f>O34/O33</f>
        <v>1.4255088513905383E-2</v>
      </c>
      <c r="Q34" s="287"/>
    </row>
    <row r="35" spans="14:18" x14ac:dyDescent="0.25">
      <c r="N35" s="226" t="s">
        <v>351</v>
      </c>
      <c r="O35" s="227">
        <f>SUM(D10:I10)</f>
        <v>3096.7741935484241</v>
      </c>
      <c r="P35" s="281"/>
      <c r="Q35" s="282"/>
    </row>
    <row r="36" spans="14:18" x14ac:dyDescent="0.25">
      <c r="N36" s="226" t="s">
        <v>348</v>
      </c>
      <c r="O36" s="227">
        <f>SUM(L10:M10)</f>
        <v>1189.6774193548358</v>
      </c>
      <c r="P36" s="287">
        <f>O36/O35</f>
        <v>0.38416666666666116</v>
      </c>
      <c r="Q36" s="287"/>
      <c r="R36" s="225"/>
    </row>
    <row r="37" spans="14:18" x14ac:dyDescent="0.25">
      <c r="N37" s="226" t="s">
        <v>382</v>
      </c>
      <c r="O37" s="227">
        <f>J10</f>
        <v>133.54838709677369</v>
      </c>
      <c r="P37" s="281"/>
      <c r="Q37" s="282"/>
    </row>
    <row r="38" spans="14:18" x14ac:dyDescent="0.25">
      <c r="N38" s="226" t="s">
        <v>352</v>
      </c>
      <c r="O38" s="227">
        <f>D12*O37</f>
        <v>1068.3870967741896</v>
      </c>
      <c r="P38" s="285">
        <f>O37/O38</f>
        <v>0.125</v>
      </c>
      <c r="Q38" s="286"/>
    </row>
    <row r="39" spans="14:18" x14ac:dyDescent="0.25">
      <c r="N39" s="226" t="s">
        <v>381</v>
      </c>
      <c r="O39" s="227">
        <f>K10</f>
        <v>60</v>
      </c>
      <c r="P39" s="281"/>
      <c r="Q39" s="282"/>
    </row>
    <row r="40" spans="14:18" x14ac:dyDescent="0.25">
      <c r="N40" s="226" t="s">
        <v>353</v>
      </c>
      <c r="O40" s="227">
        <f>E12*O39</f>
        <v>480</v>
      </c>
      <c r="P40" s="285">
        <f>O39/O40</f>
        <v>0.125</v>
      </c>
      <c r="Q40" s="286"/>
    </row>
    <row r="41" spans="14:18" x14ac:dyDescent="0.25">
      <c r="N41" s="226" t="s">
        <v>380</v>
      </c>
      <c r="O41" s="228">
        <f>F10+G10</f>
        <v>387.09677419355307</v>
      </c>
      <c r="P41" s="281"/>
      <c r="Q41" s="282"/>
    </row>
    <row r="42" spans="14:18" x14ac:dyDescent="0.25">
      <c r="N42" s="226" t="s">
        <v>339</v>
      </c>
      <c r="O42" s="247">
        <f>O12</f>
        <v>19354.838709677653</v>
      </c>
      <c r="P42" s="285">
        <f>O41/O42</f>
        <v>0.02</v>
      </c>
      <c r="Q42" s="286"/>
    </row>
  </sheetData>
  <mergeCells count="18">
    <mergeCell ref="B2:R2"/>
    <mergeCell ref="D6:M6"/>
    <mergeCell ref="D7:E7"/>
    <mergeCell ref="F7:G7"/>
    <mergeCell ref="H7:I7"/>
    <mergeCell ref="J7:K7"/>
    <mergeCell ref="L7:M7"/>
    <mergeCell ref="P42:Q42"/>
    <mergeCell ref="P34:Q34"/>
    <mergeCell ref="P36:Q36"/>
    <mergeCell ref="P33:Q33"/>
    <mergeCell ref="P35:Q35"/>
    <mergeCell ref="P37:Q37"/>
    <mergeCell ref="P39:Q39"/>
    <mergeCell ref="P41:Q41"/>
    <mergeCell ref="N25:N31"/>
    <mergeCell ref="P38:Q38"/>
    <mergeCell ref="P40:Q40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0"/>
  <sheetViews>
    <sheetView zoomScale="80" zoomScaleNormal="80" workbookViewId="0"/>
  </sheetViews>
  <sheetFormatPr defaultColWidth="11.44140625" defaultRowHeight="13.2" x14ac:dyDescent="0.25"/>
  <cols>
    <col min="2" max="2" width="26.109375" bestFit="1" customWidth="1"/>
    <col min="3" max="7" width="6.33203125" customWidth="1"/>
    <col min="8" max="9" width="8" bestFit="1" customWidth="1"/>
    <col min="10" max="13" width="6.33203125" customWidth="1"/>
    <col min="14" max="14" width="6.5546875" customWidth="1"/>
    <col min="15" max="19" width="6.33203125" customWidth="1"/>
    <col min="20" max="20" width="12.109375" bestFit="1" customWidth="1"/>
    <col min="21" max="21" width="11.33203125" bestFit="1" customWidth="1"/>
    <col min="22" max="22" width="3.21875" style="3" bestFit="1" customWidth="1"/>
    <col min="23" max="23" width="6" bestFit="1" customWidth="1"/>
    <col min="24" max="24" width="3.88671875" customWidth="1"/>
    <col min="258" max="259" width="11.44140625" customWidth="1"/>
    <col min="260" max="264" width="6.33203125" customWidth="1"/>
    <col min="265" max="266" width="8" bestFit="1" customWidth="1"/>
    <col min="267" max="270" width="6.33203125" customWidth="1"/>
    <col min="271" max="271" width="6.5546875" customWidth="1"/>
    <col min="272" max="276" width="6.33203125" customWidth="1"/>
    <col min="277" max="277" width="13" bestFit="1" customWidth="1"/>
    <col min="278" max="278" width="3.33203125" bestFit="1" customWidth="1"/>
    <col min="514" max="515" width="11.44140625" customWidth="1"/>
    <col min="516" max="520" width="6.33203125" customWidth="1"/>
    <col min="521" max="522" width="8" bestFit="1" customWidth="1"/>
    <col min="523" max="526" width="6.33203125" customWidth="1"/>
    <col min="527" max="527" width="6.5546875" customWidth="1"/>
    <col min="528" max="532" width="6.33203125" customWidth="1"/>
    <col min="533" max="533" width="13" bestFit="1" customWidth="1"/>
    <col min="534" max="534" width="3.33203125" bestFit="1" customWidth="1"/>
    <col min="770" max="771" width="11.44140625" customWidth="1"/>
    <col min="772" max="776" width="6.33203125" customWidth="1"/>
    <col min="777" max="778" width="8" bestFit="1" customWidth="1"/>
    <col min="779" max="782" width="6.33203125" customWidth="1"/>
    <col min="783" max="783" width="6.5546875" customWidth="1"/>
    <col min="784" max="788" width="6.33203125" customWidth="1"/>
    <col min="789" max="789" width="13" bestFit="1" customWidth="1"/>
    <col min="790" max="790" width="3.33203125" bestFit="1" customWidth="1"/>
    <col min="1026" max="1027" width="11.44140625" customWidth="1"/>
    <col min="1028" max="1032" width="6.33203125" customWidth="1"/>
    <col min="1033" max="1034" width="8" bestFit="1" customWidth="1"/>
    <col min="1035" max="1038" width="6.33203125" customWidth="1"/>
    <col min="1039" max="1039" width="6.5546875" customWidth="1"/>
    <col min="1040" max="1044" width="6.33203125" customWidth="1"/>
    <col min="1045" max="1045" width="13" bestFit="1" customWidth="1"/>
    <col min="1046" max="1046" width="3.33203125" bestFit="1" customWidth="1"/>
    <col min="1282" max="1283" width="11.44140625" customWidth="1"/>
    <col min="1284" max="1288" width="6.33203125" customWidth="1"/>
    <col min="1289" max="1290" width="8" bestFit="1" customWidth="1"/>
    <col min="1291" max="1294" width="6.33203125" customWidth="1"/>
    <col min="1295" max="1295" width="6.5546875" customWidth="1"/>
    <col min="1296" max="1300" width="6.33203125" customWidth="1"/>
    <col min="1301" max="1301" width="13" bestFit="1" customWidth="1"/>
    <col min="1302" max="1302" width="3.33203125" bestFit="1" customWidth="1"/>
    <col min="1538" max="1539" width="11.44140625" customWidth="1"/>
    <col min="1540" max="1544" width="6.33203125" customWidth="1"/>
    <col min="1545" max="1546" width="8" bestFit="1" customWidth="1"/>
    <col min="1547" max="1550" width="6.33203125" customWidth="1"/>
    <col min="1551" max="1551" width="6.5546875" customWidth="1"/>
    <col min="1552" max="1556" width="6.33203125" customWidth="1"/>
    <col min="1557" max="1557" width="13" bestFit="1" customWidth="1"/>
    <col min="1558" max="1558" width="3.33203125" bestFit="1" customWidth="1"/>
    <col min="1794" max="1795" width="11.44140625" customWidth="1"/>
    <col min="1796" max="1800" width="6.33203125" customWidth="1"/>
    <col min="1801" max="1802" width="8" bestFit="1" customWidth="1"/>
    <col min="1803" max="1806" width="6.33203125" customWidth="1"/>
    <col min="1807" max="1807" width="6.5546875" customWidth="1"/>
    <col min="1808" max="1812" width="6.33203125" customWidth="1"/>
    <col min="1813" max="1813" width="13" bestFit="1" customWidth="1"/>
    <col min="1814" max="1814" width="3.33203125" bestFit="1" customWidth="1"/>
    <col min="2050" max="2051" width="11.44140625" customWidth="1"/>
    <col min="2052" max="2056" width="6.33203125" customWidth="1"/>
    <col min="2057" max="2058" width="8" bestFit="1" customWidth="1"/>
    <col min="2059" max="2062" width="6.33203125" customWidth="1"/>
    <col min="2063" max="2063" width="6.5546875" customWidth="1"/>
    <col min="2064" max="2068" width="6.33203125" customWidth="1"/>
    <col min="2069" max="2069" width="13" bestFit="1" customWidth="1"/>
    <col min="2070" max="2070" width="3.33203125" bestFit="1" customWidth="1"/>
    <col min="2306" max="2307" width="11.44140625" customWidth="1"/>
    <col min="2308" max="2312" width="6.33203125" customWidth="1"/>
    <col min="2313" max="2314" width="8" bestFit="1" customWidth="1"/>
    <col min="2315" max="2318" width="6.33203125" customWidth="1"/>
    <col min="2319" max="2319" width="6.5546875" customWidth="1"/>
    <col min="2320" max="2324" width="6.33203125" customWidth="1"/>
    <col min="2325" max="2325" width="13" bestFit="1" customWidth="1"/>
    <col min="2326" max="2326" width="3.33203125" bestFit="1" customWidth="1"/>
    <col min="2562" max="2563" width="11.44140625" customWidth="1"/>
    <col min="2564" max="2568" width="6.33203125" customWidth="1"/>
    <col min="2569" max="2570" width="8" bestFit="1" customWidth="1"/>
    <col min="2571" max="2574" width="6.33203125" customWidth="1"/>
    <col min="2575" max="2575" width="6.5546875" customWidth="1"/>
    <col min="2576" max="2580" width="6.33203125" customWidth="1"/>
    <col min="2581" max="2581" width="13" bestFit="1" customWidth="1"/>
    <col min="2582" max="2582" width="3.33203125" bestFit="1" customWidth="1"/>
    <col min="2818" max="2819" width="11.44140625" customWidth="1"/>
    <col min="2820" max="2824" width="6.33203125" customWidth="1"/>
    <col min="2825" max="2826" width="8" bestFit="1" customWidth="1"/>
    <col min="2827" max="2830" width="6.33203125" customWidth="1"/>
    <col min="2831" max="2831" width="6.5546875" customWidth="1"/>
    <col min="2832" max="2836" width="6.33203125" customWidth="1"/>
    <col min="2837" max="2837" width="13" bestFit="1" customWidth="1"/>
    <col min="2838" max="2838" width="3.33203125" bestFit="1" customWidth="1"/>
    <col min="3074" max="3075" width="11.44140625" customWidth="1"/>
    <col min="3076" max="3080" width="6.33203125" customWidth="1"/>
    <col min="3081" max="3082" width="8" bestFit="1" customWidth="1"/>
    <col min="3083" max="3086" width="6.33203125" customWidth="1"/>
    <col min="3087" max="3087" width="6.5546875" customWidth="1"/>
    <col min="3088" max="3092" width="6.33203125" customWidth="1"/>
    <col min="3093" max="3093" width="13" bestFit="1" customWidth="1"/>
    <col min="3094" max="3094" width="3.33203125" bestFit="1" customWidth="1"/>
    <col min="3330" max="3331" width="11.44140625" customWidth="1"/>
    <col min="3332" max="3336" width="6.33203125" customWidth="1"/>
    <col min="3337" max="3338" width="8" bestFit="1" customWidth="1"/>
    <col min="3339" max="3342" width="6.33203125" customWidth="1"/>
    <col min="3343" max="3343" width="6.5546875" customWidth="1"/>
    <col min="3344" max="3348" width="6.33203125" customWidth="1"/>
    <col min="3349" max="3349" width="13" bestFit="1" customWidth="1"/>
    <col min="3350" max="3350" width="3.33203125" bestFit="1" customWidth="1"/>
    <col min="3586" max="3587" width="11.44140625" customWidth="1"/>
    <col min="3588" max="3592" width="6.33203125" customWidth="1"/>
    <col min="3593" max="3594" width="8" bestFit="1" customWidth="1"/>
    <col min="3595" max="3598" width="6.33203125" customWidth="1"/>
    <col min="3599" max="3599" width="6.5546875" customWidth="1"/>
    <col min="3600" max="3604" width="6.33203125" customWidth="1"/>
    <col min="3605" max="3605" width="13" bestFit="1" customWidth="1"/>
    <col min="3606" max="3606" width="3.33203125" bestFit="1" customWidth="1"/>
    <col min="3842" max="3843" width="11.44140625" customWidth="1"/>
    <col min="3844" max="3848" width="6.33203125" customWidth="1"/>
    <col min="3849" max="3850" width="8" bestFit="1" customWidth="1"/>
    <col min="3851" max="3854" width="6.33203125" customWidth="1"/>
    <col min="3855" max="3855" width="6.5546875" customWidth="1"/>
    <col min="3856" max="3860" width="6.33203125" customWidth="1"/>
    <col min="3861" max="3861" width="13" bestFit="1" customWidth="1"/>
    <col min="3862" max="3862" width="3.33203125" bestFit="1" customWidth="1"/>
    <col min="4098" max="4099" width="11.44140625" customWidth="1"/>
    <col min="4100" max="4104" width="6.33203125" customWidth="1"/>
    <col min="4105" max="4106" width="8" bestFit="1" customWidth="1"/>
    <col min="4107" max="4110" width="6.33203125" customWidth="1"/>
    <col min="4111" max="4111" width="6.5546875" customWidth="1"/>
    <col min="4112" max="4116" width="6.33203125" customWidth="1"/>
    <col min="4117" max="4117" width="13" bestFit="1" customWidth="1"/>
    <col min="4118" max="4118" width="3.33203125" bestFit="1" customWidth="1"/>
    <col min="4354" max="4355" width="11.44140625" customWidth="1"/>
    <col min="4356" max="4360" width="6.33203125" customWidth="1"/>
    <col min="4361" max="4362" width="8" bestFit="1" customWidth="1"/>
    <col min="4363" max="4366" width="6.33203125" customWidth="1"/>
    <col min="4367" max="4367" width="6.5546875" customWidth="1"/>
    <col min="4368" max="4372" width="6.33203125" customWidth="1"/>
    <col min="4373" max="4373" width="13" bestFit="1" customWidth="1"/>
    <col min="4374" max="4374" width="3.33203125" bestFit="1" customWidth="1"/>
    <col min="4610" max="4611" width="11.44140625" customWidth="1"/>
    <col min="4612" max="4616" width="6.33203125" customWidth="1"/>
    <col min="4617" max="4618" width="8" bestFit="1" customWidth="1"/>
    <col min="4619" max="4622" width="6.33203125" customWidth="1"/>
    <col min="4623" max="4623" width="6.5546875" customWidth="1"/>
    <col min="4624" max="4628" width="6.33203125" customWidth="1"/>
    <col min="4629" max="4629" width="13" bestFit="1" customWidth="1"/>
    <col min="4630" max="4630" width="3.33203125" bestFit="1" customWidth="1"/>
    <col min="4866" max="4867" width="11.44140625" customWidth="1"/>
    <col min="4868" max="4872" width="6.33203125" customWidth="1"/>
    <col min="4873" max="4874" width="8" bestFit="1" customWidth="1"/>
    <col min="4875" max="4878" width="6.33203125" customWidth="1"/>
    <col min="4879" max="4879" width="6.5546875" customWidth="1"/>
    <col min="4880" max="4884" width="6.33203125" customWidth="1"/>
    <col min="4885" max="4885" width="13" bestFit="1" customWidth="1"/>
    <col min="4886" max="4886" width="3.33203125" bestFit="1" customWidth="1"/>
    <col min="5122" max="5123" width="11.44140625" customWidth="1"/>
    <col min="5124" max="5128" width="6.33203125" customWidth="1"/>
    <col min="5129" max="5130" width="8" bestFit="1" customWidth="1"/>
    <col min="5131" max="5134" width="6.33203125" customWidth="1"/>
    <col min="5135" max="5135" width="6.5546875" customWidth="1"/>
    <col min="5136" max="5140" width="6.33203125" customWidth="1"/>
    <col min="5141" max="5141" width="13" bestFit="1" customWidth="1"/>
    <col min="5142" max="5142" width="3.33203125" bestFit="1" customWidth="1"/>
    <col min="5378" max="5379" width="11.44140625" customWidth="1"/>
    <col min="5380" max="5384" width="6.33203125" customWidth="1"/>
    <col min="5385" max="5386" width="8" bestFit="1" customWidth="1"/>
    <col min="5387" max="5390" width="6.33203125" customWidth="1"/>
    <col min="5391" max="5391" width="6.5546875" customWidth="1"/>
    <col min="5392" max="5396" width="6.33203125" customWidth="1"/>
    <col min="5397" max="5397" width="13" bestFit="1" customWidth="1"/>
    <col min="5398" max="5398" width="3.33203125" bestFit="1" customWidth="1"/>
    <col min="5634" max="5635" width="11.44140625" customWidth="1"/>
    <col min="5636" max="5640" width="6.33203125" customWidth="1"/>
    <col min="5641" max="5642" width="8" bestFit="1" customWidth="1"/>
    <col min="5643" max="5646" width="6.33203125" customWidth="1"/>
    <col min="5647" max="5647" width="6.5546875" customWidth="1"/>
    <col min="5648" max="5652" width="6.33203125" customWidth="1"/>
    <col min="5653" max="5653" width="13" bestFit="1" customWidth="1"/>
    <col min="5654" max="5654" width="3.33203125" bestFit="1" customWidth="1"/>
    <col min="5890" max="5891" width="11.44140625" customWidth="1"/>
    <col min="5892" max="5896" width="6.33203125" customWidth="1"/>
    <col min="5897" max="5898" width="8" bestFit="1" customWidth="1"/>
    <col min="5899" max="5902" width="6.33203125" customWidth="1"/>
    <col min="5903" max="5903" width="6.5546875" customWidth="1"/>
    <col min="5904" max="5908" width="6.33203125" customWidth="1"/>
    <col min="5909" max="5909" width="13" bestFit="1" customWidth="1"/>
    <col min="5910" max="5910" width="3.33203125" bestFit="1" customWidth="1"/>
    <col min="6146" max="6147" width="11.44140625" customWidth="1"/>
    <col min="6148" max="6152" width="6.33203125" customWidth="1"/>
    <col min="6153" max="6154" width="8" bestFit="1" customWidth="1"/>
    <col min="6155" max="6158" width="6.33203125" customWidth="1"/>
    <col min="6159" max="6159" width="6.5546875" customWidth="1"/>
    <col min="6160" max="6164" width="6.33203125" customWidth="1"/>
    <col min="6165" max="6165" width="13" bestFit="1" customWidth="1"/>
    <col min="6166" max="6166" width="3.33203125" bestFit="1" customWidth="1"/>
    <col min="6402" max="6403" width="11.44140625" customWidth="1"/>
    <col min="6404" max="6408" width="6.33203125" customWidth="1"/>
    <col min="6409" max="6410" width="8" bestFit="1" customWidth="1"/>
    <col min="6411" max="6414" width="6.33203125" customWidth="1"/>
    <col min="6415" max="6415" width="6.5546875" customWidth="1"/>
    <col min="6416" max="6420" width="6.33203125" customWidth="1"/>
    <col min="6421" max="6421" width="13" bestFit="1" customWidth="1"/>
    <col min="6422" max="6422" width="3.33203125" bestFit="1" customWidth="1"/>
    <col min="6658" max="6659" width="11.44140625" customWidth="1"/>
    <col min="6660" max="6664" width="6.33203125" customWidth="1"/>
    <col min="6665" max="6666" width="8" bestFit="1" customWidth="1"/>
    <col min="6667" max="6670" width="6.33203125" customWidth="1"/>
    <col min="6671" max="6671" width="6.5546875" customWidth="1"/>
    <col min="6672" max="6676" width="6.33203125" customWidth="1"/>
    <col min="6677" max="6677" width="13" bestFit="1" customWidth="1"/>
    <col min="6678" max="6678" width="3.33203125" bestFit="1" customWidth="1"/>
    <col min="6914" max="6915" width="11.44140625" customWidth="1"/>
    <col min="6916" max="6920" width="6.33203125" customWidth="1"/>
    <col min="6921" max="6922" width="8" bestFit="1" customWidth="1"/>
    <col min="6923" max="6926" width="6.33203125" customWidth="1"/>
    <col min="6927" max="6927" width="6.5546875" customWidth="1"/>
    <col min="6928" max="6932" width="6.33203125" customWidth="1"/>
    <col min="6933" max="6933" width="13" bestFit="1" customWidth="1"/>
    <col min="6934" max="6934" width="3.33203125" bestFit="1" customWidth="1"/>
    <col min="7170" max="7171" width="11.44140625" customWidth="1"/>
    <col min="7172" max="7176" width="6.33203125" customWidth="1"/>
    <col min="7177" max="7178" width="8" bestFit="1" customWidth="1"/>
    <col min="7179" max="7182" width="6.33203125" customWidth="1"/>
    <col min="7183" max="7183" width="6.5546875" customWidth="1"/>
    <col min="7184" max="7188" width="6.33203125" customWidth="1"/>
    <col min="7189" max="7189" width="13" bestFit="1" customWidth="1"/>
    <col min="7190" max="7190" width="3.33203125" bestFit="1" customWidth="1"/>
    <col min="7426" max="7427" width="11.44140625" customWidth="1"/>
    <col min="7428" max="7432" width="6.33203125" customWidth="1"/>
    <col min="7433" max="7434" width="8" bestFit="1" customWidth="1"/>
    <col min="7435" max="7438" width="6.33203125" customWidth="1"/>
    <col min="7439" max="7439" width="6.5546875" customWidth="1"/>
    <col min="7440" max="7444" width="6.33203125" customWidth="1"/>
    <col min="7445" max="7445" width="13" bestFit="1" customWidth="1"/>
    <col min="7446" max="7446" width="3.33203125" bestFit="1" customWidth="1"/>
    <col min="7682" max="7683" width="11.44140625" customWidth="1"/>
    <col min="7684" max="7688" width="6.33203125" customWidth="1"/>
    <col min="7689" max="7690" width="8" bestFit="1" customWidth="1"/>
    <col min="7691" max="7694" width="6.33203125" customWidth="1"/>
    <col min="7695" max="7695" width="6.5546875" customWidth="1"/>
    <col min="7696" max="7700" width="6.33203125" customWidth="1"/>
    <col min="7701" max="7701" width="13" bestFit="1" customWidth="1"/>
    <col min="7702" max="7702" width="3.33203125" bestFit="1" customWidth="1"/>
    <col min="7938" max="7939" width="11.44140625" customWidth="1"/>
    <col min="7940" max="7944" width="6.33203125" customWidth="1"/>
    <col min="7945" max="7946" width="8" bestFit="1" customWidth="1"/>
    <col min="7947" max="7950" width="6.33203125" customWidth="1"/>
    <col min="7951" max="7951" width="6.5546875" customWidth="1"/>
    <col min="7952" max="7956" width="6.33203125" customWidth="1"/>
    <col min="7957" max="7957" width="13" bestFit="1" customWidth="1"/>
    <col min="7958" max="7958" width="3.33203125" bestFit="1" customWidth="1"/>
    <col min="8194" max="8195" width="11.44140625" customWidth="1"/>
    <col min="8196" max="8200" width="6.33203125" customWidth="1"/>
    <col min="8201" max="8202" width="8" bestFit="1" customWidth="1"/>
    <col min="8203" max="8206" width="6.33203125" customWidth="1"/>
    <col min="8207" max="8207" width="6.5546875" customWidth="1"/>
    <col min="8208" max="8212" width="6.33203125" customWidth="1"/>
    <col min="8213" max="8213" width="13" bestFit="1" customWidth="1"/>
    <col min="8214" max="8214" width="3.33203125" bestFit="1" customWidth="1"/>
    <col min="8450" max="8451" width="11.44140625" customWidth="1"/>
    <col min="8452" max="8456" width="6.33203125" customWidth="1"/>
    <col min="8457" max="8458" width="8" bestFit="1" customWidth="1"/>
    <col min="8459" max="8462" width="6.33203125" customWidth="1"/>
    <col min="8463" max="8463" width="6.5546875" customWidth="1"/>
    <col min="8464" max="8468" width="6.33203125" customWidth="1"/>
    <col min="8469" max="8469" width="13" bestFit="1" customWidth="1"/>
    <col min="8470" max="8470" width="3.33203125" bestFit="1" customWidth="1"/>
    <col min="8706" max="8707" width="11.44140625" customWidth="1"/>
    <col min="8708" max="8712" width="6.33203125" customWidth="1"/>
    <col min="8713" max="8714" width="8" bestFit="1" customWidth="1"/>
    <col min="8715" max="8718" width="6.33203125" customWidth="1"/>
    <col min="8719" max="8719" width="6.5546875" customWidth="1"/>
    <col min="8720" max="8724" width="6.33203125" customWidth="1"/>
    <col min="8725" max="8725" width="13" bestFit="1" customWidth="1"/>
    <col min="8726" max="8726" width="3.33203125" bestFit="1" customWidth="1"/>
    <col min="8962" max="8963" width="11.44140625" customWidth="1"/>
    <col min="8964" max="8968" width="6.33203125" customWidth="1"/>
    <col min="8969" max="8970" width="8" bestFit="1" customWidth="1"/>
    <col min="8971" max="8974" width="6.33203125" customWidth="1"/>
    <col min="8975" max="8975" width="6.5546875" customWidth="1"/>
    <col min="8976" max="8980" width="6.33203125" customWidth="1"/>
    <col min="8981" max="8981" width="13" bestFit="1" customWidth="1"/>
    <col min="8982" max="8982" width="3.33203125" bestFit="1" customWidth="1"/>
    <col min="9218" max="9219" width="11.44140625" customWidth="1"/>
    <col min="9220" max="9224" width="6.33203125" customWidth="1"/>
    <col min="9225" max="9226" width="8" bestFit="1" customWidth="1"/>
    <col min="9227" max="9230" width="6.33203125" customWidth="1"/>
    <col min="9231" max="9231" width="6.5546875" customWidth="1"/>
    <col min="9232" max="9236" width="6.33203125" customWidth="1"/>
    <col min="9237" max="9237" width="13" bestFit="1" customWidth="1"/>
    <col min="9238" max="9238" width="3.33203125" bestFit="1" customWidth="1"/>
    <col min="9474" max="9475" width="11.44140625" customWidth="1"/>
    <col min="9476" max="9480" width="6.33203125" customWidth="1"/>
    <col min="9481" max="9482" width="8" bestFit="1" customWidth="1"/>
    <col min="9483" max="9486" width="6.33203125" customWidth="1"/>
    <col min="9487" max="9487" width="6.5546875" customWidth="1"/>
    <col min="9488" max="9492" width="6.33203125" customWidth="1"/>
    <col min="9493" max="9493" width="13" bestFit="1" customWidth="1"/>
    <col min="9494" max="9494" width="3.33203125" bestFit="1" customWidth="1"/>
    <col min="9730" max="9731" width="11.44140625" customWidth="1"/>
    <col min="9732" max="9736" width="6.33203125" customWidth="1"/>
    <col min="9737" max="9738" width="8" bestFit="1" customWidth="1"/>
    <col min="9739" max="9742" width="6.33203125" customWidth="1"/>
    <col min="9743" max="9743" width="6.5546875" customWidth="1"/>
    <col min="9744" max="9748" width="6.33203125" customWidth="1"/>
    <col min="9749" max="9749" width="13" bestFit="1" customWidth="1"/>
    <col min="9750" max="9750" width="3.33203125" bestFit="1" customWidth="1"/>
    <col min="9986" max="9987" width="11.44140625" customWidth="1"/>
    <col min="9988" max="9992" width="6.33203125" customWidth="1"/>
    <col min="9993" max="9994" width="8" bestFit="1" customWidth="1"/>
    <col min="9995" max="9998" width="6.33203125" customWidth="1"/>
    <col min="9999" max="9999" width="6.5546875" customWidth="1"/>
    <col min="10000" max="10004" width="6.33203125" customWidth="1"/>
    <col min="10005" max="10005" width="13" bestFit="1" customWidth="1"/>
    <col min="10006" max="10006" width="3.33203125" bestFit="1" customWidth="1"/>
    <col min="10242" max="10243" width="11.44140625" customWidth="1"/>
    <col min="10244" max="10248" width="6.33203125" customWidth="1"/>
    <col min="10249" max="10250" width="8" bestFit="1" customWidth="1"/>
    <col min="10251" max="10254" width="6.33203125" customWidth="1"/>
    <col min="10255" max="10255" width="6.5546875" customWidth="1"/>
    <col min="10256" max="10260" width="6.33203125" customWidth="1"/>
    <col min="10261" max="10261" width="13" bestFit="1" customWidth="1"/>
    <col min="10262" max="10262" width="3.33203125" bestFit="1" customWidth="1"/>
    <col min="10498" max="10499" width="11.44140625" customWidth="1"/>
    <col min="10500" max="10504" width="6.33203125" customWidth="1"/>
    <col min="10505" max="10506" width="8" bestFit="1" customWidth="1"/>
    <col min="10507" max="10510" width="6.33203125" customWidth="1"/>
    <col min="10511" max="10511" width="6.5546875" customWidth="1"/>
    <col min="10512" max="10516" width="6.33203125" customWidth="1"/>
    <col min="10517" max="10517" width="13" bestFit="1" customWidth="1"/>
    <col min="10518" max="10518" width="3.33203125" bestFit="1" customWidth="1"/>
    <col min="10754" max="10755" width="11.44140625" customWidth="1"/>
    <col min="10756" max="10760" width="6.33203125" customWidth="1"/>
    <col min="10761" max="10762" width="8" bestFit="1" customWidth="1"/>
    <col min="10763" max="10766" width="6.33203125" customWidth="1"/>
    <col min="10767" max="10767" width="6.5546875" customWidth="1"/>
    <col min="10768" max="10772" width="6.33203125" customWidth="1"/>
    <col min="10773" max="10773" width="13" bestFit="1" customWidth="1"/>
    <col min="10774" max="10774" width="3.33203125" bestFit="1" customWidth="1"/>
    <col min="11010" max="11011" width="11.44140625" customWidth="1"/>
    <col min="11012" max="11016" width="6.33203125" customWidth="1"/>
    <col min="11017" max="11018" width="8" bestFit="1" customWidth="1"/>
    <col min="11019" max="11022" width="6.33203125" customWidth="1"/>
    <col min="11023" max="11023" width="6.5546875" customWidth="1"/>
    <col min="11024" max="11028" width="6.33203125" customWidth="1"/>
    <col min="11029" max="11029" width="13" bestFit="1" customWidth="1"/>
    <col min="11030" max="11030" width="3.33203125" bestFit="1" customWidth="1"/>
    <col min="11266" max="11267" width="11.44140625" customWidth="1"/>
    <col min="11268" max="11272" width="6.33203125" customWidth="1"/>
    <col min="11273" max="11274" width="8" bestFit="1" customWidth="1"/>
    <col min="11275" max="11278" width="6.33203125" customWidth="1"/>
    <col min="11279" max="11279" width="6.5546875" customWidth="1"/>
    <col min="11280" max="11284" width="6.33203125" customWidth="1"/>
    <col min="11285" max="11285" width="13" bestFit="1" customWidth="1"/>
    <col min="11286" max="11286" width="3.33203125" bestFit="1" customWidth="1"/>
    <col min="11522" max="11523" width="11.44140625" customWidth="1"/>
    <col min="11524" max="11528" width="6.33203125" customWidth="1"/>
    <col min="11529" max="11530" width="8" bestFit="1" customWidth="1"/>
    <col min="11531" max="11534" width="6.33203125" customWidth="1"/>
    <col min="11535" max="11535" width="6.5546875" customWidth="1"/>
    <col min="11536" max="11540" width="6.33203125" customWidth="1"/>
    <col min="11541" max="11541" width="13" bestFit="1" customWidth="1"/>
    <col min="11542" max="11542" width="3.33203125" bestFit="1" customWidth="1"/>
    <col min="11778" max="11779" width="11.44140625" customWidth="1"/>
    <col min="11780" max="11784" width="6.33203125" customWidth="1"/>
    <col min="11785" max="11786" width="8" bestFit="1" customWidth="1"/>
    <col min="11787" max="11790" width="6.33203125" customWidth="1"/>
    <col min="11791" max="11791" width="6.5546875" customWidth="1"/>
    <col min="11792" max="11796" width="6.33203125" customWidth="1"/>
    <col min="11797" max="11797" width="13" bestFit="1" customWidth="1"/>
    <col min="11798" max="11798" width="3.33203125" bestFit="1" customWidth="1"/>
    <col min="12034" max="12035" width="11.44140625" customWidth="1"/>
    <col min="12036" max="12040" width="6.33203125" customWidth="1"/>
    <col min="12041" max="12042" width="8" bestFit="1" customWidth="1"/>
    <col min="12043" max="12046" width="6.33203125" customWidth="1"/>
    <col min="12047" max="12047" width="6.5546875" customWidth="1"/>
    <col min="12048" max="12052" width="6.33203125" customWidth="1"/>
    <col min="12053" max="12053" width="13" bestFit="1" customWidth="1"/>
    <col min="12054" max="12054" width="3.33203125" bestFit="1" customWidth="1"/>
    <col min="12290" max="12291" width="11.44140625" customWidth="1"/>
    <col min="12292" max="12296" width="6.33203125" customWidth="1"/>
    <col min="12297" max="12298" width="8" bestFit="1" customWidth="1"/>
    <col min="12299" max="12302" width="6.33203125" customWidth="1"/>
    <col min="12303" max="12303" width="6.5546875" customWidth="1"/>
    <col min="12304" max="12308" width="6.33203125" customWidth="1"/>
    <col min="12309" max="12309" width="13" bestFit="1" customWidth="1"/>
    <col min="12310" max="12310" width="3.33203125" bestFit="1" customWidth="1"/>
    <col min="12546" max="12547" width="11.44140625" customWidth="1"/>
    <col min="12548" max="12552" width="6.33203125" customWidth="1"/>
    <col min="12553" max="12554" width="8" bestFit="1" customWidth="1"/>
    <col min="12555" max="12558" width="6.33203125" customWidth="1"/>
    <col min="12559" max="12559" width="6.5546875" customWidth="1"/>
    <col min="12560" max="12564" width="6.33203125" customWidth="1"/>
    <col min="12565" max="12565" width="13" bestFit="1" customWidth="1"/>
    <col min="12566" max="12566" width="3.33203125" bestFit="1" customWidth="1"/>
    <col min="12802" max="12803" width="11.44140625" customWidth="1"/>
    <col min="12804" max="12808" width="6.33203125" customWidth="1"/>
    <col min="12809" max="12810" width="8" bestFit="1" customWidth="1"/>
    <col min="12811" max="12814" width="6.33203125" customWidth="1"/>
    <col min="12815" max="12815" width="6.5546875" customWidth="1"/>
    <col min="12816" max="12820" width="6.33203125" customWidth="1"/>
    <col min="12821" max="12821" width="13" bestFit="1" customWidth="1"/>
    <col min="12822" max="12822" width="3.33203125" bestFit="1" customWidth="1"/>
    <col min="13058" max="13059" width="11.44140625" customWidth="1"/>
    <col min="13060" max="13064" width="6.33203125" customWidth="1"/>
    <col min="13065" max="13066" width="8" bestFit="1" customWidth="1"/>
    <col min="13067" max="13070" width="6.33203125" customWidth="1"/>
    <col min="13071" max="13071" width="6.5546875" customWidth="1"/>
    <col min="13072" max="13076" width="6.33203125" customWidth="1"/>
    <col min="13077" max="13077" width="13" bestFit="1" customWidth="1"/>
    <col min="13078" max="13078" width="3.33203125" bestFit="1" customWidth="1"/>
    <col min="13314" max="13315" width="11.44140625" customWidth="1"/>
    <col min="13316" max="13320" width="6.33203125" customWidth="1"/>
    <col min="13321" max="13322" width="8" bestFit="1" customWidth="1"/>
    <col min="13323" max="13326" width="6.33203125" customWidth="1"/>
    <col min="13327" max="13327" width="6.5546875" customWidth="1"/>
    <col min="13328" max="13332" width="6.33203125" customWidth="1"/>
    <col min="13333" max="13333" width="13" bestFit="1" customWidth="1"/>
    <col min="13334" max="13334" width="3.33203125" bestFit="1" customWidth="1"/>
    <col min="13570" max="13571" width="11.44140625" customWidth="1"/>
    <col min="13572" max="13576" width="6.33203125" customWidth="1"/>
    <col min="13577" max="13578" width="8" bestFit="1" customWidth="1"/>
    <col min="13579" max="13582" width="6.33203125" customWidth="1"/>
    <col min="13583" max="13583" width="6.5546875" customWidth="1"/>
    <col min="13584" max="13588" width="6.33203125" customWidth="1"/>
    <col min="13589" max="13589" width="13" bestFit="1" customWidth="1"/>
    <col min="13590" max="13590" width="3.33203125" bestFit="1" customWidth="1"/>
    <col min="13826" max="13827" width="11.44140625" customWidth="1"/>
    <col min="13828" max="13832" width="6.33203125" customWidth="1"/>
    <col min="13833" max="13834" width="8" bestFit="1" customWidth="1"/>
    <col min="13835" max="13838" width="6.33203125" customWidth="1"/>
    <col min="13839" max="13839" width="6.5546875" customWidth="1"/>
    <col min="13840" max="13844" width="6.33203125" customWidth="1"/>
    <col min="13845" max="13845" width="13" bestFit="1" customWidth="1"/>
    <col min="13846" max="13846" width="3.33203125" bestFit="1" customWidth="1"/>
    <col min="14082" max="14083" width="11.44140625" customWidth="1"/>
    <col min="14084" max="14088" width="6.33203125" customWidth="1"/>
    <col min="14089" max="14090" width="8" bestFit="1" customWidth="1"/>
    <col min="14091" max="14094" width="6.33203125" customWidth="1"/>
    <col min="14095" max="14095" width="6.5546875" customWidth="1"/>
    <col min="14096" max="14100" width="6.33203125" customWidth="1"/>
    <col min="14101" max="14101" width="13" bestFit="1" customWidth="1"/>
    <col min="14102" max="14102" width="3.33203125" bestFit="1" customWidth="1"/>
    <col min="14338" max="14339" width="11.44140625" customWidth="1"/>
    <col min="14340" max="14344" width="6.33203125" customWidth="1"/>
    <col min="14345" max="14346" width="8" bestFit="1" customWidth="1"/>
    <col min="14347" max="14350" width="6.33203125" customWidth="1"/>
    <col min="14351" max="14351" width="6.5546875" customWidth="1"/>
    <col min="14352" max="14356" width="6.33203125" customWidth="1"/>
    <col min="14357" max="14357" width="13" bestFit="1" customWidth="1"/>
    <col min="14358" max="14358" width="3.33203125" bestFit="1" customWidth="1"/>
    <col min="14594" max="14595" width="11.44140625" customWidth="1"/>
    <col min="14596" max="14600" width="6.33203125" customWidth="1"/>
    <col min="14601" max="14602" width="8" bestFit="1" customWidth="1"/>
    <col min="14603" max="14606" width="6.33203125" customWidth="1"/>
    <col min="14607" max="14607" width="6.5546875" customWidth="1"/>
    <col min="14608" max="14612" width="6.33203125" customWidth="1"/>
    <col min="14613" max="14613" width="13" bestFit="1" customWidth="1"/>
    <col min="14614" max="14614" width="3.33203125" bestFit="1" customWidth="1"/>
    <col min="14850" max="14851" width="11.44140625" customWidth="1"/>
    <col min="14852" max="14856" width="6.33203125" customWidth="1"/>
    <col min="14857" max="14858" width="8" bestFit="1" customWidth="1"/>
    <col min="14859" max="14862" width="6.33203125" customWidth="1"/>
    <col min="14863" max="14863" width="6.5546875" customWidth="1"/>
    <col min="14864" max="14868" width="6.33203125" customWidth="1"/>
    <col min="14869" max="14869" width="13" bestFit="1" customWidth="1"/>
    <col min="14870" max="14870" width="3.33203125" bestFit="1" customWidth="1"/>
    <col min="15106" max="15107" width="11.44140625" customWidth="1"/>
    <col min="15108" max="15112" width="6.33203125" customWidth="1"/>
    <col min="15113" max="15114" width="8" bestFit="1" customWidth="1"/>
    <col min="15115" max="15118" width="6.33203125" customWidth="1"/>
    <col min="15119" max="15119" width="6.5546875" customWidth="1"/>
    <col min="15120" max="15124" width="6.33203125" customWidth="1"/>
    <col min="15125" max="15125" width="13" bestFit="1" customWidth="1"/>
    <col min="15126" max="15126" width="3.33203125" bestFit="1" customWidth="1"/>
    <col min="15362" max="15363" width="11.44140625" customWidth="1"/>
    <col min="15364" max="15368" width="6.33203125" customWidth="1"/>
    <col min="15369" max="15370" width="8" bestFit="1" customWidth="1"/>
    <col min="15371" max="15374" width="6.33203125" customWidth="1"/>
    <col min="15375" max="15375" width="6.5546875" customWidth="1"/>
    <col min="15376" max="15380" width="6.33203125" customWidth="1"/>
    <col min="15381" max="15381" width="13" bestFit="1" customWidth="1"/>
    <col min="15382" max="15382" width="3.33203125" bestFit="1" customWidth="1"/>
    <col min="15618" max="15619" width="11.44140625" customWidth="1"/>
    <col min="15620" max="15624" width="6.33203125" customWidth="1"/>
    <col min="15625" max="15626" width="8" bestFit="1" customWidth="1"/>
    <col min="15627" max="15630" width="6.33203125" customWidth="1"/>
    <col min="15631" max="15631" width="6.5546875" customWidth="1"/>
    <col min="15632" max="15636" width="6.33203125" customWidth="1"/>
    <col min="15637" max="15637" width="13" bestFit="1" customWidth="1"/>
    <col min="15638" max="15638" width="3.33203125" bestFit="1" customWidth="1"/>
    <col min="15874" max="15875" width="11.44140625" customWidth="1"/>
    <col min="15876" max="15880" width="6.33203125" customWidth="1"/>
    <col min="15881" max="15882" width="8" bestFit="1" customWidth="1"/>
    <col min="15883" max="15886" width="6.33203125" customWidth="1"/>
    <col min="15887" max="15887" width="6.5546875" customWidth="1"/>
    <col min="15888" max="15892" width="6.33203125" customWidth="1"/>
    <col min="15893" max="15893" width="13" bestFit="1" customWidth="1"/>
    <col min="15894" max="15894" width="3.33203125" bestFit="1" customWidth="1"/>
    <col min="16130" max="16131" width="11.44140625" customWidth="1"/>
    <col min="16132" max="16136" width="6.33203125" customWidth="1"/>
    <col min="16137" max="16138" width="8" bestFit="1" customWidth="1"/>
    <col min="16139" max="16142" width="6.33203125" customWidth="1"/>
    <col min="16143" max="16143" width="6.5546875" customWidth="1"/>
    <col min="16144" max="16148" width="6.33203125" customWidth="1"/>
    <col min="16149" max="16149" width="13" bestFit="1" customWidth="1"/>
    <col min="16150" max="16150" width="3.33203125" bestFit="1" customWidth="1"/>
  </cols>
  <sheetData>
    <row r="1" spans="2:24" ht="13.8" thickBot="1" x14ac:dyDescent="0.3"/>
    <row r="2" spans="2:24" ht="14.4" thickBot="1" x14ac:dyDescent="0.3">
      <c r="B2" s="257" t="s">
        <v>354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9"/>
    </row>
    <row r="3" spans="2:24" x14ac:dyDescent="0.25">
      <c r="C3" s="1" t="s">
        <v>0</v>
      </c>
    </row>
    <row r="4" spans="2:24" x14ac:dyDescent="0.25">
      <c r="B4" s="1" t="s">
        <v>277</v>
      </c>
      <c r="C4" t="s">
        <v>278</v>
      </c>
    </row>
    <row r="5" spans="2:24" x14ac:dyDescent="0.25">
      <c r="B5" s="1" t="s">
        <v>279</v>
      </c>
      <c r="C5" t="s">
        <v>280</v>
      </c>
    </row>
    <row r="6" spans="2:24" x14ac:dyDescent="0.25">
      <c r="B6" s="1" t="s">
        <v>281</v>
      </c>
      <c r="C6" t="s">
        <v>282</v>
      </c>
    </row>
    <row r="7" spans="2:24" ht="13.8" thickBot="1" x14ac:dyDescent="0.3">
      <c r="B7" s="1" t="s">
        <v>283</v>
      </c>
      <c r="C7" t="s">
        <v>284</v>
      </c>
    </row>
    <row r="8" spans="2:24" ht="13.8" thickBot="1" x14ac:dyDescent="0.3">
      <c r="B8" s="23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78"/>
      <c r="W8" s="5"/>
      <c r="X8" s="6"/>
    </row>
    <row r="9" spans="2:24" x14ac:dyDescent="0.25">
      <c r="B9" s="11"/>
      <c r="C9" s="299" t="s">
        <v>285</v>
      </c>
      <c r="D9" s="300"/>
      <c r="E9" s="300"/>
      <c r="F9" s="300"/>
      <c r="G9" s="301"/>
      <c r="H9" s="302" t="s">
        <v>358</v>
      </c>
      <c r="I9" s="301"/>
      <c r="J9" s="299" t="s">
        <v>286</v>
      </c>
      <c r="K9" s="300"/>
      <c r="L9" s="300"/>
      <c r="M9" s="300"/>
      <c r="N9" s="300"/>
      <c r="O9" s="300"/>
      <c r="P9" s="300"/>
      <c r="Q9" s="300"/>
      <c r="R9" s="300"/>
      <c r="S9" s="301"/>
      <c r="T9" s="8"/>
      <c r="U9" s="8"/>
      <c r="V9" s="16"/>
      <c r="W9" s="8"/>
      <c r="X9" s="10"/>
    </row>
    <row r="10" spans="2:24" x14ac:dyDescent="0.25">
      <c r="B10" s="7"/>
      <c r="C10" s="233" t="s">
        <v>1</v>
      </c>
      <c r="D10" s="75" t="s">
        <v>2</v>
      </c>
      <c r="E10" s="75" t="s">
        <v>287</v>
      </c>
      <c r="F10" s="75" t="s">
        <v>288</v>
      </c>
      <c r="G10" s="234" t="s">
        <v>289</v>
      </c>
      <c r="H10" s="233" t="s">
        <v>356</v>
      </c>
      <c r="I10" s="234" t="s">
        <v>356</v>
      </c>
      <c r="J10" s="295" t="s">
        <v>291</v>
      </c>
      <c r="K10" s="296"/>
      <c r="L10" s="297" t="s">
        <v>292</v>
      </c>
      <c r="M10" s="296"/>
      <c r="N10" s="297" t="s">
        <v>293</v>
      </c>
      <c r="O10" s="296"/>
      <c r="P10" s="297" t="s">
        <v>294</v>
      </c>
      <c r="Q10" s="296"/>
      <c r="R10" s="297" t="s">
        <v>295</v>
      </c>
      <c r="S10" s="298"/>
      <c r="T10" s="8"/>
      <c r="U10" s="8"/>
      <c r="V10" s="16"/>
      <c r="W10" s="8"/>
      <c r="X10" s="10"/>
    </row>
    <row r="11" spans="2:24" x14ac:dyDescent="0.25">
      <c r="B11" s="239" t="s">
        <v>379</v>
      </c>
      <c r="C11" s="233"/>
      <c r="D11" s="75"/>
      <c r="E11" s="75"/>
      <c r="F11" s="75"/>
      <c r="G11" s="234"/>
      <c r="H11" s="233" t="s">
        <v>290</v>
      </c>
      <c r="I11" s="234" t="s">
        <v>357</v>
      </c>
      <c r="J11" s="233" t="s">
        <v>296</v>
      </c>
      <c r="K11" s="75" t="s">
        <v>297</v>
      </c>
      <c r="L11" s="75" t="s">
        <v>298</v>
      </c>
      <c r="M11" s="75" t="s">
        <v>299</v>
      </c>
      <c r="N11" s="75" t="s">
        <v>300</v>
      </c>
      <c r="O11" s="75" t="s">
        <v>301</v>
      </c>
      <c r="P11" s="75" t="s">
        <v>302</v>
      </c>
      <c r="Q11" s="75" t="s">
        <v>303</v>
      </c>
      <c r="R11" s="75" t="s">
        <v>304</v>
      </c>
      <c r="S11" s="234" t="s">
        <v>305</v>
      </c>
      <c r="T11" s="8"/>
      <c r="U11" s="8"/>
      <c r="V11" s="16"/>
      <c r="W11" s="16" t="s">
        <v>306</v>
      </c>
      <c r="X11" s="10"/>
    </row>
    <row r="12" spans="2:24" x14ac:dyDescent="0.25">
      <c r="B12" s="11"/>
      <c r="C12" s="235">
        <v>130</v>
      </c>
      <c r="D12" s="190">
        <v>400</v>
      </c>
      <c r="E12" s="190">
        <v>950</v>
      </c>
      <c r="F12" s="190"/>
      <c r="G12" s="236">
        <v>2</v>
      </c>
      <c r="H12" s="235"/>
      <c r="I12" s="236"/>
      <c r="J12" s="235"/>
      <c r="K12" s="190"/>
      <c r="L12" s="190"/>
      <c r="M12" s="190"/>
      <c r="N12" s="190"/>
      <c r="O12" s="190"/>
      <c r="P12" s="190"/>
      <c r="Q12" s="190"/>
      <c r="R12" s="190"/>
      <c r="S12" s="236"/>
      <c r="T12" s="66" t="s">
        <v>349</v>
      </c>
      <c r="U12" s="223">
        <f>SUMPRODUCT(C12:S12,C13:S13)</f>
        <v>747540.64516142861</v>
      </c>
      <c r="V12" s="16"/>
      <c r="W12" s="16"/>
      <c r="X12" s="10"/>
    </row>
    <row r="13" spans="2:24" x14ac:dyDescent="0.25">
      <c r="B13" s="11" t="s">
        <v>307</v>
      </c>
      <c r="C13" s="214">
        <v>2419.3548387101105</v>
      </c>
      <c r="D13" s="215">
        <v>387.09677419354909</v>
      </c>
      <c r="E13" s="215">
        <v>290.32258064524746</v>
      </c>
      <c r="F13" s="215">
        <v>193.54838709681056</v>
      </c>
      <c r="G13" s="216">
        <v>1189.6774193547524</v>
      </c>
      <c r="H13" s="214">
        <v>10656.258064518011</v>
      </c>
      <c r="I13" s="216">
        <v>747540.64516142407</v>
      </c>
      <c r="J13" s="214">
        <v>1669.3548387101105</v>
      </c>
      <c r="K13" s="215">
        <v>750</v>
      </c>
      <c r="L13" s="215">
        <v>127.09677419354909</v>
      </c>
      <c r="M13" s="215">
        <v>260</v>
      </c>
      <c r="N13" s="215">
        <v>0</v>
      </c>
      <c r="O13" s="215">
        <v>290.32258064524746</v>
      </c>
      <c r="P13" s="215">
        <v>133.54838709681056</v>
      </c>
      <c r="Q13" s="215">
        <v>60</v>
      </c>
      <c r="R13" s="215">
        <v>0</v>
      </c>
      <c r="S13" s="216">
        <v>1189.6774193547524</v>
      </c>
      <c r="T13" s="8"/>
      <c r="U13" s="8"/>
      <c r="V13" s="25"/>
      <c r="W13" s="8"/>
      <c r="X13" s="10"/>
    </row>
    <row r="14" spans="2:24" x14ac:dyDescent="0.25">
      <c r="B14" s="11" t="s">
        <v>308</v>
      </c>
      <c r="C14" s="241">
        <v>2.5</v>
      </c>
      <c r="D14" s="80">
        <v>4</v>
      </c>
      <c r="E14" s="80">
        <v>10</v>
      </c>
      <c r="F14" s="80">
        <v>0.5</v>
      </c>
      <c r="G14" s="242">
        <v>0.05</v>
      </c>
      <c r="H14" s="241">
        <v>-1</v>
      </c>
      <c r="I14" s="242"/>
      <c r="J14" s="241"/>
      <c r="K14" s="80"/>
      <c r="L14" s="80"/>
      <c r="M14" s="80"/>
      <c r="N14" s="80"/>
      <c r="O14" s="80"/>
      <c r="P14" s="80"/>
      <c r="Q14" s="80"/>
      <c r="R14" s="80"/>
      <c r="S14" s="242"/>
      <c r="T14" s="231"/>
      <c r="U14" s="223">
        <f>SUMPRODUCT(C14:S14,$C$13:$S$13)</f>
        <v>7.6397554948925972E-11</v>
      </c>
      <c r="V14" s="25" t="s">
        <v>5</v>
      </c>
      <c r="W14" s="80">
        <v>0</v>
      </c>
      <c r="X14" s="10"/>
    </row>
    <row r="15" spans="2:24" x14ac:dyDescent="0.25">
      <c r="B15" s="232" t="s">
        <v>355</v>
      </c>
      <c r="C15" s="241">
        <v>130</v>
      </c>
      <c r="D15" s="80">
        <v>400</v>
      </c>
      <c r="E15" s="80">
        <v>950</v>
      </c>
      <c r="F15" s="80"/>
      <c r="G15" s="242">
        <v>2</v>
      </c>
      <c r="H15" s="241"/>
      <c r="I15" s="242">
        <v>-1</v>
      </c>
      <c r="J15" s="241"/>
      <c r="K15" s="80"/>
      <c r="L15" s="80"/>
      <c r="M15" s="80"/>
      <c r="N15" s="80"/>
      <c r="O15" s="80"/>
      <c r="P15" s="80"/>
      <c r="Q15" s="80"/>
      <c r="R15" s="80"/>
      <c r="S15" s="242"/>
      <c r="T15" s="231"/>
      <c r="U15" s="223">
        <f t="shared" ref="U15:U39" si="0">SUMPRODUCT(C15:S15,$C$13:$S$13)</f>
        <v>4.5401975512504578E-9</v>
      </c>
      <c r="V15" s="25" t="s">
        <v>5</v>
      </c>
      <c r="W15" s="80">
        <v>0</v>
      </c>
      <c r="X15" s="10"/>
    </row>
    <row r="16" spans="2:24" x14ac:dyDescent="0.25">
      <c r="B16" s="11" t="s">
        <v>309</v>
      </c>
      <c r="C16" s="241">
        <v>-1</v>
      </c>
      <c r="D16" s="80"/>
      <c r="E16" s="80"/>
      <c r="F16" s="80"/>
      <c r="G16" s="242"/>
      <c r="H16" s="241"/>
      <c r="I16" s="242"/>
      <c r="J16" s="241">
        <v>1</v>
      </c>
      <c r="K16" s="80">
        <v>1</v>
      </c>
      <c r="L16" s="80"/>
      <c r="M16" s="80"/>
      <c r="N16" s="80"/>
      <c r="O16" s="80"/>
      <c r="P16" s="80"/>
      <c r="Q16" s="80"/>
      <c r="R16" s="80"/>
      <c r="S16" s="242"/>
      <c r="T16" s="231"/>
      <c r="U16" s="223">
        <f t="shared" si="0"/>
        <v>0</v>
      </c>
      <c r="V16" s="25" t="s">
        <v>5</v>
      </c>
      <c r="W16" s="80">
        <v>0</v>
      </c>
      <c r="X16" s="10"/>
    </row>
    <row r="17" spans="2:24" x14ac:dyDescent="0.25">
      <c r="B17" s="11" t="s">
        <v>310</v>
      </c>
      <c r="C17" s="241"/>
      <c r="D17" s="80">
        <v>-1</v>
      </c>
      <c r="E17" s="80"/>
      <c r="F17" s="80"/>
      <c r="G17" s="242"/>
      <c r="H17" s="241"/>
      <c r="I17" s="242"/>
      <c r="J17" s="241"/>
      <c r="K17" s="80"/>
      <c r="L17" s="80">
        <v>1</v>
      </c>
      <c r="M17" s="80">
        <v>1</v>
      </c>
      <c r="N17" s="80"/>
      <c r="O17" s="80"/>
      <c r="P17" s="80"/>
      <c r="Q17" s="80"/>
      <c r="R17" s="80"/>
      <c r="S17" s="242"/>
      <c r="T17" s="231"/>
      <c r="U17" s="223">
        <f t="shared" si="0"/>
        <v>0</v>
      </c>
      <c r="V17" s="25" t="s">
        <v>5</v>
      </c>
      <c r="W17" s="80">
        <v>0</v>
      </c>
      <c r="X17" s="10"/>
    </row>
    <row r="18" spans="2:24" x14ac:dyDescent="0.25">
      <c r="B18" s="11" t="s">
        <v>311</v>
      </c>
      <c r="C18" s="241"/>
      <c r="D18" s="80"/>
      <c r="E18" s="80">
        <v>-1</v>
      </c>
      <c r="F18" s="80"/>
      <c r="G18" s="242"/>
      <c r="H18" s="241"/>
      <c r="I18" s="242"/>
      <c r="J18" s="241"/>
      <c r="K18" s="80"/>
      <c r="L18" s="80"/>
      <c r="M18" s="80"/>
      <c r="N18" s="80">
        <v>1</v>
      </c>
      <c r="O18" s="80">
        <v>1</v>
      </c>
      <c r="P18" s="80"/>
      <c r="Q18" s="80"/>
      <c r="R18" s="80"/>
      <c r="S18" s="242"/>
      <c r="T18" s="231"/>
      <c r="U18" s="223">
        <f t="shared" si="0"/>
        <v>0</v>
      </c>
      <c r="V18" s="25" t="s">
        <v>5</v>
      </c>
      <c r="W18" s="80">
        <v>0</v>
      </c>
      <c r="X18" s="10"/>
    </row>
    <row r="19" spans="2:24" x14ac:dyDescent="0.25">
      <c r="B19" s="11" t="s">
        <v>312</v>
      </c>
      <c r="C19" s="241"/>
      <c r="D19" s="80"/>
      <c r="E19" s="80"/>
      <c r="F19" s="80">
        <v>-1</v>
      </c>
      <c r="G19" s="242"/>
      <c r="H19" s="241"/>
      <c r="I19" s="242"/>
      <c r="J19" s="241"/>
      <c r="K19" s="80"/>
      <c r="L19" s="80"/>
      <c r="M19" s="80"/>
      <c r="N19" s="80"/>
      <c r="O19" s="80"/>
      <c r="P19" s="80">
        <v>1</v>
      </c>
      <c r="Q19" s="80">
        <v>1</v>
      </c>
      <c r="R19" s="80"/>
      <c r="S19" s="242"/>
      <c r="T19" s="231"/>
      <c r="U19" s="223">
        <f t="shared" si="0"/>
        <v>0</v>
      </c>
      <c r="V19" s="25" t="s">
        <v>5</v>
      </c>
      <c r="W19" s="80">
        <v>0</v>
      </c>
      <c r="X19" s="10"/>
    </row>
    <row r="20" spans="2:24" x14ac:dyDescent="0.25">
      <c r="B20" s="11" t="s">
        <v>313</v>
      </c>
      <c r="C20" s="241"/>
      <c r="D20" s="80"/>
      <c r="E20" s="80"/>
      <c r="F20" s="80"/>
      <c r="G20" s="242">
        <v>-1</v>
      </c>
      <c r="H20" s="241"/>
      <c r="I20" s="242"/>
      <c r="J20" s="241"/>
      <c r="K20" s="80"/>
      <c r="L20" s="80"/>
      <c r="M20" s="80"/>
      <c r="N20" s="80"/>
      <c r="O20" s="80"/>
      <c r="P20" s="80"/>
      <c r="Q20" s="80"/>
      <c r="R20" s="80">
        <v>1</v>
      </c>
      <c r="S20" s="242">
        <v>1</v>
      </c>
      <c r="T20" s="231"/>
      <c r="U20" s="223">
        <f t="shared" si="0"/>
        <v>0</v>
      </c>
      <c r="V20" s="25" t="s">
        <v>5</v>
      </c>
      <c r="W20" s="80">
        <v>0</v>
      </c>
      <c r="X20" s="10"/>
    </row>
    <row r="21" spans="2:24" x14ac:dyDescent="0.25">
      <c r="B21" s="232" t="s">
        <v>359</v>
      </c>
      <c r="C21" s="241">
        <v>8</v>
      </c>
      <c r="D21" s="80"/>
      <c r="E21" s="80"/>
      <c r="F21" s="80"/>
      <c r="G21" s="242"/>
      <c r="H21" s="241"/>
      <c r="I21" s="242"/>
      <c r="J21" s="241"/>
      <c r="K21" s="80"/>
      <c r="L21" s="80"/>
      <c r="M21" s="80"/>
      <c r="N21" s="80"/>
      <c r="O21" s="80"/>
      <c r="P21" s="80"/>
      <c r="Q21" s="80"/>
      <c r="R21" s="80"/>
      <c r="S21" s="242"/>
      <c r="T21" s="237" t="s">
        <v>317</v>
      </c>
      <c r="U21" s="223">
        <f t="shared" si="0"/>
        <v>19354.838709680884</v>
      </c>
      <c r="V21" s="16" t="s">
        <v>3</v>
      </c>
      <c r="W21" s="80">
        <v>20000</v>
      </c>
      <c r="X21" s="10"/>
    </row>
    <row r="22" spans="2:24" x14ac:dyDescent="0.25">
      <c r="B22" s="232" t="s">
        <v>373</v>
      </c>
      <c r="C22" s="241"/>
      <c r="D22" s="80"/>
      <c r="E22" s="80"/>
      <c r="F22" s="80"/>
      <c r="G22" s="242"/>
      <c r="H22" s="241"/>
      <c r="I22" s="242"/>
      <c r="J22" s="241">
        <v>1</v>
      </c>
      <c r="K22" s="80"/>
      <c r="L22" s="80">
        <v>1</v>
      </c>
      <c r="M22" s="80"/>
      <c r="N22" s="80">
        <v>1</v>
      </c>
      <c r="O22" s="80"/>
      <c r="P22" s="80">
        <v>1</v>
      </c>
      <c r="Q22" s="80"/>
      <c r="R22" s="80">
        <v>1</v>
      </c>
      <c r="S22" s="242"/>
      <c r="T22" s="237" t="s">
        <v>318</v>
      </c>
      <c r="U22" s="223">
        <f t="shared" si="0"/>
        <v>1930.0000000004702</v>
      </c>
      <c r="V22" s="16" t="s">
        <v>3</v>
      </c>
      <c r="W22" s="80">
        <v>1930</v>
      </c>
      <c r="X22" s="10"/>
    </row>
    <row r="23" spans="2:24" x14ac:dyDescent="0.25">
      <c r="B23" s="232" t="s">
        <v>374</v>
      </c>
      <c r="C23" s="241"/>
      <c r="D23" s="80"/>
      <c r="E23" s="80"/>
      <c r="F23" s="80"/>
      <c r="G23" s="242"/>
      <c r="H23" s="241"/>
      <c r="I23" s="242"/>
      <c r="J23" s="241"/>
      <c r="K23" s="80">
        <v>1</v>
      </c>
      <c r="L23" s="80"/>
      <c r="M23" s="80">
        <v>1</v>
      </c>
      <c r="N23" s="80"/>
      <c r="O23" s="80">
        <v>1</v>
      </c>
      <c r="P23" s="80"/>
      <c r="Q23" s="80">
        <v>1</v>
      </c>
      <c r="R23" s="80"/>
      <c r="S23" s="242">
        <v>1</v>
      </c>
      <c r="T23" s="237" t="s">
        <v>319</v>
      </c>
      <c r="U23" s="223">
        <f t="shared" si="0"/>
        <v>2550</v>
      </c>
      <c r="V23" s="16" t="s">
        <v>3</v>
      </c>
      <c r="W23" s="80">
        <v>2550</v>
      </c>
      <c r="X23" s="10"/>
    </row>
    <row r="24" spans="2:24" x14ac:dyDescent="0.25">
      <c r="B24" s="232" t="s">
        <v>360</v>
      </c>
      <c r="C24" s="241"/>
      <c r="D24" s="80"/>
      <c r="E24" s="80"/>
      <c r="F24" s="80"/>
      <c r="G24" s="242"/>
      <c r="H24" s="241"/>
      <c r="I24" s="242"/>
      <c r="J24" s="241">
        <v>1</v>
      </c>
      <c r="K24" s="80"/>
      <c r="L24" s="80"/>
      <c r="M24" s="80"/>
      <c r="N24" s="80"/>
      <c r="O24" s="80"/>
      <c r="P24" s="80"/>
      <c r="Q24" s="80"/>
      <c r="R24" s="80"/>
      <c r="S24" s="242"/>
      <c r="T24" s="237" t="s">
        <v>320</v>
      </c>
      <c r="U24" s="223">
        <f t="shared" si="0"/>
        <v>1669.3548387101105</v>
      </c>
      <c r="V24" s="16" t="s">
        <v>3</v>
      </c>
      <c r="W24" s="80">
        <v>1710</v>
      </c>
      <c r="X24" s="10"/>
    </row>
    <row r="25" spans="2:24" x14ac:dyDescent="0.25">
      <c r="B25" s="232" t="s">
        <v>361</v>
      </c>
      <c r="C25" s="241"/>
      <c r="D25" s="80"/>
      <c r="E25" s="80"/>
      <c r="F25" s="80"/>
      <c r="G25" s="242"/>
      <c r="H25" s="241"/>
      <c r="I25" s="242"/>
      <c r="J25" s="241"/>
      <c r="K25" s="80">
        <v>1</v>
      </c>
      <c r="L25" s="80"/>
      <c r="M25" s="80"/>
      <c r="N25" s="80"/>
      <c r="O25" s="80"/>
      <c r="P25" s="80"/>
      <c r="Q25" s="80"/>
      <c r="R25" s="80"/>
      <c r="S25" s="242"/>
      <c r="T25" s="237" t="s">
        <v>321</v>
      </c>
      <c r="U25" s="223">
        <f t="shared" si="0"/>
        <v>750</v>
      </c>
      <c r="V25" s="16" t="s">
        <v>3</v>
      </c>
      <c r="W25" s="80">
        <v>1320</v>
      </c>
      <c r="X25" s="10"/>
    </row>
    <row r="26" spans="2:24" x14ac:dyDescent="0.25">
      <c r="B26" s="232" t="s">
        <v>362</v>
      </c>
      <c r="C26" s="241"/>
      <c r="D26" s="80"/>
      <c r="E26" s="80"/>
      <c r="F26" s="80"/>
      <c r="G26" s="242"/>
      <c r="H26" s="241"/>
      <c r="I26" s="242"/>
      <c r="J26" s="241"/>
      <c r="K26" s="80"/>
      <c r="L26" s="80">
        <v>1</v>
      </c>
      <c r="M26" s="80"/>
      <c r="N26" s="80"/>
      <c r="O26" s="80"/>
      <c r="P26" s="80"/>
      <c r="Q26" s="80"/>
      <c r="R26" s="80"/>
      <c r="S26" s="242"/>
      <c r="T26" s="237" t="s">
        <v>322</v>
      </c>
      <c r="U26" s="223">
        <f t="shared" si="0"/>
        <v>127.09677419354909</v>
      </c>
      <c r="V26" s="16" t="s">
        <v>3</v>
      </c>
      <c r="W26" s="80">
        <v>170</v>
      </c>
      <c r="X26" s="10"/>
    </row>
    <row r="27" spans="2:24" x14ac:dyDescent="0.25">
      <c r="B27" s="232" t="s">
        <v>363</v>
      </c>
      <c r="C27" s="241"/>
      <c r="D27" s="80"/>
      <c r="E27" s="80"/>
      <c r="F27" s="80"/>
      <c r="G27" s="242"/>
      <c r="H27" s="241"/>
      <c r="I27" s="242"/>
      <c r="J27" s="241"/>
      <c r="K27" s="80"/>
      <c r="L27" s="80"/>
      <c r="M27" s="80">
        <v>1</v>
      </c>
      <c r="N27" s="80"/>
      <c r="O27" s="80"/>
      <c r="P27" s="80"/>
      <c r="Q27" s="80"/>
      <c r="R27" s="80"/>
      <c r="S27" s="242"/>
      <c r="T27" s="237" t="s">
        <v>323</v>
      </c>
      <c r="U27" s="223">
        <f t="shared" si="0"/>
        <v>260</v>
      </c>
      <c r="V27" s="16" t="s">
        <v>3</v>
      </c>
      <c r="W27" s="80">
        <v>260</v>
      </c>
      <c r="X27" s="10"/>
    </row>
    <row r="28" spans="2:24" x14ac:dyDescent="0.25">
      <c r="B28" s="232" t="s">
        <v>364</v>
      </c>
      <c r="C28" s="241"/>
      <c r="D28" s="80"/>
      <c r="E28" s="80"/>
      <c r="F28" s="80"/>
      <c r="G28" s="242"/>
      <c r="H28" s="241"/>
      <c r="I28" s="242"/>
      <c r="J28" s="241"/>
      <c r="K28" s="80"/>
      <c r="L28" s="80"/>
      <c r="M28" s="80"/>
      <c r="N28" s="80">
        <v>1</v>
      </c>
      <c r="O28" s="80"/>
      <c r="P28" s="80"/>
      <c r="Q28" s="80"/>
      <c r="R28" s="80"/>
      <c r="S28" s="242"/>
      <c r="T28" s="237" t="s">
        <v>324</v>
      </c>
      <c r="U28" s="223">
        <f t="shared" si="0"/>
        <v>0</v>
      </c>
      <c r="V28" s="16" t="s">
        <v>3</v>
      </c>
      <c r="W28" s="80">
        <v>420</v>
      </c>
      <c r="X28" s="10"/>
    </row>
    <row r="29" spans="2:24" x14ac:dyDescent="0.25">
      <c r="B29" s="232" t="s">
        <v>365</v>
      </c>
      <c r="C29" s="241"/>
      <c r="D29" s="80"/>
      <c r="E29" s="80"/>
      <c r="F29" s="80"/>
      <c r="G29" s="242"/>
      <c r="H29" s="241"/>
      <c r="I29" s="242"/>
      <c r="J29" s="241"/>
      <c r="K29" s="80"/>
      <c r="L29" s="80"/>
      <c r="M29" s="80"/>
      <c r="N29" s="80"/>
      <c r="O29" s="80">
        <v>1</v>
      </c>
      <c r="P29" s="80"/>
      <c r="Q29" s="80"/>
      <c r="R29" s="80"/>
      <c r="S29" s="242"/>
      <c r="T29" s="237" t="s">
        <v>325</v>
      </c>
      <c r="U29" s="223">
        <f t="shared" si="0"/>
        <v>290.32258064524746</v>
      </c>
      <c r="V29" s="16" t="s">
        <v>3</v>
      </c>
      <c r="W29" s="80">
        <v>950</v>
      </c>
      <c r="X29" s="10"/>
    </row>
    <row r="30" spans="2:24" x14ac:dyDescent="0.25">
      <c r="B30" s="232" t="s">
        <v>366</v>
      </c>
      <c r="C30" s="241"/>
      <c r="D30" s="80"/>
      <c r="E30" s="80"/>
      <c r="F30" s="80"/>
      <c r="G30" s="242"/>
      <c r="H30" s="241"/>
      <c r="I30" s="242"/>
      <c r="J30" s="241"/>
      <c r="K30" s="80"/>
      <c r="L30" s="80"/>
      <c r="M30" s="80"/>
      <c r="N30" s="80"/>
      <c r="O30" s="80"/>
      <c r="P30" s="80">
        <v>1</v>
      </c>
      <c r="Q30" s="80"/>
      <c r="R30" s="80"/>
      <c r="S30" s="242"/>
      <c r="T30" s="237" t="s">
        <v>326</v>
      </c>
      <c r="U30" s="223">
        <f t="shared" si="0"/>
        <v>133.54838709681056</v>
      </c>
      <c r="V30" s="16" t="s">
        <v>3</v>
      </c>
      <c r="W30" s="80">
        <v>220</v>
      </c>
      <c r="X30" s="10"/>
    </row>
    <row r="31" spans="2:24" x14ac:dyDescent="0.25">
      <c r="B31" s="232" t="s">
        <v>367</v>
      </c>
      <c r="C31" s="241"/>
      <c r="D31" s="80"/>
      <c r="E31" s="80"/>
      <c r="F31" s="80"/>
      <c r="G31" s="242"/>
      <c r="H31" s="241"/>
      <c r="I31" s="242"/>
      <c r="J31" s="241"/>
      <c r="K31" s="80"/>
      <c r="L31" s="80"/>
      <c r="M31" s="80"/>
      <c r="N31" s="80"/>
      <c r="O31" s="80"/>
      <c r="P31" s="80"/>
      <c r="Q31" s="80">
        <v>1</v>
      </c>
      <c r="R31" s="80"/>
      <c r="S31" s="242"/>
      <c r="T31" s="237" t="s">
        <v>327</v>
      </c>
      <c r="U31" s="223">
        <f t="shared" si="0"/>
        <v>60</v>
      </c>
      <c r="V31" s="16" t="s">
        <v>3</v>
      </c>
      <c r="W31" s="80">
        <v>60</v>
      </c>
      <c r="X31" s="10"/>
    </row>
    <row r="32" spans="2:24" x14ac:dyDescent="0.25">
      <c r="B32" s="232" t="s">
        <v>368</v>
      </c>
      <c r="C32" s="241"/>
      <c r="D32" s="80"/>
      <c r="E32" s="80"/>
      <c r="F32" s="80"/>
      <c r="G32" s="242"/>
      <c r="H32" s="241"/>
      <c r="I32" s="242"/>
      <c r="J32" s="241"/>
      <c r="K32" s="80"/>
      <c r="L32" s="80"/>
      <c r="M32" s="80"/>
      <c r="N32" s="80"/>
      <c r="O32" s="80"/>
      <c r="P32" s="80"/>
      <c r="Q32" s="80"/>
      <c r="R32" s="80">
        <v>1</v>
      </c>
      <c r="S32" s="242"/>
      <c r="T32" s="237" t="s">
        <v>328</v>
      </c>
      <c r="U32" s="223">
        <f t="shared" si="0"/>
        <v>0</v>
      </c>
      <c r="V32" s="16" t="s">
        <v>3</v>
      </c>
      <c r="W32" s="80">
        <v>1480</v>
      </c>
      <c r="X32" s="10"/>
    </row>
    <row r="33" spans="2:24" x14ac:dyDescent="0.25">
      <c r="B33" s="232" t="s">
        <v>369</v>
      </c>
      <c r="C33" s="241"/>
      <c r="D33" s="80"/>
      <c r="E33" s="80"/>
      <c r="F33" s="80"/>
      <c r="G33" s="242"/>
      <c r="H33" s="241"/>
      <c r="I33" s="242"/>
      <c r="J33" s="241"/>
      <c r="K33" s="80"/>
      <c r="L33" s="80"/>
      <c r="M33" s="80"/>
      <c r="N33" s="80"/>
      <c r="O33" s="80"/>
      <c r="P33" s="80"/>
      <c r="Q33" s="80"/>
      <c r="R33" s="80"/>
      <c r="S33" s="242">
        <v>1</v>
      </c>
      <c r="T33" s="237" t="s">
        <v>329</v>
      </c>
      <c r="U33" s="223">
        <f t="shared" si="0"/>
        <v>1189.6774193547524</v>
      </c>
      <c r="V33" s="16" t="s">
        <v>3</v>
      </c>
      <c r="W33" s="80">
        <v>1940</v>
      </c>
      <c r="X33" s="10"/>
    </row>
    <row r="34" spans="2:24" x14ac:dyDescent="0.25">
      <c r="B34" s="240" t="s">
        <v>370</v>
      </c>
      <c r="C34" s="241"/>
      <c r="D34" s="80"/>
      <c r="E34" s="80"/>
      <c r="F34" s="80"/>
      <c r="G34" s="242"/>
      <c r="H34" s="241">
        <v>1</v>
      </c>
      <c r="I34" s="242">
        <v>-0.2</v>
      </c>
      <c r="J34" s="241"/>
      <c r="K34" s="80"/>
      <c r="L34" s="80"/>
      <c r="M34" s="80"/>
      <c r="N34" s="80"/>
      <c r="O34" s="80"/>
      <c r="P34" s="80"/>
      <c r="Q34" s="80"/>
      <c r="R34" s="80"/>
      <c r="S34" s="242"/>
      <c r="T34" s="237" t="s">
        <v>330</v>
      </c>
      <c r="U34" s="223">
        <f t="shared" si="0"/>
        <v>-138851.87096776679</v>
      </c>
      <c r="V34" s="16" t="s">
        <v>3</v>
      </c>
      <c r="W34" s="80">
        <v>0</v>
      </c>
      <c r="X34" s="10"/>
    </row>
    <row r="35" spans="2:24" x14ac:dyDescent="0.25">
      <c r="B35" s="232" t="s">
        <v>372</v>
      </c>
      <c r="C35" s="241">
        <v>8</v>
      </c>
      <c r="D35" s="80">
        <v>-20</v>
      </c>
      <c r="E35" s="80">
        <v>-40</v>
      </c>
      <c r="F35" s="80"/>
      <c r="G35" s="242"/>
      <c r="H35" s="241"/>
      <c r="I35" s="242"/>
      <c r="J35" s="241"/>
      <c r="K35" s="80"/>
      <c r="L35" s="80"/>
      <c r="M35" s="80"/>
      <c r="N35" s="80"/>
      <c r="O35" s="80"/>
      <c r="P35" s="80"/>
      <c r="Q35" s="80"/>
      <c r="R35" s="80"/>
      <c r="S35" s="242"/>
      <c r="T35" s="237" t="s">
        <v>331</v>
      </c>
      <c r="U35" s="223">
        <f t="shared" si="0"/>
        <v>3.637978807091713E-12</v>
      </c>
      <c r="V35" s="68" t="s">
        <v>5</v>
      </c>
      <c r="W35" s="80">
        <v>0</v>
      </c>
      <c r="X35" s="10"/>
    </row>
    <row r="36" spans="2:24" x14ac:dyDescent="0.25">
      <c r="B36" s="232" t="s">
        <v>371</v>
      </c>
      <c r="C36" s="241">
        <v>-1</v>
      </c>
      <c r="D36" s="80">
        <v>-1</v>
      </c>
      <c r="E36" s="80">
        <v>-1</v>
      </c>
      <c r="F36" s="80">
        <v>3</v>
      </c>
      <c r="G36" s="242">
        <v>3</v>
      </c>
      <c r="H36" s="241"/>
      <c r="I36" s="242"/>
      <c r="J36" s="241"/>
      <c r="K36" s="80"/>
      <c r="L36" s="80"/>
      <c r="M36" s="80"/>
      <c r="N36" s="80"/>
      <c r="O36" s="80"/>
      <c r="P36" s="80"/>
      <c r="Q36" s="80"/>
      <c r="R36" s="80"/>
      <c r="S36" s="242"/>
      <c r="T36" s="237" t="s">
        <v>332</v>
      </c>
      <c r="U36" s="223">
        <f t="shared" si="0"/>
        <v>1052.9032258057814</v>
      </c>
      <c r="V36" s="16" t="s">
        <v>4</v>
      </c>
      <c r="W36" s="80">
        <v>0</v>
      </c>
      <c r="X36" s="10"/>
    </row>
    <row r="37" spans="2:24" x14ac:dyDescent="0.25">
      <c r="B37" s="232" t="s">
        <v>377</v>
      </c>
      <c r="C37" s="241"/>
      <c r="D37" s="80"/>
      <c r="E37" s="80"/>
      <c r="F37" s="80"/>
      <c r="G37" s="242"/>
      <c r="H37" s="241"/>
      <c r="I37" s="242"/>
      <c r="J37" s="241">
        <v>-8</v>
      </c>
      <c r="K37" s="80"/>
      <c r="L37" s="80"/>
      <c r="M37" s="80"/>
      <c r="N37" s="80"/>
      <c r="O37" s="80"/>
      <c r="P37" s="80">
        <v>100</v>
      </c>
      <c r="Q37" s="80"/>
      <c r="R37" s="80"/>
      <c r="S37" s="242"/>
      <c r="T37" s="237" t="s">
        <v>333</v>
      </c>
      <c r="U37" s="223">
        <f t="shared" si="0"/>
        <v>1.7280399333685637E-10</v>
      </c>
      <c r="V37" s="16" t="s">
        <v>4</v>
      </c>
      <c r="W37" s="80">
        <v>0</v>
      </c>
      <c r="X37" s="10"/>
    </row>
    <row r="38" spans="2:24" x14ac:dyDescent="0.25">
      <c r="B38" s="232" t="s">
        <v>376</v>
      </c>
      <c r="C38" s="241"/>
      <c r="D38" s="80"/>
      <c r="E38" s="80"/>
      <c r="F38" s="80"/>
      <c r="G38" s="242"/>
      <c r="H38" s="241"/>
      <c r="I38" s="242"/>
      <c r="J38" s="241"/>
      <c r="K38" s="80">
        <v>-8</v>
      </c>
      <c r="L38" s="80"/>
      <c r="M38" s="80"/>
      <c r="N38" s="80"/>
      <c r="O38" s="80"/>
      <c r="P38" s="80"/>
      <c r="Q38" s="80">
        <v>100</v>
      </c>
      <c r="R38" s="80"/>
      <c r="S38" s="242"/>
      <c r="T38" s="237" t="s">
        <v>350</v>
      </c>
      <c r="U38" s="223">
        <f t="shared" si="0"/>
        <v>0</v>
      </c>
      <c r="V38" s="16" t="s">
        <v>4</v>
      </c>
      <c r="W38" s="80">
        <v>0</v>
      </c>
      <c r="X38" s="10"/>
    </row>
    <row r="39" spans="2:24" ht="13.8" thickBot="1" x14ac:dyDescent="0.3">
      <c r="B39" s="232" t="s">
        <v>375</v>
      </c>
      <c r="C39" s="243">
        <v>-8</v>
      </c>
      <c r="D39" s="244">
        <v>50</v>
      </c>
      <c r="E39" s="244"/>
      <c r="F39" s="244"/>
      <c r="G39" s="245"/>
      <c r="H39" s="243"/>
      <c r="I39" s="245"/>
      <c r="J39" s="243"/>
      <c r="K39" s="244"/>
      <c r="L39" s="244"/>
      <c r="M39" s="244"/>
      <c r="N39" s="244"/>
      <c r="O39" s="244"/>
      <c r="P39" s="244"/>
      <c r="Q39" s="244"/>
      <c r="R39" s="244"/>
      <c r="S39" s="245"/>
      <c r="T39" s="237" t="s">
        <v>378</v>
      </c>
      <c r="U39" s="223">
        <f t="shared" si="0"/>
        <v>-3.4306140150874853E-9</v>
      </c>
      <c r="V39" s="16" t="s">
        <v>4</v>
      </c>
      <c r="W39" s="80">
        <v>0</v>
      </c>
      <c r="X39" s="10"/>
    </row>
    <row r="40" spans="2:24" ht="13.8" thickBot="1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29"/>
      <c r="W40" s="18"/>
      <c r="X40" s="19"/>
    </row>
  </sheetData>
  <mergeCells count="9">
    <mergeCell ref="B2:X2"/>
    <mergeCell ref="J10:K10"/>
    <mergeCell ref="L10:M10"/>
    <mergeCell ref="N10:O10"/>
    <mergeCell ref="P10:Q10"/>
    <mergeCell ref="R10:S10"/>
    <mergeCell ref="C9:G9"/>
    <mergeCell ref="H9:I9"/>
    <mergeCell ref="J9:S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workbookViewId="0"/>
  </sheetViews>
  <sheetFormatPr defaultRowHeight="13.2" x14ac:dyDescent="0.25"/>
  <cols>
    <col min="3" max="3" width="10.21875" bestFit="1" customWidth="1"/>
    <col min="4" max="4" width="13" customWidth="1"/>
    <col min="5" max="5" width="9.6640625" bestFit="1" customWidth="1"/>
    <col min="6" max="6" width="12" bestFit="1" customWidth="1"/>
    <col min="8" max="8" width="3.21875" bestFit="1" customWidth="1"/>
  </cols>
  <sheetData>
    <row r="1" spans="2:10" ht="13.8" thickBot="1" x14ac:dyDescent="0.3"/>
    <row r="2" spans="2:10" ht="14.4" thickBot="1" x14ac:dyDescent="0.3">
      <c r="B2" s="257" t="s">
        <v>17</v>
      </c>
      <c r="C2" s="258"/>
      <c r="D2" s="258"/>
      <c r="E2" s="258"/>
      <c r="F2" s="258"/>
      <c r="G2" s="258"/>
      <c r="H2" s="258"/>
      <c r="I2" s="258"/>
      <c r="J2" s="259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C4" s="64" t="s">
        <v>198</v>
      </c>
      <c r="D4" s="22" t="s">
        <v>13</v>
      </c>
      <c r="E4" s="22"/>
    </row>
    <row r="5" spans="2:10" x14ac:dyDescent="0.25">
      <c r="C5" s="64" t="s">
        <v>197</v>
      </c>
      <c r="D5" s="22" t="s">
        <v>14</v>
      </c>
      <c r="E5" s="22"/>
    </row>
    <row r="6" spans="2:10" ht="13.8" thickBot="1" x14ac:dyDescent="0.3"/>
    <row r="7" spans="2:10" x14ac:dyDescent="0.25">
      <c r="B7" s="4"/>
      <c r="C7" s="5"/>
      <c r="D7" s="5"/>
      <c r="E7" s="5"/>
      <c r="F7" s="5"/>
      <c r="G7" s="5"/>
      <c r="H7" s="5"/>
      <c r="I7" s="5"/>
      <c r="J7" s="6"/>
    </row>
    <row r="8" spans="2:10" x14ac:dyDescent="0.25">
      <c r="B8" s="7"/>
      <c r="C8" s="8"/>
      <c r="E8" s="67" t="s">
        <v>195</v>
      </c>
      <c r="F8" s="67" t="s">
        <v>196</v>
      </c>
      <c r="G8" s="8"/>
      <c r="H8" s="8"/>
      <c r="I8" s="8"/>
      <c r="J8" s="10"/>
    </row>
    <row r="9" spans="2:10" x14ac:dyDescent="0.25">
      <c r="B9" s="11"/>
      <c r="C9" s="66" t="s">
        <v>9</v>
      </c>
      <c r="D9" s="62" t="s">
        <v>10</v>
      </c>
      <c r="E9" s="14">
        <v>0.05</v>
      </c>
      <c r="F9" s="14">
        <v>0.03</v>
      </c>
      <c r="G9" s="185"/>
      <c r="H9" s="53" t="s">
        <v>5</v>
      </c>
      <c r="I9" s="182" t="s">
        <v>8</v>
      </c>
      <c r="J9" s="10"/>
    </row>
    <row r="10" spans="2:10" x14ac:dyDescent="0.25">
      <c r="B10" s="7"/>
      <c r="C10" s="8"/>
      <c r="D10" s="12" t="s">
        <v>11</v>
      </c>
      <c r="E10" s="21"/>
      <c r="F10" s="21"/>
      <c r="G10" s="8"/>
      <c r="H10" s="8"/>
      <c r="I10" s="8"/>
      <c r="J10" s="10"/>
    </row>
    <row r="11" spans="2:10" x14ac:dyDescent="0.25">
      <c r="B11" s="7"/>
      <c r="C11" s="8"/>
      <c r="D11" s="12" t="s">
        <v>12</v>
      </c>
      <c r="E11" s="8"/>
      <c r="F11" s="8"/>
      <c r="G11" s="8"/>
      <c r="H11" s="8"/>
      <c r="I11" s="8"/>
      <c r="J11" s="10"/>
    </row>
    <row r="12" spans="2:10" x14ac:dyDescent="0.25">
      <c r="B12" s="7"/>
      <c r="C12" s="8"/>
      <c r="D12" s="12" t="s">
        <v>15</v>
      </c>
      <c r="E12" s="15">
        <v>4</v>
      </c>
      <c r="F12" s="15">
        <v>2</v>
      </c>
      <c r="G12" s="184"/>
      <c r="H12" s="16" t="s">
        <v>3</v>
      </c>
      <c r="I12" s="13">
        <v>4800</v>
      </c>
      <c r="J12" s="10"/>
    </row>
    <row r="13" spans="2:10" x14ac:dyDescent="0.25">
      <c r="B13" s="7"/>
      <c r="C13" s="8"/>
      <c r="D13" s="12" t="s">
        <v>16</v>
      </c>
      <c r="E13" s="15">
        <v>3</v>
      </c>
      <c r="F13" s="15">
        <v>6</v>
      </c>
      <c r="G13" s="184"/>
      <c r="H13" s="16" t="s">
        <v>3</v>
      </c>
      <c r="I13" s="13">
        <v>4800</v>
      </c>
      <c r="J13" s="10"/>
    </row>
    <row r="14" spans="2:10" ht="13.8" thickBot="1" x14ac:dyDescent="0.3">
      <c r="B14" s="17"/>
      <c r="C14" s="18"/>
      <c r="D14" s="18"/>
      <c r="E14" s="18"/>
      <c r="F14" s="18"/>
      <c r="G14" s="18"/>
      <c r="H14" s="18"/>
      <c r="I14" s="18"/>
      <c r="J14" s="19"/>
    </row>
    <row r="15" spans="2:10" x14ac:dyDescent="0.25">
      <c r="G15" s="248" t="s">
        <v>232</v>
      </c>
    </row>
    <row r="16" spans="2:10" x14ac:dyDescent="0.25">
      <c r="G16" s="249"/>
    </row>
    <row r="17" spans="7:15" x14ac:dyDescent="0.25">
      <c r="G17" s="249"/>
    </row>
    <row r="18" spans="7:15" x14ac:dyDescent="0.25">
      <c r="G18" s="249"/>
    </row>
    <row r="19" spans="7:15" x14ac:dyDescent="0.25">
      <c r="G19" s="249"/>
    </row>
    <row r="20" spans="7:15" x14ac:dyDescent="0.25">
      <c r="G20" s="249"/>
      <c r="L20" s="59" t="s">
        <v>29</v>
      </c>
      <c r="M20">
        <v>0</v>
      </c>
      <c r="N20">
        <f>O20/F9</f>
        <v>2044.3333333333333</v>
      </c>
      <c r="O20">
        <v>61.33</v>
      </c>
    </row>
    <row r="21" spans="7:15" x14ac:dyDescent="0.25">
      <c r="G21" s="249"/>
      <c r="M21">
        <f>O20/E9</f>
        <v>1226.5999999999999</v>
      </c>
      <c r="N21">
        <v>0</v>
      </c>
    </row>
    <row r="22" spans="7:15" x14ac:dyDescent="0.25">
      <c r="G22" s="249"/>
      <c r="L22" s="57" t="s">
        <v>156</v>
      </c>
      <c r="M22">
        <v>0</v>
      </c>
      <c r="N22">
        <f>I12/F12</f>
        <v>2400</v>
      </c>
    </row>
    <row r="23" spans="7:15" x14ac:dyDescent="0.25">
      <c r="G23" s="249"/>
      <c r="M23">
        <f>I12/E12</f>
        <v>1200</v>
      </c>
      <c r="N23">
        <v>0</v>
      </c>
    </row>
    <row r="24" spans="7:15" x14ac:dyDescent="0.25">
      <c r="G24" s="249"/>
      <c r="L24" s="57" t="s">
        <v>157</v>
      </c>
      <c r="M24">
        <v>0</v>
      </c>
      <c r="N24">
        <f>I13/F13</f>
        <v>800</v>
      </c>
    </row>
    <row r="25" spans="7:15" x14ac:dyDescent="0.25">
      <c r="G25" s="249"/>
      <c r="M25">
        <f>I13/E13</f>
        <v>1600</v>
      </c>
      <c r="N25">
        <v>0</v>
      </c>
    </row>
    <row r="26" spans="7:15" x14ac:dyDescent="0.25">
      <c r="G26" s="249"/>
    </row>
    <row r="27" spans="7:15" x14ac:dyDescent="0.25">
      <c r="G27" s="249"/>
    </row>
    <row r="28" spans="7:15" x14ac:dyDescent="0.25">
      <c r="G28" s="249"/>
    </row>
  </sheetData>
  <mergeCells count="2">
    <mergeCell ref="B2:J2"/>
    <mergeCell ref="G15:G28"/>
  </mergeCells>
  <phoneticPr fontId="2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workbookViewId="0"/>
  </sheetViews>
  <sheetFormatPr defaultRowHeight="13.2" x14ac:dyDescent="0.25"/>
  <cols>
    <col min="3" max="3" width="10.5546875" bestFit="1" customWidth="1"/>
    <col min="8" max="8" width="3.21875" bestFit="1" customWidth="1"/>
  </cols>
  <sheetData>
    <row r="1" spans="2:10" ht="13.8" thickBot="1" x14ac:dyDescent="0.3"/>
    <row r="2" spans="2:10" ht="14.4" thickBot="1" x14ac:dyDescent="0.3">
      <c r="B2" s="257" t="s">
        <v>158</v>
      </c>
      <c r="C2" s="258"/>
      <c r="D2" s="258"/>
      <c r="E2" s="258"/>
      <c r="F2" s="258"/>
      <c r="G2" s="258"/>
      <c r="H2" s="258"/>
      <c r="I2" s="258"/>
      <c r="J2" s="259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C4" s="1" t="s">
        <v>6</v>
      </c>
      <c r="D4" s="52" t="s">
        <v>159</v>
      </c>
      <c r="E4" s="22"/>
    </row>
    <row r="5" spans="2:10" x14ac:dyDescent="0.25">
      <c r="C5" s="1" t="s">
        <v>7</v>
      </c>
      <c r="D5" s="52" t="s">
        <v>160</v>
      </c>
      <c r="E5" s="22"/>
    </row>
    <row r="6" spans="2:10" ht="13.8" thickBot="1" x14ac:dyDescent="0.3"/>
    <row r="7" spans="2:10" x14ac:dyDescent="0.25">
      <c r="B7" s="4"/>
      <c r="C7" s="5"/>
      <c r="D7" s="5"/>
      <c r="E7" s="5"/>
      <c r="F7" s="5"/>
      <c r="G7" s="5"/>
      <c r="H7" s="5"/>
      <c r="I7" s="5"/>
      <c r="J7" s="6"/>
    </row>
    <row r="8" spans="2:10" x14ac:dyDescent="0.25">
      <c r="B8" s="7"/>
      <c r="C8" s="8"/>
      <c r="E8" s="9" t="s">
        <v>1</v>
      </c>
      <c r="F8" s="9" t="s">
        <v>2</v>
      </c>
      <c r="G8" s="8"/>
      <c r="H8" s="8"/>
      <c r="I8" s="8"/>
      <c r="J8" s="10"/>
    </row>
    <row r="9" spans="2:10" x14ac:dyDescent="0.25">
      <c r="B9" s="11"/>
      <c r="C9" s="66" t="s">
        <v>9</v>
      </c>
      <c r="D9" s="62" t="s">
        <v>10</v>
      </c>
      <c r="E9" s="14">
        <v>90</v>
      </c>
      <c r="F9" s="14">
        <v>120</v>
      </c>
      <c r="G9" s="185"/>
      <c r="H9" s="53" t="s">
        <v>5</v>
      </c>
      <c r="I9" s="181" t="s">
        <v>8</v>
      </c>
      <c r="J9" s="10"/>
    </row>
    <row r="10" spans="2:10" x14ac:dyDescent="0.25">
      <c r="B10" s="7"/>
      <c r="C10" s="8"/>
      <c r="D10" s="12" t="s">
        <v>11</v>
      </c>
      <c r="E10" s="21"/>
      <c r="F10" s="21"/>
      <c r="G10" s="8"/>
      <c r="H10" s="8"/>
      <c r="I10" s="8"/>
      <c r="J10" s="10"/>
    </row>
    <row r="11" spans="2:10" x14ac:dyDescent="0.25">
      <c r="B11" s="7"/>
      <c r="C11" s="8"/>
      <c r="D11" s="12" t="s">
        <v>12</v>
      </c>
      <c r="E11" s="8"/>
      <c r="F11" s="8"/>
      <c r="G11" s="8"/>
      <c r="H11" s="8"/>
      <c r="I11" s="8"/>
      <c r="J11" s="10"/>
    </row>
    <row r="12" spans="2:10" x14ac:dyDescent="0.25">
      <c r="B12" s="7"/>
      <c r="C12" s="8"/>
      <c r="D12" s="54" t="s">
        <v>161</v>
      </c>
      <c r="E12" s="15">
        <v>3</v>
      </c>
      <c r="F12" s="15"/>
      <c r="G12" s="184"/>
      <c r="H12" s="16" t="s">
        <v>3</v>
      </c>
      <c r="I12" s="13">
        <v>72</v>
      </c>
      <c r="J12" s="10"/>
    </row>
    <row r="13" spans="2:10" x14ac:dyDescent="0.25">
      <c r="B13" s="7"/>
      <c r="C13" s="8"/>
      <c r="D13" s="54" t="s">
        <v>162</v>
      </c>
      <c r="E13" s="15"/>
      <c r="F13" s="15">
        <v>6</v>
      </c>
      <c r="G13" s="184"/>
      <c r="H13" s="16" t="s">
        <v>3</v>
      </c>
      <c r="I13" s="13">
        <v>96</v>
      </c>
      <c r="J13" s="10"/>
    </row>
    <row r="14" spans="2:10" x14ac:dyDescent="0.25">
      <c r="B14" s="7"/>
      <c r="C14" s="8"/>
      <c r="D14" s="54" t="s">
        <v>163</v>
      </c>
      <c r="E14" s="15">
        <v>3</v>
      </c>
      <c r="F14" s="15">
        <v>6</v>
      </c>
      <c r="G14" s="184"/>
      <c r="H14" s="16" t="s">
        <v>3</v>
      </c>
      <c r="I14" s="13">
        <v>120</v>
      </c>
      <c r="J14" s="10"/>
    </row>
    <row r="15" spans="2:10" ht="13.8" thickBot="1" x14ac:dyDescent="0.3">
      <c r="B15" s="17"/>
      <c r="C15" s="18"/>
      <c r="D15" s="18"/>
      <c r="E15" s="18"/>
      <c r="F15" s="18"/>
      <c r="G15" s="18"/>
      <c r="H15" s="18"/>
      <c r="I15" s="18"/>
      <c r="J15" s="19"/>
    </row>
    <row r="16" spans="2:10" x14ac:dyDescent="0.25">
      <c r="G16" s="248" t="s">
        <v>232</v>
      </c>
    </row>
    <row r="17" spans="7:15" x14ac:dyDescent="0.25">
      <c r="G17" s="249"/>
    </row>
    <row r="18" spans="7:15" x14ac:dyDescent="0.25">
      <c r="G18" s="249"/>
    </row>
    <row r="19" spans="7:15" x14ac:dyDescent="0.25">
      <c r="G19" s="249"/>
    </row>
    <row r="20" spans="7:15" x14ac:dyDescent="0.25">
      <c r="G20" s="249"/>
      <c r="L20" s="59" t="s">
        <v>29</v>
      </c>
      <c r="M20">
        <v>0</v>
      </c>
      <c r="N20">
        <f>O20/F9</f>
        <v>26</v>
      </c>
      <c r="O20">
        <v>3120</v>
      </c>
    </row>
    <row r="21" spans="7:15" x14ac:dyDescent="0.25">
      <c r="G21" s="249"/>
      <c r="M21">
        <f>O20/E9</f>
        <v>34.666666666666664</v>
      </c>
      <c r="N21">
        <v>0</v>
      </c>
    </row>
    <row r="22" spans="7:15" x14ac:dyDescent="0.25">
      <c r="G22" s="249"/>
      <c r="L22" s="57" t="s">
        <v>164</v>
      </c>
      <c r="M22">
        <f>I12/E12</f>
        <v>24</v>
      </c>
      <c r="N22">
        <v>10</v>
      </c>
    </row>
    <row r="23" spans="7:15" x14ac:dyDescent="0.25">
      <c r="G23" s="249"/>
      <c r="L23" s="1"/>
      <c r="M23">
        <f>I12/E12</f>
        <v>24</v>
      </c>
      <c r="N23">
        <v>0</v>
      </c>
    </row>
    <row r="24" spans="7:15" x14ac:dyDescent="0.25">
      <c r="G24" s="249"/>
      <c r="L24" s="57" t="s">
        <v>165</v>
      </c>
      <c r="M24">
        <v>0</v>
      </c>
      <c r="N24">
        <f>I13/F13</f>
        <v>16</v>
      </c>
    </row>
    <row r="25" spans="7:15" x14ac:dyDescent="0.25">
      <c r="G25" s="249"/>
      <c r="L25" s="1"/>
      <c r="M25">
        <v>10</v>
      </c>
      <c r="N25">
        <f>I13/F13</f>
        <v>16</v>
      </c>
    </row>
    <row r="26" spans="7:15" x14ac:dyDescent="0.25">
      <c r="G26" s="249"/>
      <c r="L26" s="37" t="s">
        <v>166</v>
      </c>
      <c r="M26">
        <v>0</v>
      </c>
      <c r="N26">
        <f>I14/F14</f>
        <v>20</v>
      </c>
    </row>
    <row r="27" spans="7:15" x14ac:dyDescent="0.25">
      <c r="G27" s="249"/>
      <c r="M27">
        <f>I14/E14</f>
        <v>40</v>
      </c>
      <c r="N27">
        <v>0</v>
      </c>
    </row>
    <row r="28" spans="7:15" x14ac:dyDescent="0.25">
      <c r="G28" s="249"/>
    </row>
    <row r="29" spans="7:15" x14ac:dyDescent="0.25">
      <c r="G29" s="249"/>
    </row>
  </sheetData>
  <mergeCells count="2">
    <mergeCell ref="B2:J2"/>
    <mergeCell ref="G16:G2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8"/>
  <sheetViews>
    <sheetView workbookViewId="0"/>
  </sheetViews>
  <sheetFormatPr defaultRowHeight="13.2" x14ac:dyDescent="0.25"/>
  <cols>
    <col min="3" max="3" width="10.5546875" bestFit="1" customWidth="1"/>
    <col min="8" max="8" width="3.21875" bestFit="1" customWidth="1"/>
  </cols>
  <sheetData>
    <row r="1" spans="2:22" ht="13.8" thickBot="1" x14ac:dyDescent="0.3"/>
    <row r="2" spans="2:22" ht="14.4" thickBot="1" x14ac:dyDescent="0.3">
      <c r="B2" s="257" t="s">
        <v>149</v>
      </c>
      <c r="C2" s="258"/>
      <c r="D2" s="258"/>
      <c r="E2" s="258"/>
      <c r="F2" s="258"/>
      <c r="G2" s="258"/>
      <c r="H2" s="258"/>
      <c r="I2" s="258"/>
      <c r="J2" s="259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2:22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22" x14ac:dyDescent="0.25">
      <c r="C4" s="1" t="s">
        <v>6</v>
      </c>
      <c r="D4" s="52" t="s">
        <v>150</v>
      </c>
      <c r="E4" s="22"/>
    </row>
    <row r="5" spans="2:22" x14ac:dyDescent="0.25">
      <c r="C5" s="1" t="s">
        <v>7</v>
      </c>
      <c r="D5" s="52" t="s">
        <v>151</v>
      </c>
      <c r="E5" s="22"/>
    </row>
    <row r="6" spans="2:22" ht="13.8" thickBot="1" x14ac:dyDescent="0.3"/>
    <row r="7" spans="2:22" x14ac:dyDescent="0.25">
      <c r="B7" s="4"/>
      <c r="C7" s="5"/>
      <c r="D7" s="5"/>
      <c r="E7" s="5"/>
      <c r="F7" s="5"/>
      <c r="G7" s="5"/>
      <c r="H7" s="5"/>
      <c r="I7" s="5"/>
      <c r="J7" s="6"/>
    </row>
    <row r="8" spans="2:22" x14ac:dyDescent="0.25">
      <c r="B8" s="7"/>
      <c r="C8" s="8"/>
      <c r="E8" s="9" t="s">
        <v>1</v>
      </c>
      <c r="F8" s="9" t="s">
        <v>2</v>
      </c>
      <c r="G8" s="8"/>
      <c r="H8" s="8"/>
      <c r="I8" s="8"/>
      <c r="J8" s="10"/>
    </row>
    <row r="9" spans="2:22" x14ac:dyDescent="0.25">
      <c r="B9" s="11"/>
      <c r="C9" s="66" t="s">
        <v>9</v>
      </c>
      <c r="D9" s="62" t="s">
        <v>10</v>
      </c>
      <c r="E9" s="14">
        <v>10</v>
      </c>
      <c r="F9" s="14">
        <v>20</v>
      </c>
      <c r="G9" s="184"/>
      <c r="H9" s="53" t="s">
        <v>5</v>
      </c>
      <c r="I9" s="182" t="s">
        <v>8</v>
      </c>
      <c r="J9" s="10"/>
    </row>
    <row r="10" spans="2:22" x14ac:dyDescent="0.25">
      <c r="B10" s="7"/>
      <c r="C10" s="8"/>
      <c r="D10" s="12" t="s">
        <v>11</v>
      </c>
      <c r="E10" s="2"/>
      <c r="F10" s="2"/>
      <c r="G10" s="8"/>
      <c r="H10" s="8"/>
      <c r="I10" s="8"/>
      <c r="J10" s="10"/>
    </row>
    <row r="11" spans="2:22" x14ac:dyDescent="0.25">
      <c r="B11" s="7"/>
      <c r="C11" s="8"/>
      <c r="D11" s="12" t="s">
        <v>12</v>
      </c>
      <c r="E11" s="8"/>
      <c r="F11" s="8"/>
      <c r="G11" s="8"/>
      <c r="H11" s="8"/>
      <c r="I11" s="8"/>
      <c r="J11" s="10"/>
    </row>
    <row r="12" spans="2:22" x14ac:dyDescent="0.25">
      <c r="B12" s="7"/>
      <c r="C12" s="8"/>
      <c r="D12" s="54" t="s">
        <v>152</v>
      </c>
      <c r="E12" s="15">
        <v>1.2</v>
      </c>
      <c r="F12" s="15">
        <v>1.6</v>
      </c>
      <c r="G12" s="184"/>
      <c r="H12" s="16" t="s">
        <v>3</v>
      </c>
      <c r="I12" s="13">
        <v>1800</v>
      </c>
      <c r="J12" s="10"/>
    </row>
    <row r="13" spans="2:22" x14ac:dyDescent="0.25">
      <c r="B13" s="7"/>
      <c r="C13" s="8"/>
      <c r="D13" s="54" t="s">
        <v>153</v>
      </c>
      <c r="E13" s="15">
        <v>40</v>
      </c>
      <c r="F13" s="15">
        <v>120</v>
      </c>
      <c r="G13" s="184"/>
      <c r="H13" s="16" t="s">
        <v>3</v>
      </c>
      <c r="I13" s="13">
        <v>86400</v>
      </c>
      <c r="J13" s="10"/>
    </row>
    <row r="14" spans="2:22" ht="13.8" thickBot="1" x14ac:dyDescent="0.3">
      <c r="B14" s="17"/>
      <c r="C14" s="18"/>
      <c r="D14" s="18"/>
      <c r="E14" s="18"/>
      <c r="F14" s="18"/>
      <c r="G14" s="18"/>
      <c r="H14" s="18"/>
      <c r="I14" s="18"/>
      <c r="J14" s="19"/>
    </row>
    <row r="15" spans="2:22" x14ac:dyDescent="0.25">
      <c r="G15" s="248" t="s">
        <v>232</v>
      </c>
    </row>
    <row r="16" spans="2:22" x14ac:dyDescent="0.25">
      <c r="G16" s="249"/>
    </row>
    <row r="17" spans="7:15" x14ac:dyDescent="0.25">
      <c r="G17" s="249"/>
    </row>
    <row r="18" spans="7:15" x14ac:dyDescent="0.25">
      <c r="G18" s="249"/>
    </row>
    <row r="19" spans="7:15" x14ac:dyDescent="0.25">
      <c r="G19" s="249"/>
    </row>
    <row r="20" spans="7:15" x14ac:dyDescent="0.25">
      <c r="G20" s="249"/>
      <c r="L20" s="56" t="s">
        <v>154</v>
      </c>
      <c r="M20" s="58">
        <v>0</v>
      </c>
      <c r="N20" s="58">
        <f>O20/F9</f>
        <v>882</v>
      </c>
      <c r="O20">
        <v>17640</v>
      </c>
    </row>
    <row r="21" spans="7:15" x14ac:dyDescent="0.25">
      <c r="G21" s="249"/>
      <c r="L21" s="55"/>
      <c r="M21" s="58">
        <f>O20/E9</f>
        <v>1764</v>
      </c>
      <c r="N21" s="58">
        <v>0</v>
      </c>
    </row>
    <row r="22" spans="7:15" x14ac:dyDescent="0.25">
      <c r="G22" s="249"/>
      <c r="L22" s="56" t="s">
        <v>30</v>
      </c>
      <c r="M22" s="58">
        <v>0</v>
      </c>
      <c r="N22" s="58">
        <f>I12/F12</f>
        <v>1125</v>
      </c>
    </row>
    <row r="23" spans="7:15" x14ac:dyDescent="0.25">
      <c r="G23" s="249"/>
      <c r="L23" s="55"/>
      <c r="M23" s="58">
        <f>I12/E12</f>
        <v>1500</v>
      </c>
      <c r="N23" s="58">
        <v>0</v>
      </c>
    </row>
    <row r="24" spans="7:15" x14ac:dyDescent="0.25">
      <c r="G24" s="249"/>
      <c r="L24" s="57" t="s">
        <v>155</v>
      </c>
      <c r="M24" s="58">
        <v>0</v>
      </c>
      <c r="N24" s="58">
        <f>I13/F13</f>
        <v>720</v>
      </c>
    </row>
    <row r="25" spans="7:15" x14ac:dyDescent="0.25">
      <c r="G25" s="249"/>
      <c r="M25" s="58">
        <f>I13/E13</f>
        <v>2160</v>
      </c>
      <c r="N25" s="58">
        <v>0</v>
      </c>
    </row>
    <row r="26" spans="7:15" x14ac:dyDescent="0.25">
      <c r="G26" s="249"/>
    </row>
    <row r="27" spans="7:15" x14ac:dyDescent="0.25">
      <c r="G27" s="249"/>
    </row>
    <row r="28" spans="7:15" x14ac:dyDescent="0.25">
      <c r="G28" s="249"/>
    </row>
  </sheetData>
  <mergeCells count="2">
    <mergeCell ref="B2:J2"/>
    <mergeCell ref="G15:G28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/>
  </sheetViews>
  <sheetFormatPr defaultRowHeight="13.2" x14ac:dyDescent="0.25"/>
  <cols>
    <col min="1" max="1" width="10.109375" bestFit="1" customWidth="1"/>
    <col min="2" max="2" width="10.6640625" bestFit="1" customWidth="1"/>
    <col min="4" max="4" width="9.5546875" bestFit="1" customWidth="1"/>
    <col min="12" max="12" width="10.109375" bestFit="1" customWidth="1"/>
    <col min="13" max="13" width="3.33203125" bestFit="1" customWidth="1"/>
    <col min="14" max="14" width="14" customWidth="1"/>
  </cols>
  <sheetData>
    <row r="1" spans="1:14" ht="13.8" thickBot="1" x14ac:dyDescent="0.3"/>
    <row r="2" spans="1:14" ht="14.4" thickBot="1" x14ac:dyDescent="0.3">
      <c r="B2" s="251" t="s">
        <v>237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/>
    </row>
    <row r="3" spans="1:14" x14ac:dyDescent="0.25">
      <c r="C3" s="1" t="s">
        <v>0</v>
      </c>
      <c r="M3" s="3"/>
    </row>
    <row r="4" spans="1:14" x14ac:dyDescent="0.25">
      <c r="B4" s="188" t="s">
        <v>238</v>
      </c>
      <c r="C4" s="33" t="s">
        <v>239</v>
      </c>
      <c r="M4" s="3"/>
    </row>
    <row r="5" spans="1:14" x14ac:dyDescent="0.25">
      <c r="B5" s="1"/>
      <c r="M5" s="3"/>
    </row>
    <row r="6" spans="1:14" x14ac:dyDescent="0.25">
      <c r="C6" s="189" t="s">
        <v>240</v>
      </c>
      <c r="D6" s="189" t="s">
        <v>241</v>
      </c>
      <c r="E6" s="189" t="s">
        <v>242</v>
      </c>
      <c r="F6" s="189" t="s">
        <v>243</v>
      </c>
      <c r="G6" s="189" t="s">
        <v>244</v>
      </c>
      <c r="H6" s="189" t="s">
        <v>245</v>
      </c>
      <c r="I6" s="189" t="s">
        <v>246</v>
      </c>
      <c r="J6" s="189" t="s">
        <v>247</v>
      </c>
      <c r="K6" s="189" t="s">
        <v>248</v>
      </c>
      <c r="M6" s="3"/>
    </row>
    <row r="7" spans="1:14" x14ac:dyDescent="0.25">
      <c r="B7" s="64" t="s">
        <v>249</v>
      </c>
      <c r="C7" s="190">
        <v>100</v>
      </c>
      <c r="D7" s="190">
        <v>75</v>
      </c>
      <c r="E7" s="190">
        <v>25</v>
      </c>
      <c r="F7" s="190">
        <v>100</v>
      </c>
      <c r="G7" s="190">
        <v>75</v>
      </c>
      <c r="H7" s="190">
        <v>25</v>
      </c>
      <c r="I7" s="190">
        <v>100</v>
      </c>
      <c r="J7" s="190">
        <v>75</v>
      </c>
      <c r="K7" s="190">
        <v>25</v>
      </c>
      <c r="L7" s="191"/>
      <c r="M7" s="25" t="s">
        <v>5</v>
      </c>
      <c r="N7" s="192" t="s">
        <v>8</v>
      </c>
    </row>
    <row r="8" spans="1:14" x14ac:dyDescent="0.25">
      <c r="A8" s="3"/>
      <c r="B8" s="12" t="s">
        <v>11</v>
      </c>
      <c r="C8" s="193"/>
      <c r="D8" s="193"/>
      <c r="E8" s="193"/>
      <c r="F8" s="193"/>
      <c r="G8" s="193"/>
      <c r="H8" s="193"/>
      <c r="I8" s="193"/>
      <c r="J8" s="193"/>
      <c r="K8" s="193"/>
      <c r="L8" s="8"/>
    </row>
    <row r="9" spans="1:14" x14ac:dyDescent="0.25">
      <c r="A9" s="260" t="s">
        <v>250</v>
      </c>
      <c r="B9" s="194" t="s">
        <v>251</v>
      </c>
      <c r="C9" s="190">
        <v>1</v>
      </c>
      <c r="D9" s="190">
        <v>1</v>
      </c>
      <c r="E9" s="190">
        <v>1</v>
      </c>
      <c r="F9" s="190"/>
      <c r="G9" s="190"/>
      <c r="H9" s="190"/>
      <c r="I9" s="190"/>
      <c r="J9" s="190"/>
      <c r="K9" s="190"/>
      <c r="L9" s="195"/>
      <c r="M9" s="71" t="s">
        <v>3</v>
      </c>
      <c r="N9" s="196">
        <v>530</v>
      </c>
    </row>
    <row r="10" spans="1:14" x14ac:dyDescent="0.25">
      <c r="A10" s="261"/>
      <c r="B10" s="197" t="s">
        <v>252</v>
      </c>
      <c r="C10" s="190"/>
      <c r="D10" s="190"/>
      <c r="E10" s="190"/>
      <c r="F10" s="190">
        <v>1</v>
      </c>
      <c r="G10" s="190">
        <v>1</v>
      </c>
      <c r="H10" s="190">
        <v>1</v>
      </c>
      <c r="I10" s="190"/>
      <c r="J10" s="190"/>
      <c r="K10" s="190"/>
      <c r="L10" s="198"/>
      <c r="M10" s="16" t="s">
        <v>3</v>
      </c>
      <c r="N10" s="199">
        <v>800</v>
      </c>
    </row>
    <row r="11" spans="1:14" x14ac:dyDescent="0.25">
      <c r="A11" s="262"/>
      <c r="B11" s="200" t="s">
        <v>253</v>
      </c>
      <c r="C11" s="190"/>
      <c r="D11" s="190"/>
      <c r="E11" s="190"/>
      <c r="F11" s="190"/>
      <c r="G11" s="190"/>
      <c r="H11" s="190"/>
      <c r="I11" s="190">
        <v>1</v>
      </c>
      <c r="J11" s="190">
        <v>1</v>
      </c>
      <c r="K11" s="190">
        <v>1</v>
      </c>
      <c r="L11" s="201"/>
      <c r="M11" s="72" t="s">
        <v>3</v>
      </c>
      <c r="N11" s="202">
        <v>400</v>
      </c>
    </row>
    <row r="12" spans="1:14" x14ac:dyDescent="0.25">
      <c r="A12" s="260" t="s">
        <v>254</v>
      </c>
      <c r="B12" s="194" t="s">
        <v>255</v>
      </c>
      <c r="C12" s="190">
        <v>21.5</v>
      </c>
      <c r="D12" s="190"/>
      <c r="E12" s="190"/>
      <c r="F12" s="190">
        <f>C12</f>
        <v>21.5</v>
      </c>
      <c r="G12" s="190"/>
      <c r="H12" s="190"/>
      <c r="I12" s="190">
        <f>C12</f>
        <v>21.5</v>
      </c>
      <c r="J12" s="190"/>
      <c r="K12" s="190"/>
      <c r="L12" s="195"/>
      <c r="M12" s="71" t="s">
        <v>3</v>
      </c>
      <c r="N12" s="196">
        <v>18000</v>
      </c>
    </row>
    <row r="13" spans="1:14" x14ac:dyDescent="0.25">
      <c r="A13" s="261"/>
      <c r="B13" s="197" t="s">
        <v>256</v>
      </c>
      <c r="C13" s="190"/>
      <c r="D13" s="190">
        <v>51.5</v>
      </c>
      <c r="E13" s="190"/>
      <c r="F13" s="190"/>
      <c r="G13" s="190">
        <f>D13</f>
        <v>51.5</v>
      </c>
      <c r="H13" s="190"/>
      <c r="I13" s="190"/>
      <c r="J13" s="190">
        <f>D13</f>
        <v>51.5</v>
      </c>
      <c r="K13" s="190"/>
      <c r="L13" s="198"/>
      <c r="M13" s="16" t="s">
        <v>3</v>
      </c>
      <c r="N13" s="199">
        <v>24000</v>
      </c>
    </row>
    <row r="14" spans="1:14" x14ac:dyDescent="0.25">
      <c r="A14" s="262"/>
      <c r="B14" s="200" t="s">
        <v>257</v>
      </c>
      <c r="C14" s="190"/>
      <c r="D14" s="190"/>
      <c r="E14" s="190">
        <v>11.5</v>
      </c>
      <c r="F14" s="190"/>
      <c r="G14" s="190"/>
      <c r="H14" s="190">
        <f>E14</f>
        <v>11.5</v>
      </c>
      <c r="I14" s="190"/>
      <c r="J14" s="190"/>
      <c r="K14" s="190">
        <f>E14</f>
        <v>11.5</v>
      </c>
      <c r="L14" s="201"/>
      <c r="M14" s="72" t="s">
        <v>3</v>
      </c>
      <c r="N14" s="202">
        <v>8000</v>
      </c>
    </row>
    <row r="15" spans="1:14" x14ac:dyDescent="0.25">
      <c r="A15" s="260" t="s">
        <v>258</v>
      </c>
      <c r="B15" s="194" t="s">
        <v>255</v>
      </c>
      <c r="C15" s="190">
        <v>1</v>
      </c>
      <c r="D15" s="190"/>
      <c r="E15" s="190"/>
      <c r="F15" s="190">
        <v>1</v>
      </c>
      <c r="G15" s="190"/>
      <c r="H15" s="190"/>
      <c r="I15" s="190">
        <v>1</v>
      </c>
      <c r="J15" s="190"/>
      <c r="K15" s="190"/>
      <c r="L15" s="195"/>
      <c r="M15" s="203" t="s">
        <v>4</v>
      </c>
      <c r="N15" s="196">
        <v>600</v>
      </c>
    </row>
    <row r="16" spans="1:14" x14ac:dyDescent="0.25">
      <c r="A16" s="261"/>
      <c r="B16" s="197" t="s">
        <v>256</v>
      </c>
      <c r="C16" s="190"/>
      <c r="D16" s="190">
        <v>1</v>
      </c>
      <c r="E16" s="190"/>
      <c r="F16" s="190"/>
      <c r="G16" s="190">
        <v>1</v>
      </c>
      <c r="H16" s="190"/>
      <c r="I16" s="190"/>
      <c r="J16" s="190">
        <v>1</v>
      </c>
      <c r="K16" s="190"/>
      <c r="L16" s="198"/>
      <c r="M16" s="68" t="s">
        <v>4</v>
      </c>
      <c r="N16" s="199">
        <v>400</v>
      </c>
    </row>
    <row r="17" spans="1:14" x14ac:dyDescent="0.25">
      <c r="A17" s="262"/>
      <c r="B17" s="200" t="s">
        <v>257</v>
      </c>
      <c r="C17" s="190"/>
      <c r="D17" s="190"/>
      <c r="E17" s="190">
        <v>1</v>
      </c>
      <c r="F17" s="190"/>
      <c r="G17" s="190"/>
      <c r="H17" s="190">
        <v>1</v>
      </c>
      <c r="I17" s="190"/>
      <c r="J17" s="190"/>
      <c r="K17" s="190">
        <v>1</v>
      </c>
      <c r="L17" s="201"/>
      <c r="M17" s="204" t="s">
        <v>4</v>
      </c>
      <c r="N17" s="202">
        <v>200</v>
      </c>
    </row>
    <row r="18" spans="1:14" x14ac:dyDescent="0.25">
      <c r="A18" s="263" t="s">
        <v>39</v>
      </c>
      <c r="B18" s="197" t="s">
        <v>259</v>
      </c>
      <c r="C18" s="190">
        <v>800</v>
      </c>
      <c r="D18" s="190">
        <v>800</v>
      </c>
      <c r="E18" s="190">
        <v>800</v>
      </c>
      <c r="F18" s="190">
        <v>-530</v>
      </c>
      <c r="G18" s="190">
        <v>-530</v>
      </c>
      <c r="H18" s="190">
        <v>-530</v>
      </c>
      <c r="I18" s="190"/>
      <c r="J18" s="190"/>
      <c r="K18" s="190"/>
      <c r="L18" s="195"/>
      <c r="M18" s="205" t="s">
        <v>5</v>
      </c>
      <c r="N18" s="196">
        <v>0</v>
      </c>
    </row>
    <row r="19" spans="1:14" ht="13.8" thickBot="1" x14ac:dyDescent="0.3">
      <c r="A19" s="262"/>
      <c r="B19" s="200" t="s">
        <v>260</v>
      </c>
      <c r="C19" s="190"/>
      <c r="D19" s="190"/>
      <c r="E19" s="190"/>
      <c r="F19" s="190">
        <v>400</v>
      </c>
      <c r="G19" s="190">
        <v>400</v>
      </c>
      <c r="H19" s="190">
        <v>400</v>
      </c>
      <c r="I19" s="190">
        <v>-800</v>
      </c>
      <c r="J19" s="190">
        <v>-800</v>
      </c>
      <c r="K19" s="190">
        <v>-800</v>
      </c>
      <c r="L19" s="201"/>
      <c r="M19" s="29" t="s">
        <v>5</v>
      </c>
      <c r="N19" s="202">
        <v>0</v>
      </c>
    </row>
    <row r="20" spans="1:14" x14ac:dyDescent="0.25">
      <c r="L20" s="248" t="s">
        <v>232</v>
      </c>
    </row>
    <row r="21" spans="1:14" x14ac:dyDescent="0.25">
      <c r="L21" s="249"/>
    </row>
    <row r="22" spans="1:14" x14ac:dyDescent="0.25">
      <c r="C22" s="64" t="s">
        <v>261</v>
      </c>
      <c r="D22" s="64" t="s">
        <v>262</v>
      </c>
      <c r="E22" s="206">
        <f>SUM(C8:E8)/N9</f>
        <v>0</v>
      </c>
      <c r="L22" s="249"/>
    </row>
    <row r="23" spans="1:14" x14ac:dyDescent="0.25">
      <c r="D23" s="64" t="s">
        <v>263</v>
      </c>
      <c r="E23" s="206">
        <f>SUM(F8:H8)/N10</f>
        <v>0</v>
      </c>
      <c r="L23" s="249"/>
    </row>
    <row r="24" spans="1:14" x14ac:dyDescent="0.25">
      <c r="D24" s="64" t="s">
        <v>264</v>
      </c>
      <c r="E24" s="206">
        <f>SUM(I8:K8)/N11</f>
        <v>0</v>
      </c>
      <c r="L24" s="249"/>
    </row>
    <row r="25" spans="1:14" x14ac:dyDescent="0.25">
      <c r="L25" s="249"/>
    </row>
    <row r="26" spans="1:14" x14ac:dyDescent="0.25">
      <c r="L26" s="249"/>
    </row>
    <row r="27" spans="1:14" x14ac:dyDescent="0.25">
      <c r="L27" s="249"/>
    </row>
    <row r="28" spans="1:14" x14ac:dyDescent="0.25">
      <c r="L28" s="249"/>
    </row>
    <row r="29" spans="1:14" x14ac:dyDescent="0.25">
      <c r="L29" s="249"/>
    </row>
    <row r="30" spans="1:14" x14ac:dyDescent="0.25">
      <c r="L30" s="249"/>
    </row>
    <row r="31" spans="1:14" x14ac:dyDescent="0.25">
      <c r="L31" s="249"/>
    </row>
    <row r="32" spans="1:14" x14ac:dyDescent="0.25">
      <c r="L32" s="249"/>
    </row>
    <row r="33" spans="12:12" x14ac:dyDescent="0.25">
      <c r="L33" s="249"/>
    </row>
  </sheetData>
  <mergeCells count="6">
    <mergeCell ref="L20:L33"/>
    <mergeCell ref="B2:N2"/>
    <mergeCell ref="A9:A11"/>
    <mergeCell ref="A12:A14"/>
    <mergeCell ref="A15:A17"/>
    <mergeCell ref="A18:A19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/>
  </sheetViews>
  <sheetFormatPr defaultRowHeight="13.2" x14ac:dyDescent="0.25"/>
  <cols>
    <col min="1" max="1" width="10.109375" bestFit="1" customWidth="1"/>
    <col min="2" max="2" width="12" bestFit="1" customWidth="1"/>
    <col min="3" max="14" width="7.77734375" customWidth="1"/>
    <col min="15" max="15" width="9.88671875" bestFit="1" customWidth="1"/>
    <col min="16" max="16" width="3.33203125" bestFit="1" customWidth="1"/>
    <col min="17" max="17" width="9.88671875" bestFit="1" customWidth="1"/>
  </cols>
  <sheetData>
    <row r="1" spans="1:17" ht="13.8" thickBot="1" x14ac:dyDescent="0.3"/>
    <row r="2" spans="1:17" ht="14.4" thickBot="1" x14ac:dyDescent="0.3">
      <c r="B2" s="251" t="s">
        <v>265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</row>
    <row r="3" spans="1:17" x14ac:dyDescent="0.25">
      <c r="C3" s="1" t="s">
        <v>0</v>
      </c>
      <c r="P3" s="3"/>
    </row>
    <row r="4" spans="1:17" x14ac:dyDescent="0.25">
      <c r="B4" s="188" t="s">
        <v>238</v>
      </c>
      <c r="C4" s="33" t="s">
        <v>266</v>
      </c>
      <c r="P4" s="3"/>
    </row>
    <row r="5" spans="1:17" x14ac:dyDescent="0.25">
      <c r="B5" s="188" t="s">
        <v>267</v>
      </c>
      <c r="C5" s="33" t="s">
        <v>268</v>
      </c>
      <c r="P5" s="3"/>
    </row>
    <row r="6" spans="1:17" x14ac:dyDescent="0.25">
      <c r="B6" s="64"/>
      <c r="C6" s="33"/>
      <c r="P6" s="3"/>
    </row>
    <row r="7" spans="1:17" x14ac:dyDescent="0.25">
      <c r="C7" s="189" t="s">
        <v>240</v>
      </c>
      <c r="D7" s="189" t="s">
        <v>241</v>
      </c>
      <c r="E7" s="189" t="s">
        <v>242</v>
      </c>
      <c r="F7" s="189" t="s">
        <v>243</v>
      </c>
      <c r="G7" s="189" t="s">
        <v>244</v>
      </c>
      <c r="H7" s="189" t="s">
        <v>245</v>
      </c>
      <c r="I7" s="189" t="s">
        <v>246</v>
      </c>
      <c r="J7" s="189" t="s">
        <v>247</v>
      </c>
      <c r="K7" s="189" t="s">
        <v>248</v>
      </c>
      <c r="L7" s="189" t="s">
        <v>269</v>
      </c>
      <c r="M7" s="189" t="s">
        <v>270</v>
      </c>
      <c r="N7" s="189" t="s">
        <v>271</v>
      </c>
      <c r="P7" s="3"/>
    </row>
    <row r="8" spans="1:17" x14ac:dyDescent="0.25">
      <c r="B8" s="66" t="s">
        <v>249</v>
      </c>
      <c r="C8" s="190">
        <v>100</v>
      </c>
      <c r="D8" s="190">
        <v>75</v>
      </c>
      <c r="E8" s="190">
        <v>25</v>
      </c>
      <c r="F8" s="190">
        <v>100</v>
      </c>
      <c r="G8" s="190">
        <v>75</v>
      </c>
      <c r="H8" s="190">
        <v>25</v>
      </c>
      <c r="I8" s="190">
        <v>100</v>
      </c>
      <c r="J8" s="190">
        <v>75</v>
      </c>
      <c r="K8" s="190">
        <v>25</v>
      </c>
      <c r="L8" s="190"/>
      <c r="M8" s="190"/>
      <c r="N8" s="190"/>
      <c r="O8" s="207"/>
      <c r="P8" s="25" t="s">
        <v>5</v>
      </c>
      <c r="Q8" s="192" t="s">
        <v>8</v>
      </c>
    </row>
    <row r="9" spans="1:17" x14ac:dyDescent="0.25">
      <c r="A9" s="3"/>
      <c r="B9" s="12" t="s">
        <v>11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8"/>
    </row>
    <row r="10" spans="1:17" x14ac:dyDescent="0.25">
      <c r="A10" s="264" t="s">
        <v>250</v>
      </c>
      <c r="B10" s="194" t="s">
        <v>251</v>
      </c>
      <c r="C10" s="190">
        <v>1</v>
      </c>
      <c r="D10" s="190">
        <v>1</v>
      </c>
      <c r="E10" s="190">
        <v>1</v>
      </c>
      <c r="F10" s="190"/>
      <c r="G10" s="190"/>
      <c r="H10" s="190"/>
      <c r="I10" s="190"/>
      <c r="J10" s="190"/>
      <c r="K10" s="190"/>
      <c r="L10" s="190">
        <v>-1</v>
      </c>
      <c r="M10" s="190"/>
      <c r="N10" s="209"/>
      <c r="O10" s="30"/>
      <c r="P10" s="205" t="s">
        <v>5</v>
      </c>
      <c r="Q10" s="210">
        <v>0</v>
      </c>
    </row>
    <row r="11" spans="1:17" x14ac:dyDescent="0.25">
      <c r="A11" s="265"/>
      <c r="B11" s="197" t="s">
        <v>252</v>
      </c>
      <c r="C11" s="190"/>
      <c r="D11" s="190"/>
      <c r="E11" s="190"/>
      <c r="F11" s="190">
        <v>1</v>
      </c>
      <c r="G11" s="190">
        <v>1</v>
      </c>
      <c r="H11" s="190">
        <v>1</v>
      </c>
      <c r="I11" s="190"/>
      <c r="J11" s="190"/>
      <c r="K11" s="190"/>
      <c r="L11" s="190"/>
      <c r="M11" s="190">
        <v>-1</v>
      </c>
      <c r="N11" s="209"/>
      <c r="O11" s="31"/>
      <c r="P11" s="25" t="s">
        <v>5</v>
      </c>
      <c r="Q11" s="211">
        <v>0</v>
      </c>
    </row>
    <row r="12" spans="1:17" x14ac:dyDescent="0.25">
      <c r="A12" s="265"/>
      <c r="B12" s="200" t="s">
        <v>253</v>
      </c>
      <c r="C12" s="190"/>
      <c r="D12" s="190"/>
      <c r="E12" s="190"/>
      <c r="F12" s="190"/>
      <c r="G12" s="190"/>
      <c r="H12" s="190"/>
      <c r="I12" s="190">
        <v>1</v>
      </c>
      <c r="J12" s="190">
        <v>1</v>
      </c>
      <c r="K12" s="190">
        <v>1</v>
      </c>
      <c r="L12" s="190"/>
      <c r="M12" s="190"/>
      <c r="N12" s="209">
        <v>-1</v>
      </c>
      <c r="O12" s="32"/>
      <c r="P12" s="29" t="s">
        <v>5</v>
      </c>
      <c r="Q12" s="212">
        <v>0</v>
      </c>
    </row>
    <row r="13" spans="1:17" x14ac:dyDescent="0.25">
      <c r="A13" s="265"/>
      <c r="B13" s="194" t="s">
        <v>272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>
        <v>1</v>
      </c>
      <c r="M13" s="190">
        <v>-1</v>
      </c>
      <c r="N13" s="209"/>
      <c r="O13" s="30"/>
      <c r="P13" s="203" t="s">
        <v>5</v>
      </c>
      <c r="Q13" s="210">
        <v>0</v>
      </c>
    </row>
    <row r="14" spans="1:17" x14ac:dyDescent="0.25">
      <c r="A14" s="265"/>
      <c r="B14" s="200" t="s">
        <v>273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>
        <v>1</v>
      </c>
      <c r="N14" s="209">
        <v>-1</v>
      </c>
      <c r="O14" s="32"/>
      <c r="P14" s="204" t="s">
        <v>5</v>
      </c>
      <c r="Q14" s="212">
        <v>0</v>
      </c>
    </row>
    <row r="15" spans="1:17" x14ac:dyDescent="0.25">
      <c r="A15" s="265"/>
      <c r="B15" s="197" t="s">
        <v>274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>
        <v>1</v>
      </c>
      <c r="M15" s="190"/>
      <c r="N15" s="209"/>
      <c r="O15" s="30"/>
      <c r="P15" s="71" t="s">
        <v>3</v>
      </c>
      <c r="Q15" s="196">
        <v>530</v>
      </c>
    </row>
    <row r="16" spans="1:17" x14ac:dyDescent="0.25">
      <c r="A16" s="265"/>
      <c r="B16" s="197" t="s">
        <v>275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>
        <v>1</v>
      </c>
      <c r="N16" s="209"/>
      <c r="O16" s="31"/>
      <c r="P16" s="16" t="s">
        <v>3</v>
      </c>
      <c r="Q16" s="199">
        <v>800</v>
      </c>
    </row>
    <row r="17" spans="1:17" x14ac:dyDescent="0.25">
      <c r="A17" s="266"/>
      <c r="B17" s="200" t="s">
        <v>276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209">
        <v>1</v>
      </c>
      <c r="O17" s="32"/>
      <c r="P17" s="72" t="s">
        <v>3</v>
      </c>
      <c r="Q17" s="202">
        <v>400</v>
      </c>
    </row>
    <row r="18" spans="1:17" x14ac:dyDescent="0.25">
      <c r="A18" s="260" t="s">
        <v>254</v>
      </c>
      <c r="B18" s="194" t="s">
        <v>255</v>
      </c>
      <c r="C18" s="213">
        <v>21.5</v>
      </c>
      <c r="D18" s="213"/>
      <c r="E18" s="213"/>
      <c r="F18" s="213">
        <f>C18</f>
        <v>21.5</v>
      </c>
      <c r="G18" s="213"/>
      <c r="H18" s="213"/>
      <c r="I18" s="213">
        <f>C18</f>
        <v>21.5</v>
      </c>
      <c r="J18" s="213"/>
      <c r="K18" s="213"/>
      <c r="L18" s="190"/>
      <c r="M18" s="190"/>
      <c r="N18" s="209"/>
      <c r="O18" s="30"/>
      <c r="P18" s="71" t="s">
        <v>3</v>
      </c>
      <c r="Q18" s="196">
        <v>18000</v>
      </c>
    </row>
    <row r="19" spans="1:17" x14ac:dyDescent="0.25">
      <c r="A19" s="261"/>
      <c r="B19" s="197" t="s">
        <v>256</v>
      </c>
      <c r="C19" s="213"/>
      <c r="D19" s="213">
        <v>51.5</v>
      </c>
      <c r="E19" s="213"/>
      <c r="F19" s="213"/>
      <c r="G19" s="213">
        <f>D19</f>
        <v>51.5</v>
      </c>
      <c r="H19" s="213"/>
      <c r="I19" s="213"/>
      <c r="J19" s="213">
        <f>D19</f>
        <v>51.5</v>
      </c>
      <c r="K19" s="213"/>
      <c r="L19" s="190"/>
      <c r="M19" s="190"/>
      <c r="N19" s="209"/>
      <c r="O19" s="31"/>
      <c r="P19" s="16" t="s">
        <v>3</v>
      </c>
      <c r="Q19" s="199">
        <v>24000</v>
      </c>
    </row>
    <row r="20" spans="1:17" x14ac:dyDescent="0.25">
      <c r="A20" s="262"/>
      <c r="B20" s="200" t="s">
        <v>257</v>
      </c>
      <c r="C20" s="213"/>
      <c r="D20" s="213"/>
      <c r="E20" s="213">
        <v>11.5</v>
      </c>
      <c r="F20" s="213"/>
      <c r="G20" s="213"/>
      <c r="H20" s="213">
        <f>E20</f>
        <v>11.5</v>
      </c>
      <c r="I20" s="213"/>
      <c r="J20" s="213"/>
      <c r="K20" s="213">
        <f>E20</f>
        <v>11.5</v>
      </c>
      <c r="L20" s="190"/>
      <c r="M20" s="190"/>
      <c r="N20" s="209"/>
      <c r="O20" s="32"/>
      <c r="P20" s="72" t="s">
        <v>3</v>
      </c>
      <c r="Q20" s="202">
        <v>8000</v>
      </c>
    </row>
    <row r="21" spans="1:17" x14ac:dyDescent="0.25">
      <c r="A21" s="260" t="s">
        <v>258</v>
      </c>
      <c r="B21" s="194" t="s">
        <v>255</v>
      </c>
      <c r="C21" s="190">
        <v>1</v>
      </c>
      <c r="D21" s="190"/>
      <c r="E21" s="190"/>
      <c r="F21" s="190">
        <v>1</v>
      </c>
      <c r="G21" s="190"/>
      <c r="H21" s="190"/>
      <c r="I21" s="190">
        <v>1</v>
      </c>
      <c r="J21" s="190"/>
      <c r="K21" s="190"/>
      <c r="L21" s="190"/>
      <c r="M21" s="190"/>
      <c r="N21" s="209"/>
      <c r="O21" s="30"/>
      <c r="P21" s="203" t="s">
        <v>4</v>
      </c>
      <c r="Q21" s="196">
        <v>600</v>
      </c>
    </row>
    <row r="22" spans="1:17" x14ac:dyDescent="0.25">
      <c r="A22" s="261"/>
      <c r="B22" s="197" t="s">
        <v>256</v>
      </c>
      <c r="C22" s="190"/>
      <c r="D22" s="190">
        <v>1</v>
      </c>
      <c r="E22" s="190"/>
      <c r="F22" s="190"/>
      <c r="G22" s="190">
        <v>1</v>
      </c>
      <c r="H22" s="190"/>
      <c r="I22" s="190"/>
      <c r="J22" s="190">
        <v>1</v>
      </c>
      <c r="K22" s="190"/>
      <c r="L22" s="190"/>
      <c r="M22" s="190"/>
      <c r="N22" s="209"/>
      <c r="O22" s="31"/>
      <c r="P22" s="68" t="s">
        <v>4</v>
      </c>
      <c r="Q22" s="199">
        <v>400</v>
      </c>
    </row>
    <row r="23" spans="1:17" ht="13.8" thickBot="1" x14ac:dyDescent="0.3">
      <c r="A23" s="262"/>
      <c r="B23" s="200" t="s">
        <v>257</v>
      </c>
      <c r="C23" s="190"/>
      <c r="D23" s="190"/>
      <c r="E23" s="190">
        <v>1</v>
      </c>
      <c r="F23" s="190"/>
      <c r="G23" s="190"/>
      <c r="H23" s="190">
        <v>1</v>
      </c>
      <c r="I23" s="190"/>
      <c r="J23" s="190"/>
      <c r="K23" s="190">
        <v>1</v>
      </c>
      <c r="L23" s="190"/>
      <c r="M23" s="190"/>
      <c r="N23" s="209"/>
      <c r="O23" s="32"/>
      <c r="P23" s="204" t="s">
        <v>4</v>
      </c>
      <c r="Q23" s="202">
        <v>200</v>
      </c>
    </row>
    <row r="24" spans="1:17" x14ac:dyDescent="0.25">
      <c r="O24" s="248" t="s">
        <v>232</v>
      </c>
    </row>
    <row r="25" spans="1:17" x14ac:dyDescent="0.25">
      <c r="C25" s="64" t="s">
        <v>261</v>
      </c>
      <c r="D25" s="64" t="s">
        <v>262</v>
      </c>
      <c r="E25" s="206">
        <f>L9/Q15</f>
        <v>0</v>
      </c>
      <c r="O25" s="249"/>
    </row>
    <row r="26" spans="1:17" x14ac:dyDescent="0.25">
      <c r="D26" s="64" t="s">
        <v>263</v>
      </c>
      <c r="E26" s="206">
        <f>M9/Q16</f>
        <v>0</v>
      </c>
      <c r="O26" s="249"/>
    </row>
    <row r="27" spans="1:17" x14ac:dyDescent="0.25">
      <c r="D27" s="64" t="s">
        <v>264</v>
      </c>
      <c r="E27" s="206">
        <f>N9/Q17</f>
        <v>0</v>
      </c>
      <c r="O27" s="249"/>
    </row>
    <row r="28" spans="1:17" x14ac:dyDescent="0.25">
      <c r="O28" s="249"/>
    </row>
    <row r="29" spans="1:17" x14ac:dyDescent="0.25">
      <c r="O29" s="249"/>
    </row>
    <row r="30" spans="1:17" x14ac:dyDescent="0.25">
      <c r="O30" s="249"/>
    </row>
    <row r="31" spans="1:17" x14ac:dyDescent="0.25">
      <c r="O31" s="249"/>
    </row>
    <row r="32" spans="1:17" x14ac:dyDescent="0.25">
      <c r="O32" s="249"/>
    </row>
    <row r="33" spans="15:15" x14ac:dyDescent="0.25">
      <c r="O33" s="249"/>
    </row>
    <row r="34" spans="15:15" x14ac:dyDescent="0.25">
      <c r="O34" s="249"/>
    </row>
    <row r="35" spans="15:15" x14ac:dyDescent="0.25">
      <c r="O35" s="249"/>
    </row>
    <row r="36" spans="15:15" x14ac:dyDescent="0.25">
      <c r="O36" s="249"/>
    </row>
    <row r="37" spans="15:15" x14ac:dyDescent="0.25">
      <c r="O37" s="249"/>
    </row>
  </sheetData>
  <mergeCells count="5">
    <mergeCell ref="B2:Q2"/>
    <mergeCell ref="A10:A17"/>
    <mergeCell ref="A18:A20"/>
    <mergeCell ref="A21:A23"/>
    <mergeCell ref="O24:O37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2"/>
  <sheetViews>
    <sheetView workbookViewId="0"/>
  </sheetViews>
  <sheetFormatPr defaultRowHeight="13.2" x14ac:dyDescent="0.25"/>
  <cols>
    <col min="3" max="3" width="10" bestFit="1" customWidth="1"/>
    <col min="5" max="16" width="4" bestFit="1" customWidth="1"/>
    <col min="18" max="18" width="3.21875" bestFit="1" customWidth="1"/>
  </cols>
  <sheetData>
    <row r="1" spans="2:20" ht="13.8" thickBot="1" x14ac:dyDescent="0.3"/>
    <row r="2" spans="2:20" ht="14.4" thickBot="1" x14ac:dyDescent="0.3">
      <c r="B2" s="257" t="s">
        <v>231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9"/>
    </row>
    <row r="3" spans="2:2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x14ac:dyDescent="0.25">
      <c r="C4" s="37" t="s">
        <v>18</v>
      </c>
      <c r="D4" s="52" t="s">
        <v>167</v>
      </c>
      <c r="E4" s="22"/>
    </row>
    <row r="5" spans="2:20" ht="13.8" thickBot="1" x14ac:dyDescent="0.3"/>
    <row r="6" spans="2:20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2:20" x14ac:dyDescent="0.25">
      <c r="B7" s="7"/>
      <c r="C7" s="8"/>
      <c r="E7" s="60" t="s">
        <v>20</v>
      </c>
      <c r="F7" s="60" t="s">
        <v>21</v>
      </c>
      <c r="G7" s="60" t="s">
        <v>22</v>
      </c>
      <c r="H7" s="60" t="s">
        <v>147</v>
      </c>
      <c r="I7" s="60" t="s">
        <v>23</v>
      </c>
      <c r="J7" s="60" t="s">
        <v>24</v>
      </c>
      <c r="K7" s="60" t="s">
        <v>25</v>
      </c>
      <c r="L7" s="60" t="s">
        <v>148</v>
      </c>
      <c r="M7" s="60" t="s">
        <v>26</v>
      </c>
      <c r="N7" s="60" t="s">
        <v>27</v>
      </c>
      <c r="O7" s="60" t="s">
        <v>28</v>
      </c>
      <c r="P7" s="60" t="s">
        <v>168</v>
      </c>
      <c r="Q7" s="8"/>
      <c r="R7" s="8"/>
      <c r="S7" s="8"/>
      <c r="T7" s="10"/>
    </row>
    <row r="8" spans="2:20" x14ac:dyDescent="0.25">
      <c r="B8" s="11"/>
      <c r="C8" s="66" t="s">
        <v>9</v>
      </c>
      <c r="D8" s="62" t="s">
        <v>182</v>
      </c>
      <c r="E8" s="183">
        <v>8</v>
      </c>
      <c r="F8" s="183">
        <v>19</v>
      </c>
      <c r="G8" s="183">
        <v>22</v>
      </c>
      <c r="H8" s="183">
        <v>6</v>
      </c>
      <c r="I8" s="183">
        <v>15</v>
      </c>
      <c r="J8" s="183">
        <v>6</v>
      </c>
      <c r="K8" s="183">
        <v>16</v>
      </c>
      <c r="L8" s="183">
        <v>5</v>
      </c>
      <c r="M8" s="183">
        <v>7</v>
      </c>
      <c r="N8" s="183">
        <v>8</v>
      </c>
      <c r="O8" s="183">
        <v>9</v>
      </c>
      <c r="P8" s="183">
        <v>12</v>
      </c>
      <c r="Q8" s="185"/>
      <c r="R8" s="53" t="s">
        <v>5</v>
      </c>
      <c r="S8" s="182" t="s">
        <v>8</v>
      </c>
      <c r="T8" s="10"/>
    </row>
    <row r="9" spans="2:20" x14ac:dyDescent="0.25">
      <c r="B9" s="7"/>
      <c r="C9" s="8"/>
      <c r="D9" s="12" t="s">
        <v>11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8"/>
      <c r="R9" s="8"/>
      <c r="S9" s="8"/>
      <c r="T9" s="10"/>
    </row>
    <row r="10" spans="2:20" x14ac:dyDescent="0.25">
      <c r="B10" s="7"/>
      <c r="C10" s="8"/>
      <c r="D10" s="12" t="s">
        <v>12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0"/>
    </row>
    <row r="11" spans="2:20" x14ac:dyDescent="0.25">
      <c r="B11" s="7"/>
      <c r="C11" s="8"/>
      <c r="D11" s="54" t="s">
        <v>169</v>
      </c>
      <c r="E11" s="15">
        <v>1</v>
      </c>
      <c r="F11" s="15">
        <v>1</v>
      </c>
      <c r="G11" s="15">
        <v>1</v>
      </c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84"/>
      <c r="R11" s="16" t="s">
        <v>3</v>
      </c>
      <c r="S11" s="13">
        <v>5</v>
      </c>
      <c r="T11" s="10"/>
    </row>
    <row r="12" spans="2:20" x14ac:dyDescent="0.25">
      <c r="B12" s="7"/>
      <c r="C12" s="8"/>
      <c r="D12" s="54" t="s">
        <v>170</v>
      </c>
      <c r="E12" s="15"/>
      <c r="F12" s="15"/>
      <c r="G12" s="15"/>
      <c r="H12" s="15"/>
      <c r="I12" s="15">
        <v>1</v>
      </c>
      <c r="J12" s="15">
        <v>1</v>
      </c>
      <c r="K12" s="15">
        <v>1</v>
      </c>
      <c r="L12" s="15">
        <v>1</v>
      </c>
      <c r="M12" s="15"/>
      <c r="N12" s="15"/>
      <c r="O12" s="15"/>
      <c r="P12" s="15"/>
      <c r="Q12" s="184"/>
      <c r="R12" s="16" t="s">
        <v>3</v>
      </c>
      <c r="S12" s="13">
        <v>1</v>
      </c>
      <c r="T12" s="10"/>
    </row>
    <row r="13" spans="2:20" x14ac:dyDescent="0.25">
      <c r="B13" s="7"/>
      <c r="C13" s="8"/>
      <c r="D13" s="54" t="s">
        <v>171</v>
      </c>
      <c r="E13" s="15"/>
      <c r="F13" s="15"/>
      <c r="G13" s="15"/>
      <c r="H13" s="15"/>
      <c r="I13" s="15"/>
      <c r="J13" s="15"/>
      <c r="K13" s="15"/>
      <c r="L13" s="15"/>
      <c r="M13" s="15">
        <v>1</v>
      </c>
      <c r="N13" s="15">
        <v>1</v>
      </c>
      <c r="O13" s="15">
        <v>1</v>
      </c>
      <c r="P13" s="15">
        <v>1</v>
      </c>
      <c r="Q13" s="184"/>
      <c r="R13" s="16" t="s">
        <v>3</v>
      </c>
      <c r="S13" s="13">
        <v>2</v>
      </c>
      <c r="T13" s="10"/>
    </row>
    <row r="14" spans="2:20" x14ac:dyDescent="0.25">
      <c r="B14" s="7"/>
      <c r="C14" s="8"/>
      <c r="D14" s="54" t="s">
        <v>172</v>
      </c>
      <c r="E14" s="15">
        <v>1</v>
      </c>
      <c r="F14" s="15"/>
      <c r="G14" s="15"/>
      <c r="H14" s="15"/>
      <c r="I14" s="15">
        <v>1</v>
      </c>
      <c r="J14" s="15"/>
      <c r="K14" s="15"/>
      <c r="L14" s="15"/>
      <c r="M14" s="15">
        <v>1</v>
      </c>
      <c r="N14" s="15"/>
      <c r="O14" s="15"/>
      <c r="P14" s="15"/>
      <c r="Q14" s="184"/>
      <c r="R14" s="39" t="s">
        <v>4</v>
      </c>
      <c r="S14" s="13">
        <v>2</v>
      </c>
      <c r="T14" s="10"/>
    </row>
    <row r="15" spans="2:20" x14ac:dyDescent="0.25">
      <c r="B15" s="7"/>
      <c r="C15" s="8"/>
      <c r="D15" s="54" t="s">
        <v>173</v>
      </c>
      <c r="E15" s="15"/>
      <c r="F15" s="15">
        <v>1</v>
      </c>
      <c r="G15" s="15"/>
      <c r="H15" s="15"/>
      <c r="I15" s="15"/>
      <c r="J15" s="15">
        <v>1</v>
      </c>
      <c r="K15" s="15"/>
      <c r="L15" s="15"/>
      <c r="M15" s="15"/>
      <c r="N15" s="15">
        <v>1</v>
      </c>
      <c r="O15" s="15"/>
      <c r="P15" s="15"/>
      <c r="Q15" s="184"/>
      <c r="R15" s="39" t="s">
        <v>4</v>
      </c>
      <c r="S15" s="13">
        <v>3</v>
      </c>
      <c r="T15" s="10"/>
    </row>
    <row r="16" spans="2:20" x14ac:dyDescent="0.25">
      <c r="B16" s="7"/>
      <c r="C16" s="8"/>
      <c r="D16" s="54" t="s">
        <v>174</v>
      </c>
      <c r="E16" s="15"/>
      <c r="F16" s="15"/>
      <c r="G16" s="15">
        <v>1</v>
      </c>
      <c r="H16" s="15"/>
      <c r="I16" s="15"/>
      <c r="J16" s="15"/>
      <c r="K16" s="15">
        <v>1</v>
      </c>
      <c r="L16" s="15"/>
      <c r="M16" s="15"/>
      <c r="N16" s="15"/>
      <c r="O16" s="15">
        <v>1</v>
      </c>
      <c r="P16" s="15"/>
      <c r="Q16" s="184"/>
      <c r="R16" s="39" t="s">
        <v>4</v>
      </c>
      <c r="S16" s="13">
        <v>2</v>
      </c>
      <c r="T16" s="10"/>
    </row>
    <row r="17" spans="2:20" x14ac:dyDescent="0.25">
      <c r="B17" s="7"/>
      <c r="C17" s="8"/>
      <c r="D17" s="54" t="s">
        <v>175</v>
      </c>
      <c r="E17" s="15"/>
      <c r="F17" s="15"/>
      <c r="G17" s="15"/>
      <c r="H17" s="15">
        <v>1</v>
      </c>
      <c r="I17" s="15"/>
      <c r="J17" s="15"/>
      <c r="K17" s="15"/>
      <c r="L17" s="15">
        <v>1</v>
      </c>
      <c r="M17" s="15"/>
      <c r="N17" s="15"/>
      <c r="O17" s="15"/>
      <c r="P17" s="15">
        <v>1</v>
      </c>
      <c r="Q17" s="184"/>
      <c r="R17" s="39" t="s">
        <v>4</v>
      </c>
      <c r="S17" s="13">
        <v>1</v>
      </c>
      <c r="T17" s="10"/>
    </row>
    <row r="18" spans="2:20" ht="13.8" thickBo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9"/>
    </row>
    <row r="19" spans="2:20" x14ac:dyDescent="0.25">
      <c r="Q19" s="248" t="s">
        <v>232</v>
      </c>
    </row>
    <row r="20" spans="2:20" x14ac:dyDescent="0.25">
      <c r="Q20" s="249"/>
    </row>
    <row r="21" spans="2:20" x14ac:dyDescent="0.25">
      <c r="Q21" s="249"/>
    </row>
    <row r="22" spans="2:20" x14ac:dyDescent="0.25">
      <c r="Q22" s="249"/>
    </row>
    <row r="23" spans="2:20" x14ac:dyDescent="0.25">
      <c r="Q23" s="249"/>
    </row>
    <row r="24" spans="2:20" x14ac:dyDescent="0.25">
      <c r="Q24" s="249"/>
    </row>
    <row r="25" spans="2:20" x14ac:dyDescent="0.25">
      <c r="Q25" s="249"/>
    </row>
    <row r="26" spans="2:20" x14ac:dyDescent="0.25">
      <c r="Q26" s="249"/>
    </row>
    <row r="27" spans="2:20" x14ac:dyDescent="0.25">
      <c r="Q27" s="249"/>
    </row>
    <row r="28" spans="2:20" x14ac:dyDescent="0.25">
      <c r="Q28" s="249"/>
    </row>
    <row r="29" spans="2:20" x14ac:dyDescent="0.25">
      <c r="Q29" s="249"/>
    </row>
    <row r="30" spans="2:20" x14ac:dyDescent="0.25">
      <c r="Q30" s="249"/>
    </row>
    <row r="31" spans="2:20" x14ac:dyDescent="0.25">
      <c r="Q31" s="249"/>
    </row>
    <row r="32" spans="2:20" x14ac:dyDescent="0.25">
      <c r="Q32" s="249"/>
    </row>
  </sheetData>
  <mergeCells count="2">
    <mergeCell ref="B2:T2"/>
    <mergeCell ref="Q19:Q3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workbookViewId="0"/>
  </sheetViews>
  <sheetFormatPr defaultRowHeight="13.2" x14ac:dyDescent="0.25"/>
  <cols>
    <col min="3" max="3" width="10" bestFit="1" customWidth="1"/>
    <col min="5" max="12" width="4" bestFit="1" customWidth="1"/>
    <col min="13" max="16" width="4" customWidth="1"/>
    <col min="17" max="20" width="4" bestFit="1" customWidth="1"/>
    <col min="22" max="22" width="2.109375" bestFit="1" customWidth="1"/>
  </cols>
  <sheetData>
    <row r="1" spans="2:24" ht="13.8" thickBot="1" x14ac:dyDescent="0.3"/>
    <row r="2" spans="2:24" ht="14.4" thickBot="1" x14ac:dyDescent="0.3">
      <c r="B2" s="257" t="s">
        <v>176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9"/>
    </row>
    <row r="3" spans="2:24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2:24" x14ac:dyDescent="0.25">
      <c r="C4" s="37" t="s">
        <v>18</v>
      </c>
      <c r="D4" s="52" t="s">
        <v>177</v>
      </c>
      <c r="E4" s="22"/>
    </row>
    <row r="5" spans="2:24" ht="13.8" thickBot="1" x14ac:dyDescent="0.3"/>
    <row r="6" spans="2:24" x14ac:dyDescent="0.25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6"/>
    </row>
    <row r="7" spans="2:24" x14ac:dyDescent="0.25">
      <c r="B7" s="7"/>
      <c r="C7" s="8"/>
      <c r="E7" s="60" t="s">
        <v>20</v>
      </c>
      <c r="F7" s="60" t="s">
        <v>21</v>
      </c>
      <c r="G7" s="60" t="s">
        <v>22</v>
      </c>
      <c r="H7" s="60" t="s">
        <v>147</v>
      </c>
      <c r="I7" s="60" t="s">
        <v>23</v>
      </c>
      <c r="J7" s="60" t="s">
        <v>24</v>
      </c>
      <c r="K7" s="60" t="s">
        <v>25</v>
      </c>
      <c r="L7" s="60" t="s">
        <v>148</v>
      </c>
      <c r="M7" s="60" t="s">
        <v>26</v>
      </c>
      <c r="N7" s="60" t="s">
        <v>27</v>
      </c>
      <c r="O7" s="60" t="s">
        <v>28</v>
      </c>
      <c r="P7" s="60" t="s">
        <v>168</v>
      </c>
      <c r="Q7" s="60" t="s">
        <v>178</v>
      </c>
      <c r="R7" s="60" t="s">
        <v>179</v>
      </c>
      <c r="S7" s="60" t="s">
        <v>180</v>
      </c>
      <c r="T7" s="60" t="s">
        <v>181</v>
      </c>
      <c r="U7" s="8"/>
      <c r="V7" s="8"/>
      <c r="W7" s="8"/>
      <c r="X7" s="10"/>
    </row>
    <row r="8" spans="2:24" x14ac:dyDescent="0.25">
      <c r="B8" s="11"/>
      <c r="C8" s="66" t="s">
        <v>9</v>
      </c>
      <c r="D8" s="62" t="s">
        <v>182</v>
      </c>
      <c r="E8" s="14">
        <v>14</v>
      </c>
      <c r="F8" s="14">
        <v>5</v>
      </c>
      <c r="G8" s="14">
        <v>8</v>
      </c>
      <c r="H8" s="14">
        <v>7</v>
      </c>
      <c r="I8" s="14">
        <v>2</v>
      </c>
      <c r="J8" s="14">
        <v>12</v>
      </c>
      <c r="K8" s="14">
        <v>6</v>
      </c>
      <c r="L8" s="14">
        <v>5</v>
      </c>
      <c r="M8" s="14">
        <v>7</v>
      </c>
      <c r="N8" s="14">
        <v>8</v>
      </c>
      <c r="O8" s="14">
        <v>3</v>
      </c>
      <c r="P8" s="14">
        <v>9</v>
      </c>
      <c r="Q8" s="14">
        <v>2</v>
      </c>
      <c r="R8" s="14">
        <v>4</v>
      </c>
      <c r="S8" s="14">
        <v>6</v>
      </c>
      <c r="T8" s="14">
        <v>10</v>
      </c>
      <c r="U8" s="185"/>
      <c r="V8" s="53" t="s">
        <v>5</v>
      </c>
      <c r="W8" s="182" t="s">
        <v>8</v>
      </c>
      <c r="X8" s="10"/>
    </row>
    <row r="9" spans="2:24" x14ac:dyDescent="0.25">
      <c r="B9" s="7"/>
      <c r="C9" s="8"/>
      <c r="D9" s="12" t="s">
        <v>11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8"/>
      <c r="V9" s="8"/>
      <c r="W9" s="8"/>
      <c r="X9" s="10"/>
    </row>
    <row r="10" spans="2:24" x14ac:dyDescent="0.25">
      <c r="B10" s="7"/>
      <c r="C10" s="8"/>
      <c r="D10" s="12" t="s">
        <v>12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10"/>
    </row>
    <row r="11" spans="2:24" x14ac:dyDescent="0.25">
      <c r="B11" s="7"/>
      <c r="C11" s="8"/>
      <c r="D11" s="54"/>
      <c r="E11" s="15">
        <v>1</v>
      </c>
      <c r="F11" s="15">
        <v>1</v>
      </c>
      <c r="G11" s="15">
        <v>1</v>
      </c>
      <c r="H11" s="15">
        <v>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84"/>
      <c r="V11" s="39" t="s">
        <v>5</v>
      </c>
      <c r="W11" s="13">
        <v>1</v>
      </c>
      <c r="X11" s="10"/>
    </row>
    <row r="12" spans="2:24" x14ac:dyDescent="0.25">
      <c r="B12" s="7"/>
      <c r="C12" s="8"/>
      <c r="D12" s="54"/>
      <c r="E12" s="15"/>
      <c r="F12" s="15"/>
      <c r="G12" s="15"/>
      <c r="H12" s="15"/>
      <c r="I12" s="15">
        <v>1</v>
      </c>
      <c r="J12" s="15">
        <v>1</v>
      </c>
      <c r="K12" s="15">
        <v>1</v>
      </c>
      <c r="L12" s="15">
        <v>1</v>
      </c>
      <c r="M12" s="15"/>
      <c r="N12" s="15"/>
      <c r="O12" s="15"/>
      <c r="P12" s="15"/>
      <c r="Q12" s="15"/>
      <c r="R12" s="15"/>
      <c r="S12" s="15"/>
      <c r="T12" s="15"/>
      <c r="U12" s="184"/>
      <c r="V12" s="39" t="s">
        <v>5</v>
      </c>
      <c r="W12" s="13">
        <v>1</v>
      </c>
      <c r="X12" s="10"/>
    </row>
    <row r="13" spans="2:24" x14ac:dyDescent="0.25">
      <c r="B13" s="7"/>
      <c r="C13" s="8"/>
      <c r="D13" s="54"/>
      <c r="E13" s="15"/>
      <c r="F13" s="15"/>
      <c r="G13" s="15"/>
      <c r="H13" s="15"/>
      <c r="I13" s="15"/>
      <c r="J13" s="15"/>
      <c r="K13" s="15"/>
      <c r="L13" s="15"/>
      <c r="M13" s="15">
        <v>1</v>
      </c>
      <c r="N13" s="15">
        <v>1</v>
      </c>
      <c r="O13" s="15">
        <v>1</v>
      </c>
      <c r="P13" s="15">
        <v>1</v>
      </c>
      <c r="Q13" s="15"/>
      <c r="R13" s="15"/>
      <c r="S13" s="15"/>
      <c r="T13" s="15"/>
      <c r="U13" s="184"/>
      <c r="V13" s="39" t="s">
        <v>5</v>
      </c>
      <c r="W13" s="13">
        <v>1</v>
      </c>
      <c r="X13" s="10"/>
    </row>
    <row r="14" spans="2:24" x14ac:dyDescent="0.25">
      <c r="B14" s="7"/>
      <c r="C14" s="8"/>
      <c r="D14" s="5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>
        <v>1</v>
      </c>
      <c r="R14" s="15">
        <v>1</v>
      </c>
      <c r="S14" s="15">
        <v>1</v>
      </c>
      <c r="T14" s="15">
        <v>1</v>
      </c>
      <c r="U14" s="184"/>
      <c r="V14" s="39" t="s">
        <v>5</v>
      </c>
      <c r="W14" s="13">
        <v>1</v>
      </c>
      <c r="X14" s="10"/>
    </row>
    <row r="15" spans="2:24" x14ac:dyDescent="0.25">
      <c r="B15" s="7"/>
      <c r="C15" s="8"/>
      <c r="D15" s="54"/>
      <c r="E15" s="15">
        <v>1</v>
      </c>
      <c r="F15" s="15"/>
      <c r="G15" s="15"/>
      <c r="H15" s="15"/>
      <c r="I15" s="15">
        <v>1</v>
      </c>
      <c r="J15" s="15"/>
      <c r="K15" s="15"/>
      <c r="L15" s="15"/>
      <c r="M15" s="15">
        <v>1</v>
      </c>
      <c r="N15" s="15"/>
      <c r="O15" s="15"/>
      <c r="P15" s="15"/>
      <c r="Q15" s="15">
        <v>1</v>
      </c>
      <c r="R15" s="15"/>
      <c r="S15" s="15"/>
      <c r="T15" s="15"/>
      <c r="U15" s="184"/>
      <c r="V15" s="39" t="s">
        <v>5</v>
      </c>
      <c r="W15" s="13">
        <v>1</v>
      </c>
      <c r="X15" s="10"/>
    </row>
    <row r="16" spans="2:24" x14ac:dyDescent="0.25">
      <c r="B16" s="7"/>
      <c r="C16" s="8"/>
      <c r="D16" s="54"/>
      <c r="E16" s="15"/>
      <c r="F16" s="15">
        <v>1</v>
      </c>
      <c r="G16" s="15"/>
      <c r="H16" s="15"/>
      <c r="I16" s="15"/>
      <c r="J16" s="15">
        <v>1</v>
      </c>
      <c r="K16" s="15"/>
      <c r="L16" s="15"/>
      <c r="M16" s="15"/>
      <c r="N16" s="15">
        <v>1</v>
      </c>
      <c r="O16" s="15"/>
      <c r="P16" s="15"/>
      <c r="Q16" s="15"/>
      <c r="R16" s="15">
        <v>1</v>
      </c>
      <c r="S16" s="15"/>
      <c r="T16" s="15"/>
      <c r="U16" s="184"/>
      <c r="V16" s="39" t="s">
        <v>5</v>
      </c>
      <c r="W16" s="13">
        <v>1</v>
      </c>
      <c r="X16" s="10"/>
    </row>
    <row r="17" spans="2:24" x14ac:dyDescent="0.25">
      <c r="B17" s="7"/>
      <c r="C17" s="8"/>
      <c r="D17" s="54"/>
      <c r="E17" s="15"/>
      <c r="F17" s="15"/>
      <c r="G17" s="15">
        <v>1</v>
      </c>
      <c r="H17" s="15"/>
      <c r="I17" s="15"/>
      <c r="J17" s="15"/>
      <c r="K17" s="15">
        <v>1</v>
      </c>
      <c r="L17" s="15"/>
      <c r="M17" s="15"/>
      <c r="N17" s="15"/>
      <c r="O17" s="15">
        <v>1</v>
      </c>
      <c r="P17" s="15"/>
      <c r="Q17" s="15"/>
      <c r="R17" s="15"/>
      <c r="S17" s="15">
        <v>1</v>
      </c>
      <c r="T17" s="15"/>
      <c r="U17" s="184"/>
      <c r="V17" s="39" t="s">
        <v>5</v>
      </c>
      <c r="W17" s="13">
        <v>1</v>
      </c>
      <c r="X17" s="10"/>
    </row>
    <row r="18" spans="2:24" x14ac:dyDescent="0.25">
      <c r="B18" s="7"/>
      <c r="C18" s="8"/>
      <c r="D18" s="54"/>
      <c r="E18" s="15"/>
      <c r="F18" s="15"/>
      <c r="G18" s="15"/>
      <c r="H18" s="15">
        <v>1</v>
      </c>
      <c r="I18" s="15"/>
      <c r="J18" s="15"/>
      <c r="K18" s="15"/>
      <c r="L18" s="15">
        <v>1</v>
      </c>
      <c r="M18" s="15"/>
      <c r="N18" s="15"/>
      <c r="O18" s="15"/>
      <c r="P18" s="15">
        <v>1</v>
      </c>
      <c r="Q18" s="15"/>
      <c r="R18" s="15"/>
      <c r="S18" s="15"/>
      <c r="T18" s="15">
        <v>1</v>
      </c>
      <c r="U18" s="184"/>
      <c r="V18" s="39" t="s">
        <v>5</v>
      </c>
      <c r="W18" s="13">
        <v>1</v>
      </c>
      <c r="X18" s="10"/>
    </row>
    <row r="19" spans="2:24" ht="13.8" thickBot="1" x14ac:dyDescent="0.3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/>
    </row>
    <row r="20" spans="2:24" x14ac:dyDescent="0.25">
      <c r="U20" s="248" t="s">
        <v>232</v>
      </c>
    </row>
    <row r="21" spans="2:24" x14ac:dyDescent="0.25">
      <c r="U21" s="249"/>
    </row>
    <row r="22" spans="2:24" x14ac:dyDescent="0.25">
      <c r="U22" s="249"/>
    </row>
    <row r="23" spans="2:24" x14ac:dyDescent="0.25">
      <c r="U23" s="249"/>
    </row>
    <row r="24" spans="2:24" x14ac:dyDescent="0.25">
      <c r="U24" s="249"/>
    </row>
    <row r="25" spans="2:24" x14ac:dyDescent="0.25">
      <c r="U25" s="249"/>
    </row>
    <row r="26" spans="2:24" x14ac:dyDescent="0.25">
      <c r="U26" s="249"/>
    </row>
    <row r="27" spans="2:24" x14ac:dyDescent="0.25">
      <c r="U27" s="249"/>
    </row>
    <row r="28" spans="2:24" x14ac:dyDescent="0.25">
      <c r="U28" s="249"/>
    </row>
    <row r="29" spans="2:24" x14ac:dyDescent="0.25">
      <c r="U29" s="249"/>
    </row>
    <row r="30" spans="2:24" x14ac:dyDescent="0.25">
      <c r="U30" s="249"/>
    </row>
    <row r="31" spans="2:24" x14ac:dyDescent="0.25">
      <c r="U31" s="249"/>
    </row>
    <row r="32" spans="2:24" x14ac:dyDescent="0.25">
      <c r="U32" s="249"/>
    </row>
    <row r="33" spans="21:21" x14ac:dyDescent="0.25">
      <c r="U33" s="249"/>
    </row>
  </sheetData>
  <mergeCells count="2">
    <mergeCell ref="B2:X2"/>
    <mergeCell ref="U20:U3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5"/>
  <sheetViews>
    <sheetView zoomScaleNormal="100" workbookViewId="0">
      <selection activeCell="N7" sqref="N7"/>
    </sheetView>
  </sheetViews>
  <sheetFormatPr defaultRowHeight="13.2" x14ac:dyDescent="0.25"/>
  <cols>
    <col min="2" max="2" width="5.77734375" customWidth="1"/>
    <col min="3" max="3" width="9.5546875" bestFit="1" customWidth="1"/>
    <col min="4" max="4" width="9.77734375" bestFit="1" customWidth="1"/>
    <col min="5" max="13" width="5.77734375" customWidth="1"/>
    <col min="14" max="14" width="9.5546875" bestFit="1" customWidth="1"/>
    <col min="15" max="15" width="3.21875" bestFit="1" customWidth="1"/>
    <col min="16" max="16" width="10.109375" bestFit="1" customWidth="1"/>
    <col min="17" max="17" width="5.77734375" customWidth="1"/>
  </cols>
  <sheetData>
    <row r="1" spans="2:17" ht="13.8" thickBot="1" x14ac:dyDescent="0.3"/>
    <row r="2" spans="2:17" ht="14.4" thickBot="1" x14ac:dyDescent="0.3">
      <c r="D2" s="257" t="s">
        <v>233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</row>
    <row r="3" spans="2:17" x14ac:dyDescent="0.25">
      <c r="E3" s="1" t="s">
        <v>0</v>
      </c>
      <c r="O3" s="3"/>
    </row>
    <row r="4" spans="2:17" ht="13.8" thickBot="1" x14ac:dyDescent="0.3">
      <c r="D4" s="1" t="s">
        <v>18</v>
      </c>
      <c r="E4" s="33" t="s">
        <v>19</v>
      </c>
      <c r="O4" s="3"/>
    </row>
    <row r="5" spans="2:17" x14ac:dyDescent="0.25">
      <c r="B5" s="4"/>
      <c r="C5" s="5"/>
      <c r="D5" s="77"/>
      <c r="E5" s="5"/>
      <c r="F5" s="5"/>
      <c r="G5" s="5"/>
      <c r="H5" s="5"/>
      <c r="I5" s="5"/>
      <c r="J5" s="5"/>
      <c r="K5" s="5"/>
      <c r="L5" s="5"/>
      <c r="M5" s="5"/>
      <c r="N5" s="5"/>
      <c r="O5" s="78"/>
      <c r="P5" s="5"/>
      <c r="Q5" s="6"/>
    </row>
    <row r="6" spans="2:17" x14ac:dyDescent="0.25">
      <c r="B6" s="7"/>
      <c r="C6" s="8"/>
      <c r="D6" s="8"/>
      <c r="E6" s="75" t="s">
        <v>20</v>
      </c>
      <c r="F6" s="75" t="s">
        <v>21</v>
      </c>
      <c r="G6" s="75" t="s">
        <v>22</v>
      </c>
      <c r="H6" s="75" t="s">
        <v>23</v>
      </c>
      <c r="I6" s="75" t="s">
        <v>24</v>
      </c>
      <c r="J6" s="76" t="s">
        <v>25</v>
      </c>
      <c r="K6" s="75" t="s">
        <v>26</v>
      </c>
      <c r="L6" s="75" t="s">
        <v>27</v>
      </c>
      <c r="M6" s="75" t="s">
        <v>28</v>
      </c>
      <c r="N6" s="8"/>
      <c r="O6" s="16"/>
      <c r="P6" s="8"/>
      <c r="Q6" s="10"/>
    </row>
    <row r="7" spans="2:17" x14ac:dyDescent="0.25">
      <c r="B7" s="7"/>
      <c r="C7" s="16" t="s">
        <v>29</v>
      </c>
      <c r="D7" s="79" t="s">
        <v>10</v>
      </c>
      <c r="E7" s="80">
        <v>1000</v>
      </c>
      <c r="F7" s="80">
        <v>750</v>
      </c>
      <c r="G7" s="80">
        <v>250</v>
      </c>
      <c r="H7" s="80">
        <v>1000</v>
      </c>
      <c r="I7" s="80">
        <v>750</v>
      </c>
      <c r="J7" s="80">
        <v>250</v>
      </c>
      <c r="K7" s="80">
        <v>1000</v>
      </c>
      <c r="L7" s="80">
        <v>750</v>
      </c>
      <c r="M7" s="186">
        <v>250</v>
      </c>
      <c r="N7" s="184"/>
      <c r="O7" s="25" t="s">
        <v>5</v>
      </c>
      <c r="P7" s="180" t="s">
        <v>8</v>
      </c>
      <c r="Q7" s="10"/>
    </row>
    <row r="8" spans="2:17" x14ac:dyDescent="0.25">
      <c r="B8" s="7"/>
      <c r="C8" s="8"/>
      <c r="D8" s="12" t="s">
        <v>11</v>
      </c>
      <c r="E8" s="21"/>
      <c r="F8" s="21"/>
      <c r="G8" s="21"/>
      <c r="H8" s="21"/>
      <c r="I8" s="21"/>
      <c r="J8" s="21"/>
      <c r="K8" s="21"/>
      <c r="L8" s="21"/>
      <c r="M8" s="21"/>
      <c r="Q8" s="10"/>
    </row>
    <row r="9" spans="2:17" x14ac:dyDescent="0.25">
      <c r="B9" s="7"/>
      <c r="C9" s="8"/>
      <c r="D9" s="12"/>
      <c r="E9" s="8"/>
      <c r="F9" s="8"/>
      <c r="G9" s="8"/>
      <c r="H9" s="8"/>
      <c r="I9" s="8"/>
      <c r="J9" s="8"/>
      <c r="K9" s="8"/>
      <c r="L9" s="8"/>
      <c r="M9" s="8"/>
      <c r="N9" s="8"/>
      <c r="O9" s="16"/>
      <c r="P9" s="8"/>
      <c r="Q9" s="10"/>
    </row>
    <row r="10" spans="2:17" x14ac:dyDescent="0.25">
      <c r="B10" s="7"/>
      <c r="C10" s="263" t="s">
        <v>30</v>
      </c>
      <c r="D10" s="26" t="s">
        <v>31</v>
      </c>
      <c r="E10" s="81">
        <v>1</v>
      </c>
      <c r="F10" s="82">
        <v>1</v>
      </c>
      <c r="G10" s="82">
        <v>1</v>
      </c>
      <c r="H10" s="82"/>
      <c r="I10" s="82"/>
      <c r="J10" s="82"/>
      <c r="K10" s="82"/>
      <c r="L10" s="82"/>
      <c r="M10" s="82"/>
      <c r="N10" s="30"/>
      <c r="O10" s="71" t="s">
        <v>3</v>
      </c>
      <c r="P10" s="87">
        <v>400</v>
      </c>
      <c r="Q10" s="10"/>
    </row>
    <row r="11" spans="2:17" x14ac:dyDescent="0.25">
      <c r="B11" s="7"/>
      <c r="C11" s="261"/>
      <c r="D11" s="27" t="s">
        <v>32</v>
      </c>
      <c r="E11" s="83"/>
      <c r="F11" s="84"/>
      <c r="G11" s="84"/>
      <c r="H11" s="84">
        <v>1</v>
      </c>
      <c r="I11" s="84">
        <v>1</v>
      </c>
      <c r="J11" s="84">
        <v>1</v>
      </c>
      <c r="K11" s="84"/>
      <c r="L11" s="84"/>
      <c r="M11" s="84"/>
      <c r="N11" s="31"/>
      <c r="O11" s="16" t="s">
        <v>3</v>
      </c>
      <c r="P11" s="88">
        <v>600</v>
      </c>
      <c r="Q11" s="10"/>
    </row>
    <row r="12" spans="2:17" x14ac:dyDescent="0.25">
      <c r="B12" s="7"/>
      <c r="C12" s="262"/>
      <c r="D12" s="28" t="s">
        <v>33</v>
      </c>
      <c r="E12" s="85"/>
      <c r="F12" s="86"/>
      <c r="G12" s="86"/>
      <c r="H12" s="86"/>
      <c r="I12" s="86"/>
      <c r="J12" s="86"/>
      <c r="K12" s="86">
        <v>1</v>
      </c>
      <c r="L12" s="86">
        <v>1</v>
      </c>
      <c r="M12" s="86">
        <v>1</v>
      </c>
      <c r="N12" s="32"/>
      <c r="O12" s="72" t="s">
        <v>3</v>
      </c>
      <c r="P12" s="89">
        <v>300</v>
      </c>
      <c r="Q12" s="10"/>
    </row>
    <row r="13" spans="2:17" x14ac:dyDescent="0.25">
      <c r="B13" s="7"/>
      <c r="C13" s="263" t="s">
        <v>34</v>
      </c>
      <c r="D13" s="26" t="s">
        <v>35</v>
      </c>
      <c r="E13" s="81">
        <v>1</v>
      </c>
      <c r="F13" s="82"/>
      <c r="G13" s="82"/>
      <c r="H13" s="82">
        <v>1</v>
      </c>
      <c r="I13" s="82"/>
      <c r="J13" s="82"/>
      <c r="K13" s="82">
        <v>1</v>
      </c>
      <c r="L13" s="82"/>
      <c r="M13" s="82"/>
      <c r="N13" s="30"/>
      <c r="O13" s="71" t="s">
        <v>3</v>
      </c>
      <c r="P13" s="87">
        <v>600</v>
      </c>
      <c r="Q13" s="10"/>
    </row>
    <row r="14" spans="2:17" x14ac:dyDescent="0.25">
      <c r="B14" s="7"/>
      <c r="C14" s="261"/>
      <c r="D14" s="27" t="s">
        <v>36</v>
      </c>
      <c r="E14" s="83"/>
      <c r="F14" s="84">
        <v>1</v>
      </c>
      <c r="G14" s="84"/>
      <c r="H14" s="84"/>
      <c r="I14" s="84">
        <v>1</v>
      </c>
      <c r="J14" s="84"/>
      <c r="K14" s="84"/>
      <c r="L14" s="84">
        <v>1</v>
      </c>
      <c r="M14" s="84"/>
      <c r="N14" s="31"/>
      <c r="O14" s="65" t="s">
        <v>3</v>
      </c>
      <c r="P14" s="88">
        <v>500</v>
      </c>
      <c r="Q14" s="10"/>
    </row>
    <row r="15" spans="2:17" x14ac:dyDescent="0.25">
      <c r="B15" s="7"/>
      <c r="C15" s="262"/>
      <c r="D15" s="28" t="s">
        <v>37</v>
      </c>
      <c r="E15" s="85"/>
      <c r="F15" s="86"/>
      <c r="G15" s="86">
        <v>1</v>
      </c>
      <c r="H15" s="86"/>
      <c r="I15" s="86"/>
      <c r="J15" s="86">
        <v>1</v>
      </c>
      <c r="K15" s="86"/>
      <c r="L15" s="86"/>
      <c r="M15" s="86">
        <v>1</v>
      </c>
      <c r="N15" s="32"/>
      <c r="O15" s="72" t="s">
        <v>3</v>
      </c>
      <c r="P15" s="89">
        <v>325</v>
      </c>
      <c r="Q15" s="10"/>
    </row>
    <row r="16" spans="2:17" x14ac:dyDescent="0.25">
      <c r="B16" s="7"/>
      <c r="C16" s="263" t="s">
        <v>38</v>
      </c>
      <c r="D16" s="26" t="s">
        <v>31</v>
      </c>
      <c r="E16" s="81">
        <v>999</v>
      </c>
      <c r="F16" s="82">
        <v>666</v>
      </c>
      <c r="G16" s="82">
        <v>333</v>
      </c>
      <c r="H16" s="82"/>
      <c r="I16" s="82"/>
      <c r="J16" s="82"/>
      <c r="K16" s="82"/>
      <c r="L16" s="82"/>
      <c r="M16" s="82"/>
      <c r="N16" s="30"/>
      <c r="O16" s="71" t="s">
        <v>3</v>
      </c>
      <c r="P16" s="87">
        <v>199800</v>
      </c>
      <c r="Q16" s="10"/>
    </row>
    <row r="17" spans="2:17" x14ac:dyDescent="0.25">
      <c r="B17" s="7"/>
      <c r="C17" s="261"/>
      <c r="D17" s="27" t="s">
        <v>32</v>
      </c>
      <c r="E17" s="83"/>
      <c r="F17" s="84"/>
      <c r="G17" s="84"/>
      <c r="H17" s="84">
        <v>999</v>
      </c>
      <c r="I17" s="84">
        <v>666</v>
      </c>
      <c r="J17" s="84">
        <v>333</v>
      </c>
      <c r="K17" s="84"/>
      <c r="L17" s="84"/>
      <c r="M17" s="84"/>
      <c r="N17" s="31"/>
      <c r="O17" s="16" t="s">
        <v>3</v>
      </c>
      <c r="P17" s="88">
        <v>266400</v>
      </c>
      <c r="Q17" s="10"/>
    </row>
    <row r="18" spans="2:17" x14ac:dyDescent="0.25">
      <c r="B18" s="7"/>
      <c r="C18" s="262"/>
      <c r="D18" s="28" t="s">
        <v>33</v>
      </c>
      <c r="E18" s="85"/>
      <c r="F18" s="86"/>
      <c r="G18" s="86"/>
      <c r="H18" s="86"/>
      <c r="I18" s="86"/>
      <c r="J18" s="86"/>
      <c r="K18" s="86">
        <v>999</v>
      </c>
      <c r="L18" s="86">
        <v>666</v>
      </c>
      <c r="M18" s="86">
        <v>333</v>
      </c>
      <c r="N18" s="32"/>
      <c r="O18" s="72" t="s">
        <v>3</v>
      </c>
      <c r="P18" s="89">
        <v>124875</v>
      </c>
      <c r="Q18" s="10"/>
    </row>
    <row r="19" spans="2:17" x14ac:dyDescent="0.25">
      <c r="B19" s="7"/>
      <c r="C19" s="263" t="s">
        <v>39</v>
      </c>
      <c r="D19" s="27" t="s">
        <v>40</v>
      </c>
      <c r="E19" s="83">
        <v>600</v>
      </c>
      <c r="F19" s="84">
        <v>600</v>
      </c>
      <c r="G19" s="84">
        <v>600</v>
      </c>
      <c r="H19" s="84">
        <v>-400</v>
      </c>
      <c r="I19" s="84">
        <v>-400</v>
      </c>
      <c r="J19" s="84">
        <v>-400</v>
      </c>
      <c r="K19" s="84"/>
      <c r="L19" s="84"/>
      <c r="M19" s="84"/>
      <c r="N19" s="31"/>
      <c r="O19" s="25" t="s">
        <v>5</v>
      </c>
      <c r="P19" s="88">
        <v>0</v>
      </c>
      <c r="Q19" s="10"/>
    </row>
    <row r="20" spans="2:17" x14ac:dyDescent="0.25">
      <c r="B20" s="7"/>
      <c r="C20" s="262"/>
      <c r="D20" s="28" t="s">
        <v>41</v>
      </c>
      <c r="E20" s="85"/>
      <c r="F20" s="86"/>
      <c r="G20" s="86"/>
      <c r="H20" s="86">
        <v>300</v>
      </c>
      <c r="I20" s="86">
        <v>300</v>
      </c>
      <c r="J20" s="86">
        <v>300</v>
      </c>
      <c r="K20" s="86">
        <v>-600</v>
      </c>
      <c r="L20" s="86">
        <v>-600</v>
      </c>
      <c r="M20" s="86">
        <v>-600</v>
      </c>
      <c r="N20" s="32"/>
      <c r="O20" s="29" t="s">
        <v>5</v>
      </c>
      <c r="P20" s="89">
        <v>0</v>
      </c>
      <c r="Q20" s="10"/>
    </row>
    <row r="21" spans="2:17" ht="13.8" thickBo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</row>
    <row r="22" spans="2:17" x14ac:dyDescent="0.25">
      <c r="N22" s="248" t="s">
        <v>232</v>
      </c>
    </row>
    <row r="23" spans="2:17" x14ac:dyDescent="0.25">
      <c r="N23" s="249"/>
    </row>
    <row r="24" spans="2:17" x14ac:dyDescent="0.25">
      <c r="N24" s="249"/>
    </row>
    <row r="25" spans="2:17" x14ac:dyDescent="0.25">
      <c r="N25" s="249"/>
    </row>
    <row r="26" spans="2:17" x14ac:dyDescent="0.25">
      <c r="N26" s="249"/>
    </row>
    <row r="27" spans="2:17" x14ac:dyDescent="0.25">
      <c r="N27" s="249"/>
    </row>
    <row r="28" spans="2:17" x14ac:dyDescent="0.25">
      <c r="N28" s="249"/>
    </row>
    <row r="29" spans="2:17" x14ac:dyDescent="0.25">
      <c r="N29" s="249"/>
    </row>
    <row r="30" spans="2:17" x14ac:dyDescent="0.25">
      <c r="N30" s="249"/>
    </row>
    <row r="31" spans="2:17" x14ac:dyDescent="0.25">
      <c r="N31" s="249"/>
    </row>
    <row r="32" spans="2:17" x14ac:dyDescent="0.25">
      <c r="N32" s="249"/>
    </row>
    <row r="33" spans="14:14" x14ac:dyDescent="0.25">
      <c r="N33" s="249"/>
    </row>
    <row r="34" spans="14:14" x14ac:dyDescent="0.25">
      <c r="N34" s="249"/>
    </row>
    <row r="35" spans="14:14" x14ac:dyDescent="0.25">
      <c r="N35" s="249"/>
    </row>
  </sheetData>
  <mergeCells count="6">
    <mergeCell ref="N22:N35"/>
    <mergeCell ref="C19:C20"/>
    <mergeCell ref="D2:P2"/>
    <mergeCell ref="C10:C12"/>
    <mergeCell ref="C13:C15"/>
    <mergeCell ref="C16:C18"/>
  </mergeCells>
  <phoneticPr fontId="2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P1</vt:lpstr>
      <vt:lpstr>P2</vt:lpstr>
      <vt:lpstr>P3</vt:lpstr>
      <vt:lpstr>P4</vt:lpstr>
      <vt:lpstr>P5 v.1</vt:lpstr>
      <vt:lpstr>P5 v.2</vt:lpstr>
      <vt:lpstr>P6</vt:lpstr>
      <vt:lpstr>P7</vt:lpstr>
      <vt:lpstr>P8</vt:lpstr>
      <vt:lpstr>P9</vt:lpstr>
      <vt:lpstr>P10</vt:lpstr>
      <vt:lpstr>P11 v.1</vt:lpstr>
      <vt:lpstr>P11 v.2</vt:lpstr>
    </vt:vector>
  </TitlesOfParts>
  <Company>Montes/UPM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LCER</dc:creator>
  <cp:lastModifiedBy>Luiz Carlos Estraviz Rodriguez</cp:lastModifiedBy>
  <cp:lastPrinted>2004-11-30T20:14:44Z</cp:lastPrinted>
  <dcterms:created xsi:type="dcterms:W3CDTF">2004-11-26T19:39:47Z</dcterms:created>
  <dcterms:modified xsi:type="dcterms:W3CDTF">2014-12-07T18:14:18Z</dcterms:modified>
</cp:coreProperties>
</file>