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PeQ, XeYfl_Passo a Passo_fl" sheetId="1" r:id="rId1"/>
  </sheets>
  <calcPr calcId="125725"/>
</workbook>
</file>

<file path=xl/calcChain.xml><?xml version="1.0" encoding="utf-8"?>
<calcChain xmlns="http://schemas.openxmlformats.org/spreadsheetml/2006/main">
  <c r="I25" i="1"/>
  <c r="J24" s="1"/>
  <c r="D25"/>
  <c r="L24"/>
  <c r="F24"/>
  <c r="E24"/>
  <c r="L23"/>
  <c r="F23"/>
  <c r="E23"/>
  <c r="L22"/>
  <c r="F22"/>
  <c r="E22"/>
  <c r="M21"/>
  <c r="L21"/>
  <c r="L29" s="1"/>
  <c r="K21"/>
  <c r="J21"/>
  <c r="H21"/>
  <c r="G21"/>
  <c r="G22" s="1"/>
  <c r="F21"/>
  <c r="F29" s="1"/>
  <c r="E21"/>
  <c r="C21"/>
  <c r="B21"/>
  <c r="B22" s="1"/>
  <c r="L16"/>
  <c r="L12"/>
  <c r="I12"/>
  <c r="J11" s="1"/>
  <c r="E12"/>
  <c r="D12"/>
  <c r="L11"/>
  <c r="F11"/>
  <c r="E11"/>
  <c r="L10"/>
  <c r="F10"/>
  <c r="E10"/>
  <c r="L9"/>
  <c r="F9"/>
  <c r="E9"/>
  <c r="L8"/>
  <c r="H8"/>
  <c r="G8"/>
  <c r="G9" s="1"/>
  <c r="F8"/>
  <c r="F16" s="1"/>
  <c r="E8"/>
  <c r="C8"/>
  <c r="B8"/>
  <c r="B9" s="1"/>
  <c r="C22" l="1"/>
  <c r="B23"/>
  <c r="H22"/>
  <c r="G23"/>
  <c r="M24"/>
  <c r="K24"/>
  <c r="C9"/>
  <c r="B10"/>
  <c r="H9"/>
  <c r="G10"/>
  <c r="M11"/>
  <c r="K11"/>
  <c r="J8"/>
  <c r="J9"/>
  <c r="J10"/>
  <c r="F12"/>
  <c r="F13"/>
  <c r="F14" s="1"/>
  <c r="F15"/>
  <c r="J22"/>
  <c r="J23"/>
  <c r="L25"/>
  <c r="F26"/>
  <c r="F27" s="1"/>
  <c r="F28"/>
  <c r="M22" l="1"/>
  <c r="K22"/>
  <c r="K26" s="1"/>
  <c r="K27" s="1"/>
  <c r="M10"/>
  <c r="K10"/>
  <c r="M8"/>
  <c r="K8"/>
  <c r="K13" s="1"/>
  <c r="K14" s="1"/>
  <c r="J12"/>
  <c r="M23"/>
  <c r="K23"/>
  <c r="M9"/>
  <c r="K9"/>
  <c r="H10"/>
  <c r="G11"/>
  <c r="H11" s="1"/>
  <c r="C10"/>
  <c r="B11"/>
  <c r="C11" s="1"/>
  <c r="H23"/>
  <c r="G24"/>
  <c r="H24" s="1"/>
  <c r="C23"/>
  <c r="B24"/>
  <c r="C24" s="1"/>
  <c r="M13" l="1"/>
  <c r="M14" s="1"/>
  <c r="M15" s="1"/>
  <c r="M26"/>
  <c r="M27" s="1"/>
  <c r="M28" s="1"/>
</calcChain>
</file>

<file path=xl/sharedStrings.xml><?xml version="1.0" encoding="utf-8"?>
<sst xmlns="http://schemas.openxmlformats.org/spreadsheetml/2006/main" count="55" uniqueCount="31">
  <si>
    <t>EAC0526 - Gestão de Riscos e Investimentos – Profa. Joanília Cia</t>
  </si>
  <si>
    <t>Tema 2.1. Risco de Mercado e Teoria das Carteiras  - Exercícios</t>
  </si>
  <si>
    <t xml:space="preserve">2.Calcule o risco e retorno das ações das empresas P e Q que têm as seguintes cotações e variações no mercado. </t>
  </si>
  <si>
    <t>Períodos</t>
  </si>
  <si>
    <t>P</t>
  </si>
  <si>
    <t>Q</t>
  </si>
  <si>
    <t>Valor(R$)</t>
  </si>
  <si>
    <t>Var(R$)</t>
  </si>
  <si>
    <r>
      <t>k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(%)</t>
    </r>
  </si>
  <si>
    <t xml:space="preserve"> </t>
  </si>
  <si>
    <t>Retorno</t>
  </si>
  <si>
    <t>x</t>
  </si>
  <si>
    <t>Média</t>
  </si>
  <si>
    <t>Variância</t>
  </si>
  <si>
    <t>Desvio Padrão'''</t>
  </si>
  <si>
    <t>Desvio Padrão=Raiz(Var)</t>
  </si>
  <si>
    <t>Covariância(P,Q) =</t>
  </si>
  <si>
    <t>se população</t>
  </si>
  <si>
    <t xml:space="preserve"> soma/4 (n)</t>
  </si>
  <si>
    <t>Correlação(P,Q) =</t>
  </si>
  <si>
    <t>se amostra</t>
  </si>
  <si>
    <t>soma/3 (n-1)</t>
  </si>
  <si>
    <t>Desvio padrão</t>
  </si>
  <si>
    <t xml:space="preserve">3.Calcule o risco e retorno das ações das empresas X e Y que têm as seguintes cotações e variações no mercado. </t>
  </si>
  <si>
    <t>X</t>
  </si>
  <si>
    <t>Y</t>
  </si>
  <si>
    <t>CARTEIRA 50%/50%</t>
  </si>
  <si>
    <t>Covariância(X,Y) =</t>
  </si>
  <si>
    <t>Correlação(X,Y) =</t>
  </si>
  <si>
    <t>Observe que apesar  da médias de retornoe risco de  P e Q serem iguais  a média de X e Y, respectivamente, as carteiras formadas  50% de cada ação leva a riscos diferentes.</t>
  </si>
  <si>
    <t>Somente o risco da carteira PQ é menor.  Isso porque a correlaçaõ PQ é negativa e XY é positiva, logo em PQ tem-se o efeito de redução de risco.</t>
  </si>
</sst>
</file>

<file path=xl/styles.xml><?xml version="1.0" encoding="utf-8"?>
<styleSheet xmlns="http://schemas.openxmlformats.org/spreadsheetml/2006/main">
  <numFmts count="10">
    <numFmt numFmtId="164" formatCode="_(* #,##0.00_);_(* \(#,##0.00\);_(* &quot;-&quot;??_);_(@_)"/>
    <numFmt numFmtId="165" formatCode="0.0%"/>
    <numFmt numFmtId="166" formatCode="_(* #,##0.00000_);_(* \(#,##0.00000\);_(* &quot;-&quot;??_);_(@_)"/>
    <numFmt numFmtId="167" formatCode="_(* #,##0.0000_);_(* \(#,##0.0000\);_(* &quot;-&quot;??_);_(@_)"/>
    <numFmt numFmtId="168" formatCode="_(* #,##0.000_);_(* \(#,##0.000\);_(* &quot;-&quot;??_);_(@_)"/>
    <numFmt numFmtId="169" formatCode="0.00&quot;%²&quot;"/>
    <numFmt numFmtId="170" formatCode="_(* #,##0.000000_);_(* \(#,##0.000000\);_(* &quot;-&quot;??_);_(@_)"/>
    <numFmt numFmtId="171" formatCode="0.0000"/>
    <numFmt numFmtId="172" formatCode="&quot;Verdadeiro&quot;;&quot;Verdadeiro&quot;;&quot;Falso&quot;"/>
    <numFmt numFmtId="173" formatCode="_(&quot;$&quot;* #,##0.00_);_(&quot;$&quot;* \(#,##0.00\);_(&quot;$&quot;* &quot;-&quot;??_);_(@_)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 Black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9"/>
      <color rgb="FFC00000"/>
      <name val="Arial"/>
      <family val="2"/>
    </font>
    <font>
      <sz val="10"/>
      <color rgb="FFFF0000"/>
      <name val="Arial"/>
      <family val="2"/>
    </font>
    <font>
      <sz val="10"/>
      <color rgb="FF006C31"/>
      <name val="Arial"/>
      <family val="2"/>
    </font>
    <font>
      <sz val="9"/>
      <color rgb="FF006C3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2" fillId="0" borderId="0" xfId="2" applyFont="1"/>
    <xf numFmtId="0" fontId="4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Continuous" vertical="center"/>
    </xf>
    <xf numFmtId="0" fontId="2" fillId="0" borderId="3" xfId="2" applyFont="1" applyBorder="1" applyAlignment="1">
      <alignment horizontal="centerContinuous" vertical="center"/>
    </xf>
    <xf numFmtId="0" fontId="2" fillId="0" borderId="4" xfId="2" applyFont="1" applyBorder="1" applyAlignment="1">
      <alignment horizontal="centerContinuous" vertical="center"/>
    </xf>
    <xf numFmtId="0" fontId="2" fillId="0" borderId="5" xfId="2" applyFont="1" applyBorder="1" applyAlignment="1">
      <alignment horizontal="centerContinuous" vertical="center"/>
    </xf>
    <xf numFmtId="0" fontId="2" fillId="0" borderId="2" xfId="2" applyFont="1" applyBorder="1" applyAlignment="1">
      <alignment horizontal="centerContinuous"/>
    </xf>
    <xf numFmtId="0" fontId="2" fillId="0" borderId="3" xfId="2" applyFont="1" applyBorder="1" applyAlignment="1">
      <alignment horizontal="centerContinuous"/>
    </xf>
    <xf numFmtId="0" fontId="2" fillId="0" borderId="6" xfId="2" applyFont="1" applyBorder="1" applyAlignment="1">
      <alignment horizontal="centerContinuous"/>
    </xf>
    <xf numFmtId="0" fontId="2" fillId="0" borderId="7" xfId="2" applyFont="1" applyBorder="1" applyAlignment="1">
      <alignment horizontal="centerContinuous"/>
    </xf>
    <xf numFmtId="0" fontId="4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/>
    </xf>
    <xf numFmtId="0" fontId="2" fillId="0" borderId="10" xfId="2" applyFont="1" applyBorder="1"/>
    <xf numFmtId="0" fontId="2" fillId="0" borderId="10" xfId="2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4" fillId="0" borderId="1" xfId="2" applyFont="1" applyBorder="1" applyAlignment="1">
      <alignment horizontal="center"/>
    </xf>
    <xf numFmtId="164" fontId="2" fillId="0" borderId="9" xfId="3" applyNumberFormat="1" applyFont="1" applyBorder="1"/>
    <xf numFmtId="165" fontId="7" fillId="0" borderId="10" xfId="4" applyNumberFormat="1" applyFont="1" applyBorder="1"/>
    <xf numFmtId="165" fontId="7" fillId="0" borderId="11" xfId="4" applyNumberFormat="1" applyFont="1" applyBorder="1"/>
    <xf numFmtId="164" fontId="2" fillId="0" borderId="9" xfId="3" applyFont="1" applyBorder="1"/>
    <xf numFmtId="165" fontId="7" fillId="0" borderId="12" xfId="4" applyNumberFormat="1" applyFont="1" applyBorder="1"/>
    <xf numFmtId="165" fontId="7" fillId="0" borderId="9" xfId="4" applyNumberFormat="1" applyFont="1" applyBorder="1"/>
    <xf numFmtId="0" fontId="4" fillId="0" borderId="13" xfId="2" applyFont="1" applyBorder="1" applyAlignment="1">
      <alignment horizontal="center"/>
    </xf>
    <xf numFmtId="164" fontId="2" fillId="0" borderId="10" xfId="2" applyNumberFormat="1" applyFont="1" applyBorder="1"/>
    <xf numFmtId="0" fontId="4" fillId="0" borderId="14" xfId="2" applyFont="1" applyBorder="1" applyAlignment="1">
      <alignment horizontal="center"/>
    </xf>
    <xf numFmtId="0" fontId="4" fillId="0" borderId="8" xfId="2" applyFont="1" applyBorder="1"/>
    <xf numFmtId="164" fontId="2" fillId="0" borderId="17" xfId="3" applyNumberFormat="1" applyFont="1" applyBorder="1"/>
    <xf numFmtId="164" fontId="2" fillId="0" borderId="8" xfId="3" applyNumberFormat="1" applyFont="1" applyBorder="1"/>
    <xf numFmtId="10" fontId="6" fillId="0" borderId="18" xfId="4" applyNumberFormat="1" applyFont="1" applyBorder="1"/>
    <xf numFmtId="164" fontId="2" fillId="0" borderId="17" xfId="3" applyFont="1" applyFill="1" applyBorder="1"/>
    <xf numFmtId="164" fontId="2" fillId="0" borderId="8" xfId="3" applyNumberFormat="1" applyFont="1" applyFill="1" applyBorder="1"/>
    <xf numFmtId="10" fontId="6" fillId="0" borderId="18" xfId="4" applyNumberFormat="1" applyFont="1" applyFill="1" applyBorder="1"/>
    <xf numFmtId="168" fontId="8" fillId="0" borderId="21" xfId="3" applyNumberFormat="1" applyFont="1" applyFill="1" applyBorder="1"/>
    <xf numFmtId="0" fontId="4" fillId="0" borderId="12" xfId="2" applyFont="1" applyBorder="1"/>
    <xf numFmtId="164" fontId="2" fillId="0" borderId="10" xfId="3" applyNumberFormat="1" applyFont="1" applyBorder="1"/>
    <xf numFmtId="169" fontId="2" fillId="0" borderId="22" xfId="3" applyNumberFormat="1" applyFont="1" applyFill="1" applyBorder="1" applyAlignment="1">
      <alignment horizontal="right"/>
    </xf>
    <xf numFmtId="169" fontId="7" fillId="0" borderId="10" xfId="3" applyNumberFormat="1" applyFont="1" applyFill="1" applyBorder="1" applyAlignment="1">
      <alignment horizontal="right"/>
    </xf>
    <xf numFmtId="166" fontId="2" fillId="0" borderId="9" xfId="3" applyNumberFormat="1" applyFont="1" applyFill="1" applyBorder="1"/>
    <xf numFmtId="166" fontId="2" fillId="0" borderId="10" xfId="3" applyNumberFormat="1" applyFont="1" applyFill="1" applyBorder="1"/>
    <xf numFmtId="166" fontId="7" fillId="0" borderId="17" xfId="3" applyNumberFormat="1" applyFont="1" applyFill="1" applyBorder="1" applyAlignment="1">
      <alignment horizontal="right"/>
    </xf>
    <xf numFmtId="164" fontId="2" fillId="0" borderId="24" xfId="3" applyNumberFormat="1" applyFont="1" applyBorder="1"/>
    <xf numFmtId="164" fontId="2" fillId="0" borderId="25" xfId="3" applyNumberFormat="1" applyFont="1" applyBorder="1"/>
    <xf numFmtId="167" fontId="7" fillId="0" borderId="25" xfId="3" applyNumberFormat="1" applyFont="1" applyFill="1" applyBorder="1"/>
    <xf numFmtId="10" fontId="2" fillId="0" borderId="26" xfId="4" applyNumberFormat="1" applyFont="1" applyFill="1" applyBorder="1" applyAlignment="1">
      <alignment horizontal="right"/>
    </xf>
    <xf numFmtId="170" fontId="6" fillId="0" borderId="18" xfId="3" applyNumberFormat="1" applyFont="1" applyFill="1" applyBorder="1"/>
    <xf numFmtId="164" fontId="2" fillId="0" borderId="24" xfId="3" applyFont="1" applyFill="1" applyBorder="1"/>
    <xf numFmtId="164" fontId="2" fillId="0" borderId="25" xfId="3" applyNumberFormat="1" applyFont="1" applyFill="1" applyBorder="1"/>
    <xf numFmtId="166" fontId="7" fillId="0" borderId="25" xfId="3" applyNumberFormat="1" applyFont="1" applyFill="1" applyBorder="1"/>
    <xf numFmtId="167" fontId="6" fillId="0" borderId="27" xfId="3" applyNumberFormat="1" applyFont="1" applyFill="1" applyBorder="1"/>
    <xf numFmtId="0" fontId="9" fillId="0" borderId="28" xfId="2" applyFont="1" applyFill="1" applyBorder="1" applyAlignment="1">
      <alignment horizontal="right"/>
    </xf>
    <xf numFmtId="0" fontId="4" fillId="0" borderId="0" xfId="2" applyFont="1"/>
    <xf numFmtId="0" fontId="2" fillId="0" borderId="0" xfId="2" applyFont="1" applyFill="1"/>
    <xf numFmtId="0" fontId="10" fillId="0" borderId="32" xfId="2" applyFont="1" applyFill="1" applyBorder="1"/>
    <xf numFmtId="166" fontId="6" fillId="0" borderId="33" xfId="3" applyNumberFormat="1" applyFont="1" applyFill="1" applyBorder="1"/>
    <xf numFmtId="0" fontId="10" fillId="0" borderId="35" xfId="2" applyFont="1" applyFill="1" applyBorder="1"/>
    <xf numFmtId="171" fontId="11" fillId="0" borderId="36" xfId="2" applyNumberFormat="1" applyFont="1" applyFill="1" applyBorder="1" applyAlignment="1">
      <alignment horizontal="right"/>
    </xf>
    <xf numFmtId="166" fontId="7" fillId="0" borderId="37" xfId="3" applyNumberFormat="1" applyFont="1" applyFill="1" applyBorder="1"/>
    <xf numFmtId="0" fontId="4" fillId="0" borderId="15" xfId="2" applyFont="1" applyBorder="1" applyAlignment="1">
      <alignment horizontal="center" vertical="center"/>
    </xf>
    <xf numFmtId="0" fontId="2" fillId="0" borderId="10" xfId="2" applyFont="1" applyBorder="1" applyAlignment="1">
      <alignment horizontal="centerContinuous" vertical="center"/>
    </xf>
    <xf numFmtId="0" fontId="2" fillId="0" borderId="38" xfId="2" applyFont="1" applyBorder="1" applyAlignment="1">
      <alignment horizontal="centerContinuous" vertical="center"/>
    </xf>
    <xf numFmtId="0" fontId="2" fillId="0" borderId="10" xfId="2" applyFont="1" applyBorder="1" applyAlignment="1">
      <alignment horizontal="centerContinuous"/>
    </xf>
    <xf numFmtId="0" fontId="2" fillId="0" borderId="12" xfId="2" applyFont="1" applyBorder="1" applyAlignment="1">
      <alignment horizontal="centerContinuous"/>
    </xf>
    <xf numFmtId="0" fontId="2" fillId="0" borderId="2" xfId="2" applyFont="1" applyBorder="1" applyAlignment="1">
      <alignment horizontal="center"/>
    </xf>
    <xf numFmtId="0" fontId="4" fillId="0" borderId="22" xfId="2" applyFont="1" applyBorder="1" applyAlignment="1">
      <alignment horizontal="center" vertical="center"/>
    </xf>
    <xf numFmtId="167" fontId="7" fillId="0" borderId="10" xfId="3" applyNumberFormat="1" applyFont="1" applyBorder="1"/>
    <xf numFmtId="168" fontId="7" fillId="0" borderId="10" xfId="3" applyNumberFormat="1" applyFont="1" applyBorder="1"/>
    <xf numFmtId="166" fontId="7" fillId="0" borderId="12" xfId="3" applyNumberFormat="1" applyFont="1" applyBorder="1"/>
    <xf numFmtId="0" fontId="2" fillId="0" borderId="22" xfId="2" applyFont="1" applyBorder="1"/>
    <xf numFmtId="164" fontId="2" fillId="0" borderId="22" xfId="3" applyNumberFormat="1" applyFont="1" applyBorder="1"/>
    <xf numFmtId="164" fontId="7" fillId="0" borderId="22" xfId="3" applyFont="1" applyBorder="1"/>
    <xf numFmtId="168" fontId="7" fillId="0" borderId="22" xfId="3" applyNumberFormat="1" applyFont="1" applyFill="1" applyBorder="1"/>
    <xf numFmtId="168" fontId="7" fillId="0" borderId="8" xfId="3" applyNumberFormat="1" applyFont="1" applyFill="1" applyBorder="1"/>
    <xf numFmtId="0" fontId="7" fillId="0" borderId="0" xfId="2" applyFont="1"/>
    <xf numFmtId="166" fontId="7" fillId="0" borderId="10" xfId="3" applyNumberFormat="1" applyFont="1" applyBorder="1"/>
    <xf numFmtId="166" fontId="7" fillId="0" borderId="1" xfId="3" applyNumberFormat="1" applyFont="1" applyFill="1" applyBorder="1" applyAlignment="1">
      <alignment horizontal="right"/>
    </xf>
    <xf numFmtId="10" fontId="2" fillId="0" borderId="1" xfId="4" applyNumberFormat="1" applyFont="1" applyFill="1" applyBorder="1" applyAlignment="1">
      <alignment horizontal="right"/>
    </xf>
    <xf numFmtId="166" fontId="6" fillId="0" borderId="39" xfId="3" applyNumberFormat="1" applyFont="1" applyFill="1" applyBorder="1"/>
    <xf numFmtId="164" fontId="8" fillId="0" borderId="40" xfId="3" applyFont="1" applyBorder="1"/>
    <xf numFmtId="164" fontId="8" fillId="0" borderId="15" xfId="3" applyNumberFormat="1" applyFont="1" applyBorder="1"/>
    <xf numFmtId="10" fontId="2" fillId="0" borderId="12" xfId="4" applyNumberFormat="1" applyFont="1" applyFill="1" applyBorder="1" applyAlignment="1">
      <alignment horizontal="right"/>
    </xf>
    <xf numFmtId="0" fontId="9" fillId="0" borderId="9" xfId="2" applyFont="1" applyFill="1" applyBorder="1" applyAlignment="1">
      <alignment horizontal="right"/>
    </xf>
    <xf numFmtId="0" fontId="8" fillId="0" borderId="0" xfId="2" applyFont="1"/>
    <xf numFmtId="0" fontId="8" fillId="0" borderId="35" xfId="2" applyFont="1" applyBorder="1"/>
    <xf numFmtId="166" fontId="6" fillId="0" borderId="37" xfId="3" applyNumberFormat="1" applyFont="1" applyFill="1" applyBorder="1"/>
    <xf numFmtId="0" fontId="8" fillId="0" borderId="37" xfId="2" applyFont="1" applyBorder="1"/>
    <xf numFmtId="0" fontId="12" fillId="0" borderId="0" xfId="2" applyFont="1"/>
    <xf numFmtId="10" fontId="6" fillId="0" borderId="18" xfId="1" applyNumberFormat="1" applyFont="1" applyBorder="1"/>
    <xf numFmtId="164" fontId="7" fillId="0" borderId="8" xfId="3" applyNumberFormat="1" applyFont="1" applyBorder="1"/>
    <xf numFmtId="168" fontId="7" fillId="0" borderId="19" xfId="3" applyNumberFormat="1" applyFont="1" applyFill="1" applyBorder="1"/>
    <xf numFmtId="164" fontId="2" fillId="0" borderId="10" xfId="3" applyFont="1" applyBorder="1"/>
    <xf numFmtId="0" fontId="6" fillId="0" borderId="0" xfId="2" applyFont="1"/>
    <xf numFmtId="0" fontId="13" fillId="0" borderId="0" xfId="0" applyFont="1" applyAlignment="1">
      <alignment horizontal="left" readingOrder="1"/>
    </xf>
    <xf numFmtId="0" fontId="7" fillId="0" borderId="9" xfId="2" applyFont="1" applyBorder="1" applyAlignment="1">
      <alignment horizontal="center"/>
    </xf>
    <xf numFmtId="10" fontId="7" fillId="0" borderId="10" xfId="4" applyNumberFormat="1" applyFont="1" applyBorder="1"/>
    <xf numFmtId="10" fontId="7" fillId="2" borderId="10" xfId="4" applyNumberFormat="1" applyFont="1" applyFill="1" applyBorder="1"/>
    <xf numFmtId="166" fontId="7" fillId="0" borderId="11" xfId="3" applyNumberFormat="1" applyFont="1" applyBorder="1"/>
    <xf numFmtId="10" fontId="7" fillId="0" borderId="9" xfId="4" applyNumberFormat="1" applyFont="1" applyBorder="1"/>
    <xf numFmtId="10" fontId="7" fillId="0" borderId="15" xfId="4" applyNumberFormat="1" applyFont="1" applyBorder="1"/>
    <xf numFmtId="10" fontId="7" fillId="0" borderId="16" xfId="4" applyNumberFormat="1" applyFont="1" applyBorder="1"/>
    <xf numFmtId="167" fontId="7" fillId="0" borderId="19" xfId="3" applyNumberFormat="1" applyFont="1" applyFill="1" applyBorder="1"/>
    <xf numFmtId="166" fontId="7" fillId="0" borderId="20" xfId="3" applyNumberFormat="1" applyFont="1" applyFill="1" applyBorder="1"/>
    <xf numFmtId="10" fontId="7" fillId="0" borderId="18" xfId="3" applyNumberFormat="1" applyFont="1" applyFill="1" applyBorder="1"/>
    <xf numFmtId="170" fontId="7" fillId="0" borderId="23" xfId="3" applyNumberFormat="1" applyFont="1" applyFill="1" applyBorder="1" applyAlignment="1">
      <alignment horizontal="right"/>
    </xf>
    <xf numFmtId="166" fontId="7" fillId="0" borderId="23" xfId="3" applyNumberFormat="1" applyFont="1" applyFill="1" applyBorder="1" applyAlignment="1">
      <alignment horizontal="right"/>
    </xf>
    <xf numFmtId="166" fontId="7" fillId="0" borderId="29" xfId="3" applyNumberFormat="1" applyFont="1" applyFill="1" applyBorder="1"/>
    <xf numFmtId="0" fontId="10" fillId="0" borderId="30" xfId="2" applyFont="1" applyFill="1" applyBorder="1"/>
    <xf numFmtId="166" fontId="10" fillId="0" borderId="31" xfId="2" applyNumberFormat="1" applyFont="1" applyFill="1" applyBorder="1"/>
    <xf numFmtId="0" fontId="10" fillId="0" borderId="31" xfId="2" applyFont="1" applyFill="1" applyBorder="1"/>
    <xf numFmtId="0" fontId="10" fillId="0" borderId="27" xfId="2" applyFont="1" applyFill="1" applyBorder="1"/>
    <xf numFmtId="0" fontId="10" fillId="0" borderId="34" xfId="2" applyFont="1" applyFill="1" applyBorder="1"/>
    <xf numFmtId="0" fontId="14" fillId="0" borderId="0" xfId="0" applyFont="1" applyAlignment="1">
      <alignment horizontal="left" readingOrder="1"/>
    </xf>
    <xf numFmtId="168" fontId="7" fillId="0" borderId="11" xfId="3" applyNumberFormat="1" applyFont="1" applyBorder="1"/>
    <xf numFmtId="167" fontId="7" fillId="0" borderId="15" xfId="3" applyNumberFormat="1" applyFont="1" applyBorder="1"/>
    <xf numFmtId="168" fontId="7" fillId="0" borderId="20" xfId="3" applyNumberFormat="1" applyFont="1" applyFill="1" applyBorder="1"/>
    <xf numFmtId="170" fontId="7" fillId="0" borderId="15" xfId="3" applyNumberFormat="1" applyFont="1" applyFill="1" applyBorder="1" applyAlignment="1">
      <alignment horizontal="right"/>
    </xf>
    <xf numFmtId="166" fontId="7" fillId="0" borderId="5" xfId="3" applyNumberFormat="1" applyFont="1" applyFill="1" applyBorder="1"/>
    <xf numFmtId="166" fontId="10" fillId="0" borderId="34" xfId="2" applyNumberFormat="1" applyFont="1" applyFill="1" applyBorder="1"/>
    <xf numFmtId="0" fontId="10" fillId="0" borderId="36" xfId="2" applyFont="1" applyFill="1" applyBorder="1"/>
    <xf numFmtId="0" fontId="10" fillId="0" borderId="41" xfId="2" applyFont="1" applyFill="1" applyBorder="1"/>
  </cellXfs>
  <cellStyles count="11">
    <cellStyle name="Moeda 2" xfId="5"/>
    <cellStyle name="Moeda 3" xfId="6"/>
    <cellStyle name="Moeda 4" xfId="7"/>
    <cellStyle name="Normal" xfId="0" builtinId="0"/>
    <cellStyle name="Normal 2" xfId="8"/>
    <cellStyle name="Normal 3" xfId="2"/>
    <cellStyle name="Porcentagem" xfId="1" builtinId="5"/>
    <cellStyle name="Porcentagem 2" xfId="9"/>
    <cellStyle name="Porcentagem 3" xfId="4"/>
    <cellStyle name="Separador de milhares 2" xfId="10"/>
    <cellStyle name="Separador de milhares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/>
  </sheetPr>
  <dimension ref="A1:M31"/>
  <sheetViews>
    <sheetView showGridLines="0" tabSelected="1" zoomScale="130" zoomScaleNormal="130" workbookViewId="0">
      <selection activeCell="F18" sqref="F18"/>
    </sheetView>
  </sheetViews>
  <sheetFormatPr defaultRowHeight="12.75" outlineLevelRow="1"/>
  <cols>
    <col min="1" max="1" width="5" style="2" customWidth="1"/>
    <col min="2" max="2" width="8.7109375" style="2" bestFit="1" customWidth="1"/>
    <col min="3" max="3" width="7.28515625" style="2" bestFit="1" customWidth="1"/>
    <col min="4" max="4" width="8.7109375" style="2" bestFit="1" customWidth="1"/>
    <col min="5" max="5" width="13.42578125" style="2" customWidth="1"/>
    <col min="6" max="6" width="12.7109375" style="2" customWidth="1"/>
    <col min="7" max="7" width="8.7109375" style="2" customWidth="1"/>
    <col min="8" max="8" width="6.7109375" style="2" customWidth="1"/>
    <col min="9" max="9" width="12.85546875" style="2" customWidth="1"/>
    <col min="10" max="10" width="9.7109375" style="2" customWidth="1"/>
    <col min="11" max="11" width="14" style="2" customWidth="1"/>
    <col min="12" max="12" width="18.7109375" style="2" customWidth="1"/>
    <col min="13" max="13" width="9.7109375" style="2" customWidth="1"/>
    <col min="14" max="16384" width="9.140625" style="2"/>
  </cols>
  <sheetData>
    <row r="1" spans="1:13" ht="14.25">
      <c r="A1" s="1" t="s">
        <v>0</v>
      </c>
    </row>
    <row r="2" spans="1:13" ht="14.25">
      <c r="A2" s="1" t="s">
        <v>1</v>
      </c>
    </row>
    <row r="3" spans="1:13" ht="14.25">
      <c r="A3" s="1"/>
    </row>
    <row r="4" spans="1:13" ht="13.5" thickBot="1">
      <c r="A4" s="95" t="s">
        <v>2</v>
      </c>
    </row>
    <row r="5" spans="1:13">
      <c r="A5" s="3" t="s">
        <v>3</v>
      </c>
      <c r="B5" s="4" t="s">
        <v>4</v>
      </c>
      <c r="C5" s="5"/>
      <c r="D5" s="6"/>
      <c r="E5" s="6"/>
      <c r="F5" s="7"/>
      <c r="G5" s="8" t="s">
        <v>5</v>
      </c>
      <c r="H5" s="9"/>
      <c r="I5" s="9"/>
      <c r="J5" s="10"/>
      <c r="K5" s="10"/>
      <c r="M5" s="11"/>
    </row>
    <row r="6" spans="1:13" ht="15.75">
      <c r="A6" s="12"/>
      <c r="B6" s="13" t="s">
        <v>6</v>
      </c>
      <c r="C6" s="14" t="s">
        <v>7</v>
      </c>
      <c r="D6" s="15" t="s">
        <v>8</v>
      </c>
      <c r="E6" s="15" t="s">
        <v>9</v>
      </c>
      <c r="F6" s="16"/>
      <c r="G6" s="13" t="s">
        <v>6</v>
      </c>
      <c r="H6" s="14" t="s">
        <v>7</v>
      </c>
      <c r="I6" s="15" t="s">
        <v>8</v>
      </c>
      <c r="J6" s="15"/>
      <c r="K6" s="17"/>
      <c r="L6" s="96" t="s">
        <v>10</v>
      </c>
      <c r="M6" s="18" t="s">
        <v>11</v>
      </c>
    </row>
    <row r="7" spans="1:13">
      <c r="A7" s="19">
        <v>0</v>
      </c>
      <c r="B7" s="20">
        <v>100</v>
      </c>
      <c r="C7" s="14"/>
      <c r="D7" s="21"/>
      <c r="E7" s="21"/>
      <c r="F7" s="22"/>
      <c r="G7" s="23">
        <v>100</v>
      </c>
      <c r="H7" s="14"/>
      <c r="I7" s="21"/>
      <c r="J7" s="21"/>
      <c r="K7" s="24"/>
      <c r="L7" s="25"/>
      <c r="M7" s="22"/>
    </row>
    <row r="8" spans="1:13">
      <c r="A8" s="26">
        <v>1</v>
      </c>
      <c r="B8" s="20">
        <f>B7*(1+D8)</f>
        <v>105</v>
      </c>
      <c r="C8" s="27">
        <f>B8-B7</f>
        <v>5</v>
      </c>
      <c r="D8" s="97">
        <v>0.05</v>
      </c>
      <c r="E8" s="98">
        <f>+D8-$D$12</f>
        <v>3.2500000000000001E-2</v>
      </c>
      <c r="F8" s="99">
        <f>+E8^2</f>
        <v>1.0562500000000001E-3</v>
      </c>
      <c r="G8" s="23">
        <f>G7*(1+I8)</f>
        <v>99</v>
      </c>
      <c r="H8" s="27">
        <f>G8-G7</f>
        <v>-1</v>
      </c>
      <c r="I8" s="97">
        <v>-0.01</v>
      </c>
      <c r="J8" s="98">
        <f>+I8-$I$12</f>
        <v>-1.9999999999999997E-2</v>
      </c>
      <c r="K8" s="70">
        <f>+J8^2</f>
        <v>3.9999999999999986E-4</v>
      </c>
      <c r="L8" s="100">
        <f>+(D8+I8)/2</f>
        <v>0.02</v>
      </c>
      <c r="M8" s="99">
        <f>+E8*J8</f>
        <v>-6.4999999999999997E-4</v>
      </c>
    </row>
    <row r="9" spans="1:13">
      <c r="A9" s="26">
        <v>2</v>
      </c>
      <c r="B9" s="20">
        <f>B8*(1+D9)</f>
        <v>103.95</v>
      </c>
      <c r="C9" s="27">
        <f>B9-B8</f>
        <v>-1.0499999999999972</v>
      </c>
      <c r="D9" s="97">
        <v>-0.01</v>
      </c>
      <c r="E9" s="97">
        <f>+D9-$D$12</f>
        <v>-2.7500000000000004E-2</v>
      </c>
      <c r="F9" s="99">
        <f>+E9^2</f>
        <v>7.5625000000000019E-4</v>
      </c>
      <c r="G9" s="23">
        <f>G8*(1+I9)</f>
        <v>103.95</v>
      </c>
      <c r="H9" s="27">
        <f>G9-G8</f>
        <v>4.9500000000000028</v>
      </c>
      <c r="I9" s="97">
        <v>0.05</v>
      </c>
      <c r="J9" s="97">
        <f>+I9-$I$12</f>
        <v>4.0000000000000008E-2</v>
      </c>
      <c r="K9" s="70">
        <f>+J9^2</f>
        <v>1.6000000000000007E-3</v>
      </c>
      <c r="L9" s="100">
        <f>+(D9+I9)/2</f>
        <v>0.02</v>
      </c>
      <c r="M9" s="99">
        <f>+E9*J9</f>
        <v>-1.1000000000000003E-3</v>
      </c>
    </row>
    <row r="10" spans="1:13">
      <c r="A10" s="26">
        <v>3</v>
      </c>
      <c r="B10" s="20">
        <f>B9*(1+D10)</f>
        <v>104.98950000000001</v>
      </c>
      <c r="C10" s="27">
        <f>B10-B9</f>
        <v>1.0395000000000039</v>
      </c>
      <c r="D10" s="97">
        <v>0.01</v>
      </c>
      <c r="E10" s="97">
        <f>+D10-$D$12</f>
        <v>-7.5000000000000015E-3</v>
      </c>
      <c r="F10" s="99">
        <f>+E10^2</f>
        <v>5.6250000000000019E-5</v>
      </c>
      <c r="G10" s="23">
        <f>G9*(1+I10)</f>
        <v>106.02900000000001</v>
      </c>
      <c r="H10" s="27">
        <f>G10-G9</f>
        <v>2.0790000000000077</v>
      </c>
      <c r="I10" s="97">
        <v>0.02</v>
      </c>
      <c r="J10" s="97">
        <f>+I10-$I$12</f>
        <v>1.0000000000000002E-2</v>
      </c>
      <c r="K10" s="70">
        <f>+J10^2</f>
        <v>1.0000000000000005E-4</v>
      </c>
      <c r="L10" s="100">
        <f>+(D10+I10)/2</f>
        <v>1.4999999999999999E-2</v>
      </c>
      <c r="M10" s="99">
        <f>+E10*J10</f>
        <v>-7.5000000000000034E-5</v>
      </c>
    </row>
    <row r="11" spans="1:13" ht="13.5" thickBot="1">
      <c r="A11" s="28">
        <v>4</v>
      </c>
      <c r="B11" s="20">
        <f>B10*(1+D11)</f>
        <v>107.08929000000001</v>
      </c>
      <c r="C11" s="27">
        <f>B11-B10</f>
        <v>2.0997899999999987</v>
      </c>
      <c r="D11" s="101">
        <v>0.02</v>
      </c>
      <c r="E11" s="97">
        <f>+D11-$D$12</f>
        <v>2.4999999999999988E-3</v>
      </c>
      <c r="F11" s="99">
        <f>+E11^2</f>
        <v>6.2499999999999935E-6</v>
      </c>
      <c r="G11" s="23">
        <f>G10*(1+I11)</f>
        <v>103.90842000000001</v>
      </c>
      <c r="H11" s="27">
        <f>G11-G10</f>
        <v>-2.1205800000000039</v>
      </c>
      <c r="I11" s="101">
        <v>-0.02</v>
      </c>
      <c r="J11" s="97">
        <f>+I11-$I$12</f>
        <v>-0.03</v>
      </c>
      <c r="K11" s="70">
        <f>+J11^2</f>
        <v>8.9999999999999998E-4</v>
      </c>
      <c r="L11" s="102">
        <f>+(D11+I11)/2</f>
        <v>0</v>
      </c>
      <c r="M11" s="99">
        <f>+E11*J11</f>
        <v>-7.4999999999999966E-5</v>
      </c>
    </row>
    <row r="12" spans="1:13" ht="14.25" thickTop="1" thickBot="1">
      <c r="A12" s="29" t="s">
        <v>12</v>
      </c>
      <c r="B12" s="30"/>
      <c r="C12" s="31"/>
      <c r="D12" s="32">
        <f>AVERAGE(D8:D11)</f>
        <v>1.7500000000000002E-2</v>
      </c>
      <c r="E12" s="103">
        <f>SUM(E8:E11)</f>
        <v>-5.2041704279304213E-18</v>
      </c>
      <c r="F12" s="104">
        <f>SUM(F8:F11)</f>
        <v>1.8750000000000004E-3</v>
      </c>
      <c r="G12" s="33"/>
      <c r="H12" s="34"/>
      <c r="I12" s="35">
        <f>AVERAGE(I8:I11)</f>
        <v>9.9999999999999985E-3</v>
      </c>
      <c r="J12" s="103">
        <f>SUM(J8:J11)</f>
        <v>0</v>
      </c>
      <c r="K12" s="75"/>
      <c r="L12" s="105">
        <f>AVERAGE(L8:L11)</f>
        <v>1.375E-2</v>
      </c>
      <c r="M12" s="36"/>
    </row>
    <row r="13" spans="1:13" ht="13.5" thickBot="1">
      <c r="A13" s="37"/>
      <c r="B13" s="20"/>
      <c r="C13" s="38"/>
      <c r="D13" s="39" t="s">
        <v>13</v>
      </c>
      <c r="E13" s="40"/>
      <c r="F13" s="106">
        <f>SUM(F8:F11)/($A$11-1)</f>
        <v>6.2500000000000012E-4</v>
      </c>
      <c r="G13" s="41"/>
      <c r="H13" s="42"/>
      <c r="I13" s="39" t="s">
        <v>13</v>
      </c>
      <c r="J13" s="40"/>
      <c r="K13" s="78">
        <f>SUM(K8:K11)/($A$11-1)</f>
        <v>1E-3</v>
      </c>
      <c r="L13" s="43"/>
      <c r="M13" s="107">
        <f>SUM(M8:M11)</f>
        <v>-1.9000000000000002E-3</v>
      </c>
    </row>
    <row r="14" spans="1:13" ht="13.5" thickBot="1">
      <c r="A14" s="37"/>
      <c r="B14" s="44"/>
      <c r="C14" s="45"/>
      <c r="D14" s="46"/>
      <c r="E14" s="47" t="s">
        <v>14</v>
      </c>
      <c r="F14" s="48">
        <f>SQRT(F13)</f>
        <v>2.5000000000000001E-2</v>
      </c>
      <c r="G14" s="49"/>
      <c r="H14" s="50"/>
      <c r="I14" s="51"/>
      <c r="J14" s="47" t="s">
        <v>15</v>
      </c>
      <c r="K14" s="52">
        <f>SQRT(K13)</f>
        <v>3.1622776601683791E-2</v>
      </c>
      <c r="L14" s="53" t="s">
        <v>16</v>
      </c>
      <c r="M14" s="108">
        <f>+M13/(A11-1)</f>
        <v>-6.333333333333334E-4</v>
      </c>
    </row>
    <row r="15" spans="1:13" ht="13.5" thickBot="1">
      <c r="A15" s="54"/>
      <c r="D15" s="55"/>
      <c r="E15" s="109" t="s">
        <v>17</v>
      </c>
      <c r="F15" s="110">
        <f>(+F8+F9+F10+F11)/4</f>
        <v>4.6875000000000009E-4</v>
      </c>
      <c r="G15" s="111" t="s">
        <v>18</v>
      </c>
      <c r="H15" s="56"/>
      <c r="I15" s="55"/>
      <c r="J15" s="55"/>
      <c r="K15" s="55"/>
      <c r="L15" s="53" t="s">
        <v>19</v>
      </c>
      <c r="M15" s="57">
        <f>+M14/(F14*K14)</f>
        <v>-0.80111034057598951</v>
      </c>
    </row>
    <row r="16" spans="1:13" ht="13.5" thickBot="1">
      <c r="A16" s="54"/>
      <c r="D16" s="55"/>
      <c r="E16" s="112" t="s">
        <v>20</v>
      </c>
      <c r="F16" s="113">
        <f>(F8+F9+F10+F11)/3</f>
        <v>6.2500000000000012E-4</v>
      </c>
      <c r="G16" s="113" t="s">
        <v>21</v>
      </c>
      <c r="H16" s="58"/>
      <c r="I16" s="55"/>
      <c r="J16" s="55"/>
      <c r="K16" s="55" t="s">
        <v>22</v>
      </c>
      <c r="L16" s="59">
        <f>STDEV(L8:L11)</f>
        <v>9.4648472430004585E-3</v>
      </c>
      <c r="M16" s="60"/>
    </row>
    <row r="17" spans="1:13" ht="13.5" thickBot="1">
      <c r="A17" s="114" t="s">
        <v>23</v>
      </c>
      <c r="E17" s="55"/>
      <c r="F17" s="55"/>
      <c r="G17" s="55"/>
      <c r="H17" s="55"/>
      <c r="I17" s="55"/>
      <c r="J17" s="55"/>
      <c r="K17" s="55"/>
      <c r="L17" s="55"/>
      <c r="M17" s="55"/>
    </row>
    <row r="18" spans="1:13" outlineLevel="1">
      <c r="A18" s="61" t="s">
        <v>3</v>
      </c>
      <c r="B18" s="62" t="s">
        <v>24</v>
      </c>
      <c r="C18" s="62"/>
      <c r="D18" s="63"/>
      <c r="E18" s="63"/>
      <c r="F18" s="63"/>
      <c r="G18" s="64" t="s">
        <v>25</v>
      </c>
      <c r="H18" s="64"/>
      <c r="I18" s="64"/>
      <c r="J18" s="65"/>
      <c r="K18" s="65"/>
      <c r="L18" s="66" t="s">
        <v>26</v>
      </c>
      <c r="M18" s="11"/>
    </row>
    <row r="19" spans="1:13" ht="15.75" outlineLevel="1">
      <c r="A19" s="67"/>
      <c r="B19" s="15" t="s">
        <v>6</v>
      </c>
      <c r="C19" s="14" t="s">
        <v>7</v>
      </c>
      <c r="D19" s="15" t="s">
        <v>8</v>
      </c>
      <c r="E19" s="15" t="s">
        <v>9</v>
      </c>
      <c r="F19" s="15"/>
      <c r="G19" s="15" t="s">
        <v>6</v>
      </c>
      <c r="H19" s="14" t="s">
        <v>7</v>
      </c>
      <c r="I19" s="15" t="s">
        <v>8</v>
      </c>
      <c r="J19" s="15"/>
      <c r="K19" s="17"/>
      <c r="L19" s="96" t="s">
        <v>10</v>
      </c>
      <c r="M19" s="18" t="s">
        <v>11</v>
      </c>
    </row>
    <row r="20" spans="1:13" outlineLevel="1">
      <c r="A20" s="19">
        <v>0</v>
      </c>
      <c r="B20" s="38">
        <v>100</v>
      </c>
      <c r="C20" s="14"/>
      <c r="D20" s="68"/>
      <c r="E20" s="21"/>
      <c r="F20" s="21"/>
      <c r="G20" s="93">
        <v>100</v>
      </c>
      <c r="H20" s="14"/>
      <c r="I20" s="21"/>
      <c r="J20" s="21"/>
      <c r="K20" s="24"/>
      <c r="L20" s="25"/>
      <c r="M20" s="22"/>
    </row>
    <row r="21" spans="1:13" outlineLevel="1">
      <c r="A21" s="26">
        <v>1</v>
      </c>
      <c r="B21" s="38">
        <f>B20*(1+D21)</f>
        <v>105</v>
      </c>
      <c r="C21" s="27">
        <f>B21-B20</f>
        <v>5</v>
      </c>
      <c r="D21" s="68">
        <v>0.05</v>
      </c>
      <c r="E21" s="69">
        <f>+D21-$D$25</f>
        <v>3.2500000000000001E-2</v>
      </c>
      <c r="F21" s="77">
        <f>+E21^2</f>
        <v>1.0562500000000001E-3</v>
      </c>
      <c r="G21" s="93">
        <f>G20*(1+I21)</f>
        <v>105</v>
      </c>
      <c r="H21" s="27">
        <f>G21-G20</f>
        <v>5</v>
      </c>
      <c r="I21" s="97">
        <v>0.05</v>
      </c>
      <c r="J21" s="69">
        <f>+I21-$I$25</f>
        <v>4.0000000000000008E-2</v>
      </c>
      <c r="K21" s="70">
        <f>+J21^2</f>
        <v>1.6000000000000007E-3</v>
      </c>
      <c r="L21" s="100">
        <f>+(D21+I21)/2</f>
        <v>0.05</v>
      </c>
      <c r="M21" s="115">
        <f>+E21*J21</f>
        <v>1.3000000000000004E-3</v>
      </c>
    </row>
    <row r="22" spans="1:13" outlineLevel="1">
      <c r="A22" s="26">
        <v>2</v>
      </c>
      <c r="B22" s="38">
        <f>B21*(1+D22)</f>
        <v>103.95</v>
      </c>
      <c r="C22" s="27">
        <f>B22-B21</f>
        <v>-1.0499999999999972</v>
      </c>
      <c r="D22" s="68">
        <v>-0.01</v>
      </c>
      <c r="E22" s="69">
        <f>+D22-$D$25</f>
        <v>-2.7500000000000004E-2</v>
      </c>
      <c r="F22" s="77">
        <f>+E22^2</f>
        <v>7.5625000000000019E-4</v>
      </c>
      <c r="G22" s="93">
        <f>G21*(1+I22)</f>
        <v>103.95</v>
      </c>
      <c r="H22" s="27">
        <f>G22-G21</f>
        <v>-1.0499999999999972</v>
      </c>
      <c r="I22" s="97">
        <v>-0.01</v>
      </c>
      <c r="J22" s="69">
        <f>+I22-$I$25</f>
        <v>-1.9999999999999997E-2</v>
      </c>
      <c r="K22" s="70">
        <f>+J22^2</f>
        <v>3.9999999999999986E-4</v>
      </c>
      <c r="L22" s="100">
        <f>+(D22+I22)/2</f>
        <v>-0.01</v>
      </c>
      <c r="M22" s="115">
        <f>+E22*J22</f>
        <v>5.5000000000000003E-4</v>
      </c>
    </row>
    <row r="23" spans="1:13" outlineLevel="1">
      <c r="A23" s="26">
        <v>3</v>
      </c>
      <c r="B23" s="38">
        <f>B22*(1+D23)</f>
        <v>104.98950000000001</v>
      </c>
      <c r="C23" s="27">
        <f>B23-B22</f>
        <v>1.0395000000000039</v>
      </c>
      <c r="D23" s="68">
        <v>0.01</v>
      </c>
      <c r="E23" s="69">
        <f>+D23-$D$25</f>
        <v>-7.5000000000000015E-3</v>
      </c>
      <c r="F23" s="77">
        <f>+E23^2</f>
        <v>5.6250000000000019E-5</v>
      </c>
      <c r="G23" s="93">
        <f>G22*(1+I23)</f>
        <v>106.02900000000001</v>
      </c>
      <c r="H23" s="27">
        <f>G23-G22</f>
        <v>2.0790000000000077</v>
      </c>
      <c r="I23" s="97">
        <v>0.02</v>
      </c>
      <c r="J23" s="69">
        <f>+I23-$I$25</f>
        <v>1.0000000000000002E-2</v>
      </c>
      <c r="K23" s="70">
        <f>+J23^2</f>
        <v>1.0000000000000005E-4</v>
      </c>
      <c r="L23" s="100">
        <f>+(D23+I23)/2</f>
        <v>1.4999999999999999E-2</v>
      </c>
      <c r="M23" s="115">
        <f>+E23*J23</f>
        <v>-7.5000000000000034E-5</v>
      </c>
    </row>
    <row r="24" spans="1:13" ht="13.5" outlineLevel="1" thickBot="1">
      <c r="A24" s="28">
        <v>4</v>
      </c>
      <c r="B24" s="38">
        <f>B23*(1+D24)</f>
        <v>107.08929000000001</v>
      </c>
      <c r="C24" s="27">
        <f>B24-B23</f>
        <v>2.0997899999999987</v>
      </c>
      <c r="D24" s="116">
        <v>0.02</v>
      </c>
      <c r="E24" s="69">
        <f>+D24-$D$25</f>
        <v>2.4999999999999988E-3</v>
      </c>
      <c r="F24" s="77">
        <f>+E24^2</f>
        <v>6.2499999999999935E-6</v>
      </c>
      <c r="G24" s="93">
        <f>G23*(1+I24)</f>
        <v>103.90842000000001</v>
      </c>
      <c r="H24" s="27">
        <f>G24-G23</f>
        <v>-2.1205800000000039</v>
      </c>
      <c r="I24" s="101">
        <v>-0.02</v>
      </c>
      <c r="J24" s="69">
        <f>+I24-$I$25</f>
        <v>-0.03</v>
      </c>
      <c r="K24" s="70">
        <f>+J24^2</f>
        <v>8.9999999999999998E-4</v>
      </c>
      <c r="L24" s="102">
        <f>+(D24+I24)/2</f>
        <v>0</v>
      </c>
      <c r="M24" s="115">
        <f>+E24*J24</f>
        <v>-7.4999999999999966E-5</v>
      </c>
    </row>
    <row r="25" spans="1:13" ht="14.25" outlineLevel="1" thickTop="1" thickBot="1">
      <c r="A25" s="71" t="s">
        <v>12</v>
      </c>
      <c r="B25" s="72"/>
      <c r="C25" s="31"/>
      <c r="D25" s="90">
        <f>AVERAGE(D21:D24)</f>
        <v>1.7500000000000002E-2</v>
      </c>
      <c r="E25" s="92"/>
      <c r="F25" s="74"/>
      <c r="G25" s="73"/>
      <c r="H25" s="91"/>
      <c r="I25" s="32">
        <f>AVERAGE(I21:I24)</f>
        <v>9.9999999999999985E-3</v>
      </c>
      <c r="J25" s="92"/>
      <c r="K25" s="75"/>
      <c r="L25" s="105">
        <f>AVERAGE(L21:L24)</f>
        <v>1.375E-2</v>
      </c>
      <c r="M25" s="117"/>
    </row>
    <row r="26" spans="1:13" ht="13.5" outlineLevel="1" thickBot="1">
      <c r="A26" s="14"/>
      <c r="B26" s="38"/>
      <c r="C26" s="38"/>
      <c r="D26" s="39" t="s">
        <v>13</v>
      </c>
      <c r="E26" s="76"/>
      <c r="F26" s="118">
        <f>SUM(F21:F24)/($A$11-1)</f>
        <v>6.2500000000000012E-4</v>
      </c>
      <c r="G26" s="77"/>
      <c r="H26" s="77"/>
      <c r="I26" s="39" t="s">
        <v>13</v>
      </c>
      <c r="J26" s="40"/>
      <c r="K26" s="78">
        <f>SUM(K21:K24)/($A$11-1)</f>
        <v>1E-3</v>
      </c>
      <c r="L26" s="43"/>
      <c r="M26" s="107">
        <f>SUM(M21:M24)</f>
        <v>1.7000000000000006E-3</v>
      </c>
    </row>
    <row r="27" spans="1:13" ht="13.5" outlineLevel="1" thickBot="1">
      <c r="A27" s="14"/>
      <c r="B27" s="38"/>
      <c r="C27" s="38"/>
      <c r="D27" s="68"/>
      <c r="E27" s="79" t="s">
        <v>15</v>
      </c>
      <c r="F27" s="80">
        <f>SQRT(F26)</f>
        <v>2.5000000000000001E-2</v>
      </c>
      <c r="G27" s="81"/>
      <c r="H27" s="82"/>
      <c r="I27" s="97"/>
      <c r="J27" s="83" t="s">
        <v>15</v>
      </c>
      <c r="K27" s="52">
        <f>SQRT(K26)</f>
        <v>3.1622776601683791E-2</v>
      </c>
      <c r="L27" s="84" t="s">
        <v>27</v>
      </c>
      <c r="M27" s="119">
        <f>+M26/(A24-1)</f>
        <v>5.6666666666666682E-4</v>
      </c>
    </row>
    <row r="28" spans="1:13" ht="13.5" outlineLevel="1" thickBot="1">
      <c r="D28" s="85"/>
      <c r="E28" s="112" t="s">
        <v>17</v>
      </c>
      <c r="F28" s="120">
        <f>(+F21+F22+F23+F24)/4</f>
        <v>4.6875000000000009E-4</v>
      </c>
      <c r="G28" s="113" t="s">
        <v>18</v>
      </c>
      <c r="H28" s="86"/>
      <c r="I28" s="85"/>
      <c r="J28" s="85"/>
      <c r="K28" s="85"/>
      <c r="L28" s="84" t="s">
        <v>28</v>
      </c>
      <c r="M28" s="87">
        <f>+M27/(F27*K27)</f>
        <v>0.71678293630483281</v>
      </c>
    </row>
    <row r="29" spans="1:13" ht="13.5" outlineLevel="1" thickBot="1">
      <c r="D29" s="85"/>
      <c r="E29" s="121" t="s">
        <v>20</v>
      </c>
      <c r="F29" s="122">
        <f>(F21+F22+F23+F24)/3</f>
        <v>6.2500000000000012E-4</v>
      </c>
      <c r="G29" s="122" t="s">
        <v>21</v>
      </c>
      <c r="H29" s="88"/>
      <c r="I29" s="85"/>
      <c r="J29" s="85"/>
      <c r="K29" s="55" t="s">
        <v>22</v>
      </c>
      <c r="L29" s="59">
        <f>STDEV(L21:L24)</f>
        <v>2.6259918760981219E-2</v>
      </c>
      <c r="M29" s="88"/>
    </row>
    <row r="30" spans="1:13">
      <c r="A30" s="94" t="s">
        <v>29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>
      <c r="A31" s="94" t="s">
        <v>30</v>
      </c>
    </row>
  </sheetData>
  <mergeCells count="2">
    <mergeCell ref="A5:A6"/>
    <mergeCell ref="A18:A19"/>
  </mergeCells>
  <printOptions horizontalCentered="1"/>
  <pageMargins left="0.11811023622047245" right="0.11811023622047245" top="0.82677165354330717" bottom="0.78740157480314965" header="0.51181102362204722" footer="0.51181102362204722"/>
  <pageSetup paperSize="9" scale="115" orientation="landscape" horizontalDpi="4294967294" verticalDpi="300" r:id="rId1"/>
  <headerFooter alignWithMargins="0"/>
  <legacyDrawing r:id="rId2"/>
  <oleObjects>
    <oleObject progId="Equation.3" shapeId="1025" r:id="rId3"/>
    <oleObject progId="Equation.3" shapeId="1026" r:id="rId4"/>
    <oleObject progId="Equation.3" shapeId="1027" r:id="rId5"/>
    <oleObject progId="Equation.3" shapeId="1028" r:id="rId6"/>
    <oleObject progId="Equation.3" shapeId="1029" r:id="rId7"/>
    <oleObject progId="Equation.3" shapeId="1030" r:id="rId8"/>
    <oleObject progId="Equation.3" shapeId="1031" r:id="rId9"/>
    <oleObject progId="Equation.3" shapeId="1032" r:id="rId10"/>
    <oleObject progId="Equation.3" shapeId="1033" r:id="rId11"/>
    <oleObject progId="Equation.3" shapeId="1034" r:id="rId12"/>
    <oleObject progId="Equation.3" shapeId="1035" r:id="rId13"/>
    <oleObject progId="Equation.3" shapeId="1036" r:id="rId1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PeQ, XeYfl_Passo a Passo_fl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</dc:creator>
  <cp:lastModifiedBy>Joanilia</cp:lastModifiedBy>
  <cp:lastPrinted>2014-03-28T19:00:14Z</cp:lastPrinted>
  <dcterms:created xsi:type="dcterms:W3CDTF">2014-03-28T18:55:28Z</dcterms:created>
  <dcterms:modified xsi:type="dcterms:W3CDTF">2014-03-28T19:03:09Z</dcterms:modified>
</cp:coreProperties>
</file>