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85" windowHeight="52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<sst xmlns="http://schemas.openxmlformats.org/spreadsheetml/2006/main" count="158" uniqueCount="47">
  <si>
    <t>Centros de Custo da Atividade</t>
  </si>
  <si>
    <t>Total</t>
  </si>
  <si>
    <t>Departamento de Produção</t>
  </si>
  <si>
    <t>Salários indiretos da fábrica</t>
  </si>
  <si>
    <t>Depreciação do equipamento da fábrica</t>
  </si>
  <si>
    <t>Salários e remunerações</t>
  </si>
  <si>
    <t>Valor $</t>
  </si>
  <si>
    <t>Alocação dos custos às atividades</t>
  </si>
  <si>
    <t>Margem do Produto</t>
  </si>
  <si>
    <t>Vendas</t>
  </si>
  <si>
    <t>Materiais diretos</t>
  </si>
  <si>
    <t>Mão de obra direta</t>
  </si>
  <si>
    <t>Custo diretos</t>
  </si>
  <si>
    <t>Custo das Atividades</t>
  </si>
  <si>
    <t>Relações com os clientes</t>
  </si>
  <si>
    <t>Exercício C8-19</t>
  </si>
  <si>
    <t>Outros Custos da Fábrica</t>
  </si>
  <si>
    <t>Custos Indiretos de Fabricação</t>
  </si>
  <si>
    <t>Despesas de vendas e Administrativas</t>
  </si>
  <si>
    <t>Despesas de escritório</t>
  </si>
  <si>
    <t>Despesas de comercialização</t>
  </si>
  <si>
    <t>Fabricação das Janelas</t>
  </si>
  <si>
    <t>Processamento de pedidos</t>
  </si>
  <si>
    <t xml:space="preserve">Outros </t>
  </si>
  <si>
    <t>a) Consumo de recursos nas atividades: resultado dos levantamentos (1o. Estágio de alocação)</t>
  </si>
  <si>
    <t>Centros de Custo da Atividade (taxas de consumo de recursos)</t>
  </si>
  <si>
    <t>b) Taxas de consumo das atividades</t>
  </si>
  <si>
    <t>Fabricação das Janelas (HMOD)</t>
  </si>
  <si>
    <t>c) Custeio do Cliente Western Homes (3 pedidos e 2000 HMOD) - Custos Indiretos</t>
  </si>
  <si>
    <t>d) Resultado: Margem do Cliente</t>
  </si>
  <si>
    <t>Kuszik Builders</t>
  </si>
  <si>
    <t>Western Holmes</t>
  </si>
  <si>
    <t>Processamento dos Pedidos</t>
  </si>
  <si>
    <t>Relações com Clientes</t>
  </si>
  <si>
    <t>Código de facilidade de Ajuste</t>
  </si>
  <si>
    <t>Verde</t>
  </si>
  <si>
    <t>Amarelo</t>
  </si>
  <si>
    <t>Vermelho</t>
  </si>
  <si>
    <t>Salários e remunerações Administrativos</t>
  </si>
  <si>
    <t>Salários e remunerações administrativos</t>
  </si>
  <si>
    <t>c) Custeio do Cliente Kuszik Builders (2 pedidos e 300 HMOD) - Custos Indiretos (2o. Estágio de alocação)</t>
  </si>
  <si>
    <t>Custo Indireto de Fabricação</t>
  </si>
  <si>
    <t>Taxa Predeterminada Custo Indireto</t>
  </si>
  <si>
    <t>Total Custo Indireto</t>
  </si>
  <si>
    <t>Total de HMOD</t>
  </si>
  <si>
    <t>(300HMOD X $7.80)</t>
  </si>
  <si>
    <t>(2000HMOD X $7.80)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</si>
</sst>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000_);_([$$-409]* \(#,##0.0000\);_([$$-409]* &quot;-&quot;??_);_(@_)"/>
    <numFmt numFmtId="175" formatCode="_([$$-409]* #,##0.0_);_([$$-409]* \(#,##0.0\);_([$$-409]* &quot;-&quot;??_);_(@_)"/>
    <numFmt numFmtId="176" formatCode="_([$$-409]* #,##0_);_([$$-409]* \(#,##0\);_([$$-409]* &quot;-&quot;??_);_(@_)"/>
    <numFmt numFmtId="177" formatCode="&quot;R$ &quot;#,##0.00"/>
    <numFmt numFmtId="178" formatCode="[$-416]dddd\,\ d&quot; de &quot;mmmm&quot; de &quot;yyyy"/>
    <numFmt numFmtId="179" formatCode="#,##0_ ;\-#,##0\ "/>
    <numFmt numFmtId="180" formatCode="_-[$$-409]* #,##0.00_ ;_-[$$-409]* \-#,##0.00\ ;_-[$$-409]* &quot;-&quot;??_ ;_-@_ "/>
    <numFmt numFmtId="181" formatCode="_-[$£-809]* #,##0.00_-;\-[$£-809]* #,##0.00_-;_-[$£-809]* &quot;-&quot;??_-;_-@_-"/>
    <numFmt numFmtId="182" formatCode="_-[$£-809]* #,##0_-;\-[$£-809]* #,##0_-;_-[$£-809]* &quot;-&quot;_-;_-@_-"/>
    <numFmt numFmtId="183" formatCode="_-[$$-409]* #,##0_ ;_-[$$-409]* \-#,##0\ ;_-[$$-409]* &quot;-&quot;_ ;_-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3"/>
      <name val="Calibri"/>
      <family val="2"/>
    </font>
    <font>
      <sz val="11"/>
      <color indexed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rgb="FF2FFB25"/>
      <name val="Calibri"/>
      <family val="2"/>
    </font>
    <font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4" fillId="0" borderId="15" xfId="0" applyFont="1" applyBorder="1" applyAlignment="1">
      <alignment horizontal="right"/>
    </xf>
    <xf numFmtId="0" fontId="4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18" xfId="51" applyFont="1" applyBorder="1" applyAlignment="1">
      <alignment/>
    </xf>
    <xf numFmtId="9" fontId="0" fillId="0" borderId="19" xfId="51" applyFont="1" applyBorder="1" applyAlignment="1">
      <alignment/>
    </xf>
    <xf numFmtId="0" fontId="43" fillId="0" borderId="12" xfId="0" applyFont="1" applyFill="1" applyBorder="1" applyAlignment="1">
      <alignment wrapText="1"/>
    </xf>
    <xf numFmtId="0" fontId="44" fillId="0" borderId="20" xfId="0" applyFont="1" applyBorder="1" applyAlignment="1">
      <alignment horizontal="right"/>
    </xf>
    <xf numFmtId="0" fontId="43" fillId="0" borderId="1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23" xfId="0" applyFont="1" applyBorder="1" applyAlignment="1">
      <alignment horizontal="right"/>
    </xf>
    <xf numFmtId="9" fontId="0" fillId="0" borderId="24" xfId="51" applyFont="1" applyBorder="1" applyAlignment="1">
      <alignment/>
    </xf>
    <xf numFmtId="9" fontId="0" fillId="0" borderId="25" xfId="51" applyFont="1" applyBorder="1" applyAlignment="1">
      <alignment/>
    </xf>
    <xf numFmtId="3" fontId="0" fillId="0" borderId="26" xfId="0" applyNumberFormat="1" applyBorder="1" applyAlignment="1">
      <alignment horizontal="right"/>
    </xf>
    <xf numFmtId="0" fontId="44" fillId="0" borderId="12" xfId="0" applyFont="1" applyBorder="1" applyAlignment="1">
      <alignment/>
    </xf>
    <xf numFmtId="176" fontId="0" fillId="0" borderId="27" xfId="62" applyNumberFormat="1" applyFont="1" applyBorder="1" applyAlignment="1">
      <alignment/>
    </xf>
    <xf numFmtId="176" fontId="0" fillId="0" borderId="10" xfId="51" applyNumberFormat="1" applyFont="1" applyBorder="1" applyAlignment="1">
      <alignment/>
    </xf>
    <xf numFmtId="0" fontId="43" fillId="0" borderId="0" xfId="0" applyFont="1" applyFill="1" applyBorder="1" applyAlignment="1">
      <alignment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20" xfId="62" applyNumberFormat="1" applyFont="1" applyBorder="1" applyAlignment="1">
      <alignment/>
    </xf>
    <xf numFmtId="0" fontId="0" fillId="0" borderId="0" xfId="0" applyBorder="1" applyAlignment="1">
      <alignment wrapText="1"/>
    </xf>
    <xf numFmtId="0" fontId="43" fillId="0" borderId="0" xfId="0" applyFont="1" applyBorder="1" applyAlignment="1">
      <alignment wrapText="1"/>
    </xf>
    <xf numFmtId="176" fontId="0" fillId="0" borderId="0" xfId="62" applyNumberFormat="1" applyFont="1" applyBorder="1" applyAlignment="1">
      <alignment/>
    </xf>
    <xf numFmtId="9" fontId="0" fillId="0" borderId="0" xfId="51" applyFont="1" applyBorder="1" applyAlignment="1">
      <alignment horizontal="center"/>
    </xf>
    <xf numFmtId="176" fontId="0" fillId="0" borderId="0" xfId="51" applyNumberFormat="1" applyFont="1" applyBorder="1" applyAlignment="1">
      <alignment/>
    </xf>
    <xf numFmtId="0" fontId="42" fillId="0" borderId="11" xfId="0" applyFont="1" applyBorder="1" applyAlignment="1">
      <alignment/>
    </xf>
    <xf numFmtId="3" fontId="43" fillId="0" borderId="12" xfId="0" applyNumberFormat="1" applyFont="1" applyBorder="1" applyAlignment="1">
      <alignment wrapText="1"/>
    </xf>
    <xf numFmtId="176" fontId="42" fillId="0" borderId="10" xfId="51" applyNumberFormat="1" applyFont="1" applyBorder="1" applyAlignment="1">
      <alignment/>
    </xf>
    <xf numFmtId="176" fontId="0" fillId="0" borderId="28" xfId="62" applyNumberFormat="1" applyFont="1" applyBorder="1" applyAlignment="1">
      <alignment/>
    </xf>
    <xf numFmtId="0" fontId="0" fillId="0" borderId="14" xfId="0" applyBorder="1" applyAlignment="1">
      <alignment/>
    </xf>
    <xf numFmtId="176" fontId="42" fillId="0" borderId="12" xfId="51" applyNumberFormat="1" applyFont="1" applyBorder="1" applyAlignment="1">
      <alignment/>
    </xf>
    <xf numFmtId="0" fontId="45" fillId="0" borderId="0" xfId="0" applyFont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0" fillId="0" borderId="30" xfId="0" applyBorder="1" applyAlignment="1">
      <alignment horizontal="right"/>
    </xf>
    <xf numFmtId="0" fontId="42" fillId="0" borderId="31" xfId="0" applyFont="1" applyBorder="1" applyAlignment="1">
      <alignment horizontal="left"/>
    </xf>
    <xf numFmtId="176" fontId="42" fillId="0" borderId="32" xfId="0" applyNumberFormat="1" applyFont="1" applyBorder="1" applyAlignment="1">
      <alignment horizontal="right"/>
    </xf>
    <xf numFmtId="176" fontId="42" fillId="0" borderId="33" xfId="0" applyNumberFormat="1" applyFon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42" fillId="0" borderId="34" xfId="0" applyNumberFormat="1" applyFon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9" fontId="0" fillId="0" borderId="27" xfId="51" applyFont="1" applyBorder="1" applyAlignment="1">
      <alignment/>
    </xf>
    <xf numFmtId="9" fontId="0" fillId="0" borderId="37" xfId="51" applyFont="1" applyBorder="1" applyAlignment="1">
      <alignment/>
    </xf>
    <xf numFmtId="9" fontId="0" fillId="0" borderId="38" xfId="51" applyFont="1" applyBorder="1" applyAlignment="1">
      <alignment/>
    </xf>
    <xf numFmtId="9" fontId="0" fillId="0" borderId="19" xfId="51" applyFont="1" applyBorder="1" applyAlignment="1">
      <alignment/>
    </xf>
    <xf numFmtId="9" fontId="0" fillId="0" borderId="18" xfId="51" applyFont="1" applyBorder="1" applyAlignment="1">
      <alignment/>
    </xf>
    <xf numFmtId="9" fontId="0" fillId="0" borderId="39" xfId="51" applyFont="1" applyBorder="1" applyAlignment="1">
      <alignment/>
    </xf>
    <xf numFmtId="0" fontId="44" fillId="0" borderId="40" xfId="0" applyFont="1" applyBorder="1" applyAlignment="1">
      <alignment horizontal="right"/>
    </xf>
    <xf numFmtId="0" fontId="44" fillId="0" borderId="41" xfId="0" applyFon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9" fontId="0" fillId="0" borderId="43" xfId="51" applyFont="1" applyBorder="1" applyAlignment="1">
      <alignment/>
    </xf>
    <xf numFmtId="9" fontId="0" fillId="0" borderId="44" xfId="51" applyFont="1" applyBorder="1" applyAlignment="1">
      <alignment/>
    </xf>
    <xf numFmtId="9" fontId="0" fillId="0" borderId="45" xfId="5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9" fontId="0" fillId="0" borderId="49" xfId="51" applyFont="1" applyBorder="1" applyAlignment="1">
      <alignment/>
    </xf>
    <xf numFmtId="9" fontId="0" fillId="0" borderId="50" xfId="51" applyFont="1" applyBorder="1" applyAlignment="1">
      <alignment/>
    </xf>
    <xf numFmtId="9" fontId="0" fillId="0" borderId="51" xfId="51" applyFont="1" applyBorder="1" applyAlignment="1">
      <alignment/>
    </xf>
    <xf numFmtId="9" fontId="0" fillId="0" borderId="52" xfId="51" applyFont="1" applyBorder="1" applyAlignment="1">
      <alignment/>
    </xf>
    <xf numFmtId="9" fontId="0" fillId="0" borderId="53" xfId="51" applyFont="1" applyBorder="1" applyAlignment="1">
      <alignment/>
    </xf>
    <xf numFmtId="9" fontId="0" fillId="0" borderId="54" xfId="51" applyFont="1" applyBorder="1" applyAlignment="1">
      <alignment/>
    </xf>
    <xf numFmtId="9" fontId="0" fillId="0" borderId="55" xfId="51" applyFont="1" applyBorder="1" applyAlignment="1">
      <alignment/>
    </xf>
    <xf numFmtId="179" fontId="0" fillId="0" borderId="26" xfId="0" applyNumberFormat="1" applyBorder="1" applyAlignment="1">
      <alignment horizontal="right"/>
    </xf>
    <xf numFmtId="3" fontId="42" fillId="0" borderId="12" xfId="0" applyNumberFormat="1" applyFont="1" applyBorder="1" applyAlignment="1">
      <alignment horizontal="right"/>
    </xf>
    <xf numFmtId="179" fontId="42" fillId="0" borderId="12" xfId="0" applyNumberFormat="1" applyFont="1" applyBorder="1" applyAlignment="1">
      <alignment/>
    </xf>
    <xf numFmtId="3" fontId="42" fillId="0" borderId="56" xfId="0" applyNumberFormat="1" applyFont="1" applyBorder="1" applyAlignment="1">
      <alignment horizontal="right"/>
    </xf>
    <xf numFmtId="176" fontId="0" fillId="0" borderId="57" xfId="62" applyNumberFormat="1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35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0" fontId="42" fillId="0" borderId="14" xfId="0" applyFont="1" applyBorder="1" applyAlignment="1">
      <alignment wrapText="1"/>
    </xf>
    <xf numFmtId="180" fontId="0" fillId="0" borderId="27" xfId="62" applyNumberFormat="1" applyFont="1" applyBorder="1" applyAlignment="1">
      <alignment/>
    </xf>
    <xf numFmtId="180" fontId="42" fillId="0" borderId="10" xfId="51" applyNumberFormat="1" applyFont="1" applyBorder="1" applyAlignment="1">
      <alignment/>
    </xf>
    <xf numFmtId="176" fontId="0" fillId="0" borderId="26" xfId="62" applyNumberFormat="1" applyFont="1" applyBorder="1" applyAlignment="1">
      <alignment/>
    </xf>
    <xf numFmtId="176" fontId="0" fillId="0" borderId="49" xfId="62" applyNumberFormat="1" applyFont="1" applyBorder="1" applyAlignment="1">
      <alignment/>
    </xf>
    <xf numFmtId="176" fontId="0" fillId="0" borderId="35" xfId="62" applyNumberFormat="1" applyFont="1" applyBorder="1" applyAlignment="1">
      <alignment/>
    </xf>
    <xf numFmtId="176" fontId="0" fillId="0" borderId="46" xfId="62" applyNumberFormat="1" applyFont="1" applyBorder="1" applyAlignment="1">
      <alignment/>
    </xf>
    <xf numFmtId="176" fontId="0" fillId="0" borderId="17" xfId="62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176" fontId="0" fillId="0" borderId="23" xfId="0" applyNumberFormat="1" applyBorder="1" applyAlignment="1">
      <alignment horizontal="right"/>
    </xf>
    <xf numFmtId="0" fontId="44" fillId="0" borderId="30" xfId="0" applyFont="1" applyBorder="1" applyAlignment="1">
      <alignment horizontal="right"/>
    </xf>
    <xf numFmtId="176" fontId="42" fillId="0" borderId="15" xfId="0" applyNumberFormat="1" applyFont="1" applyBorder="1" applyAlignment="1">
      <alignment horizontal="right"/>
    </xf>
    <xf numFmtId="0" fontId="42" fillId="0" borderId="58" xfId="0" applyFont="1" applyBorder="1" applyAlignment="1">
      <alignment/>
    </xf>
    <xf numFmtId="176" fontId="0" fillId="0" borderId="16" xfId="0" applyNumberFormat="1" applyBorder="1" applyAlignment="1">
      <alignment horizontal="right"/>
    </xf>
    <xf numFmtId="176" fontId="42" fillId="0" borderId="59" xfId="0" applyNumberFormat="1" applyFont="1" applyBorder="1" applyAlignment="1">
      <alignment horizontal="right"/>
    </xf>
    <xf numFmtId="0" fontId="0" fillId="0" borderId="40" xfId="0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62" xfId="0" applyNumberFormat="1" applyBorder="1" applyAlignment="1">
      <alignment horizontal="right"/>
    </xf>
    <xf numFmtId="0" fontId="42" fillId="0" borderId="11" xfId="0" applyFont="1" applyBorder="1" applyAlignment="1">
      <alignment/>
    </xf>
    <xf numFmtId="176" fontId="0" fillId="0" borderId="12" xfId="0" applyNumberFormat="1" applyBorder="1" applyAlignment="1">
      <alignment horizontal="right"/>
    </xf>
    <xf numFmtId="176" fontId="42" fillId="0" borderId="14" xfId="0" applyNumberFormat="1" applyFont="1" applyBorder="1" applyAlignment="1">
      <alignment horizontal="right"/>
    </xf>
    <xf numFmtId="0" fontId="0" fillId="0" borderId="63" xfId="0" applyBorder="1" applyAlignment="1">
      <alignment horizontal="right"/>
    </xf>
    <xf numFmtId="176" fontId="0" fillId="0" borderId="64" xfId="0" applyNumberFormat="1" applyBorder="1" applyAlignment="1">
      <alignment horizontal="right"/>
    </xf>
    <xf numFmtId="176" fontId="42" fillId="0" borderId="20" xfId="0" applyNumberFormat="1" applyFont="1" applyBorder="1" applyAlignment="1">
      <alignment horizontal="right"/>
    </xf>
    <xf numFmtId="0" fontId="42" fillId="0" borderId="38" xfId="0" applyFont="1" applyBorder="1" applyAlignment="1">
      <alignment horizontal="left"/>
    </xf>
    <xf numFmtId="0" fontId="44" fillId="0" borderId="63" xfId="0" applyFont="1" applyBorder="1" applyAlignment="1">
      <alignment horizontal="right"/>
    </xf>
    <xf numFmtId="0" fontId="42" fillId="0" borderId="65" xfId="0" applyFont="1" applyBorder="1" applyAlignment="1">
      <alignment horizontal="left"/>
    </xf>
    <xf numFmtId="0" fontId="44" fillId="0" borderId="31" xfId="0" applyFon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42" fillId="0" borderId="61" xfId="0" applyNumberFormat="1" applyFon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0" fontId="46" fillId="33" borderId="66" xfId="0" applyFont="1" applyFill="1" applyBorder="1" applyAlignment="1">
      <alignment horizontal="center"/>
    </xf>
    <xf numFmtId="0" fontId="46" fillId="33" borderId="67" xfId="0" applyFont="1" applyFill="1" applyBorder="1" applyAlignment="1">
      <alignment horizontal="center"/>
    </xf>
    <xf numFmtId="0" fontId="47" fillId="33" borderId="68" xfId="0" applyFont="1" applyFill="1" applyBorder="1" applyAlignment="1">
      <alignment horizontal="center"/>
    </xf>
    <xf numFmtId="0" fontId="47" fillId="33" borderId="69" xfId="0" applyFont="1" applyFill="1" applyBorder="1" applyAlignment="1">
      <alignment horizontal="center"/>
    </xf>
    <xf numFmtId="0" fontId="47" fillId="33" borderId="65" xfId="0" applyFont="1" applyFill="1" applyBorder="1" applyAlignment="1">
      <alignment horizontal="center"/>
    </xf>
    <xf numFmtId="0" fontId="47" fillId="33" borderId="70" xfId="0" applyFont="1" applyFill="1" applyBorder="1" applyAlignment="1">
      <alignment horizontal="center"/>
    </xf>
    <xf numFmtId="0" fontId="36" fillId="33" borderId="65" xfId="0" applyFont="1" applyFill="1" applyBorder="1" applyAlignment="1">
      <alignment horizontal="center"/>
    </xf>
    <xf numFmtId="0" fontId="36" fillId="33" borderId="70" xfId="0" applyFont="1" applyFill="1" applyBorder="1" applyAlignment="1">
      <alignment horizontal="center"/>
    </xf>
    <xf numFmtId="0" fontId="47" fillId="33" borderId="63" xfId="0" applyFont="1" applyFill="1" applyBorder="1" applyAlignment="1">
      <alignment horizontal="center"/>
    </xf>
    <xf numFmtId="0" fontId="47" fillId="33" borderId="71" xfId="0" applyFont="1" applyFill="1" applyBorder="1" applyAlignment="1">
      <alignment horizontal="center"/>
    </xf>
    <xf numFmtId="0" fontId="0" fillId="0" borderId="0" xfId="0" applyAlignment="1">
      <alignment horizontal="right"/>
    </xf>
    <xf numFmtId="183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42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82">
      <selection activeCell="I86" sqref="I86"/>
    </sheetView>
  </sheetViews>
  <sheetFormatPr defaultColWidth="9.140625" defaultRowHeight="15"/>
  <cols>
    <col min="1" max="1" width="33.421875" style="0" customWidth="1"/>
    <col min="2" max="5" width="10.7109375" style="0" customWidth="1"/>
    <col min="6" max="6" width="12.00390625" style="0" customWidth="1"/>
    <col min="7" max="7" width="11.421875" style="0" customWidth="1"/>
    <col min="8" max="8" width="33.421875" style="0" customWidth="1"/>
    <col min="9" max="10" width="10.7109375" style="0" customWidth="1"/>
  </cols>
  <sheetData>
    <row r="1" ht="15">
      <c r="A1" t="s">
        <v>15</v>
      </c>
    </row>
    <row r="4" spans="1:7" ht="15">
      <c r="A4" s="1" t="s">
        <v>24</v>
      </c>
      <c r="B4" s="1"/>
      <c r="C4" s="1"/>
      <c r="D4" s="1"/>
      <c r="E4" s="1"/>
      <c r="F4" s="1"/>
      <c r="G4" s="1"/>
    </row>
    <row r="5" spans="1:7" ht="15.75" thickBot="1">
      <c r="A5" s="1"/>
      <c r="B5" s="1"/>
      <c r="C5" s="1"/>
      <c r="D5" s="1"/>
      <c r="E5" s="1"/>
      <c r="F5" s="1"/>
      <c r="G5" s="1"/>
    </row>
    <row r="6" spans="1:8" ht="15.75" thickBot="1">
      <c r="A6" s="12"/>
      <c r="B6" s="37" t="s">
        <v>25</v>
      </c>
      <c r="C6" s="8"/>
      <c r="D6" s="8"/>
      <c r="E6" s="9"/>
      <c r="F6" s="9"/>
      <c r="G6" s="10"/>
      <c r="H6" s="11"/>
    </row>
    <row r="7" spans="1:7" ht="39.75" thickBot="1">
      <c r="A7" s="13"/>
      <c r="B7" s="6" t="s">
        <v>21</v>
      </c>
      <c r="C7" s="5" t="s">
        <v>22</v>
      </c>
      <c r="D7" s="4" t="s">
        <v>14</v>
      </c>
      <c r="E7" s="5" t="s">
        <v>23</v>
      </c>
      <c r="F7" s="4" t="s">
        <v>1</v>
      </c>
      <c r="G7" s="16" t="s">
        <v>6</v>
      </c>
    </row>
    <row r="8" spans="1:7" ht="15.75" thickBot="1">
      <c r="A8" s="18" t="s">
        <v>17</v>
      </c>
      <c r="B8" s="2"/>
      <c r="C8" s="19"/>
      <c r="D8" s="19"/>
      <c r="E8" s="19"/>
      <c r="F8" s="20"/>
      <c r="G8" s="79">
        <f>SUM(G9:G11)</f>
        <v>780000</v>
      </c>
    </row>
    <row r="9" spans="1:7" ht="15">
      <c r="A9" s="17" t="s">
        <v>3</v>
      </c>
      <c r="B9" s="55">
        <v>0.3</v>
      </c>
      <c r="C9" s="56">
        <v>0.4</v>
      </c>
      <c r="D9" s="56">
        <v>0.1</v>
      </c>
      <c r="E9" s="56">
        <v>0.2</v>
      </c>
      <c r="F9" s="57">
        <f>SUM(B9:E9)</f>
        <v>1</v>
      </c>
      <c r="G9" s="77">
        <v>400000</v>
      </c>
    </row>
    <row r="10" spans="1:7" ht="15">
      <c r="A10" s="7" t="s">
        <v>4</v>
      </c>
      <c r="B10" s="58">
        <v>0.9</v>
      </c>
      <c r="C10" s="59">
        <v>0</v>
      </c>
      <c r="D10" s="14">
        <v>0</v>
      </c>
      <c r="E10" s="14">
        <v>0.1</v>
      </c>
      <c r="F10" s="57">
        <f aca="true" t="shared" si="0" ref="F10:F15">SUM(B10:E10)</f>
        <v>1</v>
      </c>
      <c r="G10" s="24">
        <v>300000</v>
      </c>
    </row>
    <row r="11" spans="1:7" ht="15.75" thickBot="1">
      <c r="A11" s="21" t="s">
        <v>16</v>
      </c>
      <c r="B11" s="22">
        <v>0.3</v>
      </c>
      <c r="C11" s="23">
        <v>0</v>
      </c>
      <c r="D11" s="23">
        <v>0</v>
      </c>
      <c r="E11" s="23">
        <v>0.7</v>
      </c>
      <c r="F11" s="60">
        <f t="shared" si="0"/>
        <v>1</v>
      </c>
      <c r="G11" s="24">
        <v>80000</v>
      </c>
    </row>
    <row r="12" spans="1:7" ht="15.75" thickBot="1">
      <c r="A12" s="18" t="s">
        <v>18</v>
      </c>
      <c r="B12" s="64"/>
      <c r="C12" s="65"/>
      <c r="D12" s="65"/>
      <c r="E12" s="65"/>
      <c r="F12" s="66"/>
      <c r="G12" s="78">
        <f>SUM(G13:G15)</f>
        <v>590000</v>
      </c>
    </row>
    <row r="13" spans="1:7" ht="15">
      <c r="A13" s="61" t="s">
        <v>5</v>
      </c>
      <c r="B13" s="70">
        <v>0</v>
      </c>
      <c r="C13" s="71">
        <v>0.2</v>
      </c>
      <c r="D13" s="71">
        <v>0.3</v>
      </c>
      <c r="E13" s="71">
        <v>0.5</v>
      </c>
      <c r="F13" s="72">
        <f t="shared" si="0"/>
        <v>1</v>
      </c>
      <c r="G13" s="63">
        <v>300000</v>
      </c>
    </row>
    <row r="14" spans="1:7" ht="15">
      <c r="A14" s="62" t="s">
        <v>19</v>
      </c>
      <c r="B14" s="15">
        <v>0</v>
      </c>
      <c r="C14" s="14">
        <v>0.3</v>
      </c>
      <c r="D14" s="14">
        <v>0.1</v>
      </c>
      <c r="E14" s="14">
        <v>0.6</v>
      </c>
      <c r="F14" s="73">
        <f t="shared" si="0"/>
        <v>1</v>
      </c>
      <c r="G14" s="63">
        <v>40000</v>
      </c>
    </row>
    <row r="15" spans="1:7" ht="15.75" thickBot="1">
      <c r="A15" s="62" t="s">
        <v>20</v>
      </c>
      <c r="B15" s="74">
        <v>0</v>
      </c>
      <c r="C15" s="75">
        <v>0</v>
      </c>
      <c r="D15" s="75">
        <v>0.6</v>
      </c>
      <c r="E15" s="75">
        <v>0.4</v>
      </c>
      <c r="F15" s="76">
        <f t="shared" si="0"/>
        <v>1</v>
      </c>
      <c r="G15" s="63">
        <v>250000</v>
      </c>
    </row>
    <row r="16" spans="1:7" ht="15.75" thickBot="1">
      <c r="A16" s="25" t="s">
        <v>1</v>
      </c>
      <c r="B16" s="67"/>
      <c r="C16" s="68"/>
      <c r="D16" s="68"/>
      <c r="E16" s="68"/>
      <c r="F16" s="69"/>
      <c r="G16" s="80">
        <f>G8+G12</f>
        <v>1370000</v>
      </c>
    </row>
    <row r="19" ht="15">
      <c r="A19" s="1" t="s">
        <v>7</v>
      </c>
    </row>
    <row r="20" ht="15.75" thickBot="1"/>
    <row r="21" spans="1:7" ht="15.75" thickBot="1">
      <c r="A21" s="12"/>
      <c r="B21" s="37" t="s">
        <v>0</v>
      </c>
      <c r="C21" s="8"/>
      <c r="D21" s="8"/>
      <c r="E21" s="9"/>
      <c r="F21" s="10"/>
      <c r="G21" s="11"/>
    </row>
    <row r="22" spans="1:7" ht="39.75" thickBot="1">
      <c r="A22" s="13"/>
      <c r="B22" s="6" t="s">
        <v>21</v>
      </c>
      <c r="C22" s="5" t="s">
        <v>22</v>
      </c>
      <c r="D22" s="4" t="s">
        <v>14</v>
      </c>
      <c r="E22" s="5" t="s">
        <v>23</v>
      </c>
      <c r="F22" s="4" t="s">
        <v>1</v>
      </c>
      <c r="G22" s="28"/>
    </row>
    <row r="23" spans="1:7" ht="15.75" thickBot="1">
      <c r="A23" s="82" t="s">
        <v>2</v>
      </c>
      <c r="B23" s="2"/>
      <c r="C23" s="19"/>
      <c r="D23" s="19"/>
      <c r="E23" s="19"/>
      <c r="F23" s="19"/>
      <c r="G23" s="11"/>
    </row>
    <row r="24" spans="1:7" ht="15">
      <c r="A24" s="84" t="s">
        <v>3</v>
      </c>
      <c r="B24" s="81">
        <f>B9*$G$9</f>
        <v>120000</v>
      </c>
      <c r="C24" s="26">
        <f>C9*$G$9</f>
        <v>160000</v>
      </c>
      <c r="D24" s="26">
        <f>D9*$G$9</f>
        <v>40000</v>
      </c>
      <c r="E24" s="26">
        <f>E9*$G$9</f>
        <v>80000</v>
      </c>
      <c r="F24" s="26">
        <f>SUM(B24:E24)</f>
        <v>400000</v>
      </c>
      <c r="G24" s="29"/>
    </row>
    <row r="25" spans="1:7" ht="15">
      <c r="A25" s="7" t="s">
        <v>4</v>
      </c>
      <c r="B25" s="81">
        <f>B10*$G$10</f>
        <v>270000</v>
      </c>
      <c r="C25" s="81">
        <f>C10*$G$10</f>
        <v>0</v>
      </c>
      <c r="D25" s="81">
        <f>D10*$G$10</f>
        <v>0</v>
      </c>
      <c r="E25" s="81">
        <f>E10*$G$10</f>
        <v>30000</v>
      </c>
      <c r="F25" s="26">
        <f>SUM(B25:E25)</f>
        <v>300000</v>
      </c>
      <c r="G25" s="30"/>
    </row>
    <row r="26" spans="1:7" ht="15">
      <c r="A26" s="7" t="s">
        <v>16</v>
      </c>
      <c r="B26" s="81">
        <f>B11*$G$11</f>
        <v>24000</v>
      </c>
      <c r="C26" s="81">
        <f>C11*$G$11</f>
        <v>0</v>
      </c>
      <c r="D26" s="81">
        <f>D11*$G$11</f>
        <v>0</v>
      </c>
      <c r="E26" s="81">
        <f>E11*$G$11</f>
        <v>56000</v>
      </c>
      <c r="F26" s="26">
        <f>SUM(B26:E26)</f>
        <v>80000</v>
      </c>
      <c r="G26" s="29"/>
    </row>
    <row r="27" spans="1:7" ht="15">
      <c r="A27" s="7" t="s">
        <v>5</v>
      </c>
      <c r="B27" s="81">
        <f>B13*$G$13</f>
        <v>0</v>
      </c>
      <c r="C27" s="81">
        <f>C13*$G$13</f>
        <v>60000</v>
      </c>
      <c r="D27" s="81">
        <f>D13*$G$13</f>
        <v>90000</v>
      </c>
      <c r="E27" s="81">
        <f>E13*$G$13</f>
        <v>150000</v>
      </c>
      <c r="F27" s="26">
        <f>SUM(B27:E27)</f>
        <v>300000</v>
      </c>
      <c r="G27" s="29"/>
    </row>
    <row r="28" spans="1:7" ht="15">
      <c r="A28" s="7" t="s">
        <v>19</v>
      </c>
      <c r="B28" s="81">
        <f>B14*$G$14</f>
        <v>0</v>
      </c>
      <c r="C28" s="81">
        <f>C14*$G$14</f>
        <v>12000</v>
      </c>
      <c r="D28" s="81">
        <f>D14*$G$14</f>
        <v>4000</v>
      </c>
      <c r="E28" s="81">
        <f>E14*$G$14</f>
        <v>24000</v>
      </c>
      <c r="F28" s="26">
        <f>SUM(B28:E28)</f>
        <v>40000</v>
      </c>
      <c r="G28" s="29"/>
    </row>
    <row r="29" spans="1:7" ht="15.75" thickBot="1">
      <c r="A29" s="85" t="s">
        <v>20</v>
      </c>
      <c r="B29" s="81">
        <f>B15*$G$15</f>
        <v>0</v>
      </c>
      <c r="C29" s="81">
        <f>C15*$G$15</f>
        <v>0</v>
      </c>
      <c r="D29" s="81">
        <f>D15*$G$15</f>
        <v>150000</v>
      </c>
      <c r="E29" s="81">
        <f>E15*$G$15</f>
        <v>100000</v>
      </c>
      <c r="F29" s="26">
        <f>SUM(B29:E29)</f>
        <v>250000</v>
      </c>
      <c r="G29" s="29"/>
    </row>
    <row r="30" spans="1:7" ht="15.75" thickBot="1">
      <c r="A30" s="83" t="s">
        <v>1</v>
      </c>
      <c r="B30" s="27">
        <f>SUM(B24:B29)</f>
        <v>414000</v>
      </c>
      <c r="C30" s="27">
        <f>SUM(C24:C29)</f>
        <v>232000</v>
      </c>
      <c r="D30" s="27">
        <f>SUM(D24:D29)</f>
        <v>284000</v>
      </c>
      <c r="E30" s="27">
        <f>SUM(E24:E29)</f>
        <v>440000</v>
      </c>
      <c r="F30" s="39">
        <f>SUM(F24:F29)</f>
        <v>1370000</v>
      </c>
      <c r="G30" s="29"/>
    </row>
    <row r="32" ht="15">
      <c r="A32" s="1" t="s">
        <v>26</v>
      </c>
    </row>
    <row r="33" ht="15.75" thickBot="1"/>
    <row r="34" spans="1:6" ht="15.75" thickBot="1">
      <c r="A34" s="12"/>
      <c r="B34" s="37" t="s">
        <v>0</v>
      </c>
      <c r="C34" s="8"/>
      <c r="D34" s="86"/>
      <c r="E34" s="32"/>
      <c r="F34" s="32"/>
    </row>
    <row r="35" spans="1:6" ht="39.75" thickBot="1">
      <c r="A35" s="13"/>
      <c r="B35" s="6" t="s">
        <v>27</v>
      </c>
      <c r="C35" s="5" t="s">
        <v>22</v>
      </c>
      <c r="D35" s="4" t="s">
        <v>14</v>
      </c>
      <c r="E35" s="33"/>
      <c r="F35" s="33"/>
    </row>
    <row r="36" spans="1:6" ht="15.75" thickBot="1">
      <c r="A36" s="13"/>
      <c r="B36" s="38">
        <v>100000</v>
      </c>
      <c r="C36" s="5">
        <v>2000</v>
      </c>
      <c r="D36" s="38">
        <v>100</v>
      </c>
      <c r="E36" s="33"/>
      <c r="F36" s="33"/>
    </row>
    <row r="37" spans="1:6" ht="15">
      <c r="A37" s="84" t="s">
        <v>3</v>
      </c>
      <c r="B37" s="87">
        <f>B24/$B$36</f>
        <v>1.2</v>
      </c>
      <c r="C37" s="87">
        <f>C24/$C$36</f>
        <v>80</v>
      </c>
      <c r="D37" s="87">
        <f>D24/$D$36</f>
        <v>400</v>
      </c>
      <c r="E37" s="34"/>
      <c r="F37" s="34"/>
    </row>
    <row r="38" spans="1:6" ht="15">
      <c r="A38" s="7" t="s">
        <v>4</v>
      </c>
      <c r="B38" s="87">
        <f>B25/$B$36</f>
        <v>2.7</v>
      </c>
      <c r="C38" s="87">
        <f>C25/$C$36</f>
        <v>0</v>
      </c>
      <c r="D38" s="87">
        <f>D25/$D$36</f>
        <v>0</v>
      </c>
      <c r="E38" s="34"/>
      <c r="F38" s="34"/>
    </row>
    <row r="39" spans="1:6" ht="15">
      <c r="A39" s="7" t="s">
        <v>16</v>
      </c>
      <c r="B39" s="87">
        <f>B26/$B$36</f>
        <v>0.24</v>
      </c>
      <c r="C39" s="87">
        <f>C26/$C$36</f>
        <v>0</v>
      </c>
      <c r="D39" s="87">
        <f>D26/$D$36</f>
        <v>0</v>
      </c>
      <c r="E39" s="34"/>
      <c r="F39" s="34"/>
    </row>
    <row r="40" spans="1:6" ht="15">
      <c r="A40" s="7" t="s">
        <v>5</v>
      </c>
      <c r="B40" s="87">
        <f>B27/$B$36</f>
        <v>0</v>
      </c>
      <c r="C40" s="87">
        <f>C27/$C$36</f>
        <v>30</v>
      </c>
      <c r="D40" s="87">
        <f>D27/$D$36</f>
        <v>900</v>
      </c>
      <c r="E40" s="34"/>
      <c r="F40" s="34"/>
    </row>
    <row r="41" spans="1:6" ht="15">
      <c r="A41" s="7" t="s">
        <v>19</v>
      </c>
      <c r="B41" s="87">
        <f>B28/$B$36</f>
        <v>0</v>
      </c>
      <c r="C41" s="87">
        <f>C28/$C$36</f>
        <v>6</v>
      </c>
      <c r="D41" s="87">
        <f>D28/$D$36</f>
        <v>40</v>
      </c>
      <c r="E41" s="35"/>
      <c r="F41" s="35"/>
    </row>
    <row r="42" spans="1:6" ht="15.75" thickBot="1">
      <c r="A42" s="85" t="s">
        <v>20</v>
      </c>
      <c r="B42" s="87">
        <f>B29/$B$36</f>
        <v>0</v>
      </c>
      <c r="C42" s="87">
        <f>C29/$C$36</f>
        <v>0</v>
      </c>
      <c r="D42" s="87">
        <f>D29/$D$36</f>
        <v>1500</v>
      </c>
      <c r="E42" s="36"/>
      <c r="F42" s="36"/>
    </row>
    <row r="43" spans="1:6" ht="15.75" thickBot="1">
      <c r="A43" s="25" t="s">
        <v>1</v>
      </c>
      <c r="B43" s="88">
        <f>SUM(B37:B42)</f>
        <v>4.140000000000001</v>
      </c>
      <c r="C43" s="88">
        <f>SUM(C37:C42)</f>
        <v>116</v>
      </c>
      <c r="D43" s="88">
        <f>SUM(D37:D42)</f>
        <v>2840</v>
      </c>
      <c r="E43" s="36"/>
      <c r="F43" s="36"/>
    </row>
    <row r="45" spans="1:4" ht="15">
      <c r="A45" s="1" t="s">
        <v>40</v>
      </c>
      <c r="B45" s="1"/>
      <c r="C45" s="1"/>
      <c r="D45" s="1"/>
    </row>
    <row r="46" ht="15.75" thickBot="1"/>
    <row r="47" spans="1:4" ht="15.75" thickBot="1">
      <c r="A47" s="12"/>
      <c r="B47" s="37" t="s">
        <v>0</v>
      </c>
      <c r="C47" s="8"/>
      <c r="D47" s="86"/>
    </row>
    <row r="48" spans="1:4" ht="39.75" thickBot="1">
      <c r="A48" s="13"/>
      <c r="B48" s="4" t="s">
        <v>27</v>
      </c>
      <c r="C48" s="5" t="s">
        <v>22</v>
      </c>
      <c r="D48" s="4" t="s">
        <v>14</v>
      </c>
    </row>
    <row r="49" spans="1:4" ht="15.75" thickBot="1">
      <c r="A49" s="13"/>
      <c r="B49" s="38">
        <v>300</v>
      </c>
      <c r="C49" s="5">
        <v>2</v>
      </c>
      <c r="D49" s="38">
        <v>1</v>
      </c>
    </row>
    <row r="50" spans="1:4" ht="15">
      <c r="A50" s="84" t="s">
        <v>3</v>
      </c>
      <c r="B50" s="26">
        <f>B37*$B$49</f>
        <v>360</v>
      </c>
      <c r="C50" s="26">
        <f>C37*$C$49</f>
        <v>160</v>
      </c>
      <c r="D50" s="31">
        <f>D37*$D$49</f>
        <v>400</v>
      </c>
    </row>
    <row r="51" spans="1:4" ht="15">
      <c r="A51" s="7" t="s">
        <v>4</v>
      </c>
      <c r="B51" s="26">
        <f>B38*$B$49</f>
        <v>810</v>
      </c>
      <c r="C51" s="26">
        <f>C38*$B$49</f>
        <v>0</v>
      </c>
      <c r="D51" s="26">
        <f>D38*$B$49</f>
        <v>0</v>
      </c>
    </row>
    <row r="52" spans="1:4" ht="15">
      <c r="A52" s="7" t="s">
        <v>16</v>
      </c>
      <c r="B52" s="26">
        <f>B39*$B$49</f>
        <v>72</v>
      </c>
      <c r="C52" s="26">
        <f>C39*$C$49</f>
        <v>0</v>
      </c>
      <c r="D52" s="31">
        <f>D39*$D$49</f>
        <v>0</v>
      </c>
    </row>
    <row r="53" spans="1:4" ht="15">
      <c r="A53" s="7" t="s">
        <v>5</v>
      </c>
      <c r="B53" s="26">
        <f>B40*$B$49</f>
        <v>0</v>
      </c>
      <c r="C53" s="26">
        <f>C40*$C$49</f>
        <v>60</v>
      </c>
      <c r="D53" s="31">
        <f>D40*$D$49</f>
        <v>900</v>
      </c>
    </row>
    <row r="54" spans="1:4" ht="15">
      <c r="A54" s="7" t="s">
        <v>19</v>
      </c>
      <c r="B54" s="40">
        <f>B41*$B$49</f>
        <v>0</v>
      </c>
      <c r="C54" s="40">
        <f>C41*$C$49</f>
        <v>12</v>
      </c>
      <c r="D54" s="89">
        <f>D41*$D$49</f>
        <v>40</v>
      </c>
    </row>
    <row r="55" spans="1:4" ht="15.75" thickBot="1">
      <c r="A55" s="85" t="s">
        <v>20</v>
      </c>
      <c r="B55" s="26">
        <f>B42*$B$49</f>
        <v>0</v>
      </c>
      <c r="C55" s="26">
        <f>C42*$C$49</f>
        <v>0</v>
      </c>
      <c r="D55" s="31">
        <f>D42*$D$49</f>
        <v>1500</v>
      </c>
    </row>
    <row r="56" spans="1:4" ht="15.75" thickBot="1">
      <c r="A56" s="25" t="s">
        <v>1</v>
      </c>
      <c r="B56" s="39">
        <f>SUM(B50:B55)</f>
        <v>1242</v>
      </c>
      <c r="C56" s="39">
        <f>SUM(C50:C55)</f>
        <v>232</v>
      </c>
      <c r="D56" s="42">
        <f>SUM(D50:D55)</f>
        <v>2840</v>
      </c>
    </row>
    <row r="59" spans="1:4" ht="15">
      <c r="A59" s="1" t="s">
        <v>28</v>
      </c>
      <c r="B59" s="1"/>
      <c r="C59" s="1"/>
      <c r="D59" s="1"/>
    </row>
    <row r="60" ht="15.75" thickBot="1"/>
    <row r="61" spans="1:4" ht="15.75" thickBot="1">
      <c r="A61" s="12"/>
      <c r="B61" s="37" t="s">
        <v>0</v>
      </c>
      <c r="C61" s="8"/>
      <c r="D61" s="8"/>
    </row>
    <row r="62" spans="1:4" ht="39.75" thickBot="1">
      <c r="A62" s="13"/>
      <c r="B62" s="4" t="s">
        <v>27</v>
      </c>
      <c r="C62" s="5" t="s">
        <v>22</v>
      </c>
      <c r="D62" s="4" t="s">
        <v>14</v>
      </c>
    </row>
    <row r="63" spans="1:4" ht="15.75" thickBot="1">
      <c r="A63" s="13"/>
      <c r="B63" s="38">
        <v>2000</v>
      </c>
      <c r="C63" s="5">
        <v>3</v>
      </c>
      <c r="D63" s="38">
        <v>1</v>
      </c>
    </row>
    <row r="64" spans="1:4" ht="15">
      <c r="A64" s="84" t="s">
        <v>3</v>
      </c>
      <c r="B64" s="90">
        <f>B37*$B$63</f>
        <v>2400</v>
      </c>
      <c r="C64" s="90">
        <f>C37*$C$63</f>
        <v>240</v>
      </c>
      <c r="D64" s="91">
        <f>D37*$D$63</f>
        <v>400</v>
      </c>
    </row>
    <row r="65" spans="1:4" ht="15">
      <c r="A65" s="7" t="s">
        <v>4</v>
      </c>
      <c r="B65" s="26">
        <f>B38*$B$63</f>
        <v>5400</v>
      </c>
      <c r="C65" s="26">
        <f>C38*$C$63</f>
        <v>0</v>
      </c>
      <c r="D65" s="31">
        <f>D38*$D$63</f>
        <v>0</v>
      </c>
    </row>
    <row r="66" spans="1:4" ht="15">
      <c r="A66" s="7" t="s">
        <v>16</v>
      </c>
      <c r="B66" s="26">
        <f>B39*$B$63</f>
        <v>480</v>
      </c>
      <c r="C66" s="26">
        <f>C39*$C$63</f>
        <v>0</v>
      </c>
      <c r="D66" s="31">
        <f>D39*$D$63</f>
        <v>0</v>
      </c>
    </row>
    <row r="67" spans="1:4" ht="15">
      <c r="A67" s="7" t="s">
        <v>5</v>
      </c>
      <c r="B67" s="26">
        <f>B40*$B$63</f>
        <v>0</v>
      </c>
      <c r="C67" s="26">
        <f>C40*$C$63</f>
        <v>90</v>
      </c>
      <c r="D67" s="31">
        <f>D40*$D$63</f>
        <v>900</v>
      </c>
    </row>
    <row r="68" spans="1:4" ht="15">
      <c r="A68" s="7" t="s">
        <v>19</v>
      </c>
      <c r="B68" s="26">
        <f>B41*$B$63</f>
        <v>0</v>
      </c>
      <c r="C68" s="26">
        <f>C41*$C$63</f>
        <v>18</v>
      </c>
      <c r="D68" s="31">
        <f>D41*$D$63</f>
        <v>40</v>
      </c>
    </row>
    <row r="69" spans="1:4" ht="15.75" thickBot="1">
      <c r="A69" s="85" t="s">
        <v>20</v>
      </c>
      <c r="B69" s="92">
        <f>B42*$B$63</f>
        <v>0</v>
      </c>
      <c r="C69" s="92">
        <f>C42*$C$63</f>
        <v>0</v>
      </c>
      <c r="D69" s="93">
        <f>D42*$D$63</f>
        <v>1500</v>
      </c>
    </row>
    <row r="70" spans="1:4" ht="15.75" thickBot="1">
      <c r="A70" s="25" t="s">
        <v>1</v>
      </c>
      <c r="B70" s="39">
        <f>SUM(B64:B69)</f>
        <v>8280</v>
      </c>
      <c r="C70" s="39">
        <f>SUM(C64:C69)</f>
        <v>348</v>
      </c>
      <c r="D70" s="39">
        <f>SUM(D64:D69)</f>
        <v>2840</v>
      </c>
    </row>
    <row r="73" ht="15.75">
      <c r="A73" s="43" t="s">
        <v>29</v>
      </c>
    </row>
    <row r="75" spans="1:8" ht="15">
      <c r="A75" s="1" t="s">
        <v>30</v>
      </c>
      <c r="H75" s="1" t="s">
        <v>30</v>
      </c>
    </row>
    <row r="76" ht="15.75" thickBot="1">
      <c r="A76" s="1"/>
    </row>
    <row r="77" spans="1:10" ht="15">
      <c r="A77" s="44" t="s">
        <v>9</v>
      </c>
      <c r="B77" s="52"/>
      <c r="C77" s="48">
        <v>12500</v>
      </c>
      <c r="H77" s="44" t="s">
        <v>9</v>
      </c>
      <c r="I77" s="52"/>
      <c r="J77" s="48">
        <v>12500</v>
      </c>
    </row>
    <row r="78" spans="1:10" ht="15">
      <c r="A78" s="45" t="s">
        <v>12</v>
      </c>
      <c r="B78" s="53"/>
      <c r="C78" s="49">
        <f>-SUM(B79:B80)</f>
        <v>-9600</v>
      </c>
      <c r="H78" s="45" t="s">
        <v>12</v>
      </c>
      <c r="I78" s="53"/>
      <c r="J78" s="49">
        <v>-9600</v>
      </c>
    </row>
    <row r="79" spans="1:10" ht="15">
      <c r="A79" s="46" t="s">
        <v>10</v>
      </c>
      <c r="B79" s="53">
        <v>4200</v>
      </c>
      <c r="C79" s="50"/>
      <c r="F79" s="132"/>
      <c r="H79" s="46" t="s">
        <v>10</v>
      </c>
      <c r="I79" s="53">
        <v>4200</v>
      </c>
      <c r="J79" s="50"/>
    </row>
    <row r="80" spans="1:10" ht="15">
      <c r="A80" s="46" t="s">
        <v>11</v>
      </c>
      <c r="B80" s="53">
        <v>5400</v>
      </c>
      <c r="C80" s="50"/>
      <c r="F80" s="132"/>
      <c r="H80" s="46" t="s">
        <v>11</v>
      </c>
      <c r="I80" s="53">
        <v>5400</v>
      </c>
      <c r="J80" s="50"/>
    </row>
    <row r="81" spans="1:10" ht="15">
      <c r="A81" s="45" t="s">
        <v>13</v>
      </c>
      <c r="B81" s="53"/>
      <c r="C81" s="49">
        <f>-SUM(B82:B84)</f>
        <v>-4314</v>
      </c>
      <c r="H81" s="45" t="s">
        <v>41</v>
      </c>
      <c r="I81" s="53"/>
      <c r="J81" s="49">
        <f>-I82</f>
        <v>-2340</v>
      </c>
    </row>
    <row r="82" spans="1:10" ht="15">
      <c r="A82" s="46" t="s">
        <v>21</v>
      </c>
      <c r="B82" s="53">
        <f>B56</f>
        <v>1242</v>
      </c>
      <c r="C82" s="50"/>
      <c r="H82" s="46" t="s">
        <v>45</v>
      </c>
      <c r="I82" s="53">
        <v>2340</v>
      </c>
      <c r="J82" s="50"/>
    </row>
    <row r="83" spans="1:10" ht="15">
      <c r="A83" s="46" t="s">
        <v>32</v>
      </c>
      <c r="B83" s="53">
        <f>C56</f>
        <v>232</v>
      </c>
      <c r="C83" s="50"/>
      <c r="H83" s="46"/>
      <c r="I83" s="53"/>
      <c r="J83" s="50"/>
    </row>
    <row r="84" spans="1:10" ht="15">
      <c r="A84" s="46" t="s">
        <v>33</v>
      </c>
      <c r="B84" s="53">
        <f>D56</f>
        <v>2840</v>
      </c>
      <c r="C84" s="50"/>
      <c r="H84" s="46"/>
      <c r="I84" s="53"/>
      <c r="J84" s="50"/>
    </row>
    <row r="85" spans="1:10" ht="15.75" thickBot="1">
      <c r="A85" s="47" t="s">
        <v>8</v>
      </c>
      <c r="B85" s="54"/>
      <c r="C85" s="51">
        <f>SUM(C77:C84)</f>
        <v>-1414</v>
      </c>
      <c r="H85" s="47" t="s">
        <v>8</v>
      </c>
      <c r="I85" s="54"/>
      <c r="J85" s="51">
        <f>SUM(J77:J84)</f>
        <v>560</v>
      </c>
    </row>
    <row r="86" spans="8:9" ht="15">
      <c r="H86" s="1" t="s">
        <v>42</v>
      </c>
      <c r="I86" s="135">
        <f>I87/I88</f>
        <v>7.8</v>
      </c>
    </row>
    <row r="87" spans="8:9" ht="15">
      <c r="H87" s="132" t="s">
        <v>43</v>
      </c>
      <c r="I87" s="133">
        <v>780000</v>
      </c>
    </row>
    <row r="88" spans="8:9" ht="15">
      <c r="H88" s="132" t="s">
        <v>44</v>
      </c>
      <c r="I88" s="134">
        <v>100000</v>
      </c>
    </row>
    <row r="89" spans="1:8" ht="15">
      <c r="A89" s="1" t="s">
        <v>31</v>
      </c>
      <c r="H89" s="1" t="s">
        <v>31</v>
      </c>
    </row>
    <row r="90" spans="1:8" ht="15.75" thickBot="1">
      <c r="A90" s="1"/>
      <c r="H90" s="1"/>
    </row>
    <row r="91" spans="1:10" ht="15">
      <c r="A91" s="44" t="s">
        <v>9</v>
      </c>
      <c r="B91" s="52"/>
      <c r="C91" s="48">
        <v>68000</v>
      </c>
      <c r="H91" s="44" t="s">
        <v>9</v>
      </c>
      <c r="I91" s="52"/>
      <c r="J91" s="48">
        <v>68000</v>
      </c>
    </row>
    <row r="92" spans="1:10" ht="15">
      <c r="A92" s="45" t="s">
        <v>12</v>
      </c>
      <c r="B92" s="53"/>
      <c r="C92" s="49">
        <f>-SUM(B93:B94)</f>
        <v>-54500</v>
      </c>
      <c r="H92" s="45" t="s">
        <v>12</v>
      </c>
      <c r="I92" s="53"/>
      <c r="J92" s="49">
        <v>-54500</v>
      </c>
    </row>
    <row r="93" spans="1:10" ht="15">
      <c r="A93" s="46" t="s">
        <v>10</v>
      </c>
      <c r="B93" s="53">
        <v>18500</v>
      </c>
      <c r="C93" s="50"/>
      <c r="H93" s="46" t="s">
        <v>10</v>
      </c>
      <c r="I93" s="53">
        <v>18500</v>
      </c>
      <c r="J93" s="50"/>
    </row>
    <row r="94" spans="1:10" ht="15">
      <c r="A94" s="46" t="s">
        <v>11</v>
      </c>
      <c r="B94" s="53">
        <v>36000</v>
      </c>
      <c r="C94" s="50"/>
      <c r="H94" s="46" t="s">
        <v>11</v>
      </c>
      <c r="I94" s="53">
        <v>36000</v>
      </c>
      <c r="J94" s="50"/>
    </row>
    <row r="95" spans="1:10" ht="15">
      <c r="A95" s="45" t="s">
        <v>13</v>
      </c>
      <c r="B95" s="53"/>
      <c r="C95" s="49">
        <f>-SUM(B96:B98)</f>
        <v>-11468</v>
      </c>
      <c r="H95" s="45" t="s">
        <v>41</v>
      </c>
      <c r="I95" s="53"/>
      <c r="J95" s="49">
        <f>-I96</f>
        <v>-15600</v>
      </c>
    </row>
    <row r="96" spans="1:10" ht="15">
      <c r="A96" s="46" t="s">
        <v>21</v>
      </c>
      <c r="B96" s="53">
        <f>B70</f>
        <v>8280</v>
      </c>
      <c r="C96" s="50"/>
      <c r="H96" s="46" t="s">
        <v>46</v>
      </c>
      <c r="I96" s="53">
        <v>15600</v>
      </c>
      <c r="J96" s="50"/>
    </row>
    <row r="97" spans="1:10" ht="15">
      <c r="A97" s="46" t="s">
        <v>32</v>
      </c>
      <c r="B97" s="53">
        <f>C70</f>
        <v>348</v>
      </c>
      <c r="C97" s="50"/>
      <c r="H97" s="46"/>
      <c r="I97" s="53"/>
      <c r="J97" s="50"/>
    </row>
    <row r="98" spans="1:10" ht="15">
      <c r="A98" s="46" t="s">
        <v>33</v>
      </c>
      <c r="B98" s="53">
        <f>D70</f>
        <v>2840</v>
      </c>
      <c r="C98" s="50"/>
      <c r="H98" s="46"/>
      <c r="I98" s="53"/>
      <c r="J98" s="50"/>
    </row>
    <row r="99" spans="1:10" ht="15.75" thickBot="1">
      <c r="A99" s="47" t="s">
        <v>8</v>
      </c>
      <c r="B99" s="54"/>
      <c r="C99" s="51">
        <f>SUM(C91:C98)</f>
        <v>2032</v>
      </c>
      <c r="H99" s="47" t="s">
        <v>8</v>
      </c>
      <c r="I99" s="54"/>
      <c r="J99" s="51">
        <f>SUM(J91:J98)</f>
        <v>-2100</v>
      </c>
    </row>
    <row r="102" ht="15">
      <c r="A102" s="1" t="s">
        <v>34</v>
      </c>
    </row>
    <row r="104" ht="15">
      <c r="A104" s="1" t="s">
        <v>30</v>
      </c>
    </row>
    <row r="105" ht="15.75" thickBot="1">
      <c r="A105" s="1"/>
    </row>
    <row r="106" spans="1:5" ht="15.75" thickBot="1">
      <c r="A106" s="103" t="s">
        <v>9</v>
      </c>
      <c r="B106" s="104"/>
      <c r="C106" s="105">
        <v>12500</v>
      </c>
      <c r="D106" s="94"/>
      <c r="E106" s="95"/>
    </row>
    <row r="107" spans="1:5" ht="15.75" thickBot="1">
      <c r="A107" s="109" t="s">
        <v>12</v>
      </c>
      <c r="B107" s="110"/>
      <c r="C107" s="111">
        <v>-9600</v>
      </c>
      <c r="D107" s="3"/>
      <c r="E107" s="41"/>
    </row>
    <row r="108" spans="1:5" ht="15">
      <c r="A108" s="106" t="s">
        <v>10</v>
      </c>
      <c r="B108" s="107">
        <v>4200</v>
      </c>
      <c r="C108" s="108"/>
      <c r="D108" s="122" t="s">
        <v>35</v>
      </c>
      <c r="E108" s="123"/>
    </row>
    <row r="109" spans="1:5" ht="15.75" thickBot="1">
      <c r="A109" s="112" t="s">
        <v>11</v>
      </c>
      <c r="B109" s="100">
        <v>5400</v>
      </c>
      <c r="C109" s="113"/>
      <c r="D109" s="124" t="s">
        <v>36</v>
      </c>
      <c r="E109" s="125"/>
    </row>
    <row r="110" spans="1:5" ht="15.75" thickBot="1">
      <c r="A110" s="109" t="s">
        <v>13</v>
      </c>
      <c r="B110" s="110"/>
      <c r="C110" s="111">
        <v>-4314</v>
      </c>
      <c r="D110" s="3"/>
      <c r="E110" s="41"/>
    </row>
    <row r="111" spans="1:5" ht="15">
      <c r="A111" s="115" t="s">
        <v>21</v>
      </c>
      <c r="B111" s="114">
        <v>1242</v>
      </c>
      <c r="C111" s="52"/>
      <c r="D111" s="94"/>
      <c r="E111" s="95"/>
    </row>
    <row r="112" spans="1:5" ht="15">
      <c r="A112" s="61" t="s">
        <v>3</v>
      </c>
      <c r="B112" s="53">
        <v>360</v>
      </c>
      <c r="C112" s="121"/>
      <c r="D112" s="126" t="s">
        <v>36</v>
      </c>
      <c r="E112" s="127"/>
    </row>
    <row r="113" spans="1:5" ht="15">
      <c r="A113" s="101" t="s">
        <v>4</v>
      </c>
      <c r="B113" s="53">
        <v>810</v>
      </c>
      <c r="C113" s="121"/>
      <c r="D113" s="126" t="s">
        <v>36</v>
      </c>
      <c r="E113" s="127"/>
    </row>
    <row r="114" spans="1:5" ht="15">
      <c r="A114" s="101" t="s">
        <v>16</v>
      </c>
      <c r="B114" s="53">
        <v>72</v>
      </c>
      <c r="C114" s="121"/>
      <c r="D114" s="126" t="s">
        <v>36</v>
      </c>
      <c r="E114" s="127"/>
    </row>
    <row r="115" spans="1:5" ht="15">
      <c r="A115" s="101" t="s">
        <v>38</v>
      </c>
      <c r="B115" s="53">
        <v>0</v>
      </c>
      <c r="C115" s="121"/>
      <c r="D115" s="128" t="s">
        <v>37</v>
      </c>
      <c r="E115" s="129"/>
    </row>
    <row r="116" spans="1:5" ht="15">
      <c r="A116" s="101" t="s">
        <v>19</v>
      </c>
      <c r="B116" s="53">
        <v>0</v>
      </c>
      <c r="C116" s="121"/>
      <c r="D116" s="126" t="s">
        <v>36</v>
      </c>
      <c r="E116" s="127"/>
    </row>
    <row r="117" spans="1:5" ht="15">
      <c r="A117" s="116" t="s">
        <v>20</v>
      </c>
      <c r="B117" s="53"/>
      <c r="C117" s="53"/>
      <c r="D117" s="130" t="s">
        <v>36</v>
      </c>
      <c r="E117" s="131"/>
    </row>
    <row r="118" spans="1:5" ht="15">
      <c r="A118" s="117" t="s">
        <v>32</v>
      </c>
      <c r="B118" s="102">
        <v>232</v>
      </c>
      <c r="C118" s="53"/>
      <c r="D118" s="96"/>
      <c r="E118" s="97"/>
    </row>
    <row r="119" spans="1:5" ht="15">
      <c r="A119" s="61" t="s">
        <v>3</v>
      </c>
      <c r="B119" s="53">
        <v>160</v>
      </c>
      <c r="C119" s="53"/>
      <c r="D119" s="126" t="s">
        <v>36</v>
      </c>
      <c r="E119" s="127"/>
    </row>
    <row r="120" spans="1:5" ht="15">
      <c r="A120" s="101" t="s">
        <v>4</v>
      </c>
      <c r="B120" s="53">
        <v>0</v>
      </c>
      <c r="C120" s="53"/>
      <c r="D120" s="126" t="s">
        <v>36</v>
      </c>
      <c r="E120" s="127"/>
    </row>
    <row r="121" spans="1:5" ht="15">
      <c r="A121" s="101" t="s">
        <v>16</v>
      </c>
      <c r="B121" s="53">
        <v>0</v>
      </c>
      <c r="C121" s="53"/>
      <c r="D121" s="126" t="s">
        <v>36</v>
      </c>
      <c r="E121" s="127"/>
    </row>
    <row r="122" spans="1:5" ht="15">
      <c r="A122" s="101" t="s">
        <v>39</v>
      </c>
      <c r="B122" s="53">
        <v>60</v>
      </c>
      <c r="C122" s="53"/>
      <c r="D122" s="128" t="s">
        <v>37</v>
      </c>
      <c r="E122" s="129"/>
    </row>
    <row r="123" spans="1:5" ht="15">
      <c r="A123" s="101" t="s">
        <v>19</v>
      </c>
      <c r="B123" s="53">
        <v>12</v>
      </c>
      <c r="C123" s="53"/>
      <c r="D123" s="126" t="s">
        <v>36</v>
      </c>
      <c r="E123" s="127"/>
    </row>
    <row r="124" spans="1:5" ht="15">
      <c r="A124" s="116" t="s">
        <v>20</v>
      </c>
      <c r="B124" s="53">
        <v>0</v>
      </c>
      <c r="C124" s="53"/>
      <c r="D124" s="130" t="s">
        <v>36</v>
      </c>
      <c r="E124" s="131"/>
    </row>
    <row r="125" spans="1:5" ht="15">
      <c r="A125" s="117" t="s">
        <v>33</v>
      </c>
      <c r="B125" s="102">
        <v>2840</v>
      </c>
      <c r="C125" s="53"/>
      <c r="D125" s="96"/>
      <c r="E125" s="97"/>
    </row>
    <row r="126" spans="1:5" ht="15">
      <c r="A126" s="61" t="s">
        <v>3</v>
      </c>
      <c r="B126" s="100">
        <v>400</v>
      </c>
      <c r="C126" s="100"/>
      <c r="D126" s="126" t="s">
        <v>36</v>
      </c>
      <c r="E126" s="127"/>
    </row>
    <row r="127" spans="1:5" ht="15">
      <c r="A127" s="101" t="s">
        <v>4</v>
      </c>
      <c r="B127" s="100">
        <v>0</v>
      </c>
      <c r="C127" s="100"/>
      <c r="D127" s="126" t="s">
        <v>36</v>
      </c>
      <c r="E127" s="127"/>
    </row>
    <row r="128" spans="1:5" ht="15">
      <c r="A128" s="101" t="s">
        <v>16</v>
      </c>
      <c r="B128" s="100">
        <v>0</v>
      </c>
      <c r="C128" s="100"/>
      <c r="D128" s="126" t="s">
        <v>36</v>
      </c>
      <c r="E128" s="127"/>
    </row>
    <row r="129" spans="1:5" ht="15">
      <c r="A129" s="101" t="s">
        <v>38</v>
      </c>
      <c r="B129" s="100">
        <v>900</v>
      </c>
      <c r="C129" s="100"/>
      <c r="D129" s="128" t="s">
        <v>37</v>
      </c>
      <c r="E129" s="129"/>
    </row>
    <row r="130" spans="1:5" ht="15">
      <c r="A130" s="101" t="s">
        <v>19</v>
      </c>
      <c r="B130" s="100">
        <v>40</v>
      </c>
      <c r="C130" s="100"/>
      <c r="D130" s="126" t="s">
        <v>36</v>
      </c>
      <c r="E130" s="127"/>
    </row>
    <row r="131" spans="1:5" ht="15.75" thickBot="1">
      <c r="A131" s="118" t="s">
        <v>20</v>
      </c>
      <c r="B131" s="54">
        <v>1500</v>
      </c>
      <c r="C131" s="54"/>
      <c r="D131" s="130" t="s">
        <v>36</v>
      </c>
      <c r="E131" s="131"/>
    </row>
    <row r="132" spans="1:5" ht="15.75" thickBot="1">
      <c r="A132" s="47" t="s">
        <v>8</v>
      </c>
      <c r="B132" s="119"/>
      <c r="C132" s="120">
        <v>-1414</v>
      </c>
      <c r="D132" s="98"/>
      <c r="E132" s="99"/>
    </row>
  </sheetData>
  <sheetProtection/>
  <mergeCells count="20">
    <mergeCell ref="D131:E131"/>
    <mergeCell ref="D124:E124"/>
    <mergeCell ref="D126:E126"/>
    <mergeCell ref="D127:E127"/>
    <mergeCell ref="D128:E128"/>
    <mergeCell ref="D129:E129"/>
    <mergeCell ref="D130:E130"/>
    <mergeCell ref="D117:E117"/>
    <mergeCell ref="D116:E116"/>
    <mergeCell ref="D119:E119"/>
    <mergeCell ref="D120:E120"/>
    <mergeCell ref="D121:E121"/>
    <mergeCell ref="D122:E122"/>
    <mergeCell ref="D123:E123"/>
    <mergeCell ref="D108:E108"/>
    <mergeCell ref="D109:E109"/>
    <mergeCell ref="D112:E112"/>
    <mergeCell ref="D113:E113"/>
    <mergeCell ref="D114:E114"/>
    <mergeCell ref="D115:E115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solange</cp:lastModifiedBy>
  <dcterms:created xsi:type="dcterms:W3CDTF">2011-04-12T13:23:08Z</dcterms:created>
  <dcterms:modified xsi:type="dcterms:W3CDTF">2016-08-16T16:11:50Z</dcterms:modified>
  <cp:category/>
  <cp:version/>
  <cp:contentType/>
  <cp:contentStatus/>
</cp:coreProperties>
</file>