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075" windowHeight="9270"/>
  </bookViews>
  <sheets>
    <sheet name="Ex.3.BrasilCap_Enunc fl" sheetId="1" r:id="rId1"/>
    <sheet name="Ex.3.BrasilCap fl2" sheetId="2" r:id="rId2"/>
    <sheet name="Ex.3.BrtasilCap_DRE e BP fl" sheetId="3" r:id="rId3"/>
  </sheets>
  <externalReferences>
    <externalReference r:id="rId4"/>
  </externalReferences>
  <definedNames>
    <definedName name="Balancete">#REF!</definedName>
    <definedName name="balancete1">#REF!</definedName>
    <definedName name="CodConta">#REF!</definedName>
    <definedName name="CodGrupo">#REF!</definedName>
  </definedNames>
  <calcPr calcId="125725"/>
</workbook>
</file>

<file path=xl/calcChain.xml><?xml version="1.0" encoding="utf-8"?>
<calcChain xmlns="http://schemas.openxmlformats.org/spreadsheetml/2006/main">
  <c r="Q38" i="2"/>
  <c r="L30"/>
  <c r="Z21"/>
  <c r="U21"/>
  <c r="Q21"/>
  <c r="L21"/>
  <c r="G21"/>
  <c r="B21"/>
  <c r="Q13"/>
  <c r="L13"/>
  <c r="B13"/>
  <c r="Q2"/>
  <c r="L2"/>
  <c r="G2"/>
  <c r="B2"/>
  <c r="L38"/>
  <c r="F37" i="1"/>
  <c r="E37"/>
  <c r="D37"/>
  <c r="B38" i="2" s="1"/>
  <c r="F36" i="1"/>
  <c r="E36"/>
  <c r="D36"/>
  <c r="G34"/>
  <c r="F34"/>
  <c r="E34"/>
  <c r="G38" i="2" s="1"/>
  <c r="D34" i="1"/>
  <c r="F33"/>
  <c r="E33"/>
  <c r="D33"/>
  <c r="F31"/>
  <c r="E31"/>
  <c r="G30"/>
  <c r="F30"/>
  <c r="E30"/>
  <c r="D30"/>
  <c r="D31" s="1"/>
  <c r="E28"/>
  <c r="D28"/>
  <c r="Q30" i="2" s="1"/>
  <c r="F27" i="1"/>
  <c r="E27"/>
  <c r="D27"/>
  <c r="G30" i="2" s="1"/>
  <c r="F26" i="1"/>
  <c r="F28" s="1"/>
  <c r="E26"/>
  <c r="D26"/>
  <c r="F19"/>
  <c r="F15"/>
  <c r="F20" s="1"/>
  <c r="F12"/>
  <c r="F10"/>
  <c r="E7"/>
  <c r="G13" i="2" s="1"/>
  <c r="D7" i="1"/>
  <c r="D20" s="1"/>
  <c r="F22" s="1"/>
  <c r="B30" i="2" l="1"/>
  <c r="D37" i="3" l="1"/>
</calcChain>
</file>

<file path=xl/sharedStrings.xml><?xml version="1.0" encoding="utf-8"?>
<sst xmlns="http://schemas.openxmlformats.org/spreadsheetml/2006/main" count="117" uniqueCount="106">
  <si>
    <t>Exercício 3 (Baseado no caso elaborado pela profa. Mara Contrera)</t>
  </si>
  <si>
    <t>Balanço Patrimonial de 31/12/2013</t>
  </si>
  <si>
    <t>Valores em R$ mil</t>
  </si>
  <si>
    <t>ATIVO</t>
  </si>
  <si>
    <t>PASSIVO</t>
  </si>
  <si>
    <t>Passivo</t>
  </si>
  <si>
    <t>111-Disponível</t>
  </si>
  <si>
    <t>211-Contas a Pagar</t>
  </si>
  <si>
    <t>112-Aplicações</t>
  </si>
  <si>
    <t>113 - Crédito das Operaçõe-Capitalização</t>
  </si>
  <si>
    <t>212-Débitos de Operações de Capitalização</t>
  </si>
  <si>
    <t>114-Títulos e Créditos a Receber</t>
  </si>
  <si>
    <t>218-Provisões Técnicas - Capitalização</t>
  </si>
  <si>
    <t xml:space="preserve">  218.1. Provisão Matemática para Resgates</t>
  </si>
  <si>
    <t xml:space="preserve">  218.1. Provisão para Resgate de Títulos</t>
  </si>
  <si>
    <t xml:space="preserve">  218.2. Provisão para Sorteios a Realizar</t>
  </si>
  <si>
    <t xml:space="preserve">  218.2. Provisão de Sorteios a Pagar</t>
  </si>
  <si>
    <t xml:space="preserve">  218.8. Provisão Administrativa</t>
  </si>
  <si>
    <t>Total do Passivo</t>
  </si>
  <si>
    <t>Patrimônio Líquido (PL)</t>
  </si>
  <si>
    <t>241.1. Capital</t>
  </si>
  <si>
    <t>241.8. Lucros Acumulados</t>
  </si>
  <si>
    <t>Total do PL</t>
  </si>
  <si>
    <t>TOTAL ATIVO</t>
  </si>
  <si>
    <t>TOTAL PASSIVO</t>
  </si>
  <si>
    <t xml:space="preserve">Foram os seguintes os eventos ocorridos em janeiro 2014. </t>
  </si>
  <si>
    <t>CONTA DEBITADA</t>
  </si>
  <si>
    <t>CONTA CREDITADA</t>
  </si>
  <si>
    <t>VALOR</t>
  </si>
  <si>
    <r>
      <t>Recebimento de Prêmios de Venda de Títulos de Capitalização Direta:</t>
    </r>
    <r>
      <rPr>
        <b/>
        <sz val="11"/>
        <color theme="1"/>
        <rFont val="Arial"/>
        <family val="2"/>
      </rPr>
      <t xml:space="preserve"> R$ 56</t>
    </r>
    <r>
      <rPr>
        <sz val="11"/>
        <color theme="1"/>
        <rFont val="Arial"/>
        <family val="2"/>
      </rPr>
      <t xml:space="preserve">. A composição dos prêmios é: </t>
    </r>
    <r>
      <rPr>
        <b/>
        <sz val="11"/>
        <color theme="1"/>
        <rFont val="Arial"/>
        <family val="2"/>
      </rPr>
      <t>85%</t>
    </r>
    <r>
      <rPr>
        <sz val="11"/>
        <color theme="1"/>
        <rFont val="Arial"/>
        <family val="2"/>
      </rPr>
      <t xml:space="preserve"> para capitalização (resgate), </t>
    </r>
    <r>
      <rPr>
        <b/>
        <sz val="11"/>
        <color theme="1"/>
        <rFont val="Arial"/>
        <family val="2"/>
      </rPr>
      <t xml:space="preserve">8% </t>
    </r>
    <r>
      <rPr>
        <sz val="11"/>
        <color theme="1"/>
        <rFont val="Arial"/>
        <family val="2"/>
      </rPr>
      <t>para sorteio ( e consequentemente  7% para quota de carregamento)</t>
    </r>
  </si>
  <si>
    <t>Emissão/Venda  do titulo</t>
  </si>
  <si>
    <t>Provisão Capitalização(resgate)</t>
  </si>
  <si>
    <t>Provisão Sorteio</t>
  </si>
  <si>
    <r>
      <t>Pagamento a subscritor sorteado</t>
    </r>
    <r>
      <rPr>
        <b/>
        <sz val="11"/>
        <color theme="1"/>
        <rFont val="Arial"/>
        <family val="2"/>
      </rPr>
      <t xml:space="preserve">: R$ 60. </t>
    </r>
    <r>
      <rPr>
        <sz val="11"/>
        <color theme="1"/>
        <rFont val="Arial"/>
        <family val="2"/>
      </rPr>
      <t>Imposto de Renda Retido:</t>
    </r>
    <r>
      <rPr>
        <b/>
        <sz val="11"/>
        <color theme="1"/>
        <rFont val="Arial"/>
        <family val="2"/>
      </rPr>
      <t xml:space="preserve"> 15%.</t>
    </r>
  </si>
  <si>
    <t>Pagamento do Sorteio</t>
  </si>
  <si>
    <t>IR retido</t>
  </si>
  <si>
    <r>
      <t xml:space="preserve">Solicitação de Resgate Antecipado. A Provisão Matemática para resgates do subscritor é de </t>
    </r>
    <r>
      <rPr>
        <b/>
        <sz val="11"/>
        <rFont val="Arial"/>
        <family val="2"/>
      </rPr>
      <t>R$ 20.</t>
    </r>
    <r>
      <rPr>
        <sz val="11"/>
        <rFont val="Arial"/>
        <family val="2"/>
      </rPr>
      <t xml:space="preserve"> O subscritor tem direito a resgate de </t>
    </r>
    <r>
      <rPr>
        <b/>
        <sz val="11"/>
        <rFont val="Arial"/>
        <family val="2"/>
      </rPr>
      <t>90%</t>
    </r>
    <r>
      <rPr>
        <sz val="11"/>
        <rFont val="Arial"/>
        <family val="2"/>
      </rPr>
      <t xml:space="preserve"> dessa provisão.</t>
    </r>
  </si>
  <si>
    <t>Valor resgatável pelo subscritor</t>
  </si>
  <si>
    <t>Valor não resgatável pelo subscritor(lucro empresa)</t>
  </si>
  <si>
    <r>
      <t>10/01 - Realização de sorteios:</t>
    </r>
    <r>
      <rPr>
        <b/>
        <sz val="11"/>
        <rFont val="Arial"/>
        <family val="2"/>
      </rPr>
      <t xml:space="preserve"> R$ 800</t>
    </r>
  </si>
  <si>
    <t>Realização do sorteiro que estava a realizar (reversão da provisão anterior)</t>
  </si>
  <si>
    <t>Registro do sorteio a pagar (nova constituição de provisão)</t>
  </si>
  <si>
    <r>
      <t xml:space="preserve">Uma Instituição parceira informa que vendeu </t>
    </r>
    <r>
      <rPr>
        <b/>
        <sz val="11"/>
        <rFont val="Arial"/>
        <family val="2"/>
      </rPr>
      <t xml:space="preserve">R$ 480 </t>
    </r>
    <r>
      <rPr>
        <sz val="11"/>
        <rFont val="Arial"/>
        <family val="2"/>
      </rPr>
      <t>em títulos de capitalização. A composição dos prêmios é:85% para capitalização, 8% para sorteio (logo, 7% de quota de carregamento).Os valores serão recebidos pela Sociedade de Capitalização posteriormente.</t>
    </r>
  </si>
  <si>
    <r>
      <t>Vencimento de um título, que deve ser resgatado, no valor de</t>
    </r>
    <r>
      <rPr>
        <b/>
        <sz val="11"/>
        <rFont val="Arial"/>
        <family val="2"/>
      </rPr>
      <t xml:space="preserve"> R$ 68</t>
    </r>
  </si>
  <si>
    <t>Transferência de provisão para matética para provisão para resgate</t>
  </si>
  <si>
    <r>
      <t>Pagamento de títulos resgatados no valor de</t>
    </r>
    <r>
      <rPr>
        <b/>
        <sz val="11"/>
        <rFont val="Arial"/>
        <family val="2"/>
      </rPr>
      <t xml:space="preserve"> R$ 126</t>
    </r>
  </si>
  <si>
    <t>Valor Pago</t>
  </si>
  <si>
    <t xml:space="preserve"> Recebimento dos prêmios vendidos por instituição parceira em 15/01</t>
  </si>
  <si>
    <t>Valor Recebido</t>
  </si>
  <si>
    <t>Atualização dos juros das provisões:</t>
  </si>
  <si>
    <r>
      <t xml:space="preserve">       Provisão Matemática para resgates: </t>
    </r>
    <r>
      <rPr>
        <b/>
        <sz val="11"/>
        <rFont val="Arial"/>
        <family val="2"/>
      </rPr>
      <t>R$16.000</t>
    </r>
  </si>
  <si>
    <r>
      <t xml:space="preserve">       Provisaõ para Resgate de Títulos: </t>
    </r>
    <r>
      <rPr>
        <b/>
        <sz val="11"/>
        <rFont val="Arial"/>
        <family val="2"/>
      </rPr>
      <t>R$ 6</t>
    </r>
  </si>
  <si>
    <r>
      <t xml:space="preserve">      Provisão para Sorteios a Realizar:</t>
    </r>
    <r>
      <rPr>
        <b/>
        <sz val="11"/>
        <rFont val="Arial"/>
        <family val="2"/>
      </rPr>
      <t xml:space="preserve"> R$ 44</t>
    </r>
  </si>
  <si>
    <r>
      <t xml:space="preserve">     Provisão de Sorteios a Pagar: </t>
    </r>
    <r>
      <rPr>
        <b/>
        <sz val="11"/>
        <rFont val="Arial"/>
        <family val="2"/>
      </rPr>
      <t>R$ 3.</t>
    </r>
  </si>
  <si>
    <r>
      <t>Provisão Administrativa calculada</t>
    </r>
    <r>
      <rPr>
        <b/>
        <sz val="11"/>
        <rFont val="Arial"/>
        <family val="2"/>
      </rPr>
      <t xml:space="preserve">: R$ 4.330 </t>
    </r>
    <r>
      <rPr>
        <i/>
        <sz val="11"/>
        <rFont val="Arial"/>
        <family val="2"/>
      </rPr>
      <t>(complementar provisão pela diferença)</t>
    </r>
  </si>
  <si>
    <r>
      <t>Atualização e juros das aplicações financeiras,</t>
    </r>
    <r>
      <rPr>
        <b/>
        <sz val="11"/>
        <rFont val="Arial"/>
        <family val="2"/>
      </rPr>
      <t xml:space="preserve"> R$ 20.000</t>
    </r>
  </si>
  <si>
    <t>PASSIVO E PL</t>
  </si>
  <si>
    <t>RESULTADO</t>
  </si>
  <si>
    <t>CAPITALIZAÇÃO BRASILCAP</t>
  </si>
  <si>
    <t>DRE</t>
  </si>
  <si>
    <t>Receita Líquida com Títulos de Capitalização;-Arrecadação com títulos de capitalização-Títulos de capitalização emitidos e/ou recebidos</t>
  </si>
  <si>
    <t>Receita Líquida com Títulos de Capitalização;-Variação da provisão para resgate</t>
  </si>
  <si>
    <t>Variação das Provisões Técnicas;-Resultado com outras provisões técnicas</t>
  </si>
  <si>
    <t>Resultado com Sorteios;-Variação da provisão para sorteios</t>
  </si>
  <si>
    <t>Resultado com Sorteios;-Despesas com títulos sorteados</t>
  </si>
  <si>
    <t>Outras Receitas e Despesas Operacionais.</t>
  </si>
  <si>
    <t>RESULTADO OPERAÇÕES CAPITALIZAÇÃO</t>
  </si>
  <si>
    <t>Receitas Financeiras;</t>
  </si>
  <si>
    <t xml:space="preserve">Despesas financeiras com provisões técnicas </t>
  </si>
  <si>
    <t>RESULTADO FINANCEIRO</t>
  </si>
  <si>
    <t>RESULTADO DO PERÍODO</t>
  </si>
  <si>
    <t xml:space="preserve">Balanço Patrimonial </t>
  </si>
  <si>
    <t>Disponível</t>
  </si>
  <si>
    <t>Contas a Pagar</t>
  </si>
  <si>
    <t>Aplicações</t>
  </si>
  <si>
    <t>Contas a Pagar;-Impostos e Encargos Sociais a Recolher</t>
  </si>
  <si>
    <t>Crédito das Operaçõe-Capitalização</t>
  </si>
  <si>
    <t>Débitos de Operações de Capitalização</t>
  </si>
  <si>
    <t>Títulos e Créditos a Receber</t>
  </si>
  <si>
    <t>Provisões Técnicas - Capitalização</t>
  </si>
  <si>
    <t xml:space="preserve">  Provisão Matemática para Resgates</t>
  </si>
  <si>
    <t xml:space="preserve">  Provisão para Resgate de Títulos</t>
  </si>
  <si>
    <t xml:space="preserve">  Provisão para Sorteios a Realizar</t>
  </si>
  <si>
    <t xml:space="preserve">  Provisão de Sorteios a Pagar</t>
  </si>
  <si>
    <t xml:space="preserve">  Provisão Administrativa</t>
  </si>
  <si>
    <t xml:space="preserve">  Capital</t>
  </si>
  <si>
    <t xml:space="preserve">  Lucros Acumulados</t>
  </si>
  <si>
    <t>Patrimônio Líquido</t>
  </si>
  <si>
    <t>Com base nessas demonstrações, responder o seguinte:</t>
  </si>
  <si>
    <t xml:space="preserve">Valor </t>
  </si>
  <si>
    <t>1. Valor total das obrigações futuras da empresa com desembolsos previstos de sorteios</t>
  </si>
  <si>
    <t>2. Valor do resultado com sorteio da empresa no período</t>
  </si>
  <si>
    <t>3. Valor total das obrigações futuras da empresa com desembolsos previstos de valores resgatáveis</t>
  </si>
  <si>
    <t>4. Valor total a pagar que se relaciona com operações da empresa</t>
  </si>
  <si>
    <t>5. Valor total a receber que se relaciona com operações da empresa</t>
  </si>
  <si>
    <t>6. Valor total das obrigações futuras da empresa com desembolsos previstos de outros gastos</t>
  </si>
  <si>
    <t>7. Valor do resultado financeiro no período</t>
  </si>
  <si>
    <t>8. Valor total das aplicações financeiras atualizadas</t>
  </si>
  <si>
    <t>9. Valor total das contas a pagar de impostos, encargos trabalhistas, etc</t>
  </si>
  <si>
    <t>10. Valor do resultado com títulos de capitalização no período</t>
  </si>
  <si>
    <t>11. Valor dos títulos sorteados e ainda não pagos</t>
  </si>
  <si>
    <t>12. Valor total do capital do patrimônio dos acionistas</t>
  </si>
  <si>
    <t>13.Valor a pagar da parcela de sorteio já tenha sido arrecadado, mas que não foi ainda sorteado</t>
  </si>
  <si>
    <t>14. Valor a pagar dos títulos vencidos ou com resgate antecipado mas ainda não resgatados</t>
  </si>
  <si>
    <t>Pede-se: Efetuar as escriturações no diário acima, nos razonetes elabore o  DRE e Balanço Patrimonial</t>
  </si>
  <si>
    <r>
      <t xml:space="preserve">A Empresa de Capitalização </t>
    </r>
    <r>
      <rPr>
        <b/>
        <sz val="11"/>
        <rFont val="Arial"/>
        <family val="2"/>
      </rPr>
      <t>BrasilCap</t>
    </r>
    <r>
      <rPr>
        <sz val="11"/>
        <rFont val="Arial"/>
        <family val="2"/>
      </rPr>
      <t xml:space="preserve"> apresentava o seguinte balanço patrimonial em 31/12/13</t>
    </r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</si>
</sst>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-* #,##0_-;\-* #,##0_-;_-* &quot;-&quot;??_-;_-@_-"/>
    <numFmt numFmtId="165" formatCode="_(&quot;R$&quot;* #,##0.00_);_(&quot;R$&quot;* \(#,##0.00\);_(&quot;R$&quot;* &quot;-&quot;??_);_(@_)"/>
    <numFmt numFmtId="166" formatCode="&quot;R$&quot;#,##0.00_);[Red]\(&quot;R$&quot;#,##0.00\)"/>
    <numFmt numFmtId="167" formatCode="0.0000%"/>
    <numFmt numFmtId="168" formatCode="_(* #,##0.00_);_(* \(#,##0.00\);_(* &quot;-&quot;??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C00000"/>
      <name val="Arial"/>
      <family val="2"/>
    </font>
    <font>
      <sz val="11"/>
      <color theme="0"/>
      <name val="Arial"/>
      <family val="2"/>
    </font>
    <font>
      <b/>
      <sz val="11"/>
      <color rgb="FFC00000"/>
      <name val="Arial"/>
      <family val="2"/>
    </font>
    <font>
      <sz val="10"/>
      <color theme="0"/>
      <name val="Arial"/>
      <family val="2"/>
    </font>
    <font>
      <i/>
      <sz val="11"/>
      <name val="Arial"/>
      <family val="2"/>
    </font>
    <font>
      <sz val="10"/>
      <color rgb="FFC0000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9"/>
      <color indexed="10"/>
      <name val="Arial Narrow"/>
      <family val="2"/>
    </font>
    <font>
      <b/>
      <sz val="9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20"/>
      <color rgb="FFC00000"/>
      <name val="Arial"/>
      <family val="2"/>
    </font>
    <font>
      <b/>
      <sz val="10"/>
      <color rgb="FFC00000"/>
      <name val="Arial"/>
      <family val="2"/>
    </font>
    <font>
      <sz val="9"/>
      <color rgb="FFC00000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  <font>
      <u val="singleAccounting"/>
      <sz val="12"/>
      <color rgb="FFC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148">
    <xf numFmtId="0" fontId="0" fillId="0" borderId="0" xfId="0"/>
    <xf numFmtId="3" fontId="3" fillId="0" borderId="0" xfId="2" applyNumberFormat="1" applyFont="1"/>
    <xf numFmtId="3" fontId="4" fillId="0" borderId="0" xfId="3" applyNumberFormat="1" applyFont="1"/>
    <xf numFmtId="3" fontId="4" fillId="0" borderId="0" xfId="2" applyNumberFormat="1" applyFont="1"/>
    <xf numFmtId="3" fontId="4" fillId="0" borderId="0" xfId="3" applyNumberFormat="1" applyFont="1" applyAlignment="1">
      <alignment horizontal="right"/>
    </xf>
    <xf numFmtId="3" fontId="3" fillId="0" borderId="0" xfId="3" applyNumberFormat="1" applyFont="1"/>
    <xf numFmtId="3" fontId="3" fillId="0" borderId="3" xfId="3" applyNumberFormat="1" applyFont="1" applyBorder="1" applyAlignment="1">
      <alignment horizontal="right"/>
    </xf>
    <xf numFmtId="3" fontId="3" fillId="0" borderId="4" xfId="3" applyNumberFormat="1" applyFont="1" applyBorder="1" applyAlignment="1">
      <alignment horizontal="right"/>
    </xf>
    <xf numFmtId="3" fontId="3" fillId="0" borderId="5" xfId="3" applyNumberFormat="1" applyFont="1" applyBorder="1" applyAlignment="1">
      <alignment horizontal="center"/>
    </xf>
    <xf numFmtId="3" fontId="3" fillId="0" borderId="6" xfId="3" applyNumberFormat="1" applyFont="1" applyBorder="1"/>
    <xf numFmtId="3" fontId="4" fillId="0" borderId="1" xfId="3" applyNumberFormat="1" applyFont="1" applyBorder="1" applyAlignment="1">
      <alignment horizontal="right"/>
    </xf>
    <xf numFmtId="3" fontId="4" fillId="0" borderId="7" xfId="3" applyNumberFormat="1" applyFont="1" applyBorder="1" applyAlignment="1">
      <alignment horizontal="right"/>
    </xf>
    <xf numFmtId="3" fontId="4" fillId="0" borderId="8" xfId="3" applyNumberFormat="1" applyFont="1" applyBorder="1" applyAlignment="1">
      <alignment wrapText="1"/>
    </xf>
    <xf numFmtId="3" fontId="4" fillId="0" borderId="9" xfId="3" applyNumberFormat="1" applyFont="1" applyBorder="1"/>
    <xf numFmtId="3" fontId="4" fillId="0" borderId="10" xfId="3" applyNumberFormat="1" applyFont="1" applyBorder="1" applyAlignment="1">
      <alignment horizontal="right"/>
    </xf>
    <xf numFmtId="3" fontId="4" fillId="0" borderId="11" xfId="3" applyNumberFormat="1" applyFont="1" applyBorder="1" applyAlignment="1">
      <alignment horizontal="right"/>
    </xf>
    <xf numFmtId="3" fontId="4" fillId="0" borderId="0" xfId="3" applyNumberFormat="1" applyFont="1" applyBorder="1" applyAlignment="1">
      <alignment wrapText="1"/>
    </xf>
    <xf numFmtId="3" fontId="4" fillId="0" borderId="12" xfId="3" applyNumberFormat="1" applyFont="1" applyBorder="1"/>
    <xf numFmtId="3" fontId="4" fillId="0" borderId="10" xfId="3" applyNumberFormat="1" applyFont="1" applyBorder="1"/>
    <xf numFmtId="3" fontId="3" fillId="0" borderId="10" xfId="3" applyNumberFormat="1" applyFont="1" applyBorder="1"/>
    <xf numFmtId="3" fontId="3" fillId="0" borderId="11" xfId="3" applyNumberFormat="1" applyFont="1" applyBorder="1" applyAlignment="1">
      <alignment horizontal="right"/>
    </xf>
    <xf numFmtId="3" fontId="4" fillId="0" borderId="13" xfId="3" applyNumberFormat="1" applyFont="1" applyBorder="1" applyAlignment="1">
      <alignment wrapText="1"/>
    </xf>
    <xf numFmtId="3" fontId="4" fillId="0" borderId="14" xfId="3" applyNumberFormat="1" applyFont="1" applyBorder="1"/>
    <xf numFmtId="3" fontId="3" fillId="0" borderId="0" xfId="3" applyNumberFormat="1" applyFont="1" applyBorder="1"/>
    <xf numFmtId="3" fontId="3" fillId="0" borderId="12" xfId="3" applyNumberFormat="1" applyFont="1" applyBorder="1"/>
    <xf numFmtId="3" fontId="3" fillId="0" borderId="0" xfId="3" applyNumberFormat="1" applyFont="1" applyBorder="1" applyAlignment="1">
      <alignment horizontal="center"/>
    </xf>
    <xf numFmtId="3" fontId="4" fillId="0" borderId="0" xfId="3" applyNumberFormat="1" applyFont="1" applyBorder="1"/>
    <xf numFmtId="3" fontId="4" fillId="0" borderId="13" xfId="3" applyNumberFormat="1" applyFont="1" applyBorder="1"/>
    <xf numFmtId="3" fontId="3" fillId="0" borderId="15" xfId="3" applyNumberFormat="1" applyFont="1" applyBorder="1" applyAlignment="1">
      <alignment horizontal="center"/>
    </xf>
    <xf numFmtId="3" fontId="3" fillId="0" borderId="16" xfId="3" applyNumberFormat="1" applyFont="1" applyBorder="1" applyAlignment="1">
      <alignment horizontal="right"/>
    </xf>
    <xf numFmtId="3" fontId="3" fillId="0" borderId="17" xfId="3" applyNumberFormat="1" applyFont="1" applyBorder="1" applyAlignment="1">
      <alignment horizontal="center"/>
    </xf>
    <xf numFmtId="3" fontId="3" fillId="0" borderId="18" xfId="3" applyNumberFormat="1" applyFont="1" applyBorder="1"/>
    <xf numFmtId="3" fontId="3" fillId="0" borderId="0" xfId="3" applyNumberFormat="1" applyFont="1" applyBorder="1" applyAlignment="1">
      <alignment horizontal="right"/>
    </xf>
    <xf numFmtId="3" fontId="3" fillId="0" borderId="19" xfId="3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16" fontId="5" fillId="0" borderId="0" xfId="0" applyNumberFormat="1" applyFont="1" applyAlignment="1">
      <alignment horizontal="left" vertical="center"/>
    </xf>
    <xf numFmtId="43" fontId="7" fillId="0" borderId="0" xfId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64" fontId="4" fillId="0" borderId="19" xfId="0" applyNumberFormat="1" applyFont="1" applyBorder="1" applyAlignment="1">
      <alignment horizontal="left" vertical="center"/>
    </xf>
    <xf numFmtId="164" fontId="9" fillId="0" borderId="19" xfId="0" applyNumberFormat="1" applyFont="1" applyBorder="1" applyAlignment="1">
      <alignment horizontal="left" vertical="center" wrapText="1"/>
    </xf>
    <xf numFmtId="164" fontId="7" fillId="0" borderId="19" xfId="1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9" fontId="9" fillId="0" borderId="0" xfId="0" applyNumberFormat="1" applyFont="1" applyAlignment="1">
      <alignment horizontal="left" vertical="center"/>
    </xf>
    <xf numFmtId="9" fontId="9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5" fillId="0" borderId="0" xfId="0" applyNumberFormat="1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left" vertical="center" wrapText="1"/>
    </xf>
    <xf numFmtId="164" fontId="10" fillId="0" borderId="0" xfId="1" applyNumberFormat="1" applyFont="1" applyBorder="1" applyAlignment="1">
      <alignment horizontal="left" vertical="center" wrapText="1"/>
    </xf>
    <xf numFmtId="3" fontId="4" fillId="0" borderId="0" xfId="3" applyNumberFormat="1" applyFont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3" fontId="9" fillId="0" borderId="19" xfId="0" applyNumberFormat="1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16" fontId="5" fillId="0" borderId="0" xfId="0" applyNumberFormat="1" applyFont="1" applyBorder="1" applyAlignment="1">
      <alignment horizontal="left" vertical="center"/>
    </xf>
    <xf numFmtId="3" fontId="4" fillId="0" borderId="0" xfId="3" applyNumberFormat="1" applyFont="1" applyBorder="1" applyAlignment="1">
      <alignment horizontal="left" vertical="center"/>
    </xf>
    <xf numFmtId="3" fontId="9" fillId="0" borderId="0" xfId="3" applyNumberFormat="1" applyFont="1" applyBorder="1" applyAlignment="1">
      <alignment horizontal="left" vertical="center"/>
    </xf>
    <xf numFmtId="164" fontId="9" fillId="0" borderId="0" xfId="3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9" fontId="8" fillId="0" borderId="0" xfId="0" applyNumberFormat="1" applyFont="1" applyAlignment="1">
      <alignment horizontal="left" vertical="center"/>
    </xf>
    <xf numFmtId="3" fontId="4" fillId="0" borderId="19" xfId="3" applyNumberFormat="1" applyFont="1" applyBorder="1" applyAlignment="1">
      <alignment horizontal="left" vertical="center"/>
    </xf>
    <xf numFmtId="3" fontId="13" fillId="0" borderId="0" xfId="3" applyNumberFormat="1" applyFont="1" applyBorder="1" applyAlignment="1">
      <alignment horizontal="left" vertical="center"/>
    </xf>
    <xf numFmtId="3" fontId="8" fillId="0" borderId="0" xfId="3" applyNumberFormat="1" applyFont="1" applyBorder="1" applyAlignment="1">
      <alignment horizontal="left" vertical="center"/>
    </xf>
    <xf numFmtId="3" fontId="3" fillId="0" borderId="0" xfId="3" applyNumberFormat="1" applyFont="1" applyAlignment="1">
      <alignment horizontal="left" vertical="center"/>
    </xf>
    <xf numFmtId="164" fontId="4" fillId="0" borderId="0" xfId="3" applyNumberFormat="1" applyFont="1" applyAlignment="1">
      <alignment horizontal="left" vertical="center"/>
    </xf>
    <xf numFmtId="164" fontId="4" fillId="0" borderId="0" xfId="3" applyNumberFormat="1" applyFont="1"/>
    <xf numFmtId="3" fontId="14" fillId="0" borderId="0" xfId="3" applyNumberFormat="1" applyFont="1" applyFill="1"/>
    <xf numFmtId="3" fontId="15" fillId="0" borderId="0" xfId="3" applyNumberFormat="1" applyFont="1" applyFill="1"/>
    <xf numFmtId="3" fontId="16" fillId="0" borderId="0" xfId="3" applyNumberFormat="1" applyFont="1" applyFill="1" applyAlignment="1">
      <alignment vertical="center" wrapText="1"/>
    </xf>
    <xf numFmtId="3" fontId="17" fillId="0" borderId="0" xfId="3" applyNumberFormat="1" applyFont="1" applyFill="1" applyAlignment="1">
      <alignment vertical="center" wrapText="1"/>
    </xf>
    <xf numFmtId="3" fontId="15" fillId="0" borderId="0" xfId="3" applyNumberFormat="1" applyFont="1" applyFill="1" applyBorder="1"/>
    <xf numFmtId="3" fontId="16" fillId="0" borderId="0" xfId="3" applyNumberFormat="1" applyFont="1" applyFill="1" applyAlignment="1">
      <alignment horizontal="center" wrapText="1"/>
    </xf>
    <xf numFmtId="3" fontId="17" fillId="0" borderId="0" xfId="3" applyNumberFormat="1" applyFont="1" applyFill="1" applyAlignment="1">
      <alignment horizontal="center" wrapText="1"/>
    </xf>
    <xf numFmtId="3" fontId="14" fillId="0" borderId="0" xfId="3" applyNumberFormat="1" applyFont="1" applyFill="1" applyAlignment="1"/>
    <xf numFmtId="3" fontId="18" fillId="0" borderId="0" xfId="3" applyNumberFormat="1" applyFont="1" applyFill="1" applyAlignment="1">
      <alignment wrapText="1"/>
    </xf>
    <xf numFmtId="3" fontId="19" fillId="0" borderId="0" xfId="3" applyNumberFormat="1" applyFont="1" applyFill="1" applyAlignment="1">
      <alignment wrapText="1"/>
    </xf>
    <xf numFmtId="37" fontId="3" fillId="0" borderId="0" xfId="3" applyNumberFormat="1" applyFont="1"/>
    <xf numFmtId="37" fontId="2" fillId="0" borderId="0" xfId="3" applyNumberFormat="1"/>
    <xf numFmtId="37" fontId="21" fillId="0" borderId="0" xfId="3" applyNumberFormat="1" applyFont="1" applyAlignment="1">
      <alignment horizontal="right"/>
    </xf>
    <xf numFmtId="37" fontId="21" fillId="0" borderId="15" xfId="3" applyNumberFormat="1" applyFont="1" applyBorder="1" applyAlignment="1">
      <alignment horizontal="left" vertical="center"/>
    </xf>
    <xf numFmtId="37" fontId="22" fillId="0" borderId="17" xfId="3" applyNumberFormat="1" applyFont="1" applyBorder="1" applyAlignment="1">
      <alignment horizontal="left" vertical="center"/>
    </xf>
    <xf numFmtId="37" fontId="22" fillId="0" borderId="22" xfId="3" applyNumberFormat="1" applyFont="1" applyBorder="1" applyAlignment="1">
      <alignment horizontal="left" vertical="center"/>
    </xf>
    <xf numFmtId="37" fontId="2" fillId="0" borderId="0" xfId="3" applyNumberFormat="1" applyAlignment="1">
      <alignment horizontal="left" vertical="center"/>
    </xf>
    <xf numFmtId="37" fontId="23" fillId="0" borderId="15" xfId="3" applyNumberFormat="1" applyFont="1" applyBorder="1" applyAlignment="1">
      <alignment horizontal="left" vertical="center"/>
    </xf>
    <xf numFmtId="37" fontId="22" fillId="0" borderId="0" xfId="3" applyNumberFormat="1" applyFont="1"/>
    <xf numFmtId="37" fontId="22" fillId="0" borderId="0" xfId="3" applyNumberFormat="1" applyFont="1" applyAlignment="1">
      <alignment horizontal="right"/>
    </xf>
    <xf numFmtId="37" fontId="20" fillId="0" borderId="0" xfId="3" applyNumberFormat="1" applyFont="1"/>
    <xf numFmtId="3" fontId="22" fillId="0" borderId="19" xfId="3" applyNumberFormat="1" applyFont="1" applyBorder="1"/>
    <xf numFmtId="3" fontId="22" fillId="0" borderId="10" xfId="3" applyNumberFormat="1" applyFont="1" applyBorder="1"/>
    <xf numFmtId="3" fontId="24" fillId="0" borderId="10" xfId="3" applyNumberFormat="1" applyFont="1" applyBorder="1"/>
    <xf numFmtId="37" fontId="24" fillId="0" borderId="19" xfId="3" applyNumberFormat="1" applyFont="1" applyBorder="1" applyAlignment="1">
      <alignment horizontal="right"/>
    </xf>
    <xf numFmtId="37" fontId="22" fillId="0" borderId="10" xfId="3" applyNumberFormat="1" applyFont="1" applyBorder="1"/>
    <xf numFmtId="3" fontId="24" fillId="0" borderId="19" xfId="3" applyNumberFormat="1" applyFont="1" applyBorder="1" applyAlignment="1">
      <alignment horizontal="right"/>
    </xf>
    <xf numFmtId="3" fontId="24" fillId="0" borderId="15" xfId="3" applyNumberFormat="1" applyFont="1" applyBorder="1" applyAlignment="1">
      <alignment horizontal="right"/>
    </xf>
    <xf numFmtId="37" fontId="11" fillId="0" borderId="0" xfId="3" applyNumberFormat="1" applyFont="1"/>
    <xf numFmtId="164" fontId="10" fillId="0" borderId="19" xfId="1" applyNumberFormat="1" applyFont="1" applyBorder="1" applyAlignment="1">
      <alignment horizontal="left" vertical="center" wrapText="1"/>
    </xf>
    <xf numFmtId="164" fontId="10" fillId="0" borderId="17" xfId="1" applyNumberFormat="1" applyFont="1" applyBorder="1" applyAlignment="1">
      <alignment horizontal="left" vertical="center" wrapText="1"/>
    </xf>
    <xf numFmtId="3" fontId="27" fillId="0" borderId="19" xfId="0" applyNumberFormat="1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164" fontId="10" fillId="0" borderId="19" xfId="3" applyNumberFormat="1" applyFont="1" applyBorder="1" applyAlignment="1">
      <alignment horizontal="left" vertical="center"/>
    </xf>
    <xf numFmtId="3" fontId="10" fillId="0" borderId="0" xfId="3" applyNumberFormat="1" applyFont="1" applyAlignment="1">
      <alignment horizontal="left" vertical="center"/>
    </xf>
    <xf numFmtId="164" fontId="10" fillId="0" borderId="17" xfId="3" applyNumberFormat="1" applyFont="1" applyBorder="1" applyAlignment="1">
      <alignment horizontal="left" vertical="center"/>
    </xf>
    <xf numFmtId="3" fontId="27" fillId="0" borderId="0" xfId="3" applyNumberFormat="1" applyFont="1" applyAlignment="1">
      <alignment horizontal="left" vertical="center"/>
    </xf>
    <xf numFmtId="3" fontId="27" fillId="0" borderId="19" xfId="3" applyNumberFormat="1" applyFont="1" applyBorder="1" applyAlignment="1">
      <alignment horizontal="left" vertical="center"/>
    </xf>
    <xf numFmtId="3" fontId="27" fillId="0" borderId="15" xfId="3" applyNumberFormat="1" applyFont="1" applyBorder="1" applyAlignment="1">
      <alignment horizontal="left" vertical="center"/>
    </xf>
    <xf numFmtId="164" fontId="10" fillId="0" borderId="0" xfId="3" applyNumberFormat="1" applyFont="1" applyBorder="1" applyAlignment="1">
      <alignment horizontal="left" vertical="center"/>
    </xf>
    <xf numFmtId="3" fontId="28" fillId="0" borderId="0" xfId="3" applyNumberFormat="1" applyFont="1" applyFill="1"/>
    <xf numFmtId="3" fontId="28" fillId="0" borderId="2" xfId="3" applyNumberFormat="1" applyFont="1" applyFill="1" applyBorder="1"/>
    <xf numFmtId="3" fontId="28" fillId="0" borderId="1" xfId="3" applyNumberFormat="1" applyFont="1" applyFill="1" applyBorder="1"/>
    <xf numFmtId="3" fontId="28" fillId="0" borderId="20" xfId="3" applyNumberFormat="1" applyFont="1" applyFill="1" applyBorder="1"/>
    <xf numFmtId="3" fontId="28" fillId="0" borderId="10" xfId="3" applyNumberFormat="1" applyFont="1" applyFill="1" applyBorder="1"/>
    <xf numFmtId="3" fontId="29" fillId="0" borderId="19" xfId="3" applyNumberFormat="1" applyFont="1" applyBorder="1"/>
    <xf numFmtId="3" fontId="29" fillId="0" borderId="20" xfId="3" applyNumberFormat="1" applyFont="1" applyBorder="1"/>
    <xf numFmtId="3" fontId="30" fillId="0" borderId="20" xfId="3" applyNumberFormat="1" applyFont="1" applyBorder="1"/>
    <xf numFmtId="3" fontId="29" fillId="0" borderId="0" xfId="3" applyNumberFormat="1" applyFont="1" applyBorder="1"/>
    <xf numFmtId="3" fontId="30" fillId="0" borderId="17" xfId="3" applyNumberFormat="1" applyFont="1" applyBorder="1"/>
    <xf numFmtId="164" fontId="29" fillId="0" borderId="19" xfId="1" applyNumberFormat="1" applyFont="1" applyBorder="1"/>
    <xf numFmtId="164" fontId="31" fillId="0" borderId="19" xfId="1" applyNumberFormat="1" applyFont="1" applyBorder="1"/>
    <xf numFmtId="164" fontId="30" fillId="0" borderId="19" xfId="1" applyNumberFormat="1" applyFont="1" applyBorder="1"/>
    <xf numFmtId="164" fontId="29" fillId="0" borderId="20" xfId="1" applyNumberFormat="1" applyFont="1" applyBorder="1"/>
    <xf numFmtId="3" fontId="30" fillId="0" borderId="22" xfId="3" applyNumberFormat="1" applyFont="1" applyBorder="1"/>
    <xf numFmtId="3" fontId="3" fillId="0" borderId="0" xfId="3" applyNumberFormat="1" applyFont="1" applyAlignment="1">
      <alignment horizontal="center"/>
    </xf>
    <xf numFmtId="3" fontId="3" fillId="0" borderId="1" xfId="3" applyNumberFormat="1" applyFont="1" applyBorder="1" applyAlignment="1">
      <alignment horizontal="center"/>
    </xf>
    <xf numFmtId="3" fontId="3" fillId="0" borderId="2" xfId="3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164" fontId="4" fillId="0" borderId="17" xfId="3" applyNumberFormat="1" applyFont="1" applyBorder="1" applyAlignment="1">
      <alignment horizontal="left" vertical="center" wrapText="1"/>
    </xf>
    <xf numFmtId="3" fontId="4" fillId="0" borderId="0" xfId="3" applyNumberFormat="1" applyFont="1" applyBorder="1" applyAlignment="1">
      <alignment horizontal="left" vertical="center" wrapText="1"/>
    </xf>
    <xf numFmtId="3" fontId="19" fillId="0" borderId="21" xfId="3" applyNumberFormat="1" applyFont="1" applyFill="1" applyBorder="1" applyAlignment="1">
      <alignment horizontal="center" wrapText="1"/>
    </xf>
    <xf numFmtId="3" fontId="19" fillId="0" borderId="0" xfId="3" applyNumberFormat="1" applyFont="1" applyFill="1" applyAlignment="1">
      <alignment horizontal="center" wrapText="1"/>
    </xf>
    <xf numFmtId="3" fontId="17" fillId="0" borderId="0" xfId="3" applyNumberFormat="1" applyFont="1" applyFill="1" applyAlignment="1">
      <alignment horizontal="center" wrapText="1"/>
    </xf>
    <xf numFmtId="3" fontId="17" fillId="0" borderId="21" xfId="3" applyNumberFormat="1" applyFont="1" applyFill="1" applyBorder="1" applyAlignment="1">
      <alignment horizontal="center" vertical="center" wrapText="1"/>
    </xf>
    <xf numFmtId="3" fontId="17" fillId="0" borderId="21" xfId="3" applyNumberFormat="1" applyFont="1" applyFill="1" applyBorder="1" applyAlignment="1">
      <alignment horizontal="center" wrapText="1"/>
    </xf>
    <xf numFmtId="3" fontId="17" fillId="0" borderId="0" xfId="3" applyNumberFormat="1" applyFont="1" applyFill="1" applyAlignment="1">
      <alignment horizontal="center" vertical="center" wrapText="1"/>
    </xf>
    <xf numFmtId="37" fontId="24" fillId="0" borderId="19" xfId="3" applyNumberFormat="1" applyFont="1" applyBorder="1" applyAlignment="1">
      <alignment horizontal="center"/>
    </xf>
    <xf numFmtId="37" fontId="32" fillId="0" borderId="19" xfId="3" applyNumberFormat="1" applyFont="1" applyBorder="1" applyAlignment="1">
      <alignment horizontal="right" vertical="center"/>
    </xf>
    <xf numFmtId="37" fontId="33" fillId="0" borderId="19" xfId="3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top" wrapText="1"/>
    </xf>
    <xf numFmtId="37" fontId="2" fillId="0" borderId="0" xfId="3" applyNumberFormat="1" applyBorder="1"/>
    <xf numFmtId="0" fontId="26" fillId="0" borderId="19" xfId="0" applyFont="1" applyBorder="1" applyAlignment="1">
      <alignment horizontal="center" vertical="top" wrapText="1"/>
    </xf>
    <xf numFmtId="0" fontId="5" fillId="0" borderId="19" xfId="0" applyFont="1" applyBorder="1" applyAlignment="1"/>
    <xf numFmtId="37" fontId="2" fillId="0" borderId="15" xfId="3" applyNumberFormat="1" applyBorder="1"/>
    <xf numFmtId="37" fontId="2" fillId="0" borderId="22" xfId="3" applyNumberFormat="1" applyBorder="1"/>
    <xf numFmtId="0" fontId="25" fillId="0" borderId="22" xfId="0" applyFont="1" applyBorder="1" applyAlignment="1">
      <alignment horizontal="center" vertical="top" wrapText="1"/>
    </xf>
    <xf numFmtId="0" fontId="5" fillId="0" borderId="23" xfId="0" applyFont="1" applyBorder="1" applyAlignment="1"/>
    <xf numFmtId="37" fontId="2" fillId="0" borderId="24" xfId="3" applyNumberFormat="1" applyBorder="1"/>
    <xf numFmtId="37" fontId="2" fillId="0" borderId="25" xfId="3" applyNumberFormat="1" applyBorder="1"/>
    <xf numFmtId="37" fontId="27" fillId="0" borderId="0" xfId="3" applyNumberFormat="1" applyFont="1" applyAlignment="1">
      <alignment horizontal="center"/>
    </xf>
    <xf numFmtId="37" fontId="30" fillId="0" borderId="0" xfId="3" applyNumberFormat="1" applyFont="1" applyAlignment="1">
      <alignment horizontal="center"/>
    </xf>
    <xf numFmtId="37" fontId="27" fillId="0" borderId="0" xfId="3" applyNumberFormat="1" applyFont="1"/>
  </cellXfs>
  <cellStyles count="22">
    <cellStyle name="Moeda 2" xfId="4"/>
    <cellStyle name="Moeda 2 2" xfId="5"/>
    <cellStyle name="Moeda 2 3" xfId="6"/>
    <cellStyle name="Moeda 3" xfId="7"/>
    <cellStyle name="Moeda 4" xfId="8"/>
    <cellStyle name="Moeda 5" xfId="9"/>
    <cellStyle name="Moeda 6" xfId="10"/>
    <cellStyle name="Moeda 7" xfId="11"/>
    <cellStyle name="Moeda 8" xfId="12"/>
    <cellStyle name="Moeda 9" xfId="13"/>
    <cellStyle name="Normal" xfId="0" builtinId="0"/>
    <cellStyle name="Normal 2" xfId="3"/>
    <cellStyle name="Normal 3" xfId="14"/>
    <cellStyle name="Normal 4" xfId="2"/>
    <cellStyle name="Porcentagem 2" xfId="15"/>
    <cellStyle name="Porcentagem 2 2" xfId="16"/>
    <cellStyle name="Porcentagem 2 3" xfId="17"/>
    <cellStyle name="Separador de milhares" xfId="1" builtinId="3"/>
    <cellStyle name="Separador de milhares 2" xfId="18"/>
    <cellStyle name="Separador de milhares 2 2" xfId="19"/>
    <cellStyle name="Separador de milhares 2 3" xfId="20"/>
    <cellStyle name="Separador de milhares 3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ilia/Documents/Academico/USP/Graduacao/2014_01_Gradua&#231;&#227;o/EAC0551%20Contabilidade%20Previdencia/Aulas/CP_Tema_02.1.Capitaliza&#231;&#227;o_Exerc&#237;cio_v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Conta_Capitalização_resumo"/>
      <sheetName val="PlanConta_Capitalização"/>
      <sheetName val="eX1_Diario "/>
      <sheetName val="Ex.1_Razonetes"/>
      <sheetName val="eX1_Diario resol"/>
      <sheetName val="Ex.1_Razonetes_resolvido"/>
      <sheetName val="eX2_Diario "/>
      <sheetName val="Ex.2_Razonetes "/>
      <sheetName val="eX2_Diario resol (2)"/>
      <sheetName val="Ex.2_Razonetes_resolvido (2)"/>
      <sheetName val="Ex.3.Mara_Enunc"/>
      <sheetName val="Ex.3.MaraRAZONETES"/>
      <sheetName val="Ex.3.MaaDRE e BP"/>
      <sheetName val="Ex.3.Mara_Enunc fl"/>
      <sheetName val="Ex.3.MaraRAZONETES fl"/>
      <sheetName val="Ex.3.MaaDRE e BP fl"/>
    </sheetNames>
    <sheetDataSet>
      <sheetData sheetId="0"/>
      <sheetData sheetId="1">
        <row r="8">
          <cell r="B8" t="str">
            <v>111 – Disponível;</v>
          </cell>
        </row>
        <row r="10">
          <cell r="G10" t="str">
            <v>211 – Contas a Pagar;-Impostos e Encargos Sociais a Recolher</v>
          </cell>
        </row>
        <row r="41">
          <cell r="C41" t="str">
            <v xml:space="preserve">   341 – Receita Líquida com Títulos de Capitalização;-Arrecadação com títulos de capitalização-Títulos de capitalização emitidos e/ou recebidos</v>
          </cell>
        </row>
        <row r="43">
          <cell r="C43" t="str">
            <v>341 – Receita Líquida com Títulos de Capitalização;-Variação da provisão para resgate</v>
          </cell>
        </row>
        <row r="47">
          <cell r="C47" t="str">
            <v>342 – Variação das Provisões Técnicas;-Resultado com outras provisões técnicas</v>
          </cell>
        </row>
        <row r="55">
          <cell r="G55" t="str">
            <v xml:space="preserve">362-Despesas financeiras com provisões técnicas </v>
          </cell>
        </row>
        <row r="56">
          <cell r="C56" t="str">
            <v>343 – Resultado com Sorteios;-Variação da provisão para sorteios</v>
          </cell>
        </row>
        <row r="57">
          <cell r="C57" t="str">
            <v>343 – Resultado com Sorteios;-Despesas com títulos sorteados</v>
          </cell>
        </row>
        <row r="62">
          <cell r="B62" t="str">
            <v>345 – Outras Receitas e Despesas Operacionais.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H63"/>
  <sheetViews>
    <sheetView tabSelected="1" zoomScaleNormal="100" zoomScaleSheetLayoutView="100" workbookViewId="0">
      <selection activeCell="D12" sqref="D12"/>
    </sheetView>
  </sheetViews>
  <sheetFormatPr defaultColWidth="8.85546875" defaultRowHeight="14.25"/>
  <cols>
    <col min="1" max="1" width="3.28515625" style="2" bestFit="1" customWidth="1"/>
    <col min="2" max="2" width="6.5703125" style="2" bestFit="1" customWidth="1"/>
    <col min="3" max="3" width="44.85546875" style="2" customWidth="1"/>
    <col min="4" max="4" width="31.42578125" style="2" customWidth="1"/>
    <col min="5" max="5" width="39.5703125" style="2" customWidth="1"/>
    <col min="6" max="6" width="18.42578125" style="2" bestFit="1" customWidth="1"/>
    <col min="7" max="7" width="8.42578125" style="2" bestFit="1" customWidth="1"/>
    <col min="8" max="258" width="8.85546875" style="2"/>
    <col min="259" max="259" width="41.28515625" style="2" customWidth="1"/>
    <col min="260" max="260" width="13.42578125" style="2" bestFit="1" customWidth="1"/>
    <col min="261" max="261" width="44.85546875" style="2" bestFit="1" customWidth="1"/>
    <col min="262" max="262" width="13.42578125" style="2" bestFit="1" customWidth="1"/>
    <col min="263" max="263" width="9.140625" style="2" bestFit="1" customWidth="1"/>
    <col min="264" max="514" width="8.85546875" style="2"/>
    <col min="515" max="515" width="41.28515625" style="2" customWidth="1"/>
    <col min="516" max="516" width="13.42578125" style="2" bestFit="1" customWidth="1"/>
    <col min="517" max="517" width="44.85546875" style="2" bestFit="1" customWidth="1"/>
    <col min="518" max="518" width="13.42578125" style="2" bestFit="1" customWidth="1"/>
    <col min="519" max="519" width="9.140625" style="2" bestFit="1" customWidth="1"/>
    <col min="520" max="770" width="8.85546875" style="2"/>
    <col min="771" max="771" width="41.28515625" style="2" customWidth="1"/>
    <col min="772" max="772" width="13.42578125" style="2" bestFit="1" customWidth="1"/>
    <col min="773" max="773" width="44.85546875" style="2" bestFit="1" customWidth="1"/>
    <col min="774" max="774" width="13.42578125" style="2" bestFit="1" customWidth="1"/>
    <col min="775" max="775" width="9.140625" style="2" bestFit="1" customWidth="1"/>
    <col min="776" max="1026" width="8.85546875" style="2"/>
    <col min="1027" max="1027" width="41.28515625" style="2" customWidth="1"/>
    <col min="1028" max="1028" width="13.42578125" style="2" bestFit="1" customWidth="1"/>
    <col min="1029" max="1029" width="44.85546875" style="2" bestFit="1" customWidth="1"/>
    <col min="1030" max="1030" width="13.42578125" style="2" bestFit="1" customWidth="1"/>
    <col min="1031" max="1031" width="9.140625" style="2" bestFit="1" customWidth="1"/>
    <col min="1032" max="1282" width="8.85546875" style="2"/>
    <col min="1283" max="1283" width="41.28515625" style="2" customWidth="1"/>
    <col min="1284" max="1284" width="13.42578125" style="2" bestFit="1" customWidth="1"/>
    <col min="1285" max="1285" width="44.85546875" style="2" bestFit="1" customWidth="1"/>
    <col min="1286" max="1286" width="13.42578125" style="2" bestFit="1" customWidth="1"/>
    <col min="1287" max="1287" width="9.140625" style="2" bestFit="1" customWidth="1"/>
    <col min="1288" max="1538" width="8.85546875" style="2"/>
    <col min="1539" max="1539" width="41.28515625" style="2" customWidth="1"/>
    <col min="1540" max="1540" width="13.42578125" style="2" bestFit="1" customWidth="1"/>
    <col min="1541" max="1541" width="44.85546875" style="2" bestFit="1" customWidth="1"/>
    <col min="1542" max="1542" width="13.42578125" style="2" bestFit="1" customWidth="1"/>
    <col min="1543" max="1543" width="9.140625" style="2" bestFit="1" customWidth="1"/>
    <col min="1544" max="1794" width="8.85546875" style="2"/>
    <col min="1795" max="1795" width="41.28515625" style="2" customWidth="1"/>
    <col min="1796" max="1796" width="13.42578125" style="2" bestFit="1" customWidth="1"/>
    <col min="1797" max="1797" width="44.85546875" style="2" bestFit="1" customWidth="1"/>
    <col min="1798" max="1798" width="13.42578125" style="2" bestFit="1" customWidth="1"/>
    <col min="1799" max="1799" width="9.140625" style="2" bestFit="1" customWidth="1"/>
    <col min="1800" max="2050" width="8.85546875" style="2"/>
    <col min="2051" max="2051" width="41.28515625" style="2" customWidth="1"/>
    <col min="2052" max="2052" width="13.42578125" style="2" bestFit="1" customWidth="1"/>
    <col min="2053" max="2053" width="44.85546875" style="2" bestFit="1" customWidth="1"/>
    <col min="2054" max="2054" width="13.42578125" style="2" bestFit="1" customWidth="1"/>
    <col min="2055" max="2055" width="9.140625" style="2" bestFit="1" customWidth="1"/>
    <col min="2056" max="2306" width="8.85546875" style="2"/>
    <col min="2307" max="2307" width="41.28515625" style="2" customWidth="1"/>
    <col min="2308" max="2308" width="13.42578125" style="2" bestFit="1" customWidth="1"/>
    <col min="2309" max="2309" width="44.85546875" style="2" bestFit="1" customWidth="1"/>
    <col min="2310" max="2310" width="13.42578125" style="2" bestFit="1" customWidth="1"/>
    <col min="2311" max="2311" width="9.140625" style="2" bestFit="1" customWidth="1"/>
    <col min="2312" max="2562" width="8.85546875" style="2"/>
    <col min="2563" max="2563" width="41.28515625" style="2" customWidth="1"/>
    <col min="2564" max="2564" width="13.42578125" style="2" bestFit="1" customWidth="1"/>
    <col min="2565" max="2565" width="44.85546875" style="2" bestFit="1" customWidth="1"/>
    <col min="2566" max="2566" width="13.42578125" style="2" bestFit="1" customWidth="1"/>
    <col min="2567" max="2567" width="9.140625" style="2" bestFit="1" customWidth="1"/>
    <col min="2568" max="2818" width="8.85546875" style="2"/>
    <col min="2819" max="2819" width="41.28515625" style="2" customWidth="1"/>
    <col min="2820" max="2820" width="13.42578125" style="2" bestFit="1" customWidth="1"/>
    <col min="2821" max="2821" width="44.85546875" style="2" bestFit="1" customWidth="1"/>
    <col min="2822" max="2822" width="13.42578125" style="2" bestFit="1" customWidth="1"/>
    <col min="2823" max="2823" width="9.140625" style="2" bestFit="1" customWidth="1"/>
    <col min="2824" max="3074" width="8.85546875" style="2"/>
    <col min="3075" max="3075" width="41.28515625" style="2" customWidth="1"/>
    <col min="3076" max="3076" width="13.42578125" style="2" bestFit="1" customWidth="1"/>
    <col min="3077" max="3077" width="44.85546875" style="2" bestFit="1" customWidth="1"/>
    <col min="3078" max="3078" width="13.42578125" style="2" bestFit="1" customWidth="1"/>
    <col min="3079" max="3079" width="9.140625" style="2" bestFit="1" customWidth="1"/>
    <col min="3080" max="3330" width="8.85546875" style="2"/>
    <col min="3331" max="3331" width="41.28515625" style="2" customWidth="1"/>
    <col min="3332" max="3332" width="13.42578125" style="2" bestFit="1" customWidth="1"/>
    <col min="3333" max="3333" width="44.85546875" style="2" bestFit="1" customWidth="1"/>
    <col min="3334" max="3334" width="13.42578125" style="2" bestFit="1" customWidth="1"/>
    <col min="3335" max="3335" width="9.140625" style="2" bestFit="1" customWidth="1"/>
    <col min="3336" max="3586" width="8.85546875" style="2"/>
    <col min="3587" max="3587" width="41.28515625" style="2" customWidth="1"/>
    <col min="3588" max="3588" width="13.42578125" style="2" bestFit="1" customWidth="1"/>
    <col min="3589" max="3589" width="44.85546875" style="2" bestFit="1" customWidth="1"/>
    <col min="3590" max="3590" width="13.42578125" style="2" bestFit="1" customWidth="1"/>
    <col min="3591" max="3591" width="9.140625" style="2" bestFit="1" customWidth="1"/>
    <col min="3592" max="3842" width="8.85546875" style="2"/>
    <col min="3843" max="3843" width="41.28515625" style="2" customWidth="1"/>
    <col min="3844" max="3844" width="13.42578125" style="2" bestFit="1" customWidth="1"/>
    <col min="3845" max="3845" width="44.85546875" style="2" bestFit="1" customWidth="1"/>
    <col min="3846" max="3846" width="13.42578125" style="2" bestFit="1" customWidth="1"/>
    <col min="3847" max="3847" width="9.140625" style="2" bestFit="1" customWidth="1"/>
    <col min="3848" max="4098" width="8.85546875" style="2"/>
    <col min="4099" max="4099" width="41.28515625" style="2" customWidth="1"/>
    <col min="4100" max="4100" width="13.42578125" style="2" bestFit="1" customWidth="1"/>
    <col min="4101" max="4101" width="44.85546875" style="2" bestFit="1" customWidth="1"/>
    <col min="4102" max="4102" width="13.42578125" style="2" bestFit="1" customWidth="1"/>
    <col min="4103" max="4103" width="9.140625" style="2" bestFit="1" customWidth="1"/>
    <col min="4104" max="4354" width="8.85546875" style="2"/>
    <col min="4355" max="4355" width="41.28515625" style="2" customWidth="1"/>
    <col min="4356" max="4356" width="13.42578125" style="2" bestFit="1" customWidth="1"/>
    <col min="4357" max="4357" width="44.85546875" style="2" bestFit="1" customWidth="1"/>
    <col min="4358" max="4358" width="13.42578125" style="2" bestFit="1" customWidth="1"/>
    <col min="4359" max="4359" width="9.140625" style="2" bestFit="1" customWidth="1"/>
    <col min="4360" max="4610" width="8.85546875" style="2"/>
    <col min="4611" max="4611" width="41.28515625" style="2" customWidth="1"/>
    <col min="4612" max="4612" width="13.42578125" style="2" bestFit="1" customWidth="1"/>
    <col min="4613" max="4613" width="44.85546875" style="2" bestFit="1" customWidth="1"/>
    <col min="4614" max="4614" width="13.42578125" style="2" bestFit="1" customWidth="1"/>
    <col min="4615" max="4615" width="9.140625" style="2" bestFit="1" customWidth="1"/>
    <col min="4616" max="4866" width="8.85546875" style="2"/>
    <col min="4867" max="4867" width="41.28515625" style="2" customWidth="1"/>
    <col min="4868" max="4868" width="13.42578125" style="2" bestFit="1" customWidth="1"/>
    <col min="4869" max="4869" width="44.85546875" style="2" bestFit="1" customWidth="1"/>
    <col min="4870" max="4870" width="13.42578125" style="2" bestFit="1" customWidth="1"/>
    <col min="4871" max="4871" width="9.140625" style="2" bestFit="1" customWidth="1"/>
    <col min="4872" max="5122" width="8.85546875" style="2"/>
    <col min="5123" max="5123" width="41.28515625" style="2" customWidth="1"/>
    <col min="5124" max="5124" width="13.42578125" style="2" bestFit="1" customWidth="1"/>
    <col min="5125" max="5125" width="44.85546875" style="2" bestFit="1" customWidth="1"/>
    <col min="5126" max="5126" width="13.42578125" style="2" bestFit="1" customWidth="1"/>
    <col min="5127" max="5127" width="9.140625" style="2" bestFit="1" customWidth="1"/>
    <col min="5128" max="5378" width="8.85546875" style="2"/>
    <col min="5379" max="5379" width="41.28515625" style="2" customWidth="1"/>
    <col min="5380" max="5380" width="13.42578125" style="2" bestFit="1" customWidth="1"/>
    <col min="5381" max="5381" width="44.85546875" style="2" bestFit="1" customWidth="1"/>
    <col min="5382" max="5382" width="13.42578125" style="2" bestFit="1" customWidth="1"/>
    <col min="5383" max="5383" width="9.140625" style="2" bestFit="1" customWidth="1"/>
    <col min="5384" max="5634" width="8.85546875" style="2"/>
    <col min="5635" max="5635" width="41.28515625" style="2" customWidth="1"/>
    <col min="5636" max="5636" width="13.42578125" style="2" bestFit="1" customWidth="1"/>
    <col min="5637" max="5637" width="44.85546875" style="2" bestFit="1" customWidth="1"/>
    <col min="5638" max="5638" width="13.42578125" style="2" bestFit="1" customWidth="1"/>
    <col min="5639" max="5639" width="9.140625" style="2" bestFit="1" customWidth="1"/>
    <col min="5640" max="5890" width="8.85546875" style="2"/>
    <col min="5891" max="5891" width="41.28515625" style="2" customWidth="1"/>
    <col min="5892" max="5892" width="13.42578125" style="2" bestFit="1" customWidth="1"/>
    <col min="5893" max="5893" width="44.85546875" style="2" bestFit="1" customWidth="1"/>
    <col min="5894" max="5894" width="13.42578125" style="2" bestFit="1" customWidth="1"/>
    <col min="5895" max="5895" width="9.140625" style="2" bestFit="1" customWidth="1"/>
    <col min="5896" max="6146" width="8.85546875" style="2"/>
    <col min="6147" max="6147" width="41.28515625" style="2" customWidth="1"/>
    <col min="6148" max="6148" width="13.42578125" style="2" bestFit="1" customWidth="1"/>
    <col min="6149" max="6149" width="44.85546875" style="2" bestFit="1" customWidth="1"/>
    <col min="6150" max="6150" width="13.42578125" style="2" bestFit="1" customWidth="1"/>
    <col min="6151" max="6151" width="9.140625" style="2" bestFit="1" customWidth="1"/>
    <col min="6152" max="6402" width="8.85546875" style="2"/>
    <col min="6403" max="6403" width="41.28515625" style="2" customWidth="1"/>
    <col min="6404" max="6404" width="13.42578125" style="2" bestFit="1" customWidth="1"/>
    <col min="6405" max="6405" width="44.85546875" style="2" bestFit="1" customWidth="1"/>
    <col min="6406" max="6406" width="13.42578125" style="2" bestFit="1" customWidth="1"/>
    <col min="6407" max="6407" width="9.140625" style="2" bestFit="1" customWidth="1"/>
    <col min="6408" max="6658" width="8.85546875" style="2"/>
    <col min="6659" max="6659" width="41.28515625" style="2" customWidth="1"/>
    <col min="6660" max="6660" width="13.42578125" style="2" bestFit="1" customWidth="1"/>
    <col min="6661" max="6661" width="44.85546875" style="2" bestFit="1" customWidth="1"/>
    <col min="6662" max="6662" width="13.42578125" style="2" bestFit="1" customWidth="1"/>
    <col min="6663" max="6663" width="9.140625" style="2" bestFit="1" customWidth="1"/>
    <col min="6664" max="6914" width="8.85546875" style="2"/>
    <col min="6915" max="6915" width="41.28515625" style="2" customWidth="1"/>
    <col min="6916" max="6916" width="13.42578125" style="2" bestFit="1" customWidth="1"/>
    <col min="6917" max="6917" width="44.85546875" style="2" bestFit="1" customWidth="1"/>
    <col min="6918" max="6918" width="13.42578125" style="2" bestFit="1" customWidth="1"/>
    <col min="6919" max="6919" width="9.140625" style="2" bestFit="1" customWidth="1"/>
    <col min="6920" max="7170" width="8.85546875" style="2"/>
    <col min="7171" max="7171" width="41.28515625" style="2" customWidth="1"/>
    <col min="7172" max="7172" width="13.42578125" style="2" bestFit="1" customWidth="1"/>
    <col min="7173" max="7173" width="44.85546875" style="2" bestFit="1" customWidth="1"/>
    <col min="7174" max="7174" width="13.42578125" style="2" bestFit="1" customWidth="1"/>
    <col min="7175" max="7175" width="9.140625" style="2" bestFit="1" customWidth="1"/>
    <col min="7176" max="7426" width="8.85546875" style="2"/>
    <col min="7427" max="7427" width="41.28515625" style="2" customWidth="1"/>
    <col min="7428" max="7428" width="13.42578125" style="2" bestFit="1" customWidth="1"/>
    <col min="7429" max="7429" width="44.85546875" style="2" bestFit="1" customWidth="1"/>
    <col min="7430" max="7430" width="13.42578125" style="2" bestFit="1" customWidth="1"/>
    <col min="7431" max="7431" width="9.140625" style="2" bestFit="1" customWidth="1"/>
    <col min="7432" max="7682" width="8.85546875" style="2"/>
    <col min="7683" max="7683" width="41.28515625" style="2" customWidth="1"/>
    <col min="7684" max="7684" width="13.42578125" style="2" bestFit="1" customWidth="1"/>
    <col min="7685" max="7685" width="44.85546875" style="2" bestFit="1" customWidth="1"/>
    <col min="7686" max="7686" width="13.42578125" style="2" bestFit="1" customWidth="1"/>
    <col min="7687" max="7687" width="9.140625" style="2" bestFit="1" customWidth="1"/>
    <col min="7688" max="7938" width="8.85546875" style="2"/>
    <col min="7939" max="7939" width="41.28515625" style="2" customWidth="1"/>
    <col min="7940" max="7940" width="13.42578125" style="2" bestFit="1" customWidth="1"/>
    <col min="7941" max="7941" width="44.85546875" style="2" bestFit="1" customWidth="1"/>
    <col min="7942" max="7942" width="13.42578125" style="2" bestFit="1" customWidth="1"/>
    <col min="7943" max="7943" width="9.140625" style="2" bestFit="1" customWidth="1"/>
    <col min="7944" max="8194" width="8.85546875" style="2"/>
    <col min="8195" max="8195" width="41.28515625" style="2" customWidth="1"/>
    <col min="8196" max="8196" width="13.42578125" style="2" bestFit="1" customWidth="1"/>
    <col min="8197" max="8197" width="44.85546875" style="2" bestFit="1" customWidth="1"/>
    <col min="8198" max="8198" width="13.42578125" style="2" bestFit="1" customWidth="1"/>
    <col min="8199" max="8199" width="9.140625" style="2" bestFit="1" customWidth="1"/>
    <col min="8200" max="8450" width="8.85546875" style="2"/>
    <col min="8451" max="8451" width="41.28515625" style="2" customWidth="1"/>
    <col min="8452" max="8452" width="13.42578125" style="2" bestFit="1" customWidth="1"/>
    <col min="8453" max="8453" width="44.85546875" style="2" bestFit="1" customWidth="1"/>
    <col min="8454" max="8454" width="13.42578125" style="2" bestFit="1" customWidth="1"/>
    <col min="8455" max="8455" width="9.140625" style="2" bestFit="1" customWidth="1"/>
    <col min="8456" max="8706" width="8.85546875" style="2"/>
    <col min="8707" max="8707" width="41.28515625" style="2" customWidth="1"/>
    <col min="8708" max="8708" width="13.42578125" style="2" bestFit="1" customWidth="1"/>
    <col min="8709" max="8709" width="44.85546875" style="2" bestFit="1" customWidth="1"/>
    <col min="8710" max="8710" width="13.42578125" style="2" bestFit="1" customWidth="1"/>
    <col min="8711" max="8711" width="9.140625" style="2" bestFit="1" customWidth="1"/>
    <col min="8712" max="8962" width="8.85546875" style="2"/>
    <col min="8963" max="8963" width="41.28515625" style="2" customWidth="1"/>
    <col min="8964" max="8964" width="13.42578125" style="2" bestFit="1" customWidth="1"/>
    <col min="8965" max="8965" width="44.85546875" style="2" bestFit="1" customWidth="1"/>
    <col min="8966" max="8966" width="13.42578125" style="2" bestFit="1" customWidth="1"/>
    <col min="8967" max="8967" width="9.140625" style="2" bestFit="1" customWidth="1"/>
    <col min="8968" max="9218" width="8.85546875" style="2"/>
    <col min="9219" max="9219" width="41.28515625" style="2" customWidth="1"/>
    <col min="9220" max="9220" width="13.42578125" style="2" bestFit="1" customWidth="1"/>
    <col min="9221" max="9221" width="44.85546875" style="2" bestFit="1" customWidth="1"/>
    <col min="9222" max="9222" width="13.42578125" style="2" bestFit="1" customWidth="1"/>
    <col min="9223" max="9223" width="9.140625" style="2" bestFit="1" customWidth="1"/>
    <col min="9224" max="9474" width="8.85546875" style="2"/>
    <col min="9475" max="9475" width="41.28515625" style="2" customWidth="1"/>
    <col min="9476" max="9476" width="13.42578125" style="2" bestFit="1" customWidth="1"/>
    <col min="9477" max="9477" width="44.85546875" style="2" bestFit="1" customWidth="1"/>
    <col min="9478" max="9478" width="13.42578125" style="2" bestFit="1" customWidth="1"/>
    <col min="9479" max="9479" width="9.140625" style="2" bestFit="1" customWidth="1"/>
    <col min="9480" max="9730" width="8.85546875" style="2"/>
    <col min="9731" max="9731" width="41.28515625" style="2" customWidth="1"/>
    <col min="9732" max="9732" width="13.42578125" style="2" bestFit="1" customWidth="1"/>
    <col min="9733" max="9733" width="44.85546875" style="2" bestFit="1" customWidth="1"/>
    <col min="9734" max="9734" width="13.42578125" style="2" bestFit="1" customWidth="1"/>
    <col min="9735" max="9735" width="9.140625" style="2" bestFit="1" customWidth="1"/>
    <col min="9736" max="9986" width="8.85546875" style="2"/>
    <col min="9987" max="9987" width="41.28515625" style="2" customWidth="1"/>
    <col min="9988" max="9988" width="13.42578125" style="2" bestFit="1" customWidth="1"/>
    <col min="9989" max="9989" width="44.85546875" style="2" bestFit="1" customWidth="1"/>
    <col min="9990" max="9990" width="13.42578125" style="2" bestFit="1" customWidth="1"/>
    <col min="9991" max="9991" width="9.140625" style="2" bestFit="1" customWidth="1"/>
    <col min="9992" max="10242" width="8.85546875" style="2"/>
    <col min="10243" max="10243" width="41.28515625" style="2" customWidth="1"/>
    <col min="10244" max="10244" width="13.42578125" style="2" bestFit="1" customWidth="1"/>
    <col min="10245" max="10245" width="44.85546875" style="2" bestFit="1" customWidth="1"/>
    <col min="10246" max="10246" width="13.42578125" style="2" bestFit="1" customWidth="1"/>
    <col min="10247" max="10247" width="9.140625" style="2" bestFit="1" customWidth="1"/>
    <col min="10248" max="10498" width="8.85546875" style="2"/>
    <col min="10499" max="10499" width="41.28515625" style="2" customWidth="1"/>
    <col min="10500" max="10500" width="13.42578125" style="2" bestFit="1" customWidth="1"/>
    <col min="10501" max="10501" width="44.85546875" style="2" bestFit="1" customWidth="1"/>
    <col min="10502" max="10502" width="13.42578125" style="2" bestFit="1" customWidth="1"/>
    <col min="10503" max="10503" width="9.140625" style="2" bestFit="1" customWidth="1"/>
    <col min="10504" max="10754" width="8.85546875" style="2"/>
    <col min="10755" max="10755" width="41.28515625" style="2" customWidth="1"/>
    <col min="10756" max="10756" width="13.42578125" style="2" bestFit="1" customWidth="1"/>
    <col min="10757" max="10757" width="44.85546875" style="2" bestFit="1" customWidth="1"/>
    <col min="10758" max="10758" width="13.42578125" style="2" bestFit="1" customWidth="1"/>
    <col min="10759" max="10759" width="9.140625" style="2" bestFit="1" customWidth="1"/>
    <col min="10760" max="11010" width="8.85546875" style="2"/>
    <col min="11011" max="11011" width="41.28515625" style="2" customWidth="1"/>
    <col min="11012" max="11012" width="13.42578125" style="2" bestFit="1" customWidth="1"/>
    <col min="11013" max="11013" width="44.85546875" style="2" bestFit="1" customWidth="1"/>
    <col min="11014" max="11014" width="13.42578125" style="2" bestFit="1" customWidth="1"/>
    <col min="11015" max="11015" width="9.140625" style="2" bestFit="1" customWidth="1"/>
    <col min="11016" max="11266" width="8.85546875" style="2"/>
    <col min="11267" max="11267" width="41.28515625" style="2" customWidth="1"/>
    <col min="11268" max="11268" width="13.42578125" style="2" bestFit="1" customWidth="1"/>
    <col min="11269" max="11269" width="44.85546875" style="2" bestFit="1" customWidth="1"/>
    <col min="11270" max="11270" width="13.42578125" style="2" bestFit="1" customWidth="1"/>
    <col min="11271" max="11271" width="9.140625" style="2" bestFit="1" customWidth="1"/>
    <col min="11272" max="11522" width="8.85546875" style="2"/>
    <col min="11523" max="11523" width="41.28515625" style="2" customWidth="1"/>
    <col min="11524" max="11524" width="13.42578125" style="2" bestFit="1" customWidth="1"/>
    <col min="11525" max="11525" width="44.85546875" style="2" bestFit="1" customWidth="1"/>
    <col min="11526" max="11526" width="13.42578125" style="2" bestFit="1" customWidth="1"/>
    <col min="11527" max="11527" width="9.140625" style="2" bestFit="1" customWidth="1"/>
    <col min="11528" max="11778" width="8.85546875" style="2"/>
    <col min="11779" max="11779" width="41.28515625" style="2" customWidth="1"/>
    <col min="11780" max="11780" width="13.42578125" style="2" bestFit="1" customWidth="1"/>
    <col min="11781" max="11781" width="44.85546875" style="2" bestFit="1" customWidth="1"/>
    <col min="11782" max="11782" width="13.42578125" style="2" bestFit="1" customWidth="1"/>
    <col min="11783" max="11783" width="9.140625" style="2" bestFit="1" customWidth="1"/>
    <col min="11784" max="12034" width="8.85546875" style="2"/>
    <col min="12035" max="12035" width="41.28515625" style="2" customWidth="1"/>
    <col min="12036" max="12036" width="13.42578125" style="2" bestFit="1" customWidth="1"/>
    <col min="12037" max="12037" width="44.85546875" style="2" bestFit="1" customWidth="1"/>
    <col min="12038" max="12038" width="13.42578125" style="2" bestFit="1" customWidth="1"/>
    <col min="12039" max="12039" width="9.140625" style="2" bestFit="1" customWidth="1"/>
    <col min="12040" max="12290" width="8.85546875" style="2"/>
    <col min="12291" max="12291" width="41.28515625" style="2" customWidth="1"/>
    <col min="12292" max="12292" width="13.42578125" style="2" bestFit="1" customWidth="1"/>
    <col min="12293" max="12293" width="44.85546875" style="2" bestFit="1" customWidth="1"/>
    <col min="12294" max="12294" width="13.42578125" style="2" bestFit="1" customWidth="1"/>
    <col min="12295" max="12295" width="9.140625" style="2" bestFit="1" customWidth="1"/>
    <col min="12296" max="12546" width="8.85546875" style="2"/>
    <col min="12547" max="12547" width="41.28515625" style="2" customWidth="1"/>
    <col min="12548" max="12548" width="13.42578125" style="2" bestFit="1" customWidth="1"/>
    <col min="12549" max="12549" width="44.85546875" style="2" bestFit="1" customWidth="1"/>
    <col min="12550" max="12550" width="13.42578125" style="2" bestFit="1" customWidth="1"/>
    <col min="12551" max="12551" width="9.140625" style="2" bestFit="1" customWidth="1"/>
    <col min="12552" max="12802" width="8.85546875" style="2"/>
    <col min="12803" max="12803" width="41.28515625" style="2" customWidth="1"/>
    <col min="12804" max="12804" width="13.42578125" style="2" bestFit="1" customWidth="1"/>
    <col min="12805" max="12805" width="44.85546875" style="2" bestFit="1" customWidth="1"/>
    <col min="12806" max="12806" width="13.42578125" style="2" bestFit="1" customWidth="1"/>
    <col min="12807" max="12807" width="9.140625" style="2" bestFit="1" customWidth="1"/>
    <col min="12808" max="13058" width="8.85546875" style="2"/>
    <col min="13059" max="13059" width="41.28515625" style="2" customWidth="1"/>
    <col min="13060" max="13060" width="13.42578125" style="2" bestFit="1" customWidth="1"/>
    <col min="13061" max="13061" width="44.85546875" style="2" bestFit="1" customWidth="1"/>
    <col min="13062" max="13062" width="13.42578125" style="2" bestFit="1" customWidth="1"/>
    <col min="13063" max="13063" width="9.140625" style="2" bestFit="1" customWidth="1"/>
    <col min="13064" max="13314" width="8.85546875" style="2"/>
    <col min="13315" max="13315" width="41.28515625" style="2" customWidth="1"/>
    <col min="13316" max="13316" width="13.42578125" style="2" bestFit="1" customWidth="1"/>
    <col min="13317" max="13317" width="44.85546875" style="2" bestFit="1" customWidth="1"/>
    <col min="13318" max="13318" width="13.42578125" style="2" bestFit="1" customWidth="1"/>
    <col min="13319" max="13319" width="9.140625" style="2" bestFit="1" customWidth="1"/>
    <col min="13320" max="13570" width="8.85546875" style="2"/>
    <col min="13571" max="13571" width="41.28515625" style="2" customWidth="1"/>
    <col min="13572" max="13572" width="13.42578125" style="2" bestFit="1" customWidth="1"/>
    <col min="13573" max="13573" width="44.85546875" style="2" bestFit="1" customWidth="1"/>
    <col min="13574" max="13574" width="13.42578125" style="2" bestFit="1" customWidth="1"/>
    <col min="13575" max="13575" width="9.140625" style="2" bestFit="1" customWidth="1"/>
    <col min="13576" max="13826" width="8.85546875" style="2"/>
    <col min="13827" max="13827" width="41.28515625" style="2" customWidth="1"/>
    <col min="13828" max="13828" width="13.42578125" style="2" bestFit="1" customWidth="1"/>
    <col min="13829" max="13829" width="44.85546875" style="2" bestFit="1" customWidth="1"/>
    <col min="13830" max="13830" width="13.42578125" style="2" bestFit="1" customWidth="1"/>
    <col min="13831" max="13831" width="9.140625" style="2" bestFit="1" customWidth="1"/>
    <col min="13832" max="14082" width="8.85546875" style="2"/>
    <col min="14083" max="14083" width="41.28515625" style="2" customWidth="1"/>
    <col min="14084" max="14084" width="13.42578125" style="2" bestFit="1" customWidth="1"/>
    <col min="14085" max="14085" width="44.85546875" style="2" bestFit="1" customWidth="1"/>
    <col min="14086" max="14086" width="13.42578125" style="2" bestFit="1" customWidth="1"/>
    <col min="14087" max="14087" width="9.140625" style="2" bestFit="1" customWidth="1"/>
    <col min="14088" max="14338" width="8.85546875" style="2"/>
    <col min="14339" max="14339" width="41.28515625" style="2" customWidth="1"/>
    <col min="14340" max="14340" width="13.42578125" style="2" bestFit="1" customWidth="1"/>
    <col min="14341" max="14341" width="44.85546875" style="2" bestFit="1" customWidth="1"/>
    <col min="14342" max="14342" width="13.42578125" style="2" bestFit="1" customWidth="1"/>
    <col min="14343" max="14343" width="9.140625" style="2" bestFit="1" customWidth="1"/>
    <col min="14344" max="14594" width="8.85546875" style="2"/>
    <col min="14595" max="14595" width="41.28515625" style="2" customWidth="1"/>
    <col min="14596" max="14596" width="13.42578125" style="2" bestFit="1" customWidth="1"/>
    <col min="14597" max="14597" width="44.85546875" style="2" bestFit="1" customWidth="1"/>
    <col min="14598" max="14598" width="13.42578125" style="2" bestFit="1" customWidth="1"/>
    <col min="14599" max="14599" width="9.140625" style="2" bestFit="1" customWidth="1"/>
    <col min="14600" max="14850" width="8.85546875" style="2"/>
    <col min="14851" max="14851" width="41.28515625" style="2" customWidth="1"/>
    <col min="14852" max="14852" width="13.42578125" style="2" bestFit="1" customWidth="1"/>
    <col min="14853" max="14853" width="44.85546875" style="2" bestFit="1" customWidth="1"/>
    <col min="14854" max="14854" width="13.42578125" style="2" bestFit="1" customWidth="1"/>
    <col min="14855" max="14855" width="9.140625" style="2" bestFit="1" customWidth="1"/>
    <col min="14856" max="15106" width="8.85546875" style="2"/>
    <col min="15107" max="15107" width="41.28515625" style="2" customWidth="1"/>
    <col min="15108" max="15108" width="13.42578125" style="2" bestFit="1" customWidth="1"/>
    <col min="15109" max="15109" width="44.85546875" style="2" bestFit="1" customWidth="1"/>
    <col min="15110" max="15110" width="13.42578125" style="2" bestFit="1" customWidth="1"/>
    <col min="15111" max="15111" width="9.140625" style="2" bestFit="1" customWidth="1"/>
    <col min="15112" max="15362" width="8.85546875" style="2"/>
    <col min="15363" max="15363" width="41.28515625" style="2" customWidth="1"/>
    <col min="15364" max="15364" width="13.42578125" style="2" bestFit="1" customWidth="1"/>
    <col min="15365" max="15365" width="44.85546875" style="2" bestFit="1" customWidth="1"/>
    <col min="15366" max="15366" width="13.42578125" style="2" bestFit="1" customWidth="1"/>
    <col min="15367" max="15367" width="9.140625" style="2" bestFit="1" customWidth="1"/>
    <col min="15368" max="15618" width="8.85546875" style="2"/>
    <col min="15619" max="15619" width="41.28515625" style="2" customWidth="1"/>
    <col min="15620" max="15620" width="13.42578125" style="2" bestFit="1" customWidth="1"/>
    <col min="15621" max="15621" width="44.85546875" style="2" bestFit="1" customWidth="1"/>
    <col min="15622" max="15622" width="13.42578125" style="2" bestFit="1" customWidth="1"/>
    <col min="15623" max="15623" width="9.140625" style="2" bestFit="1" customWidth="1"/>
    <col min="15624" max="15874" width="8.85546875" style="2"/>
    <col min="15875" max="15875" width="41.28515625" style="2" customWidth="1"/>
    <col min="15876" max="15876" width="13.42578125" style="2" bestFit="1" customWidth="1"/>
    <col min="15877" max="15877" width="44.85546875" style="2" bestFit="1" customWidth="1"/>
    <col min="15878" max="15878" width="13.42578125" style="2" bestFit="1" customWidth="1"/>
    <col min="15879" max="15879" width="9.140625" style="2" bestFit="1" customWidth="1"/>
    <col min="15880" max="16130" width="8.85546875" style="2"/>
    <col min="16131" max="16131" width="41.28515625" style="2" customWidth="1"/>
    <col min="16132" max="16132" width="13.42578125" style="2" bestFit="1" customWidth="1"/>
    <col min="16133" max="16133" width="44.85546875" style="2" bestFit="1" customWidth="1"/>
    <col min="16134" max="16134" width="13.42578125" style="2" bestFit="1" customWidth="1"/>
    <col min="16135" max="16135" width="9.140625" style="2" bestFit="1" customWidth="1"/>
    <col min="16136" max="16384" width="8.85546875" style="2"/>
  </cols>
  <sheetData>
    <row r="1" spans="1:6" ht="15">
      <c r="A1" s="1" t="s">
        <v>0</v>
      </c>
    </row>
    <row r="2" spans="1:6" ht="15">
      <c r="A2" s="3" t="s">
        <v>105</v>
      </c>
    </row>
    <row r="3" spans="1:6" ht="15">
      <c r="B3" s="120" t="s">
        <v>1</v>
      </c>
      <c r="C3" s="120"/>
      <c r="D3" s="120"/>
      <c r="E3" s="120"/>
      <c r="F3" s="4" t="s">
        <v>2</v>
      </c>
    </row>
    <row r="4" spans="1:6" s="5" customFormat="1" ht="15.75" thickBot="1">
      <c r="C4" s="121" t="s">
        <v>3</v>
      </c>
      <c r="D4" s="122"/>
      <c r="E4" s="121" t="s">
        <v>4</v>
      </c>
      <c r="F4" s="122"/>
    </row>
    <row r="5" spans="1:6" s="5" customFormat="1" ht="15">
      <c r="C5" s="6"/>
      <c r="D5" s="7"/>
      <c r="E5" s="8" t="s">
        <v>5</v>
      </c>
      <c r="F5" s="9"/>
    </row>
    <row r="6" spans="1:6">
      <c r="C6" s="10" t="s">
        <v>6</v>
      </c>
      <c r="D6" s="11">
        <v>353</v>
      </c>
      <c r="E6" s="12" t="s">
        <v>7</v>
      </c>
      <c r="F6" s="13">
        <v>65545</v>
      </c>
    </row>
    <row r="7" spans="1:6" ht="28.5">
      <c r="C7" s="14" t="s">
        <v>8</v>
      </c>
      <c r="D7" s="15">
        <f>1853221+169474</f>
        <v>2022695</v>
      </c>
      <c r="E7" s="16" t="str">
        <f>+[1]PlanConta_Capitalização!G10</f>
        <v>211 – Contas a Pagar;-Impostos e Encargos Sociais a Recolher</v>
      </c>
      <c r="F7" s="17">
        <v>2627</v>
      </c>
    </row>
    <row r="8" spans="1:6" ht="28.5">
      <c r="C8" s="14" t="s">
        <v>9</v>
      </c>
      <c r="D8" s="15">
        <v>1200</v>
      </c>
      <c r="E8" s="16" t="s">
        <v>10</v>
      </c>
      <c r="F8" s="17">
        <v>11768</v>
      </c>
    </row>
    <row r="9" spans="1:6">
      <c r="C9" s="14" t="s">
        <v>11</v>
      </c>
      <c r="D9" s="15">
        <v>5746</v>
      </c>
      <c r="E9" s="16" t="s">
        <v>12</v>
      </c>
      <c r="F9" s="17"/>
    </row>
    <row r="10" spans="1:6" ht="28.5">
      <c r="C10" s="18"/>
      <c r="D10" s="15"/>
      <c r="E10" s="16" t="s">
        <v>13</v>
      </c>
      <c r="F10" s="17">
        <f>1507916-589</f>
        <v>1507327</v>
      </c>
    </row>
    <row r="11" spans="1:6" ht="14.25" customHeight="1">
      <c r="C11" s="19"/>
      <c r="D11" s="20"/>
      <c r="E11" s="16" t="s">
        <v>14</v>
      </c>
      <c r="F11" s="17">
        <v>589</v>
      </c>
    </row>
    <row r="12" spans="1:6" ht="18.75" customHeight="1">
      <c r="C12" s="18"/>
      <c r="D12" s="15"/>
      <c r="E12" s="16" t="s">
        <v>15</v>
      </c>
      <c r="F12" s="17">
        <f>45003-250</f>
        <v>44753</v>
      </c>
    </row>
    <row r="13" spans="1:6">
      <c r="C13" s="18"/>
      <c r="D13" s="15"/>
      <c r="E13" s="16" t="s">
        <v>16</v>
      </c>
      <c r="F13" s="17">
        <v>250</v>
      </c>
    </row>
    <row r="14" spans="1:6">
      <c r="C14" s="18"/>
      <c r="D14" s="15"/>
      <c r="E14" s="21" t="s">
        <v>17</v>
      </c>
      <c r="F14" s="22">
        <v>4335</v>
      </c>
    </row>
    <row r="15" spans="1:6" ht="15">
      <c r="C15" s="18"/>
      <c r="D15" s="15"/>
      <c r="E15" s="23" t="s">
        <v>18</v>
      </c>
      <c r="F15" s="24">
        <f>SUM(F6:F14)</f>
        <v>1637194</v>
      </c>
    </row>
    <row r="16" spans="1:6" ht="15">
      <c r="C16" s="18"/>
      <c r="D16" s="15"/>
      <c r="E16" s="25" t="s">
        <v>19</v>
      </c>
      <c r="F16" s="17"/>
    </row>
    <row r="17" spans="1:8">
      <c r="C17" s="18"/>
      <c r="D17" s="15"/>
      <c r="E17" s="26" t="s">
        <v>20</v>
      </c>
      <c r="F17" s="17">
        <v>384000</v>
      </c>
    </row>
    <row r="18" spans="1:8">
      <c r="C18" s="18"/>
      <c r="D18" s="15"/>
      <c r="E18" s="27" t="s">
        <v>21</v>
      </c>
      <c r="F18" s="22">
        <v>8800</v>
      </c>
    </row>
    <row r="19" spans="1:8" ht="15">
      <c r="C19" s="18"/>
      <c r="D19" s="15"/>
      <c r="E19" s="23" t="s">
        <v>22</v>
      </c>
      <c r="F19" s="24">
        <f>SUM(F17:F18)</f>
        <v>392800</v>
      </c>
    </row>
    <row r="20" spans="1:8" ht="15">
      <c r="C20" s="28" t="s">
        <v>23</v>
      </c>
      <c r="D20" s="29">
        <f>SUM(D6:D9)</f>
        <v>2029994</v>
      </c>
      <c r="E20" s="30" t="s">
        <v>24</v>
      </c>
      <c r="F20" s="31">
        <f>+F15+F19</f>
        <v>2029994</v>
      </c>
    </row>
    <row r="21" spans="1:8" ht="15">
      <c r="C21" s="25"/>
      <c r="D21" s="32"/>
      <c r="E21" s="25"/>
      <c r="F21" s="23"/>
    </row>
    <row r="22" spans="1:8" s="5" customFormat="1" ht="15">
      <c r="A22" s="1" t="s">
        <v>25</v>
      </c>
      <c r="D22" s="2"/>
      <c r="E22" s="2"/>
      <c r="F22" s="5">
        <f>+D20-F20</f>
        <v>0</v>
      </c>
    </row>
    <row r="23" spans="1:8" s="5" customFormat="1" ht="15">
      <c r="A23" s="1"/>
      <c r="D23" s="2"/>
      <c r="E23" s="2"/>
    </row>
    <row r="24" spans="1:8" s="5" customFormat="1" ht="15">
      <c r="D24" s="33" t="s">
        <v>26</v>
      </c>
      <c r="E24" s="33" t="s">
        <v>27</v>
      </c>
      <c r="F24" s="33" t="s">
        <v>28</v>
      </c>
    </row>
    <row r="25" spans="1:8" s="34" customFormat="1" ht="39.75" customHeight="1">
      <c r="A25" s="34">
        <v>1</v>
      </c>
      <c r="B25" s="35">
        <v>41641</v>
      </c>
      <c r="C25" s="123" t="s">
        <v>29</v>
      </c>
      <c r="D25" s="123"/>
      <c r="E25" s="123"/>
      <c r="F25" s="123"/>
      <c r="G25" s="36">
        <v>56</v>
      </c>
    </row>
    <row r="26" spans="1:8" s="37" customFormat="1" ht="57">
      <c r="C26" s="38" t="s">
        <v>30</v>
      </c>
      <c r="D26" s="39" t="str">
        <f>+[1]PlanConta_Capitalização!B8</f>
        <v>111 – Disponível;</v>
      </c>
      <c r="E26" s="39" t="str">
        <f>+[1]PlanConta_Capitalização!C41</f>
        <v xml:space="preserve">   341 – Receita Líquida com Títulos de Capitalização;-Arrecadação com títulos de capitalização-Títulos de capitalização emitidos e/ou recebidos</v>
      </c>
      <c r="F26" s="40">
        <f>+G25</f>
        <v>56</v>
      </c>
      <c r="G26" s="41"/>
      <c r="H26" s="42"/>
    </row>
    <row r="27" spans="1:8" s="37" customFormat="1" ht="57">
      <c r="C27" s="38" t="s">
        <v>31</v>
      </c>
      <c r="D27" s="39" t="str">
        <f>+[1]PlanConta_Capitalização!C43</f>
        <v>341 – Receita Líquida com Títulos de Capitalização;-Variação da provisão para resgate</v>
      </c>
      <c r="E27" s="39" t="str">
        <f>+E10</f>
        <v xml:space="preserve">  218.1. Provisão Matemática para Resgates</v>
      </c>
      <c r="F27" s="40">
        <f>+F26*G27</f>
        <v>47.6</v>
      </c>
      <c r="G27" s="43">
        <v>0.85</v>
      </c>
      <c r="H27" s="44"/>
    </row>
    <row r="28" spans="1:8" s="37" customFormat="1" ht="42.75">
      <c r="C28" s="38" t="s">
        <v>32</v>
      </c>
      <c r="D28" s="39" t="str">
        <f>+[1]PlanConta_Capitalização!C56</f>
        <v>343 – Resultado com Sorteios;-Variação da provisão para sorteios</v>
      </c>
      <c r="E28" s="39" t="str">
        <f>+E12</f>
        <v xml:space="preserve">  218.2. Provisão para Sorteios a Realizar</v>
      </c>
      <c r="F28" s="40">
        <f>+F26*G28</f>
        <v>4.4800000000000004</v>
      </c>
      <c r="G28" s="43">
        <v>0.08</v>
      </c>
      <c r="H28" s="44"/>
    </row>
    <row r="29" spans="1:8" s="34" customFormat="1" ht="15">
      <c r="A29" s="34">
        <v>2</v>
      </c>
      <c r="B29" s="35">
        <v>41643</v>
      </c>
      <c r="C29" s="45" t="s">
        <v>33</v>
      </c>
      <c r="D29" s="46"/>
      <c r="E29" s="46"/>
      <c r="F29" s="47"/>
      <c r="G29" s="36">
        <v>60</v>
      </c>
    </row>
    <row r="30" spans="1:8" s="34" customFormat="1" ht="28.5">
      <c r="C30" s="38" t="s">
        <v>34</v>
      </c>
      <c r="D30" s="39" t="str">
        <f>+E13</f>
        <v xml:space="preserve">  218.2. Provisão de Sorteios a Pagar</v>
      </c>
      <c r="E30" s="39" t="str">
        <f>+[1]PlanConta_Capitalização!B8</f>
        <v>111 – Disponível;</v>
      </c>
      <c r="F30" s="40">
        <f>+G29*G30</f>
        <v>51</v>
      </c>
      <c r="G30" s="43">
        <f>1-G31</f>
        <v>0.85</v>
      </c>
    </row>
    <row r="31" spans="1:8" s="34" customFormat="1" ht="28.5">
      <c r="C31" s="38" t="s">
        <v>35</v>
      </c>
      <c r="D31" s="39" t="str">
        <f>+D30</f>
        <v xml:space="preserve">  218.2. Provisão de Sorteios a Pagar</v>
      </c>
      <c r="E31" s="39" t="str">
        <f>+[1]PlanConta_Capitalização!G10</f>
        <v>211 – Contas a Pagar;-Impostos e Encargos Sociais a Recolher</v>
      </c>
      <c r="F31" s="40">
        <f>+G29*G31</f>
        <v>9</v>
      </c>
      <c r="G31" s="43">
        <v>0.15</v>
      </c>
    </row>
    <row r="32" spans="1:8" s="48" customFormat="1" ht="32.25" customHeight="1">
      <c r="A32" s="48">
        <v>3</v>
      </c>
      <c r="B32" s="35">
        <v>41647</v>
      </c>
      <c r="C32" s="124" t="s">
        <v>36</v>
      </c>
      <c r="D32" s="124"/>
      <c r="E32" s="124"/>
      <c r="F32" s="124"/>
      <c r="G32" s="36">
        <v>20</v>
      </c>
    </row>
    <row r="33" spans="1:8" s="48" customFormat="1" ht="28.5">
      <c r="C33" s="49" t="s">
        <v>37</v>
      </c>
      <c r="D33" s="50" t="str">
        <f>+E10</f>
        <v xml:space="preserve">  218.1. Provisão Matemática para Resgates</v>
      </c>
      <c r="E33" s="50" t="str">
        <f>+E11</f>
        <v xml:space="preserve">  218.1. Provisão para Resgate de Títulos</v>
      </c>
      <c r="F33" s="40">
        <f>+G32*G33</f>
        <v>18</v>
      </c>
      <c r="G33" s="43">
        <v>0.9</v>
      </c>
    </row>
    <row r="34" spans="1:8" s="48" customFormat="1" ht="28.5">
      <c r="C34" s="49" t="s">
        <v>38</v>
      </c>
      <c r="D34" s="50" t="str">
        <f>+E10</f>
        <v xml:space="preserve">  218.1. Provisão Matemática para Resgates</v>
      </c>
      <c r="E34" s="51" t="str">
        <f>+[1]PlanConta_Capitalização!B62</f>
        <v>345 – Outras Receitas e Despesas Operacionais.</v>
      </c>
      <c r="F34" s="40">
        <f>+G32*G34</f>
        <v>1.9999999999999996</v>
      </c>
      <c r="G34" s="43">
        <f>1-G33</f>
        <v>9.9999999999999978E-2</v>
      </c>
    </row>
    <row r="35" spans="1:8" s="48" customFormat="1" ht="15">
      <c r="A35" s="48">
        <v>4</v>
      </c>
      <c r="B35" s="52">
        <v>41649</v>
      </c>
      <c r="C35" s="53" t="s">
        <v>39</v>
      </c>
      <c r="D35" s="54"/>
      <c r="E35" s="54"/>
      <c r="F35" s="55"/>
      <c r="G35" s="54">
        <v>800</v>
      </c>
    </row>
    <row r="36" spans="1:8" s="34" customFormat="1" ht="28.5">
      <c r="C36" s="56" t="s">
        <v>40</v>
      </c>
      <c r="D36" s="50" t="str">
        <f>+E12</f>
        <v xml:space="preserve">  218.2. Provisão para Sorteios a Realizar</v>
      </c>
      <c r="E36" s="51" t="str">
        <f>+[1]PlanConta_Capitalização!C56</f>
        <v>343 – Resultado com Sorteios;-Variação da provisão para sorteios</v>
      </c>
      <c r="F36" s="40">
        <f>+G35</f>
        <v>800</v>
      </c>
      <c r="G36" s="43"/>
    </row>
    <row r="37" spans="1:8" s="34" customFormat="1" ht="42.75">
      <c r="B37" s="57"/>
      <c r="C37" s="56" t="s">
        <v>41</v>
      </c>
      <c r="D37" s="51" t="str">
        <f>+[1]PlanConta_Capitalização!C57</f>
        <v>343 – Resultado com Sorteios;-Despesas com títulos sorteados</v>
      </c>
      <c r="E37" s="50" t="str">
        <f>+E13</f>
        <v xml:space="preserve">  218.2. Provisão de Sorteios a Pagar</v>
      </c>
      <c r="F37" s="40">
        <f>+G35</f>
        <v>800</v>
      </c>
      <c r="G37" s="41"/>
    </row>
    <row r="38" spans="1:8" s="48" customFormat="1" ht="33" customHeight="1">
      <c r="A38" s="48">
        <v>5</v>
      </c>
      <c r="B38" s="35">
        <v>41654</v>
      </c>
      <c r="C38" s="125" t="s">
        <v>42</v>
      </c>
      <c r="D38" s="125"/>
      <c r="E38" s="125"/>
      <c r="F38" s="125"/>
      <c r="G38" s="36">
        <v>480</v>
      </c>
    </row>
    <row r="39" spans="1:8" s="37" customFormat="1" ht="15">
      <c r="C39" s="49" t="s">
        <v>30</v>
      </c>
      <c r="D39" s="96"/>
      <c r="E39" s="97"/>
      <c r="F39" s="94"/>
      <c r="G39" s="41"/>
      <c r="H39" s="58"/>
    </row>
    <row r="40" spans="1:8" s="37" customFormat="1" ht="15">
      <c r="C40" s="49" t="s">
        <v>31</v>
      </c>
      <c r="D40" s="97"/>
      <c r="E40" s="96"/>
      <c r="F40" s="94"/>
      <c r="G40" s="43">
        <v>0.85</v>
      </c>
    </row>
    <row r="41" spans="1:8" s="37" customFormat="1" ht="15">
      <c r="C41" s="49" t="s">
        <v>32</v>
      </c>
      <c r="D41" s="97"/>
      <c r="E41" s="96"/>
      <c r="F41" s="98"/>
      <c r="G41" s="43">
        <v>0.08</v>
      </c>
    </row>
    <row r="42" spans="1:8" s="48" customFormat="1" ht="15">
      <c r="A42" s="48">
        <v>6</v>
      </c>
      <c r="B42" s="35">
        <v>41657</v>
      </c>
      <c r="C42" s="48" t="s">
        <v>43</v>
      </c>
      <c r="D42" s="99"/>
      <c r="E42" s="99"/>
      <c r="F42" s="47"/>
      <c r="G42" s="54">
        <v>68</v>
      </c>
    </row>
    <row r="43" spans="1:8" s="48" customFormat="1" ht="28.5">
      <c r="B43" s="35"/>
      <c r="C43" s="56" t="s">
        <v>44</v>
      </c>
      <c r="D43" s="96"/>
      <c r="E43" s="97"/>
      <c r="F43" s="94"/>
      <c r="G43" s="54"/>
    </row>
    <row r="44" spans="1:8" s="48" customFormat="1" ht="15">
      <c r="A44" s="48">
        <v>7</v>
      </c>
      <c r="B44" s="35">
        <v>41659</v>
      </c>
      <c r="C44" s="48" t="s">
        <v>45</v>
      </c>
      <c r="D44" s="99"/>
      <c r="E44" s="99"/>
      <c r="F44" s="95"/>
      <c r="G44" s="54">
        <v>126</v>
      </c>
    </row>
    <row r="45" spans="1:8" s="48" customFormat="1" ht="15">
      <c r="B45" s="35"/>
      <c r="C45" s="49" t="s">
        <v>46</v>
      </c>
      <c r="D45" s="96"/>
      <c r="E45" s="96"/>
      <c r="F45" s="94"/>
      <c r="G45" s="54"/>
    </row>
    <row r="46" spans="1:8" s="48" customFormat="1" ht="15">
      <c r="A46" s="48">
        <v>8</v>
      </c>
      <c r="B46" s="35">
        <v>41664</v>
      </c>
      <c r="C46" s="48" t="s">
        <v>47</v>
      </c>
      <c r="D46" s="99"/>
      <c r="E46" s="99"/>
      <c r="F46" s="100"/>
      <c r="G46" s="54"/>
    </row>
    <row r="47" spans="1:8" s="48" customFormat="1" ht="15">
      <c r="B47" s="35"/>
      <c r="C47" s="49" t="s">
        <v>48</v>
      </c>
      <c r="D47" s="96"/>
      <c r="E47" s="96"/>
      <c r="F47" s="94"/>
      <c r="G47" s="54"/>
    </row>
    <row r="48" spans="1:8" s="48" customFormat="1" ht="15">
      <c r="A48" s="48">
        <v>9</v>
      </c>
      <c r="B48" s="35">
        <v>41670</v>
      </c>
      <c r="C48" s="48" t="s">
        <v>49</v>
      </c>
      <c r="D48" s="101"/>
      <c r="E48" s="101"/>
      <c r="F48" s="47"/>
      <c r="G48" s="54"/>
    </row>
    <row r="49" spans="1:7" s="48" customFormat="1" ht="15">
      <c r="C49" s="48" t="s">
        <v>50</v>
      </c>
      <c r="D49" s="101"/>
      <c r="E49" s="101"/>
      <c r="F49" s="47"/>
      <c r="G49" s="54">
        <v>16000</v>
      </c>
    </row>
    <row r="50" spans="1:7" s="48" customFormat="1" ht="15">
      <c r="C50" s="59"/>
      <c r="D50" s="102"/>
      <c r="E50" s="103"/>
      <c r="F50" s="94"/>
      <c r="G50" s="54"/>
    </row>
    <row r="51" spans="1:7" s="48" customFormat="1" ht="15">
      <c r="C51" s="48" t="s">
        <v>51</v>
      </c>
      <c r="D51" s="101"/>
      <c r="E51" s="101"/>
      <c r="F51" s="104"/>
      <c r="G51" s="54">
        <v>6</v>
      </c>
    </row>
    <row r="52" spans="1:7" s="48" customFormat="1" ht="15">
      <c r="C52" s="59"/>
      <c r="D52" s="102"/>
      <c r="E52" s="103"/>
      <c r="F52" s="94"/>
      <c r="G52" s="54"/>
    </row>
    <row r="53" spans="1:7" s="48" customFormat="1" ht="15">
      <c r="C53" s="48" t="s">
        <v>52</v>
      </c>
      <c r="D53" s="101"/>
      <c r="E53" s="101"/>
      <c r="F53" s="47"/>
      <c r="G53" s="54">
        <v>44</v>
      </c>
    </row>
    <row r="54" spans="1:7" s="48" customFormat="1" ht="15">
      <c r="C54" s="59"/>
      <c r="D54" s="102"/>
      <c r="E54" s="103"/>
      <c r="F54" s="94"/>
      <c r="G54" s="54"/>
    </row>
    <row r="55" spans="1:7" s="48" customFormat="1" ht="15">
      <c r="C55" s="48" t="s">
        <v>53</v>
      </c>
      <c r="D55" s="101"/>
      <c r="E55" s="101"/>
      <c r="F55" s="47"/>
      <c r="G55" s="54">
        <v>3</v>
      </c>
    </row>
    <row r="56" spans="1:7" s="48" customFormat="1" ht="15">
      <c r="C56" s="59"/>
      <c r="D56" s="102"/>
      <c r="E56" s="103"/>
      <c r="F56" s="98"/>
      <c r="G56" s="54"/>
    </row>
    <row r="57" spans="1:7" s="48" customFormat="1" ht="15">
      <c r="A57" s="48">
        <v>10</v>
      </c>
      <c r="B57" s="35">
        <v>41670</v>
      </c>
      <c r="C57" s="48" t="s">
        <v>54</v>
      </c>
      <c r="D57" s="101"/>
      <c r="E57" s="101"/>
      <c r="F57" s="47"/>
      <c r="G57" s="54">
        <v>4345</v>
      </c>
    </row>
    <row r="58" spans="1:7" s="48" customFormat="1" ht="15">
      <c r="C58" s="59"/>
      <c r="D58" s="102"/>
      <c r="E58" s="103"/>
      <c r="F58" s="94"/>
      <c r="G58" s="54"/>
    </row>
    <row r="59" spans="1:7" s="48" customFormat="1" ht="15">
      <c r="A59" s="48">
        <v>11</v>
      </c>
      <c r="B59" s="35">
        <v>41670</v>
      </c>
      <c r="C59" s="48" t="s">
        <v>55</v>
      </c>
      <c r="D59" s="101"/>
      <c r="E59" s="101"/>
      <c r="F59" s="47"/>
      <c r="G59" s="54">
        <v>20000</v>
      </c>
    </row>
    <row r="60" spans="1:7" s="48" customFormat="1" ht="15">
      <c r="B60" s="35"/>
      <c r="C60" s="59"/>
      <c r="D60" s="102"/>
      <c r="E60" s="103"/>
      <c r="F60" s="94"/>
      <c r="G60" s="54"/>
    </row>
    <row r="61" spans="1:7" s="48" customFormat="1" ht="15">
      <c r="B61" s="35"/>
      <c r="C61" s="53"/>
      <c r="D61" s="60"/>
      <c r="E61" s="60"/>
      <c r="F61" s="47"/>
      <c r="G61" s="61"/>
    </row>
    <row r="62" spans="1:7" s="48" customFormat="1" ht="15">
      <c r="A62" s="62" t="s">
        <v>104</v>
      </c>
      <c r="F62" s="63"/>
    </row>
    <row r="63" spans="1:7">
      <c r="F63" s="64"/>
    </row>
  </sheetData>
  <mergeCells count="6">
    <mergeCell ref="C38:F38"/>
    <mergeCell ref="B3:E3"/>
    <mergeCell ref="C4:D4"/>
    <mergeCell ref="E4:F4"/>
    <mergeCell ref="C25:F25"/>
    <mergeCell ref="C32:F32"/>
  </mergeCells>
  <pageMargins left="0.27559055118110237" right="0.23622047244094491" top="0.12" bottom="0.13" header="0.11811023622047245" footer="0.12"/>
  <pageSetup paperSize="9" scale="90" orientation="landscape" horizontalDpi="4294967295" verticalDpi="300" r:id="rId1"/>
  <headerFooter alignWithMargins="0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AB50"/>
  <sheetViews>
    <sheetView topLeftCell="A16" zoomScaleNormal="100" workbookViewId="0">
      <selection activeCell="G32" sqref="G32"/>
    </sheetView>
  </sheetViews>
  <sheetFormatPr defaultColWidth="8.85546875" defaultRowHeight="12"/>
  <cols>
    <col min="1" max="1" width="2.28515625" style="65" customWidth="1"/>
    <col min="2" max="3" width="8.85546875" style="66" customWidth="1"/>
    <col min="4" max="4" width="2.7109375" style="65" bestFit="1" customWidth="1"/>
    <col min="5" max="5" width="4.28515625" style="66" customWidth="1"/>
    <col min="6" max="6" width="3" style="65" bestFit="1" customWidth="1"/>
    <col min="7" max="8" width="8.85546875" style="66" customWidth="1"/>
    <col min="9" max="9" width="2.7109375" style="65" bestFit="1" customWidth="1"/>
    <col min="10" max="10" width="4.28515625" style="66" customWidth="1"/>
    <col min="11" max="11" width="3" style="65" bestFit="1" customWidth="1"/>
    <col min="12" max="13" width="8.85546875" style="66" customWidth="1"/>
    <col min="14" max="14" width="2.7109375" style="65" bestFit="1" customWidth="1"/>
    <col min="15" max="15" width="4.5703125" style="66" customWidth="1"/>
    <col min="16" max="16" width="3" style="65" bestFit="1" customWidth="1"/>
    <col min="17" max="18" width="8.85546875" style="66" customWidth="1"/>
    <col min="19" max="19" width="2.7109375" style="65" bestFit="1" customWidth="1"/>
    <col min="20" max="20" width="2.42578125" style="66" customWidth="1"/>
    <col min="21" max="22" width="8.85546875" style="66"/>
    <col min="23" max="23" width="2" style="66" customWidth="1"/>
    <col min="24" max="24" width="8.85546875" style="66"/>
    <col min="25" max="25" width="3" style="66" customWidth="1"/>
    <col min="26" max="27" width="8.85546875" style="66"/>
    <col min="28" max="28" width="2.42578125" style="66" customWidth="1"/>
    <col min="29" max="256" width="8.85546875" style="66"/>
    <col min="257" max="257" width="2.28515625" style="66" customWidth="1"/>
    <col min="258" max="259" width="8.85546875" style="66" customWidth="1"/>
    <col min="260" max="260" width="2.7109375" style="66" bestFit="1" customWidth="1"/>
    <col min="261" max="261" width="4.28515625" style="66" customWidth="1"/>
    <col min="262" max="262" width="2.5703125" style="66" bestFit="1" customWidth="1"/>
    <col min="263" max="264" width="8.85546875" style="66" customWidth="1"/>
    <col min="265" max="265" width="2.7109375" style="66" bestFit="1" customWidth="1"/>
    <col min="266" max="266" width="4.28515625" style="66" customWidth="1"/>
    <col min="267" max="267" width="2.7109375" style="66" bestFit="1" customWidth="1"/>
    <col min="268" max="269" width="8.85546875" style="66" customWidth="1"/>
    <col min="270" max="270" width="2.7109375" style="66" bestFit="1" customWidth="1"/>
    <col min="271" max="271" width="4.5703125" style="66" customWidth="1"/>
    <col min="272" max="272" width="3" style="66" bestFit="1" customWidth="1"/>
    <col min="273" max="274" width="8.85546875" style="66" customWidth="1"/>
    <col min="275" max="275" width="2.7109375" style="66" bestFit="1" customWidth="1"/>
    <col min="276" max="512" width="8.85546875" style="66"/>
    <col min="513" max="513" width="2.28515625" style="66" customWidth="1"/>
    <col min="514" max="515" width="8.85546875" style="66" customWidth="1"/>
    <col min="516" max="516" width="2.7109375" style="66" bestFit="1" customWidth="1"/>
    <col min="517" max="517" width="4.28515625" style="66" customWidth="1"/>
    <col min="518" max="518" width="2.5703125" style="66" bestFit="1" customWidth="1"/>
    <col min="519" max="520" width="8.85546875" style="66" customWidth="1"/>
    <col min="521" max="521" width="2.7109375" style="66" bestFit="1" customWidth="1"/>
    <col min="522" max="522" width="4.28515625" style="66" customWidth="1"/>
    <col min="523" max="523" width="2.7109375" style="66" bestFit="1" customWidth="1"/>
    <col min="524" max="525" width="8.85546875" style="66" customWidth="1"/>
    <col min="526" max="526" width="2.7109375" style="66" bestFit="1" customWidth="1"/>
    <col min="527" max="527" width="4.5703125" style="66" customWidth="1"/>
    <col min="528" max="528" width="3" style="66" bestFit="1" customWidth="1"/>
    <col min="529" max="530" width="8.85546875" style="66" customWidth="1"/>
    <col min="531" max="531" width="2.7109375" style="66" bestFit="1" customWidth="1"/>
    <col min="532" max="768" width="8.85546875" style="66"/>
    <col min="769" max="769" width="2.28515625" style="66" customWidth="1"/>
    <col min="770" max="771" width="8.85546875" style="66" customWidth="1"/>
    <col min="772" max="772" width="2.7109375" style="66" bestFit="1" customWidth="1"/>
    <col min="773" max="773" width="4.28515625" style="66" customWidth="1"/>
    <col min="774" max="774" width="2.5703125" style="66" bestFit="1" customWidth="1"/>
    <col min="775" max="776" width="8.85546875" style="66" customWidth="1"/>
    <col min="777" max="777" width="2.7109375" style="66" bestFit="1" customWidth="1"/>
    <col min="778" max="778" width="4.28515625" style="66" customWidth="1"/>
    <col min="779" max="779" width="2.7109375" style="66" bestFit="1" customWidth="1"/>
    <col min="780" max="781" width="8.85546875" style="66" customWidth="1"/>
    <col min="782" max="782" width="2.7109375" style="66" bestFit="1" customWidth="1"/>
    <col min="783" max="783" width="4.5703125" style="66" customWidth="1"/>
    <col min="784" max="784" width="3" style="66" bestFit="1" customWidth="1"/>
    <col min="785" max="786" width="8.85546875" style="66" customWidth="1"/>
    <col min="787" max="787" width="2.7109375" style="66" bestFit="1" customWidth="1"/>
    <col min="788" max="1024" width="8.85546875" style="66"/>
    <col min="1025" max="1025" width="2.28515625" style="66" customWidth="1"/>
    <col min="1026" max="1027" width="8.85546875" style="66" customWidth="1"/>
    <col min="1028" max="1028" width="2.7109375" style="66" bestFit="1" customWidth="1"/>
    <col min="1029" max="1029" width="4.28515625" style="66" customWidth="1"/>
    <col min="1030" max="1030" width="2.5703125" style="66" bestFit="1" customWidth="1"/>
    <col min="1031" max="1032" width="8.85546875" style="66" customWidth="1"/>
    <col min="1033" max="1033" width="2.7109375" style="66" bestFit="1" customWidth="1"/>
    <col min="1034" max="1034" width="4.28515625" style="66" customWidth="1"/>
    <col min="1035" max="1035" width="2.7109375" style="66" bestFit="1" customWidth="1"/>
    <col min="1036" max="1037" width="8.85546875" style="66" customWidth="1"/>
    <col min="1038" max="1038" width="2.7109375" style="66" bestFit="1" customWidth="1"/>
    <col min="1039" max="1039" width="4.5703125" style="66" customWidth="1"/>
    <col min="1040" max="1040" width="3" style="66" bestFit="1" customWidth="1"/>
    <col min="1041" max="1042" width="8.85546875" style="66" customWidth="1"/>
    <col min="1043" max="1043" width="2.7109375" style="66" bestFit="1" customWidth="1"/>
    <col min="1044" max="1280" width="8.85546875" style="66"/>
    <col min="1281" max="1281" width="2.28515625" style="66" customWidth="1"/>
    <col min="1282" max="1283" width="8.85546875" style="66" customWidth="1"/>
    <col min="1284" max="1284" width="2.7109375" style="66" bestFit="1" customWidth="1"/>
    <col min="1285" max="1285" width="4.28515625" style="66" customWidth="1"/>
    <col min="1286" max="1286" width="2.5703125" style="66" bestFit="1" customWidth="1"/>
    <col min="1287" max="1288" width="8.85546875" style="66" customWidth="1"/>
    <col min="1289" max="1289" width="2.7109375" style="66" bestFit="1" customWidth="1"/>
    <col min="1290" max="1290" width="4.28515625" style="66" customWidth="1"/>
    <col min="1291" max="1291" width="2.7109375" style="66" bestFit="1" customWidth="1"/>
    <col min="1292" max="1293" width="8.85546875" style="66" customWidth="1"/>
    <col min="1294" max="1294" width="2.7109375" style="66" bestFit="1" customWidth="1"/>
    <col min="1295" max="1295" width="4.5703125" style="66" customWidth="1"/>
    <col min="1296" max="1296" width="3" style="66" bestFit="1" customWidth="1"/>
    <col min="1297" max="1298" width="8.85546875" style="66" customWidth="1"/>
    <col min="1299" max="1299" width="2.7109375" style="66" bestFit="1" customWidth="1"/>
    <col min="1300" max="1536" width="8.85546875" style="66"/>
    <col min="1537" max="1537" width="2.28515625" style="66" customWidth="1"/>
    <col min="1538" max="1539" width="8.85546875" style="66" customWidth="1"/>
    <col min="1540" max="1540" width="2.7109375" style="66" bestFit="1" customWidth="1"/>
    <col min="1541" max="1541" width="4.28515625" style="66" customWidth="1"/>
    <col min="1542" max="1542" width="2.5703125" style="66" bestFit="1" customWidth="1"/>
    <col min="1543" max="1544" width="8.85546875" style="66" customWidth="1"/>
    <col min="1545" max="1545" width="2.7109375" style="66" bestFit="1" customWidth="1"/>
    <col min="1546" max="1546" width="4.28515625" style="66" customWidth="1"/>
    <col min="1547" max="1547" width="2.7109375" style="66" bestFit="1" customWidth="1"/>
    <col min="1548" max="1549" width="8.85546875" style="66" customWidth="1"/>
    <col min="1550" max="1550" width="2.7109375" style="66" bestFit="1" customWidth="1"/>
    <col min="1551" max="1551" width="4.5703125" style="66" customWidth="1"/>
    <col min="1552" max="1552" width="3" style="66" bestFit="1" customWidth="1"/>
    <col min="1553" max="1554" width="8.85546875" style="66" customWidth="1"/>
    <col min="1555" max="1555" width="2.7109375" style="66" bestFit="1" customWidth="1"/>
    <col min="1556" max="1792" width="8.85546875" style="66"/>
    <col min="1793" max="1793" width="2.28515625" style="66" customWidth="1"/>
    <col min="1794" max="1795" width="8.85546875" style="66" customWidth="1"/>
    <col min="1796" max="1796" width="2.7109375" style="66" bestFit="1" customWidth="1"/>
    <col min="1797" max="1797" width="4.28515625" style="66" customWidth="1"/>
    <col min="1798" max="1798" width="2.5703125" style="66" bestFit="1" customWidth="1"/>
    <col min="1799" max="1800" width="8.85546875" style="66" customWidth="1"/>
    <col min="1801" max="1801" width="2.7109375" style="66" bestFit="1" customWidth="1"/>
    <col min="1802" max="1802" width="4.28515625" style="66" customWidth="1"/>
    <col min="1803" max="1803" width="2.7109375" style="66" bestFit="1" customWidth="1"/>
    <col min="1804" max="1805" width="8.85546875" style="66" customWidth="1"/>
    <col min="1806" max="1806" width="2.7109375" style="66" bestFit="1" customWidth="1"/>
    <col min="1807" max="1807" width="4.5703125" style="66" customWidth="1"/>
    <col min="1808" max="1808" width="3" style="66" bestFit="1" customWidth="1"/>
    <col min="1809" max="1810" width="8.85546875" style="66" customWidth="1"/>
    <col min="1811" max="1811" width="2.7109375" style="66" bestFit="1" customWidth="1"/>
    <col min="1812" max="2048" width="8.85546875" style="66"/>
    <col min="2049" max="2049" width="2.28515625" style="66" customWidth="1"/>
    <col min="2050" max="2051" width="8.85546875" style="66" customWidth="1"/>
    <col min="2052" max="2052" width="2.7109375" style="66" bestFit="1" customWidth="1"/>
    <col min="2053" max="2053" width="4.28515625" style="66" customWidth="1"/>
    <col min="2054" max="2054" width="2.5703125" style="66" bestFit="1" customWidth="1"/>
    <col min="2055" max="2056" width="8.85546875" style="66" customWidth="1"/>
    <col min="2057" max="2057" width="2.7109375" style="66" bestFit="1" customWidth="1"/>
    <col min="2058" max="2058" width="4.28515625" style="66" customWidth="1"/>
    <col min="2059" max="2059" width="2.7109375" style="66" bestFit="1" customWidth="1"/>
    <col min="2060" max="2061" width="8.85546875" style="66" customWidth="1"/>
    <col min="2062" max="2062" width="2.7109375" style="66" bestFit="1" customWidth="1"/>
    <col min="2063" max="2063" width="4.5703125" style="66" customWidth="1"/>
    <col min="2064" max="2064" width="3" style="66" bestFit="1" customWidth="1"/>
    <col min="2065" max="2066" width="8.85546875" style="66" customWidth="1"/>
    <col min="2067" max="2067" width="2.7109375" style="66" bestFit="1" customWidth="1"/>
    <col min="2068" max="2304" width="8.85546875" style="66"/>
    <col min="2305" max="2305" width="2.28515625" style="66" customWidth="1"/>
    <col min="2306" max="2307" width="8.85546875" style="66" customWidth="1"/>
    <col min="2308" max="2308" width="2.7109375" style="66" bestFit="1" customWidth="1"/>
    <col min="2309" max="2309" width="4.28515625" style="66" customWidth="1"/>
    <col min="2310" max="2310" width="2.5703125" style="66" bestFit="1" customWidth="1"/>
    <col min="2311" max="2312" width="8.85546875" style="66" customWidth="1"/>
    <col min="2313" max="2313" width="2.7109375" style="66" bestFit="1" customWidth="1"/>
    <col min="2314" max="2314" width="4.28515625" style="66" customWidth="1"/>
    <col min="2315" max="2315" width="2.7109375" style="66" bestFit="1" customWidth="1"/>
    <col min="2316" max="2317" width="8.85546875" style="66" customWidth="1"/>
    <col min="2318" max="2318" width="2.7109375" style="66" bestFit="1" customWidth="1"/>
    <col min="2319" max="2319" width="4.5703125" style="66" customWidth="1"/>
    <col min="2320" max="2320" width="3" style="66" bestFit="1" customWidth="1"/>
    <col min="2321" max="2322" width="8.85546875" style="66" customWidth="1"/>
    <col min="2323" max="2323" width="2.7109375" style="66" bestFit="1" customWidth="1"/>
    <col min="2324" max="2560" width="8.85546875" style="66"/>
    <col min="2561" max="2561" width="2.28515625" style="66" customWidth="1"/>
    <col min="2562" max="2563" width="8.85546875" style="66" customWidth="1"/>
    <col min="2564" max="2564" width="2.7109375" style="66" bestFit="1" customWidth="1"/>
    <col min="2565" max="2565" width="4.28515625" style="66" customWidth="1"/>
    <col min="2566" max="2566" width="2.5703125" style="66" bestFit="1" customWidth="1"/>
    <col min="2567" max="2568" width="8.85546875" style="66" customWidth="1"/>
    <col min="2569" max="2569" width="2.7109375" style="66" bestFit="1" customWidth="1"/>
    <col min="2570" max="2570" width="4.28515625" style="66" customWidth="1"/>
    <col min="2571" max="2571" width="2.7109375" style="66" bestFit="1" customWidth="1"/>
    <col min="2572" max="2573" width="8.85546875" style="66" customWidth="1"/>
    <col min="2574" max="2574" width="2.7109375" style="66" bestFit="1" customWidth="1"/>
    <col min="2575" max="2575" width="4.5703125" style="66" customWidth="1"/>
    <col min="2576" max="2576" width="3" style="66" bestFit="1" customWidth="1"/>
    <col min="2577" max="2578" width="8.85546875" style="66" customWidth="1"/>
    <col min="2579" max="2579" width="2.7109375" style="66" bestFit="1" customWidth="1"/>
    <col min="2580" max="2816" width="8.85546875" style="66"/>
    <col min="2817" max="2817" width="2.28515625" style="66" customWidth="1"/>
    <col min="2818" max="2819" width="8.85546875" style="66" customWidth="1"/>
    <col min="2820" max="2820" width="2.7109375" style="66" bestFit="1" customWidth="1"/>
    <col min="2821" max="2821" width="4.28515625" style="66" customWidth="1"/>
    <col min="2822" max="2822" width="2.5703125" style="66" bestFit="1" customWidth="1"/>
    <col min="2823" max="2824" width="8.85546875" style="66" customWidth="1"/>
    <col min="2825" max="2825" width="2.7109375" style="66" bestFit="1" customWidth="1"/>
    <col min="2826" max="2826" width="4.28515625" style="66" customWidth="1"/>
    <col min="2827" max="2827" width="2.7109375" style="66" bestFit="1" customWidth="1"/>
    <col min="2828" max="2829" width="8.85546875" style="66" customWidth="1"/>
    <col min="2830" max="2830" width="2.7109375" style="66" bestFit="1" customWidth="1"/>
    <col min="2831" max="2831" width="4.5703125" style="66" customWidth="1"/>
    <col min="2832" max="2832" width="3" style="66" bestFit="1" customWidth="1"/>
    <col min="2833" max="2834" width="8.85546875" style="66" customWidth="1"/>
    <col min="2835" max="2835" width="2.7109375" style="66" bestFit="1" customWidth="1"/>
    <col min="2836" max="3072" width="8.85546875" style="66"/>
    <col min="3073" max="3073" width="2.28515625" style="66" customWidth="1"/>
    <col min="3074" max="3075" width="8.85546875" style="66" customWidth="1"/>
    <col min="3076" max="3076" width="2.7109375" style="66" bestFit="1" customWidth="1"/>
    <col min="3077" max="3077" width="4.28515625" style="66" customWidth="1"/>
    <col min="3078" max="3078" width="2.5703125" style="66" bestFit="1" customWidth="1"/>
    <col min="3079" max="3080" width="8.85546875" style="66" customWidth="1"/>
    <col min="3081" max="3081" width="2.7109375" style="66" bestFit="1" customWidth="1"/>
    <col min="3082" max="3082" width="4.28515625" style="66" customWidth="1"/>
    <col min="3083" max="3083" width="2.7109375" style="66" bestFit="1" customWidth="1"/>
    <col min="3084" max="3085" width="8.85546875" style="66" customWidth="1"/>
    <col min="3086" max="3086" width="2.7109375" style="66" bestFit="1" customWidth="1"/>
    <col min="3087" max="3087" width="4.5703125" style="66" customWidth="1"/>
    <col min="3088" max="3088" width="3" style="66" bestFit="1" customWidth="1"/>
    <col min="3089" max="3090" width="8.85546875" style="66" customWidth="1"/>
    <col min="3091" max="3091" width="2.7109375" style="66" bestFit="1" customWidth="1"/>
    <col min="3092" max="3328" width="8.85546875" style="66"/>
    <col min="3329" max="3329" width="2.28515625" style="66" customWidth="1"/>
    <col min="3330" max="3331" width="8.85546875" style="66" customWidth="1"/>
    <col min="3332" max="3332" width="2.7109375" style="66" bestFit="1" customWidth="1"/>
    <col min="3333" max="3333" width="4.28515625" style="66" customWidth="1"/>
    <col min="3334" max="3334" width="2.5703125" style="66" bestFit="1" customWidth="1"/>
    <col min="3335" max="3336" width="8.85546875" style="66" customWidth="1"/>
    <col min="3337" max="3337" width="2.7109375" style="66" bestFit="1" customWidth="1"/>
    <col min="3338" max="3338" width="4.28515625" style="66" customWidth="1"/>
    <col min="3339" max="3339" width="2.7109375" style="66" bestFit="1" customWidth="1"/>
    <col min="3340" max="3341" width="8.85546875" style="66" customWidth="1"/>
    <col min="3342" max="3342" width="2.7109375" style="66" bestFit="1" customWidth="1"/>
    <col min="3343" max="3343" width="4.5703125" style="66" customWidth="1"/>
    <col min="3344" max="3344" width="3" style="66" bestFit="1" customWidth="1"/>
    <col min="3345" max="3346" width="8.85546875" style="66" customWidth="1"/>
    <col min="3347" max="3347" width="2.7109375" style="66" bestFit="1" customWidth="1"/>
    <col min="3348" max="3584" width="8.85546875" style="66"/>
    <col min="3585" max="3585" width="2.28515625" style="66" customWidth="1"/>
    <col min="3586" max="3587" width="8.85546875" style="66" customWidth="1"/>
    <col min="3588" max="3588" width="2.7109375" style="66" bestFit="1" customWidth="1"/>
    <col min="3589" max="3589" width="4.28515625" style="66" customWidth="1"/>
    <col min="3590" max="3590" width="2.5703125" style="66" bestFit="1" customWidth="1"/>
    <col min="3591" max="3592" width="8.85546875" style="66" customWidth="1"/>
    <col min="3593" max="3593" width="2.7109375" style="66" bestFit="1" customWidth="1"/>
    <col min="3594" max="3594" width="4.28515625" style="66" customWidth="1"/>
    <col min="3595" max="3595" width="2.7109375" style="66" bestFit="1" customWidth="1"/>
    <col min="3596" max="3597" width="8.85546875" style="66" customWidth="1"/>
    <col min="3598" max="3598" width="2.7109375" style="66" bestFit="1" customWidth="1"/>
    <col min="3599" max="3599" width="4.5703125" style="66" customWidth="1"/>
    <col min="3600" max="3600" width="3" style="66" bestFit="1" customWidth="1"/>
    <col min="3601" max="3602" width="8.85546875" style="66" customWidth="1"/>
    <col min="3603" max="3603" width="2.7109375" style="66" bestFit="1" customWidth="1"/>
    <col min="3604" max="3840" width="8.85546875" style="66"/>
    <col min="3841" max="3841" width="2.28515625" style="66" customWidth="1"/>
    <col min="3842" max="3843" width="8.85546875" style="66" customWidth="1"/>
    <col min="3844" max="3844" width="2.7109375" style="66" bestFit="1" customWidth="1"/>
    <col min="3845" max="3845" width="4.28515625" style="66" customWidth="1"/>
    <col min="3846" max="3846" width="2.5703125" style="66" bestFit="1" customWidth="1"/>
    <col min="3847" max="3848" width="8.85546875" style="66" customWidth="1"/>
    <col min="3849" max="3849" width="2.7109375" style="66" bestFit="1" customWidth="1"/>
    <col min="3850" max="3850" width="4.28515625" style="66" customWidth="1"/>
    <col min="3851" max="3851" width="2.7109375" style="66" bestFit="1" customWidth="1"/>
    <col min="3852" max="3853" width="8.85546875" style="66" customWidth="1"/>
    <col min="3854" max="3854" width="2.7109375" style="66" bestFit="1" customWidth="1"/>
    <col min="3855" max="3855" width="4.5703125" style="66" customWidth="1"/>
    <col min="3856" max="3856" width="3" style="66" bestFit="1" customWidth="1"/>
    <col min="3857" max="3858" width="8.85546875" style="66" customWidth="1"/>
    <col min="3859" max="3859" width="2.7109375" style="66" bestFit="1" customWidth="1"/>
    <col min="3860" max="4096" width="8.85546875" style="66"/>
    <col min="4097" max="4097" width="2.28515625" style="66" customWidth="1"/>
    <col min="4098" max="4099" width="8.85546875" style="66" customWidth="1"/>
    <col min="4100" max="4100" width="2.7109375" style="66" bestFit="1" customWidth="1"/>
    <col min="4101" max="4101" width="4.28515625" style="66" customWidth="1"/>
    <col min="4102" max="4102" width="2.5703125" style="66" bestFit="1" customWidth="1"/>
    <col min="4103" max="4104" width="8.85546875" style="66" customWidth="1"/>
    <col min="4105" max="4105" width="2.7109375" style="66" bestFit="1" customWidth="1"/>
    <col min="4106" max="4106" width="4.28515625" style="66" customWidth="1"/>
    <col min="4107" max="4107" width="2.7109375" style="66" bestFit="1" customWidth="1"/>
    <col min="4108" max="4109" width="8.85546875" style="66" customWidth="1"/>
    <col min="4110" max="4110" width="2.7109375" style="66" bestFit="1" customWidth="1"/>
    <col min="4111" max="4111" width="4.5703125" style="66" customWidth="1"/>
    <col min="4112" max="4112" width="3" style="66" bestFit="1" customWidth="1"/>
    <col min="4113" max="4114" width="8.85546875" style="66" customWidth="1"/>
    <col min="4115" max="4115" width="2.7109375" style="66" bestFit="1" customWidth="1"/>
    <col min="4116" max="4352" width="8.85546875" style="66"/>
    <col min="4353" max="4353" width="2.28515625" style="66" customWidth="1"/>
    <col min="4354" max="4355" width="8.85546875" style="66" customWidth="1"/>
    <col min="4356" max="4356" width="2.7109375" style="66" bestFit="1" customWidth="1"/>
    <col min="4357" max="4357" width="4.28515625" style="66" customWidth="1"/>
    <col min="4358" max="4358" width="2.5703125" style="66" bestFit="1" customWidth="1"/>
    <col min="4359" max="4360" width="8.85546875" style="66" customWidth="1"/>
    <col min="4361" max="4361" width="2.7109375" style="66" bestFit="1" customWidth="1"/>
    <col min="4362" max="4362" width="4.28515625" style="66" customWidth="1"/>
    <col min="4363" max="4363" width="2.7109375" style="66" bestFit="1" customWidth="1"/>
    <col min="4364" max="4365" width="8.85546875" style="66" customWidth="1"/>
    <col min="4366" max="4366" width="2.7109375" style="66" bestFit="1" customWidth="1"/>
    <col min="4367" max="4367" width="4.5703125" style="66" customWidth="1"/>
    <col min="4368" max="4368" width="3" style="66" bestFit="1" customWidth="1"/>
    <col min="4369" max="4370" width="8.85546875" style="66" customWidth="1"/>
    <col min="4371" max="4371" width="2.7109375" style="66" bestFit="1" customWidth="1"/>
    <col min="4372" max="4608" width="8.85546875" style="66"/>
    <col min="4609" max="4609" width="2.28515625" style="66" customWidth="1"/>
    <col min="4610" max="4611" width="8.85546875" style="66" customWidth="1"/>
    <col min="4612" max="4612" width="2.7109375" style="66" bestFit="1" customWidth="1"/>
    <col min="4613" max="4613" width="4.28515625" style="66" customWidth="1"/>
    <col min="4614" max="4614" width="2.5703125" style="66" bestFit="1" customWidth="1"/>
    <col min="4615" max="4616" width="8.85546875" style="66" customWidth="1"/>
    <col min="4617" max="4617" width="2.7109375" style="66" bestFit="1" customWidth="1"/>
    <col min="4618" max="4618" width="4.28515625" style="66" customWidth="1"/>
    <col min="4619" max="4619" width="2.7109375" style="66" bestFit="1" customWidth="1"/>
    <col min="4620" max="4621" width="8.85546875" style="66" customWidth="1"/>
    <col min="4622" max="4622" width="2.7109375" style="66" bestFit="1" customWidth="1"/>
    <col min="4623" max="4623" width="4.5703125" style="66" customWidth="1"/>
    <col min="4624" max="4624" width="3" style="66" bestFit="1" customWidth="1"/>
    <col min="4625" max="4626" width="8.85546875" style="66" customWidth="1"/>
    <col min="4627" max="4627" width="2.7109375" style="66" bestFit="1" customWidth="1"/>
    <col min="4628" max="4864" width="8.85546875" style="66"/>
    <col min="4865" max="4865" width="2.28515625" style="66" customWidth="1"/>
    <col min="4866" max="4867" width="8.85546875" style="66" customWidth="1"/>
    <col min="4868" max="4868" width="2.7109375" style="66" bestFit="1" customWidth="1"/>
    <col min="4869" max="4869" width="4.28515625" style="66" customWidth="1"/>
    <col min="4870" max="4870" width="2.5703125" style="66" bestFit="1" customWidth="1"/>
    <col min="4871" max="4872" width="8.85546875" style="66" customWidth="1"/>
    <col min="4873" max="4873" width="2.7109375" style="66" bestFit="1" customWidth="1"/>
    <col min="4874" max="4874" width="4.28515625" style="66" customWidth="1"/>
    <col min="4875" max="4875" width="2.7109375" style="66" bestFit="1" customWidth="1"/>
    <col min="4876" max="4877" width="8.85546875" style="66" customWidth="1"/>
    <col min="4878" max="4878" width="2.7109375" style="66" bestFit="1" customWidth="1"/>
    <col min="4879" max="4879" width="4.5703125" style="66" customWidth="1"/>
    <col min="4880" max="4880" width="3" style="66" bestFit="1" customWidth="1"/>
    <col min="4881" max="4882" width="8.85546875" style="66" customWidth="1"/>
    <col min="4883" max="4883" width="2.7109375" style="66" bestFit="1" customWidth="1"/>
    <col min="4884" max="5120" width="8.85546875" style="66"/>
    <col min="5121" max="5121" width="2.28515625" style="66" customWidth="1"/>
    <col min="5122" max="5123" width="8.85546875" style="66" customWidth="1"/>
    <col min="5124" max="5124" width="2.7109375" style="66" bestFit="1" customWidth="1"/>
    <col min="5125" max="5125" width="4.28515625" style="66" customWidth="1"/>
    <col min="5126" max="5126" width="2.5703125" style="66" bestFit="1" customWidth="1"/>
    <col min="5127" max="5128" width="8.85546875" style="66" customWidth="1"/>
    <col min="5129" max="5129" width="2.7109375" style="66" bestFit="1" customWidth="1"/>
    <col min="5130" max="5130" width="4.28515625" style="66" customWidth="1"/>
    <col min="5131" max="5131" width="2.7109375" style="66" bestFit="1" customWidth="1"/>
    <col min="5132" max="5133" width="8.85546875" style="66" customWidth="1"/>
    <col min="5134" max="5134" width="2.7109375" style="66" bestFit="1" customWidth="1"/>
    <col min="5135" max="5135" width="4.5703125" style="66" customWidth="1"/>
    <col min="5136" max="5136" width="3" style="66" bestFit="1" customWidth="1"/>
    <col min="5137" max="5138" width="8.85546875" style="66" customWidth="1"/>
    <col min="5139" max="5139" width="2.7109375" style="66" bestFit="1" customWidth="1"/>
    <col min="5140" max="5376" width="8.85546875" style="66"/>
    <col min="5377" max="5377" width="2.28515625" style="66" customWidth="1"/>
    <col min="5378" max="5379" width="8.85546875" style="66" customWidth="1"/>
    <col min="5380" max="5380" width="2.7109375" style="66" bestFit="1" customWidth="1"/>
    <col min="5381" max="5381" width="4.28515625" style="66" customWidth="1"/>
    <col min="5382" max="5382" width="2.5703125" style="66" bestFit="1" customWidth="1"/>
    <col min="5383" max="5384" width="8.85546875" style="66" customWidth="1"/>
    <col min="5385" max="5385" width="2.7109375" style="66" bestFit="1" customWidth="1"/>
    <col min="5386" max="5386" width="4.28515625" style="66" customWidth="1"/>
    <col min="5387" max="5387" width="2.7109375" style="66" bestFit="1" customWidth="1"/>
    <col min="5388" max="5389" width="8.85546875" style="66" customWidth="1"/>
    <col min="5390" max="5390" width="2.7109375" style="66" bestFit="1" customWidth="1"/>
    <col min="5391" max="5391" width="4.5703125" style="66" customWidth="1"/>
    <col min="5392" max="5392" width="3" style="66" bestFit="1" customWidth="1"/>
    <col min="5393" max="5394" width="8.85546875" style="66" customWidth="1"/>
    <col min="5395" max="5395" width="2.7109375" style="66" bestFit="1" customWidth="1"/>
    <col min="5396" max="5632" width="8.85546875" style="66"/>
    <col min="5633" max="5633" width="2.28515625" style="66" customWidth="1"/>
    <col min="5634" max="5635" width="8.85546875" style="66" customWidth="1"/>
    <col min="5636" max="5636" width="2.7109375" style="66" bestFit="1" customWidth="1"/>
    <col min="5637" max="5637" width="4.28515625" style="66" customWidth="1"/>
    <col min="5638" max="5638" width="2.5703125" style="66" bestFit="1" customWidth="1"/>
    <col min="5639" max="5640" width="8.85546875" style="66" customWidth="1"/>
    <col min="5641" max="5641" width="2.7109375" style="66" bestFit="1" customWidth="1"/>
    <col min="5642" max="5642" width="4.28515625" style="66" customWidth="1"/>
    <col min="5643" max="5643" width="2.7109375" style="66" bestFit="1" customWidth="1"/>
    <col min="5644" max="5645" width="8.85546875" style="66" customWidth="1"/>
    <col min="5646" max="5646" width="2.7109375" style="66" bestFit="1" customWidth="1"/>
    <col min="5647" max="5647" width="4.5703125" style="66" customWidth="1"/>
    <col min="5648" max="5648" width="3" style="66" bestFit="1" customWidth="1"/>
    <col min="5649" max="5650" width="8.85546875" style="66" customWidth="1"/>
    <col min="5651" max="5651" width="2.7109375" style="66" bestFit="1" customWidth="1"/>
    <col min="5652" max="5888" width="8.85546875" style="66"/>
    <col min="5889" max="5889" width="2.28515625" style="66" customWidth="1"/>
    <col min="5890" max="5891" width="8.85546875" style="66" customWidth="1"/>
    <col min="5892" max="5892" width="2.7109375" style="66" bestFit="1" customWidth="1"/>
    <col min="5893" max="5893" width="4.28515625" style="66" customWidth="1"/>
    <col min="5894" max="5894" width="2.5703125" style="66" bestFit="1" customWidth="1"/>
    <col min="5895" max="5896" width="8.85546875" style="66" customWidth="1"/>
    <col min="5897" max="5897" width="2.7109375" style="66" bestFit="1" customWidth="1"/>
    <col min="5898" max="5898" width="4.28515625" style="66" customWidth="1"/>
    <col min="5899" max="5899" width="2.7109375" style="66" bestFit="1" customWidth="1"/>
    <col min="5900" max="5901" width="8.85546875" style="66" customWidth="1"/>
    <col min="5902" max="5902" width="2.7109375" style="66" bestFit="1" customWidth="1"/>
    <col min="5903" max="5903" width="4.5703125" style="66" customWidth="1"/>
    <col min="5904" max="5904" width="3" style="66" bestFit="1" customWidth="1"/>
    <col min="5905" max="5906" width="8.85546875" style="66" customWidth="1"/>
    <col min="5907" max="5907" width="2.7109375" style="66" bestFit="1" customWidth="1"/>
    <col min="5908" max="6144" width="8.85546875" style="66"/>
    <col min="6145" max="6145" width="2.28515625" style="66" customWidth="1"/>
    <col min="6146" max="6147" width="8.85546875" style="66" customWidth="1"/>
    <col min="6148" max="6148" width="2.7109375" style="66" bestFit="1" customWidth="1"/>
    <col min="6149" max="6149" width="4.28515625" style="66" customWidth="1"/>
    <col min="6150" max="6150" width="2.5703125" style="66" bestFit="1" customWidth="1"/>
    <col min="6151" max="6152" width="8.85546875" style="66" customWidth="1"/>
    <col min="6153" max="6153" width="2.7109375" style="66" bestFit="1" customWidth="1"/>
    <col min="6154" max="6154" width="4.28515625" style="66" customWidth="1"/>
    <col min="6155" max="6155" width="2.7109375" style="66" bestFit="1" customWidth="1"/>
    <col min="6156" max="6157" width="8.85546875" style="66" customWidth="1"/>
    <col min="6158" max="6158" width="2.7109375" style="66" bestFit="1" customWidth="1"/>
    <col min="6159" max="6159" width="4.5703125" style="66" customWidth="1"/>
    <col min="6160" max="6160" width="3" style="66" bestFit="1" customWidth="1"/>
    <col min="6161" max="6162" width="8.85546875" style="66" customWidth="1"/>
    <col min="6163" max="6163" width="2.7109375" style="66" bestFit="1" customWidth="1"/>
    <col min="6164" max="6400" width="8.85546875" style="66"/>
    <col min="6401" max="6401" width="2.28515625" style="66" customWidth="1"/>
    <col min="6402" max="6403" width="8.85546875" style="66" customWidth="1"/>
    <col min="6404" max="6404" width="2.7109375" style="66" bestFit="1" customWidth="1"/>
    <col min="6405" max="6405" width="4.28515625" style="66" customWidth="1"/>
    <col min="6406" max="6406" width="2.5703125" style="66" bestFit="1" customWidth="1"/>
    <col min="6407" max="6408" width="8.85546875" style="66" customWidth="1"/>
    <col min="6409" max="6409" width="2.7109375" style="66" bestFit="1" customWidth="1"/>
    <col min="6410" max="6410" width="4.28515625" style="66" customWidth="1"/>
    <col min="6411" max="6411" width="2.7109375" style="66" bestFit="1" customWidth="1"/>
    <col min="6412" max="6413" width="8.85546875" style="66" customWidth="1"/>
    <col min="6414" max="6414" width="2.7109375" style="66" bestFit="1" customWidth="1"/>
    <col min="6415" max="6415" width="4.5703125" style="66" customWidth="1"/>
    <col min="6416" max="6416" width="3" style="66" bestFit="1" customWidth="1"/>
    <col min="6417" max="6418" width="8.85546875" style="66" customWidth="1"/>
    <col min="6419" max="6419" width="2.7109375" style="66" bestFit="1" customWidth="1"/>
    <col min="6420" max="6656" width="8.85546875" style="66"/>
    <col min="6657" max="6657" width="2.28515625" style="66" customWidth="1"/>
    <col min="6658" max="6659" width="8.85546875" style="66" customWidth="1"/>
    <col min="6660" max="6660" width="2.7109375" style="66" bestFit="1" customWidth="1"/>
    <col min="6661" max="6661" width="4.28515625" style="66" customWidth="1"/>
    <col min="6662" max="6662" width="2.5703125" style="66" bestFit="1" customWidth="1"/>
    <col min="6663" max="6664" width="8.85546875" style="66" customWidth="1"/>
    <col min="6665" max="6665" width="2.7109375" style="66" bestFit="1" customWidth="1"/>
    <col min="6666" max="6666" width="4.28515625" style="66" customWidth="1"/>
    <col min="6667" max="6667" width="2.7109375" style="66" bestFit="1" customWidth="1"/>
    <col min="6668" max="6669" width="8.85546875" style="66" customWidth="1"/>
    <col min="6670" max="6670" width="2.7109375" style="66" bestFit="1" customWidth="1"/>
    <col min="6671" max="6671" width="4.5703125" style="66" customWidth="1"/>
    <col min="6672" max="6672" width="3" style="66" bestFit="1" customWidth="1"/>
    <col min="6673" max="6674" width="8.85546875" style="66" customWidth="1"/>
    <col min="6675" max="6675" width="2.7109375" style="66" bestFit="1" customWidth="1"/>
    <col min="6676" max="6912" width="8.85546875" style="66"/>
    <col min="6913" max="6913" width="2.28515625" style="66" customWidth="1"/>
    <col min="6914" max="6915" width="8.85546875" style="66" customWidth="1"/>
    <col min="6916" max="6916" width="2.7109375" style="66" bestFit="1" customWidth="1"/>
    <col min="6917" max="6917" width="4.28515625" style="66" customWidth="1"/>
    <col min="6918" max="6918" width="2.5703125" style="66" bestFit="1" customWidth="1"/>
    <col min="6919" max="6920" width="8.85546875" style="66" customWidth="1"/>
    <col min="6921" max="6921" width="2.7109375" style="66" bestFit="1" customWidth="1"/>
    <col min="6922" max="6922" width="4.28515625" style="66" customWidth="1"/>
    <col min="6923" max="6923" width="2.7109375" style="66" bestFit="1" customWidth="1"/>
    <col min="6924" max="6925" width="8.85546875" style="66" customWidth="1"/>
    <col min="6926" max="6926" width="2.7109375" style="66" bestFit="1" customWidth="1"/>
    <col min="6927" max="6927" width="4.5703125" style="66" customWidth="1"/>
    <col min="6928" max="6928" width="3" style="66" bestFit="1" customWidth="1"/>
    <col min="6929" max="6930" width="8.85546875" style="66" customWidth="1"/>
    <col min="6931" max="6931" width="2.7109375" style="66" bestFit="1" customWidth="1"/>
    <col min="6932" max="7168" width="8.85546875" style="66"/>
    <col min="7169" max="7169" width="2.28515625" style="66" customWidth="1"/>
    <col min="7170" max="7171" width="8.85546875" style="66" customWidth="1"/>
    <col min="7172" max="7172" width="2.7109375" style="66" bestFit="1" customWidth="1"/>
    <col min="7173" max="7173" width="4.28515625" style="66" customWidth="1"/>
    <col min="7174" max="7174" width="2.5703125" style="66" bestFit="1" customWidth="1"/>
    <col min="7175" max="7176" width="8.85546875" style="66" customWidth="1"/>
    <col min="7177" max="7177" width="2.7109375" style="66" bestFit="1" customWidth="1"/>
    <col min="7178" max="7178" width="4.28515625" style="66" customWidth="1"/>
    <col min="7179" max="7179" width="2.7109375" style="66" bestFit="1" customWidth="1"/>
    <col min="7180" max="7181" width="8.85546875" style="66" customWidth="1"/>
    <col min="7182" max="7182" width="2.7109375" style="66" bestFit="1" customWidth="1"/>
    <col min="7183" max="7183" width="4.5703125" style="66" customWidth="1"/>
    <col min="7184" max="7184" width="3" style="66" bestFit="1" customWidth="1"/>
    <col min="7185" max="7186" width="8.85546875" style="66" customWidth="1"/>
    <col min="7187" max="7187" width="2.7109375" style="66" bestFit="1" customWidth="1"/>
    <col min="7188" max="7424" width="8.85546875" style="66"/>
    <col min="7425" max="7425" width="2.28515625" style="66" customWidth="1"/>
    <col min="7426" max="7427" width="8.85546875" style="66" customWidth="1"/>
    <col min="7428" max="7428" width="2.7109375" style="66" bestFit="1" customWidth="1"/>
    <col min="7429" max="7429" width="4.28515625" style="66" customWidth="1"/>
    <col min="7430" max="7430" width="2.5703125" style="66" bestFit="1" customWidth="1"/>
    <col min="7431" max="7432" width="8.85546875" style="66" customWidth="1"/>
    <col min="7433" max="7433" width="2.7109375" style="66" bestFit="1" customWidth="1"/>
    <col min="7434" max="7434" width="4.28515625" style="66" customWidth="1"/>
    <col min="7435" max="7435" width="2.7109375" style="66" bestFit="1" customWidth="1"/>
    <col min="7436" max="7437" width="8.85546875" style="66" customWidth="1"/>
    <col min="7438" max="7438" width="2.7109375" style="66" bestFit="1" customWidth="1"/>
    <col min="7439" max="7439" width="4.5703125" style="66" customWidth="1"/>
    <col min="7440" max="7440" width="3" style="66" bestFit="1" customWidth="1"/>
    <col min="7441" max="7442" width="8.85546875" style="66" customWidth="1"/>
    <col min="7443" max="7443" width="2.7109375" style="66" bestFit="1" customWidth="1"/>
    <col min="7444" max="7680" width="8.85546875" style="66"/>
    <col min="7681" max="7681" width="2.28515625" style="66" customWidth="1"/>
    <col min="7682" max="7683" width="8.85546875" style="66" customWidth="1"/>
    <col min="7684" max="7684" width="2.7109375" style="66" bestFit="1" customWidth="1"/>
    <col min="7685" max="7685" width="4.28515625" style="66" customWidth="1"/>
    <col min="7686" max="7686" width="2.5703125" style="66" bestFit="1" customWidth="1"/>
    <col min="7687" max="7688" width="8.85546875" style="66" customWidth="1"/>
    <col min="7689" max="7689" width="2.7109375" style="66" bestFit="1" customWidth="1"/>
    <col min="7690" max="7690" width="4.28515625" style="66" customWidth="1"/>
    <col min="7691" max="7691" width="2.7109375" style="66" bestFit="1" customWidth="1"/>
    <col min="7692" max="7693" width="8.85546875" style="66" customWidth="1"/>
    <col min="7694" max="7694" width="2.7109375" style="66" bestFit="1" customWidth="1"/>
    <col min="7695" max="7695" width="4.5703125" style="66" customWidth="1"/>
    <col min="7696" max="7696" width="3" style="66" bestFit="1" customWidth="1"/>
    <col min="7697" max="7698" width="8.85546875" style="66" customWidth="1"/>
    <col min="7699" max="7699" width="2.7109375" style="66" bestFit="1" customWidth="1"/>
    <col min="7700" max="7936" width="8.85546875" style="66"/>
    <col min="7937" max="7937" width="2.28515625" style="66" customWidth="1"/>
    <col min="7938" max="7939" width="8.85546875" style="66" customWidth="1"/>
    <col min="7940" max="7940" width="2.7109375" style="66" bestFit="1" customWidth="1"/>
    <col min="7941" max="7941" width="4.28515625" style="66" customWidth="1"/>
    <col min="7942" max="7942" width="2.5703125" style="66" bestFit="1" customWidth="1"/>
    <col min="7943" max="7944" width="8.85546875" style="66" customWidth="1"/>
    <col min="7945" max="7945" width="2.7109375" style="66" bestFit="1" customWidth="1"/>
    <col min="7946" max="7946" width="4.28515625" style="66" customWidth="1"/>
    <col min="7947" max="7947" width="2.7109375" style="66" bestFit="1" customWidth="1"/>
    <col min="7948" max="7949" width="8.85546875" style="66" customWidth="1"/>
    <col min="7950" max="7950" width="2.7109375" style="66" bestFit="1" customWidth="1"/>
    <col min="7951" max="7951" width="4.5703125" style="66" customWidth="1"/>
    <col min="7952" max="7952" width="3" style="66" bestFit="1" customWidth="1"/>
    <col min="7953" max="7954" width="8.85546875" style="66" customWidth="1"/>
    <col min="7955" max="7955" width="2.7109375" style="66" bestFit="1" customWidth="1"/>
    <col min="7956" max="8192" width="8.85546875" style="66"/>
    <col min="8193" max="8193" width="2.28515625" style="66" customWidth="1"/>
    <col min="8194" max="8195" width="8.85546875" style="66" customWidth="1"/>
    <col min="8196" max="8196" width="2.7109375" style="66" bestFit="1" customWidth="1"/>
    <col min="8197" max="8197" width="4.28515625" style="66" customWidth="1"/>
    <col min="8198" max="8198" width="2.5703125" style="66" bestFit="1" customWidth="1"/>
    <col min="8199" max="8200" width="8.85546875" style="66" customWidth="1"/>
    <col min="8201" max="8201" width="2.7109375" style="66" bestFit="1" customWidth="1"/>
    <col min="8202" max="8202" width="4.28515625" style="66" customWidth="1"/>
    <col min="8203" max="8203" width="2.7109375" style="66" bestFit="1" customWidth="1"/>
    <col min="8204" max="8205" width="8.85546875" style="66" customWidth="1"/>
    <col min="8206" max="8206" width="2.7109375" style="66" bestFit="1" customWidth="1"/>
    <col min="8207" max="8207" width="4.5703125" style="66" customWidth="1"/>
    <col min="8208" max="8208" width="3" style="66" bestFit="1" customWidth="1"/>
    <col min="8209" max="8210" width="8.85546875" style="66" customWidth="1"/>
    <col min="8211" max="8211" width="2.7109375" style="66" bestFit="1" customWidth="1"/>
    <col min="8212" max="8448" width="8.85546875" style="66"/>
    <col min="8449" max="8449" width="2.28515625" style="66" customWidth="1"/>
    <col min="8450" max="8451" width="8.85546875" style="66" customWidth="1"/>
    <col min="8452" max="8452" width="2.7109375" style="66" bestFit="1" customWidth="1"/>
    <col min="8453" max="8453" width="4.28515625" style="66" customWidth="1"/>
    <col min="8454" max="8454" width="2.5703125" style="66" bestFit="1" customWidth="1"/>
    <col min="8455" max="8456" width="8.85546875" style="66" customWidth="1"/>
    <col min="8457" max="8457" width="2.7109375" style="66" bestFit="1" customWidth="1"/>
    <col min="8458" max="8458" width="4.28515625" style="66" customWidth="1"/>
    <col min="8459" max="8459" width="2.7109375" style="66" bestFit="1" customWidth="1"/>
    <col min="8460" max="8461" width="8.85546875" style="66" customWidth="1"/>
    <col min="8462" max="8462" width="2.7109375" style="66" bestFit="1" customWidth="1"/>
    <col min="8463" max="8463" width="4.5703125" style="66" customWidth="1"/>
    <col min="8464" max="8464" width="3" style="66" bestFit="1" customWidth="1"/>
    <col min="8465" max="8466" width="8.85546875" style="66" customWidth="1"/>
    <col min="8467" max="8467" width="2.7109375" style="66" bestFit="1" customWidth="1"/>
    <col min="8468" max="8704" width="8.85546875" style="66"/>
    <col min="8705" max="8705" width="2.28515625" style="66" customWidth="1"/>
    <col min="8706" max="8707" width="8.85546875" style="66" customWidth="1"/>
    <col min="8708" max="8708" width="2.7109375" style="66" bestFit="1" customWidth="1"/>
    <col min="8709" max="8709" width="4.28515625" style="66" customWidth="1"/>
    <col min="8710" max="8710" width="2.5703125" style="66" bestFit="1" customWidth="1"/>
    <col min="8711" max="8712" width="8.85546875" style="66" customWidth="1"/>
    <col min="8713" max="8713" width="2.7109375" style="66" bestFit="1" customWidth="1"/>
    <col min="8714" max="8714" width="4.28515625" style="66" customWidth="1"/>
    <col min="8715" max="8715" width="2.7109375" style="66" bestFit="1" customWidth="1"/>
    <col min="8716" max="8717" width="8.85546875" style="66" customWidth="1"/>
    <col min="8718" max="8718" width="2.7109375" style="66" bestFit="1" customWidth="1"/>
    <col min="8719" max="8719" width="4.5703125" style="66" customWidth="1"/>
    <col min="8720" max="8720" width="3" style="66" bestFit="1" customWidth="1"/>
    <col min="8721" max="8722" width="8.85546875" style="66" customWidth="1"/>
    <col min="8723" max="8723" width="2.7109375" style="66" bestFit="1" customWidth="1"/>
    <col min="8724" max="8960" width="8.85546875" style="66"/>
    <col min="8961" max="8961" width="2.28515625" style="66" customWidth="1"/>
    <col min="8962" max="8963" width="8.85546875" style="66" customWidth="1"/>
    <col min="8964" max="8964" width="2.7109375" style="66" bestFit="1" customWidth="1"/>
    <col min="8965" max="8965" width="4.28515625" style="66" customWidth="1"/>
    <col min="8966" max="8966" width="2.5703125" style="66" bestFit="1" customWidth="1"/>
    <col min="8967" max="8968" width="8.85546875" style="66" customWidth="1"/>
    <col min="8969" max="8969" width="2.7109375" style="66" bestFit="1" customWidth="1"/>
    <col min="8970" max="8970" width="4.28515625" style="66" customWidth="1"/>
    <col min="8971" max="8971" width="2.7109375" style="66" bestFit="1" customWidth="1"/>
    <col min="8972" max="8973" width="8.85546875" style="66" customWidth="1"/>
    <col min="8974" max="8974" width="2.7109375" style="66" bestFit="1" customWidth="1"/>
    <col min="8975" max="8975" width="4.5703125" style="66" customWidth="1"/>
    <col min="8976" max="8976" width="3" style="66" bestFit="1" customWidth="1"/>
    <col min="8977" max="8978" width="8.85546875" style="66" customWidth="1"/>
    <col min="8979" max="8979" width="2.7109375" style="66" bestFit="1" customWidth="1"/>
    <col min="8980" max="9216" width="8.85546875" style="66"/>
    <col min="9217" max="9217" width="2.28515625" style="66" customWidth="1"/>
    <col min="9218" max="9219" width="8.85546875" style="66" customWidth="1"/>
    <col min="9220" max="9220" width="2.7109375" style="66" bestFit="1" customWidth="1"/>
    <col min="9221" max="9221" width="4.28515625" style="66" customWidth="1"/>
    <col min="9222" max="9222" width="2.5703125" style="66" bestFit="1" customWidth="1"/>
    <col min="9223" max="9224" width="8.85546875" style="66" customWidth="1"/>
    <col min="9225" max="9225" width="2.7109375" style="66" bestFit="1" customWidth="1"/>
    <col min="9226" max="9226" width="4.28515625" style="66" customWidth="1"/>
    <col min="9227" max="9227" width="2.7109375" style="66" bestFit="1" customWidth="1"/>
    <col min="9228" max="9229" width="8.85546875" style="66" customWidth="1"/>
    <col min="9230" max="9230" width="2.7109375" style="66" bestFit="1" customWidth="1"/>
    <col min="9231" max="9231" width="4.5703125" style="66" customWidth="1"/>
    <col min="9232" max="9232" width="3" style="66" bestFit="1" customWidth="1"/>
    <col min="9233" max="9234" width="8.85546875" style="66" customWidth="1"/>
    <col min="9235" max="9235" width="2.7109375" style="66" bestFit="1" customWidth="1"/>
    <col min="9236" max="9472" width="8.85546875" style="66"/>
    <col min="9473" max="9473" width="2.28515625" style="66" customWidth="1"/>
    <col min="9474" max="9475" width="8.85546875" style="66" customWidth="1"/>
    <col min="9476" max="9476" width="2.7109375" style="66" bestFit="1" customWidth="1"/>
    <col min="9477" max="9477" width="4.28515625" style="66" customWidth="1"/>
    <col min="9478" max="9478" width="2.5703125" style="66" bestFit="1" customWidth="1"/>
    <col min="9479" max="9480" width="8.85546875" style="66" customWidth="1"/>
    <col min="9481" max="9481" width="2.7109375" style="66" bestFit="1" customWidth="1"/>
    <col min="9482" max="9482" width="4.28515625" style="66" customWidth="1"/>
    <col min="9483" max="9483" width="2.7109375" style="66" bestFit="1" customWidth="1"/>
    <col min="9484" max="9485" width="8.85546875" style="66" customWidth="1"/>
    <col min="9486" max="9486" width="2.7109375" style="66" bestFit="1" customWidth="1"/>
    <col min="9487" max="9487" width="4.5703125" style="66" customWidth="1"/>
    <col min="9488" max="9488" width="3" style="66" bestFit="1" customWidth="1"/>
    <col min="9489" max="9490" width="8.85546875" style="66" customWidth="1"/>
    <col min="9491" max="9491" width="2.7109375" style="66" bestFit="1" customWidth="1"/>
    <col min="9492" max="9728" width="8.85546875" style="66"/>
    <col min="9729" max="9729" width="2.28515625" style="66" customWidth="1"/>
    <col min="9730" max="9731" width="8.85546875" style="66" customWidth="1"/>
    <col min="9732" max="9732" width="2.7109375" style="66" bestFit="1" customWidth="1"/>
    <col min="9733" max="9733" width="4.28515625" style="66" customWidth="1"/>
    <col min="9734" max="9734" width="2.5703125" style="66" bestFit="1" customWidth="1"/>
    <col min="9735" max="9736" width="8.85546875" style="66" customWidth="1"/>
    <col min="9737" max="9737" width="2.7109375" style="66" bestFit="1" customWidth="1"/>
    <col min="9738" max="9738" width="4.28515625" style="66" customWidth="1"/>
    <col min="9739" max="9739" width="2.7109375" style="66" bestFit="1" customWidth="1"/>
    <col min="9740" max="9741" width="8.85546875" style="66" customWidth="1"/>
    <col min="9742" max="9742" width="2.7109375" style="66" bestFit="1" customWidth="1"/>
    <col min="9743" max="9743" width="4.5703125" style="66" customWidth="1"/>
    <col min="9744" max="9744" width="3" style="66" bestFit="1" customWidth="1"/>
    <col min="9745" max="9746" width="8.85546875" style="66" customWidth="1"/>
    <col min="9747" max="9747" width="2.7109375" style="66" bestFit="1" customWidth="1"/>
    <col min="9748" max="9984" width="8.85546875" style="66"/>
    <col min="9985" max="9985" width="2.28515625" style="66" customWidth="1"/>
    <col min="9986" max="9987" width="8.85546875" style="66" customWidth="1"/>
    <col min="9988" max="9988" width="2.7109375" style="66" bestFit="1" customWidth="1"/>
    <col min="9989" max="9989" width="4.28515625" style="66" customWidth="1"/>
    <col min="9990" max="9990" width="2.5703125" style="66" bestFit="1" customWidth="1"/>
    <col min="9991" max="9992" width="8.85546875" style="66" customWidth="1"/>
    <col min="9993" max="9993" width="2.7109375" style="66" bestFit="1" customWidth="1"/>
    <col min="9994" max="9994" width="4.28515625" style="66" customWidth="1"/>
    <col min="9995" max="9995" width="2.7109375" style="66" bestFit="1" customWidth="1"/>
    <col min="9996" max="9997" width="8.85546875" style="66" customWidth="1"/>
    <col min="9998" max="9998" width="2.7109375" style="66" bestFit="1" customWidth="1"/>
    <col min="9999" max="9999" width="4.5703125" style="66" customWidth="1"/>
    <col min="10000" max="10000" width="3" style="66" bestFit="1" customWidth="1"/>
    <col min="10001" max="10002" width="8.85546875" style="66" customWidth="1"/>
    <col min="10003" max="10003" width="2.7109375" style="66" bestFit="1" customWidth="1"/>
    <col min="10004" max="10240" width="8.85546875" style="66"/>
    <col min="10241" max="10241" width="2.28515625" style="66" customWidth="1"/>
    <col min="10242" max="10243" width="8.85546875" style="66" customWidth="1"/>
    <col min="10244" max="10244" width="2.7109375" style="66" bestFit="1" customWidth="1"/>
    <col min="10245" max="10245" width="4.28515625" style="66" customWidth="1"/>
    <col min="10246" max="10246" width="2.5703125" style="66" bestFit="1" customWidth="1"/>
    <col min="10247" max="10248" width="8.85546875" style="66" customWidth="1"/>
    <col min="10249" max="10249" width="2.7109375" style="66" bestFit="1" customWidth="1"/>
    <col min="10250" max="10250" width="4.28515625" style="66" customWidth="1"/>
    <col min="10251" max="10251" width="2.7109375" style="66" bestFit="1" customWidth="1"/>
    <col min="10252" max="10253" width="8.85546875" style="66" customWidth="1"/>
    <col min="10254" max="10254" width="2.7109375" style="66" bestFit="1" customWidth="1"/>
    <col min="10255" max="10255" width="4.5703125" style="66" customWidth="1"/>
    <col min="10256" max="10256" width="3" style="66" bestFit="1" customWidth="1"/>
    <col min="10257" max="10258" width="8.85546875" style="66" customWidth="1"/>
    <col min="10259" max="10259" width="2.7109375" style="66" bestFit="1" customWidth="1"/>
    <col min="10260" max="10496" width="8.85546875" style="66"/>
    <col min="10497" max="10497" width="2.28515625" style="66" customWidth="1"/>
    <col min="10498" max="10499" width="8.85546875" style="66" customWidth="1"/>
    <col min="10500" max="10500" width="2.7109375" style="66" bestFit="1" customWidth="1"/>
    <col min="10501" max="10501" width="4.28515625" style="66" customWidth="1"/>
    <col min="10502" max="10502" width="2.5703125" style="66" bestFit="1" customWidth="1"/>
    <col min="10503" max="10504" width="8.85546875" style="66" customWidth="1"/>
    <col min="10505" max="10505" width="2.7109375" style="66" bestFit="1" customWidth="1"/>
    <col min="10506" max="10506" width="4.28515625" style="66" customWidth="1"/>
    <col min="10507" max="10507" width="2.7109375" style="66" bestFit="1" customWidth="1"/>
    <col min="10508" max="10509" width="8.85546875" style="66" customWidth="1"/>
    <col min="10510" max="10510" width="2.7109375" style="66" bestFit="1" customWidth="1"/>
    <col min="10511" max="10511" width="4.5703125" style="66" customWidth="1"/>
    <col min="10512" max="10512" width="3" style="66" bestFit="1" customWidth="1"/>
    <col min="10513" max="10514" width="8.85546875" style="66" customWidth="1"/>
    <col min="10515" max="10515" width="2.7109375" style="66" bestFit="1" customWidth="1"/>
    <col min="10516" max="10752" width="8.85546875" style="66"/>
    <col min="10753" max="10753" width="2.28515625" style="66" customWidth="1"/>
    <col min="10754" max="10755" width="8.85546875" style="66" customWidth="1"/>
    <col min="10756" max="10756" width="2.7109375" style="66" bestFit="1" customWidth="1"/>
    <col min="10757" max="10757" width="4.28515625" style="66" customWidth="1"/>
    <col min="10758" max="10758" width="2.5703125" style="66" bestFit="1" customWidth="1"/>
    <col min="10759" max="10760" width="8.85546875" style="66" customWidth="1"/>
    <col min="10761" max="10761" width="2.7109375" style="66" bestFit="1" customWidth="1"/>
    <col min="10762" max="10762" width="4.28515625" style="66" customWidth="1"/>
    <col min="10763" max="10763" width="2.7109375" style="66" bestFit="1" customWidth="1"/>
    <col min="10764" max="10765" width="8.85546875" style="66" customWidth="1"/>
    <col min="10766" max="10766" width="2.7109375" style="66" bestFit="1" customWidth="1"/>
    <col min="10767" max="10767" width="4.5703125" style="66" customWidth="1"/>
    <col min="10768" max="10768" width="3" style="66" bestFit="1" customWidth="1"/>
    <col min="10769" max="10770" width="8.85546875" style="66" customWidth="1"/>
    <col min="10771" max="10771" width="2.7109375" style="66" bestFit="1" customWidth="1"/>
    <col min="10772" max="11008" width="8.85546875" style="66"/>
    <col min="11009" max="11009" width="2.28515625" style="66" customWidth="1"/>
    <col min="11010" max="11011" width="8.85546875" style="66" customWidth="1"/>
    <col min="11012" max="11012" width="2.7109375" style="66" bestFit="1" customWidth="1"/>
    <col min="11013" max="11013" width="4.28515625" style="66" customWidth="1"/>
    <col min="11014" max="11014" width="2.5703125" style="66" bestFit="1" customWidth="1"/>
    <col min="11015" max="11016" width="8.85546875" style="66" customWidth="1"/>
    <col min="11017" max="11017" width="2.7109375" style="66" bestFit="1" customWidth="1"/>
    <col min="11018" max="11018" width="4.28515625" style="66" customWidth="1"/>
    <col min="11019" max="11019" width="2.7109375" style="66" bestFit="1" customWidth="1"/>
    <col min="11020" max="11021" width="8.85546875" style="66" customWidth="1"/>
    <col min="11022" max="11022" width="2.7109375" style="66" bestFit="1" customWidth="1"/>
    <col min="11023" max="11023" width="4.5703125" style="66" customWidth="1"/>
    <col min="11024" max="11024" width="3" style="66" bestFit="1" customWidth="1"/>
    <col min="11025" max="11026" width="8.85546875" style="66" customWidth="1"/>
    <col min="11027" max="11027" width="2.7109375" style="66" bestFit="1" customWidth="1"/>
    <col min="11028" max="11264" width="8.85546875" style="66"/>
    <col min="11265" max="11265" width="2.28515625" style="66" customWidth="1"/>
    <col min="11266" max="11267" width="8.85546875" style="66" customWidth="1"/>
    <col min="11268" max="11268" width="2.7109375" style="66" bestFit="1" customWidth="1"/>
    <col min="11269" max="11269" width="4.28515625" style="66" customWidth="1"/>
    <col min="11270" max="11270" width="2.5703125" style="66" bestFit="1" customWidth="1"/>
    <col min="11271" max="11272" width="8.85546875" style="66" customWidth="1"/>
    <col min="11273" max="11273" width="2.7109375" style="66" bestFit="1" customWidth="1"/>
    <col min="11274" max="11274" width="4.28515625" style="66" customWidth="1"/>
    <col min="11275" max="11275" width="2.7109375" style="66" bestFit="1" customWidth="1"/>
    <col min="11276" max="11277" width="8.85546875" style="66" customWidth="1"/>
    <col min="11278" max="11278" width="2.7109375" style="66" bestFit="1" customWidth="1"/>
    <col min="11279" max="11279" width="4.5703125" style="66" customWidth="1"/>
    <col min="11280" max="11280" width="3" style="66" bestFit="1" customWidth="1"/>
    <col min="11281" max="11282" width="8.85546875" style="66" customWidth="1"/>
    <col min="11283" max="11283" width="2.7109375" style="66" bestFit="1" customWidth="1"/>
    <col min="11284" max="11520" width="8.85546875" style="66"/>
    <col min="11521" max="11521" width="2.28515625" style="66" customWidth="1"/>
    <col min="11522" max="11523" width="8.85546875" style="66" customWidth="1"/>
    <col min="11524" max="11524" width="2.7109375" style="66" bestFit="1" customWidth="1"/>
    <col min="11525" max="11525" width="4.28515625" style="66" customWidth="1"/>
    <col min="11526" max="11526" width="2.5703125" style="66" bestFit="1" customWidth="1"/>
    <col min="11527" max="11528" width="8.85546875" style="66" customWidth="1"/>
    <col min="11529" max="11529" width="2.7109375" style="66" bestFit="1" customWidth="1"/>
    <col min="11530" max="11530" width="4.28515625" style="66" customWidth="1"/>
    <col min="11531" max="11531" width="2.7109375" style="66" bestFit="1" customWidth="1"/>
    <col min="11532" max="11533" width="8.85546875" style="66" customWidth="1"/>
    <col min="11534" max="11534" width="2.7109375" style="66" bestFit="1" customWidth="1"/>
    <col min="11535" max="11535" width="4.5703125" style="66" customWidth="1"/>
    <col min="11536" max="11536" width="3" style="66" bestFit="1" customWidth="1"/>
    <col min="11537" max="11538" width="8.85546875" style="66" customWidth="1"/>
    <col min="11539" max="11539" width="2.7109375" style="66" bestFit="1" customWidth="1"/>
    <col min="11540" max="11776" width="8.85546875" style="66"/>
    <col min="11777" max="11777" width="2.28515625" style="66" customWidth="1"/>
    <col min="11778" max="11779" width="8.85546875" style="66" customWidth="1"/>
    <col min="11780" max="11780" width="2.7109375" style="66" bestFit="1" customWidth="1"/>
    <col min="11781" max="11781" width="4.28515625" style="66" customWidth="1"/>
    <col min="11782" max="11782" width="2.5703125" style="66" bestFit="1" customWidth="1"/>
    <col min="11783" max="11784" width="8.85546875" style="66" customWidth="1"/>
    <col min="11785" max="11785" width="2.7109375" style="66" bestFit="1" customWidth="1"/>
    <col min="11786" max="11786" width="4.28515625" style="66" customWidth="1"/>
    <col min="11787" max="11787" width="2.7109375" style="66" bestFit="1" customWidth="1"/>
    <col min="11788" max="11789" width="8.85546875" style="66" customWidth="1"/>
    <col min="11790" max="11790" width="2.7109375" style="66" bestFit="1" customWidth="1"/>
    <col min="11791" max="11791" width="4.5703125" style="66" customWidth="1"/>
    <col min="11792" max="11792" width="3" style="66" bestFit="1" customWidth="1"/>
    <col min="11793" max="11794" width="8.85546875" style="66" customWidth="1"/>
    <col min="11795" max="11795" width="2.7109375" style="66" bestFit="1" customWidth="1"/>
    <col min="11796" max="12032" width="8.85546875" style="66"/>
    <col min="12033" max="12033" width="2.28515625" style="66" customWidth="1"/>
    <col min="12034" max="12035" width="8.85546875" style="66" customWidth="1"/>
    <col min="12036" max="12036" width="2.7109375" style="66" bestFit="1" customWidth="1"/>
    <col min="12037" max="12037" width="4.28515625" style="66" customWidth="1"/>
    <col min="12038" max="12038" width="2.5703125" style="66" bestFit="1" customWidth="1"/>
    <col min="12039" max="12040" width="8.85546875" style="66" customWidth="1"/>
    <col min="12041" max="12041" width="2.7109375" style="66" bestFit="1" customWidth="1"/>
    <col min="12042" max="12042" width="4.28515625" style="66" customWidth="1"/>
    <col min="12043" max="12043" width="2.7109375" style="66" bestFit="1" customWidth="1"/>
    <col min="12044" max="12045" width="8.85546875" style="66" customWidth="1"/>
    <col min="12046" max="12046" width="2.7109375" style="66" bestFit="1" customWidth="1"/>
    <col min="12047" max="12047" width="4.5703125" style="66" customWidth="1"/>
    <col min="12048" max="12048" width="3" style="66" bestFit="1" customWidth="1"/>
    <col min="12049" max="12050" width="8.85546875" style="66" customWidth="1"/>
    <col min="12051" max="12051" width="2.7109375" style="66" bestFit="1" customWidth="1"/>
    <col min="12052" max="12288" width="8.85546875" style="66"/>
    <col min="12289" max="12289" width="2.28515625" style="66" customWidth="1"/>
    <col min="12290" max="12291" width="8.85546875" style="66" customWidth="1"/>
    <col min="12292" max="12292" width="2.7109375" style="66" bestFit="1" customWidth="1"/>
    <col min="12293" max="12293" width="4.28515625" style="66" customWidth="1"/>
    <col min="12294" max="12294" width="2.5703125" style="66" bestFit="1" customWidth="1"/>
    <col min="12295" max="12296" width="8.85546875" style="66" customWidth="1"/>
    <col min="12297" max="12297" width="2.7109375" style="66" bestFit="1" customWidth="1"/>
    <col min="12298" max="12298" width="4.28515625" style="66" customWidth="1"/>
    <col min="12299" max="12299" width="2.7109375" style="66" bestFit="1" customWidth="1"/>
    <col min="12300" max="12301" width="8.85546875" style="66" customWidth="1"/>
    <col min="12302" max="12302" width="2.7109375" style="66" bestFit="1" customWidth="1"/>
    <col min="12303" max="12303" width="4.5703125" style="66" customWidth="1"/>
    <col min="12304" max="12304" width="3" style="66" bestFit="1" customWidth="1"/>
    <col min="12305" max="12306" width="8.85546875" style="66" customWidth="1"/>
    <col min="12307" max="12307" width="2.7109375" style="66" bestFit="1" customWidth="1"/>
    <col min="12308" max="12544" width="8.85546875" style="66"/>
    <col min="12545" max="12545" width="2.28515625" style="66" customWidth="1"/>
    <col min="12546" max="12547" width="8.85546875" style="66" customWidth="1"/>
    <col min="12548" max="12548" width="2.7109375" style="66" bestFit="1" customWidth="1"/>
    <col min="12549" max="12549" width="4.28515625" style="66" customWidth="1"/>
    <col min="12550" max="12550" width="2.5703125" style="66" bestFit="1" customWidth="1"/>
    <col min="12551" max="12552" width="8.85546875" style="66" customWidth="1"/>
    <col min="12553" max="12553" width="2.7109375" style="66" bestFit="1" customWidth="1"/>
    <col min="12554" max="12554" width="4.28515625" style="66" customWidth="1"/>
    <col min="12555" max="12555" width="2.7109375" style="66" bestFit="1" customWidth="1"/>
    <col min="12556" max="12557" width="8.85546875" style="66" customWidth="1"/>
    <col min="12558" max="12558" width="2.7109375" style="66" bestFit="1" customWidth="1"/>
    <col min="12559" max="12559" width="4.5703125" style="66" customWidth="1"/>
    <col min="12560" max="12560" width="3" style="66" bestFit="1" customWidth="1"/>
    <col min="12561" max="12562" width="8.85546875" style="66" customWidth="1"/>
    <col min="12563" max="12563" width="2.7109375" style="66" bestFit="1" customWidth="1"/>
    <col min="12564" max="12800" width="8.85546875" style="66"/>
    <col min="12801" max="12801" width="2.28515625" style="66" customWidth="1"/>
    <col min="12802" max="12803" width="8.85546875" style="66" customWidth="1"/>
    <col min="12804" max="12804" width="2.7109375" style="66" bestFit="1" customWidth="1"/>
    <col min="12805" max="12805" width="4.28515625" style="66" customWidth="1"/>
    <col min="12806" max="12806" width="2.5703125" style="66" bestFit="1" customWidth="1"/>
    <col min="12807" max="12808" width="8.85546875" style="66" customWidth="1"/>
    <col min="12809" max="12809" width="2.7109375" style="66" bestFit="1" customWidth="1"/>
    <col min="12810" max="12810" width="4.28515625" style="66" customWidth="1"/>
    <col min="12811" max="12811" width="2.7109375" style="66" bestFit="1" customWidth="1"/>
    <col min="12812" max="12813" width="8.85546875" style="66" customWidth="1"/>
    <col min="12814" max="12814" width="2.7109375" style="66" bestFit="1" customWidth="1"/>
    <col min="12815" max="12815" width="4.5703125" style="66" customWidth="1"/>
    <col min="12816" max="12816" width="3" style="66" bestFit="1" customWidth="1"/>
    <col min="12817" max="12818" width="8.85546875" style="66" customWidth="1"/>
    <col min="12819" max="12819" width="2.7109375" style="66" bestFit="1" customWidth="1"/>
    <col min="12820" max="13056" width="8.85546875" style="66"/>
    <col min="13057" max="13057" width="2.28515625" style="66" customWidth="1"/>
    <col min="13058" max="13059" width="8.85546875" style="66" customWidth="1"/>
    <col min="13060" max="13060" width="2.7109375" style="66" bestFit="1" customWidth="1"/>
    <col min="13061" max="13061" width="4.28515625" style="66" customWidth="1"/>
    <col min="13062" max="13062" width="2.5703125" style="66" bestFit="1" customWidth="1"/>
    <col min="13063" max="13064" width="8.85546875" style="66" customWidth="1"/>
    <col min="13065" max="13065" width="2.7109375" style="66" bestFit="1" customWidth="1"/>
    <col min="13066" max="13066" width="4.28515625" style="66" customWidth="1"/>
    <col min="13067" max="13067" width="2.7109375" style="66" bestFit="1" customWidth="1"/>
    <col min="13068" max="13069" width="8.85546875" style="66" customWidth="1"/>
    <col min="13070" max="13070" width="2.7109375" style="66" bestFit="1" customWidth="1"/>
    <col min="13071" max="13071" width="4.5703125" style="66" customWidth="1"/>
    <col min="13072" max="13072" width="3" style="66" bestFit="1" customWidth="1"/>
    <col min="13073" max="13074" width="8.85546875" style="66" customWidth="1"/>
    <col min="13075" max="13075" width="2.7109375" style="66" bestFit="1" customWidth="1"/>
    <col min="13076" max="13312" width="8.85546875" style="66"/>
    <col min="13313" max="13313" width="2.28515625" style="66" customWidth="1"/>
    <col min="13314" max="13315" width="8.85546875" style="66" customWidth="1"/>
    <col min="13316" max="13316" width="2.7109375" style="66" bestFit="1" customWidth="1"/>
    <col min="13317" max="13317" width="4.28515625" style="66" customWidth="1"/>
    <col min="13318" max="13318" width="2.5703125" style="66" bestFit="1" customWidth="1"/>
    <col min="13319" max="13320" width="8.85546875" style="66" customWidth="1"/>
    <col min="13321" max="13321" width="2.7109375" style="66" bestFit="1" customWidth="1"/>
    <col min="13322" max="13322" width="4.28515625" style="66" customWidth="1"/>
    <col min="13323" max="13323" width="2.7109375" style="66" bestFit="1" customWidth="1"/>
    <col min="13324" max="13325" width="8.85546875" style="66" customWidth="1"/>
    <col min="13326" max="13326" width="2.7109375" style="66" bestFit="1" customWidth="1"/>
    <col min="13327" max="13327" width="4.5703125" style="66" customWidth="1"/>
    <col min="13328" max="13328" width="3" style="66" bestFit="1" customWidth="1"/>
    <col min="13329" max="13330" width="8.85546875" style="66" customWidth="1"/>
    <col min="13331" max="13331" width="2.7109375" style="66" bestFit="1" customWidth="1"/>
    <col min="13332" max="13568" width="8.85546875" style="66"/>
    <col min="13569" max="13569" width="2.28515625" style="66" customWidth="1"/>
    <col min="13570" max="13571" width="8.85546875" style="66" customWidth="1"/>
    <col min="13572" max="13572" width="2.7109375" style="66" bestFit="1" customWidth="1"/>
    <col min="13573" max="13573" width="4.28515625" style="66" customWidth="1"/>
    <col min="13574" max="13574" width="2.5703125" style="66" bestFit="1" customWidth="1"/>
    <col min="13575" max="13576" width="8.85546875" style="66" customWidth="1"/>
    <col min="13577" max="13577" width="2.7109375" style="66" bestFit="1" customWidth="1"/>
    <col min="13578" max="13578" width="4.28515625" style="66" customWidth="1"/>
    <col min="13579" max="13579" width="2.7109375" style="66" bestFit="1" customWidth="1"/>
    <col min="13580" max="13581" width="8.85546875" style="66" customWidth="1"/>
    <col min="13582" max="13582" width="2.7109375" style="66" bestFit="1" customWidth="1"/>
    <col min="13583" max="13583" width="4.5703125" style="66" customWidth="1"/>
    <col min="13584" max="13584" width="3" style="66" bestFit="1" customWidth="1"/>
    <col min="13585" max="13586" width="8.85546875" style="66" customWidth="1"/>
    <col min="13587" max="13587" width="2.7109375" style="66" bestFit="1" customWidth="1"/>
    <col min="13588" max="13824" width="8.85546875" style="66"/>
    <col min="13825" max="13825" width="2.28515625" style="66" customWidth="1"/>
    <col min="13826" max="13827" width="8.85546875" style="66" customWidth="1"/>
    <col min="13828" max="13828" width="2.7109375" style="66" bestFit="1" customWidth="1"/>
    <col min="13829" max="13829" width="4.28515625" style="66" customWidth="1"/>
    <col min="13830" max="13830" width="2.5703125" style="66" bestFit="1" customWidth="1"/>
    <col min="13831" max="13832" width="8.85546875" style="66" customWidth="1"/>
    <col min="13833" max="13833" width="2.7109375" style="66" bestFit="1" customWidth="1"/>
    <col min="13834" max="13834" width="4.28515625" style="66" customWidth="1"/>
    <col min="13835" max="13835" width="2.7109375" style="66" bestFit="1" customWidth="1"/>
    <col min="13836" max="13837" width="8.85546875" style="66" customWidth="1"/>
    <col min="13838" max="13838" width="2.7109375" style="66" bestFit="1" customWidth="1"/>
    <col min="13839" max="13839" width="4.5703125" style="66" customWidth="1"/>
    <col min="13840" max="13840" width="3" style="66" bestFit="1" customWidth="1"/>
    <col min="13841" max="13842" width="8.85546875" style="66" customWidth="1"/>
    <col min="13843" max="13843" width="2.7109375" style="66" bestFit="1" customWidth="1"/>
    <col min="13844" max="14080" width="8.85546875" style="66"/>
    <col min="14081" max="14081" width="2.28515625" style="66" customWidth="1"/>
    <col min="14082" max="14083" width="8.85546875" style="66" customWidth="1"/>
    <col min="14084" max="14084" width="2.7109375" style="66" bestFit="1" customWidth="1"/>
    <col min="14085" max="14085" width="4.28515625" style="66" customWidth="1"/>
    <col min="14086" max="14086" width="2.5703125" style="66" bestFit="1" customWidth="1"/>
    <col min="14087" max="14088" width="8.85546875" style="66" customWidth="1"/>
    <col min="14089" max="14089" width="2.7109375" style="66" bestFit="1" customWidth="1"/>
    <col min="14090" max="14090" width="4.28515625" style="66" customWidth="1"/>
    <col min="14091" max="14091" width="2.7109375" style="66" bestFit="1" customWidth="1"/>
    <col min="14092" max="14093" width="8.85546875" style="66" customWidth="1"/>
    <col min="14094" max="14094" width="2.7109375" style="66" bestFit="1" customWidth="1"/>
    <col min="14095" max="14095" width="4.5703125" style="66" customWidth="1"/>
    <col min="14096" max="14096" width="3" style="66" bestFit="1" customWidth="1"/>
    <col min="14097" max="14098" width="8.85546875" style="66" customWidth="1"/>
    <col min="14099" max="14099" width="2.7109375" style="66" bestFit="1" customWidth="1"/>
    <col min="14100" max="14336" width="8.85546875" style="66"/>
    <col min="14337" max="14337" width="2.28515625" style="66" customWidth="1"/>
    <col min="14338" max="14339" width="8.85546875" style="66" customWidth="1"/>
    <col min="14340" max="14340" width="2.7109375" style="66" bestFit="1" customWidth="1"/>
    <col min="14341" max="14341" width="4.28515625" style="66" customWidth="1"/>
    <col min="14342" max="14342" width="2.5703125" style="66" bestFit="1" customWidth="1"/>
    <col min="14343" max="14344" width="8.85546875" style="66" customWidth="1"/>
    <col min="14345" max="14345" width="2.7109375" style="66" bestFit="1" customWidth="1"/>
    <col min="14346" max="14346" width="4.28515625" style="66" customWidth="1"/>
    <col min="14347" max="14347" width="2.7109375" style="66" bestFit="1" customWidth="1"/>
    <col min="14348" max="14349" width="8.85546875" style="66" customWidth="1"/>
    <col min="14350" max="14350" width="2.7109375" style="66" bestFit="1" customWidth="1"/>
    <col min="14351" max="14351" width="4.5703125" style="66" customWidth="1"/>
    <col min="14352" max="14352" width="3" style="66" bestFit="1" customWidth="1"/>
    <col min="14353" max="14354" width="8.85546875" style="66" customWidth="1"/>
    <col min="14355" max="14355" width="2.7109375" style="66" bestFit="1" customWidth="1"/>
    <col min="14356" max="14592" width="8.85546875" style="66"/>
    <col min="14593" max="14593" width="2.28515625" style="66" customWidth="1"/>
    <col min="14594" max="14595" width="8.85546875" style="66" customWidth="1"/>
    <col min="14596" max="14596" width="2.7109375" style="66" bestFit="1" customWidth="1"/>
    <col min="14597" max="14597" width="4.28515625" style="66" customWidth="1"/>
    <col min="14598" max="14598" width="2.5703125" style="66" bestFit="1" customWidth="1"/>
    <col min="14599" max="14600" width="8.85546875" style="66" customWidth="1"/>
    <col min="14601" max="14601" width="2.7109375" style="66" bestFit="1" customWidth="1"/>
    <col min="14602" max="14602" width="4.28515625" style="66" customWidth="1"/>
    <col min="14603" max="14603" width="2.7109375" style="66" bestFit="1" customWidth="1"/>
    <col min="14604" max="14605" width="8.85546875" style="66" customWidth="1"/>
    <col min="14606" max="14606" width="2.7109375" style="66" bestFit="1" customWidth="1"/>
    <col min="14607" max="14607" width="4.5703125" style="66" customWidth="1"/>
    <col min="14608" max="14608" width="3" style="66" bestFit="1" customWidth="1"/>
    <col min="14609" max="14610" width="8.85546875" style="66" customWidth="1"/>
    <col min="14611" max="14611" width="2.7109375" style="66" bestFit="1" customWidth="1"/>
    <col min="14612" max="14848" width="8.85546875" style="66"/>
    <col min="14849" max="14849" width="2.28515625" style="66" customWidth="1"/>
    <col min="14850" max="14851" width="8.85546875" style="66" customWidth="1"/>
    <col min="14852" max="14852" width="2.7109375" style="66" bestFit="1" customWidth="1"/>
    <col min="14853" max="14853" width="4.28515625" style="66" customWidth="1"/>
    <col min="14854" max="14854" width="2.5703125" style="66" bestFit="1" customWidth="1"/>
    <col min="14855" max="14856" width="8.85546875" style="66" customWidth="1"/>
    <col min="14857" max="14857" width="2.7109375" style="66" bestFit="1" customWidth="1"/>
    <col min="14858" max="14858" width="4.28515625" style="66" customWidth="1"/>
    <col min="14859" max="14859" width="2.7109375" style="66" bestFit="1" customWidth="1"/>
    <col min="14860" max="14861" width="8.85546875" style="66" customWidth="1"/>
    <col min="14862" max="14862" width="2.7109375" style="66" bestFit="1" customWidth="1"/>
    <col min="14863" max="14863" width="4.5703125" style="66" customWidth="1"/>
    <col min="14864" max="14864" width="3" style="66" bestFit="1" customWidth="1"/>
    <col min="14865" max="14866" width="8.85546875" style="66" customWidth="1"/>
    <col min="14867" max="14867" width="2.7109375" style="66" bestFit="1" customWidth="1"/>
    <col min="14868" max="15104" width="8.85546875" style="66"/>
    <col min="15105" max="15105" width="2.28515625" style="66" customWidth="1"/>
    <col min="15106" max="15107" width="8.85546875" style="66" customWidth="1"/>
    <col min="15108" max="15108" width="2.7109375" style="66" bestFit="1" customWidth="1"/>
    <col min="15109" max="15109" width="4.28515625" style="66" customWidth="1"/>
    <col min="15110" max="15110" width="2.5703125" style="66" bestFit="1" customWidth="1"/>
    <col min="15111" max="15112" width="8.85546875" style="66" customWidth="1"/>
    <col min="15113" max="15113" width="2.7109375" style="66" bestFit="1" customWidth="1"/>
    <col min="15114" max="15114" width="4.28515625" style="66" customWidth="1"/>
    <col min="15115" max="15115" width="2.7109375" style="66" bestFit="1" customWidth="1"/>
    <col min="15116" max="15117" width="8.85546875" style="66" customWidth="1"/>
    <col min="15118" max="15118" width="2.7109375" style="66" bestFit="1" customWidth="1"/>
    <col min="15119" max="15119" width="4.5703125" style="66" customWidth="1"/>
    <col min="15120" max="15120" width="3" style="66" bestFit="1" customWidth="1"/>
    <col min="15121" max="15122" width="8.85546875" style="66" customWidth="1"/>
    <col min="15123" max="15123" width="2.7109375" style="66" bestFit="1" customWidth="1"/>
    <col min="15124" max="15360" width="8.85546875" style="66"/>
    <col min="15361" max="15361" width="2.28515625" style="66" customWidth="1"/>
    <col min="15362" max="15363" width="8.85546875" style="66" customWidth="1"/>
    <col min="15364" max="15364" width="2.7109375" style="66" bestFit="1" customWidth="1"/>
    <col min="15365" max="15365" width="4.28515625" style="66" customWidth="1"/>
    <col min="15366" max="15366" width="2.5703125" style="66" bestFit="1" customWidth="1"/>
    <col min="15367" max="15368" width="8.85546875" style="66" customWidth="1"/>
    <col min="15369" max="15369" width="2.7109375" style="66" bestFit="1" customWidth="1"/>
    <col min="15370" max="15370" width="4.28515625" style="66" customWidth="1"/>
    <col min="15371" max="15371" width="2.7109375" style="66" bestFit="1" customWidth="1"/>
    <col min="15372" max="15373" width="8.85546875" style="66" customWidth="1"/>
    <col min="15374" max="15374" width="2.7109375" style="66" bestFit="1" customWidth="1"/>
    <col min="15375" max="15375" width="4.5703125" style="66" customWidth="1"/>
    <col min="15376" max="15376" width="3" style="66" bestFit="1" customWidth="1"/>
    <col min="15377" max="15378" width="8.85546875" style="66" customWidth="1"/>
    <col min="15379" max="15379" width="2.7109375" style="66" bestFit="1" customWidth="1"/>
    <col min="15380" max="15616" width="8.85546875" style="66"/>
    <col min="15617" max="15617" width="2.28515625" style="66" customWidth="1"/>
    <col min="15618" max="15619" width="8.85546875" style="66" customWidth="1"/>
    <col min="15620" max="15620" width="2.7109375" style="66" bestFit="1" customWidth="1"/>
    <col min="15621" max="15621" width="4.28515625" style="66" customWidth="1"/>
    <col min="15622" max="15622" width="2.5703125" style="66" bestFit="1" customWidth="1"/>
    <col min="15623" max="15624" width="8.85546875" style="66" customWidth="1"/>
    <col min="15625" max="15625" width="2.7109375" style="66" bestFit="1" customWidth="1"/>
    <col min="15626" max="15626" width="4.28515625" style="66" customWidth="1"/>
    <col min="15627" max="15627" width="2.7109375" style="66" bestFit="1" customWidth="1"/>
    <col min="15628" max="15629" width="8.85546875" style="66" customWidth="1"/>
    <col min="15630" max="15630" width="2.7109375" style="66" bestFit="1" customWidth="1"/>
    <col min="15631" max="15631" width="4.5703125" style="66" customWidth="1"/>
    <col min="15632" max="15632" width="3" style="66" bestFit="1" customWidth="1"/>
    <col min="15633" max="15634" width="8.85546875" style="66" customWidth="1"/>
    <col min="15635" max="15635" width="2.7109375" style="66" bestFit="1" customWidth="1"/>
    <col min="15636" max="15872" width="8.85546875" style="66"/>
    <col min="15873" max="15873" width="2.28515625" style="66" customWidth="1"/>
    <col min="15874" max="15875" width="8.85546875" style="66" customWidth="1"/>
    <col min="15876" max="15876" width="2.7109375" style="66" bestFit="1" customWidth="1"/>
    <col min="15877" max="15877" width="4.28515625" style="66" customWidth="1"/>
    <col min="15878" max="15878" width="2.5703125" style="66" bestFit="1" customWidth="1"/>
    <col min="15879" max="15880" width="8.85546875" style="66" customWidth="1"/>
    <col min="15881" max="15881" width="2.7109375" style="66" bestFit="1" customWidth="1"/>
    <col min="15882" max="15882" width="4.28515625" style="66" customWidth="1"/>
    <col min="15883" max="15883" width="2.7109375" style="66" bestFit="1" customWidth="1"/>
    <col min="15884" max="15885" width="8.85546875" style="66" customWidth="1"/>
    <col min="15886" max="15886" width="2.7109375" style="66" bestFit="1" customWidth="1"/>
    <col min="15887" max="15887" width="4.5703125" style="66" customWidth="1"/>
    <col min="15888" max="15888" width="3" style="66" bestFit="1" customWidth="1"/>
    <col min="15889" max="15890" width="8.85546875" style="66" customWidth="1"/>
    <col min="15891" max="15891" width="2.7109375" style="66" bestFit="1" customWidth="1"/>
    <col min="15892" max="16128" width="8.85546875" style="66"/>
    <col min="16129" max="16129" width="2.28515625" style="66" customWidth="1"/>
    <col min="16130" max="16131" width="8.85546875" style="66" customWidth="1"/>
    <col min="16132" max="16132" width="2.7109375" style="66" bestFit="1" customWidth="1"/>
    <col min="16133" max="16133" width="4.28515625" style="66" customWidth="1"/>
    <col min="16134" max="16134" width="2.5703125" style="66" bestFit="1" customWidth="1"/>
    <col min="16135" max="16136" width="8.85546875" style="66" customWidth="1"/>
    <col min="16137" max="16137" width="2.7109375" style="66" bestFit="1" customWidth="1"/>
    <col min="16138" max="16138" width="4.28515625" style="66" customWidth="1"/>
    <col min="16139" max="16139" width="2.7109375" style="66" bestFit="1" customWidth="1"/>
    <col min="16140" max="16141" width="8.85546875" style="66" customWidth="1"/>
    <col min="16142" max="16142" width="2.7109375" style="66" bestFit="1" customWidth="1"/>
    <col min="16143" max="16143" width="4.5703125" style="66" customWidth="1"/>
    <col min="16144" max="16144" width="3" style="66" bestFit="1" customWidth="1"/>
    <col min="16145" max="16146" width="8.85546875" style="66" customWidth="1"/>
    <col min="16147" max="16147" width="2.7109375" style="66" bestFit="1" customWidth="1"/>
    <col min="16148" max="16384" width="8.85546875" style="66"/>
  </cols>
  <sheetData>
    <row r="1" spans="1:22">
      <c r="A1" s="65" t="s">
        <v>3</v>
      </c>
    </row>
    <row r="2" spans="1:22" s="68" customFormat="1" ht="35.25" customHeight="1">
      <c r="A2" s="67"/>
      <c r="B2" s="131" t="str">
        <f>+'Ex.3.BrasilCap_Enunc fl'!C6</f>
        <v>111-Disponível</v>
      </c>
      <c r="C2" s="131"/>
      <c r="D2" s="67"/>
      <c r="F2" s="67"/>
      <c r="G2" s="131" t="str">
        <f>+'Ex.3.BrasilCap_Enunc fl'!C7</f>
        <v>112-Aplicações</v>
      </c>
      <c r="H2" s="131"/>
      <c r="I2" s="67"/>
      <c r="K2" s="67"/>
      <c r="L2" s="131" t="str">
        <f>+'Ex.3.BrasilCap_Enunc fl'!C8</f>
        <v>113 - Crédito das Operaçõe-Capitalização</v>
      </c>
      <c r="M2" s="131"/>
      <c r="N2" s="67"/>
      <c r="P2" s="67"/>
      <c r="Q2" s="131" t="str">
        <f>+'Ex.3.BrasilCap_Enunc fl'!C9</f>
        <v>114-Títulos e Créditos a Receber</v>
      </c>
      <c r="R2" s="131"/>
      <c r="S2" s="67"/>
    </row>
    <row r="3" spans="1:22" s="105" customFormat="1">
      <c r="B3" s="106"/>
      <c r="C3" s="107"/>
      <c r="G3" s="106"/>
      <c r="H3" s="107"/>
      <c r="L3" s="106"/>
      <c r="M3" s="107"/>
      <c r="Q3" s="106"/>
      <c r="R3" s="107"/>
    </row>
    <row r="4" spans="1:22" s="105" customFormat="1">
      <c r="B4" s="108"/>
      <c r="C4" s="109"/>
      <c r="G4" s="108"/>
      <c r="H4" s="109"/>
      <c r="L4" s="108"/>
      <c r="M4" s="109"/>
      <c r="Q4" s="108"/>
      <c r="R4" s="109"/>
    </row>
    <row r="5" spans="1:22" s="105" customFormat="1">
      <c r="B5" s="108"/>
      <c r="C5" s="109"/>
      <c r="G5" s="108"/>
      <c r="H5" s="109"/>
      <c r="L5" s="108"/>
      <c r="M5" s="109"/>
      <c r="Q5" s="108"/>
      <c r="R5" s="109"/>
    </row>
    <row r="6" spans="1:22" s="105" customFormat="1">
      <c r="B6" s="108"/>
      <c r="C6" s="109"/>
      <c r="G6" s="108"/>
      <c r="H6" s="109"/>
      <c r="L6" s="108"/>
      <c r="M6" s="109"/>
      <c r="Q6" s="108"/>
      <c r="R6" s="109"/>
    </row>
    <row r="7" spans="1:22" s="105" customFormat="1">
      <c r="B7" s="108"/>
      <c r="C7" s="109"/>
      <c r="G7" s="108"/>
      <c r="H7" s="109"/>
      <c r="L7" s="108"/>
      <c r="M7" s="109"/>
      <c r="Q7" s="108"/>
      <c r="R7" s="109"/>
    </row>
    <row r="8" spans="1:22" s="105" customFormat="1">
      <c r="B8" s="108"/>
      <c r="C8" s="109"/>
      <c r="G8" s="108"/>
      <c r="H8" s="109"/>
      <c r="L8" s="108"/>
      <c r="M8" s="109"/>
      <c r="Q8" s="108"/>
      <c r="R8" s="109"/>
    </row>
    <row r="9" spans="1:22" s="105" customFormat="1">
      <c r="B9" s="108"/>
      <c r="C9" s="109"/>
      <c r="G9" s="108"/>
      <c r="H9" s="109"/>
      <c r="L9" s="108"/>
      <c r="M9" s="109"/>
      <c r="Q9" s="108"/>
      <c r="R9" s="109"/>
    </row>
    <row r="11" spans="1:22">
      <c r="A11" s="65" t="s">
        <v>56</v>
      </c>
    </row>
    <row r="13" spans="1:22" s="68" customFormat="1" ht="39.75" customHeight="1">
      <c r="A13" s="67"/>
      <c r="B13" s="129" t="str">
        <f>+'Ex.3.BrasilCap_Enunc fl'!E6</f>
        <v>211-Contas a Pagar</v>
      </c>
      <c r="C13" s="129"/>
      <c r="D13" s="67"/>
      <c r="G13" s="129" t="str">
        <f>+'Ex.3.BrasilCap_Enunc fl'!E7</f>
        <v>211 – Contas a Pagar;-Impostos e Encargos Sociais a Recolher</v>
      </c>
      <c r="H13" s="129"/>
      <c r="K13" s="67"/>
      <c r="L13" s="129" t="str">
        <f>+'Ex.3.BrasilCap_Enunc fl'!E8</f>
        <v>212-Débitos de Operações de Capitalização</v>
      </c>
      <c r="M13" s="129"/>
      <c r="N13" s="67"/>
      <c r="P13" s="67"/>
      <c r="Q13" s="129" t="str">
        <f>+'Ex.3.BrasilCap_Enunc fl'!E10</f>
        <v xml:space="preserve">  218.1. Provisão Matemática para Resgates</v>
      </c>
      <c r="R13" s="129"/>
      <c r="S13" s="67"/>
      <c r="V13" s="67"/>
    </row>
    <row r="14" spans="1:22" s="105" customFormat="1">
      <c r="B14" s="106"/>
      <c r="C14" s="107"/>
      <c r="G14" s="106"/>
      <c r="H14" s="107"/>
      <c r="L14" s="106"/>
      <c r="M14" s="107"/>
      <c r="Q14" s="106"/>
      <c r="R14" s="107"/>
    </row>
    <row r="15" spans="1:22" s="105" customFormat="1">
      <c r="B15" s="108"/>
      <c r="C15" s="109"/>
      <c r="G15" s="108"/>
      <c r="H15" s="109"/>
      <c r="L15" s="108"/>
      <c r="M15" s="109"/>
      <c r="Q15" s="108"/>
      <c r="R15" s="109"/>
    </row>
    <row r="16" spans="1:22" s="105" customFormat="1">
      <c r="B16" s="108"/>
      <c r="C16" s="109"/>
      <c r="G16" s="108"/>
      <c r="H16" s="109"/>
      <c r="L16" s="108"/>
      <c r="M16" s="109"/>
      <c r="R16" s="109"/>
    </row>
    <row r="17" spans="1:28" s="105" customFormat="1">
      <c r="B17" s="108"/>
      <c r="C17" s="109"/>
      <c r="G17" s="108"/>
      <c r="H17" s="109"/>
      <c r="L17" s="108"/>
      <c r="M17" s="109"/>
      <c r="Q17" s="108"/>
      <c r="R17" s="109"/>
    </row>
    <row r="18" spans="1:28" s="105" customFormat="1">
      <c r="B18" s="108"/>
      <c r="C18" s="109"/>
      <c r="G18" s="108"/>
      <c r="H18" s="109"/>
      <c r="L18" s="108"/>
      <c r="M18" s="109"/>
      <c r="Q18" s="108"/>
      <c r="R18" s="109"/>
    </row>
    <row r="19" spans="1:28" s="105" customFormat="1">
      <c r="B19" s="108"/>
      <c r="C19" s="109"/>
      <c r="G19" s="108"/>
      <c r="H19" s="109"/>
      <c r="L19" s="108"/>
      <c r="M19" s="109"/>
      <c r="Q19" s="108"/>
      <c r="R19" s="109"/>
    </row>
    <row r="20" spans="1:28">
      <c r="B20" s="69"/>
      <c r="C20" s="69"/>
      <c r="G20" s="69"/>
      <c r="H20" s="69"/>
      <c r="L20" s="69"/>
      <c r="M20" s="69"/>
      <c r="Q20" s="69"/>
      <c r="R20" s="69"/>
    </row>
    <row r="21" spans="1:28" s="68" customFormat="1" ht="34.5" customHeight="1">
      <c r="A21" s="67"/>
      <c r="B21" s="129" t="str">
        <f>+'Ex.3.BrasilCap_Enunc fl'!E11</f>
        <v xml:space="preserve">  218.1. Provisão para Resgate de Títulos</v>
      </c>
      <c r="C21" s="129"/>
      <c r="D21" s="67"/>
      <c r="F21" s="67"/>
      <c r="G21" s="129" t="str">
        <f>+'Ex.3.BrasilCap_Enunc fl'!E12</f>
        <v xml:space="preserve">  218.2. Provisão para Sorteios a Realizar</v>
      </c>
      <c r="H21" s="129"/>
      <c r="I21" s="67"/>
      <c r="K21" s="67"/>
      <c r="L21" s="129" t="str">
        <f>+'Ex.3.BrasilCap_Enunc fl'!E13</f>
        <v xml:space="preserve">  218.2. Provisão de Sorteios a Pagar</v>
      </c>
      <c r="M21" s="129"/>
      <c r="N21" s="67"/>
      <c r="P21" s="67"/>
      <c r="Q21" s="129" t="str">
        <f>+'Ex.3.BrasilCap_Enunc fl'!E14</f>
        <v xml:space="preserve">  218.8. Provisão Administrativa</v>
      </c>
      <c r="R21" s="129"/>
      <c r="S21" s="67"/>
      <c r="T21" s="70"/>
      <c r="U21" s="130" t="str">
        <f>+'Ex.3.BrasilCap_Enunc fl'!E17</f>
        <v>241.1. Capital</v>
      </c>
      <c r="V21" s="130"/>
      <c r="W21" s="70"/>
      <c r="X21" s="71"/>
      <c r="Y21" s="70"/>
      <c r="Z21" s="130" t="str">
        <f>+'Ex.3.BrasilCap_Enunc fl'!E18</f>
        <v>241.8. Lucros Acumulados</v>
      </c>
      <c r="AA21" s="130"/>
      <c r="AB21" s="70"/>
    </row>
    <row r="22" spans="1:28" s="105" customFormat="1">
      <c r="B22" s="106"/>
      <c r="C22" s="107"/>
      <c r="G22" s="106"/>
      <c r="H22" s="107"/>
      <c r="L22" s="106"/>
      <c r="M22" s="107"/>
      <c r="Q22" s="106"/>
      <c r="R22" s="107"/>
      <c r="U22" s="106"/>
      <c r="V22" s="107"/>
      <c r="Z22" s="106"/>
      <c r="AA22" s="107"/>
    </row>
    <row r="23" spans="1:28" s="105" customFormat="1">
      <c r="B23" s="108"/>
      <c r="C23" s="109"/>
      <c r="G23" s="108"/>
      <c r="H23" s="109"/>
      <c r="L23" s="108"/>
      <c r="M23" s="109"/>
      <c r="Q23" s="108"/>
      <c r="R23" s="109"/>
      <c r="U23" s="108"/>
      <c r="V23" s="109"/>
      <c r="Z23" s="108"/>
      <c r="AA23" s="109"/>
    </row>
    <row r="24" spans="1:28" s="105" customFormat="1">
      <c r="B24" s="108"/>
      <c r="C24" s="109"/>
      <c r="G24" s="108"/>
      <c r="H24" s="109"/>
      <c r="L24" s="108"/>
      <c r="M24" s="109"/>
      <c r="Q24" s="108"/>
      <c r="R24" s="109"/>
      <c r="U24" s="108"/>
      <c r="V24" s="109"/>
      <c r="Z24" s="108"/>
      <c r="AA24" s="109"/>
    </row>
    <row r="25" spans="1:28" s="105" customFormat="1">
      <c r="B25" s="108"/>
      <c r="C25" s="109"/>
      <c r="G25" s="108"/>
      <c r="H25" s="109"/>
      <c r="L25" s="108"/>
      <c r="M25" s="109"/>
      <c r="Q25" s="108"/>
      <c r="R25" s="109"/>
      <c r="U25" s="108"/>
      <c r="V25" s="109"/>
      <c r="Z25" s="108"/>
      <c r="AA25" s="109"/>
    </row>
    <row r="26" spans="1:28" s="105" customFormat="1">
      <c r="B26" s="108"/>
      <c r="C26" s="109"/>
      <c r="G26" s="108"/>
      <c r="H26" s="109"/>
      <c r="L26" s="108"/>
      <c r="M26" s="109"/>
      <c r="Q26" s="108"/>
      <c r="R26" s="109"/>
      <c r="U26" s="108"/>
      <c r="V26" s="109"/>
      <c r="Z26" s="108"/>
      <c r="AA26" s="109"/>
    </row>
    <row r="27" spans="1:28" s="105" customFormat="1">
      <c r="B27" s="108"/>
      <c r="C27" s="109"/>
      <c r="G27" s="108"/>
      <c r="H27" s="109"/>
      <c r="L27" s="108"/>
      <c r="M27" s="109"/>
      <c r="Q27" s="108"/>
      <c r="R27" s="109"/>
      <c r="U27" s="108"/>
      <c r="V27" s="109"/>
      <c r="Z27" s="108"/>
      <c r="AA27" s="109"/>
    </row>
    <row r="28" spans="1:28">
      <c r="A28" s="72"/>
    </row>
    <row r="29" spans="1:28">
      <c r="A29" s="65" t="s">
        <v>57</v>
      </c>
    </row>
    <row r="30" spans="1:28" s="74" customFormat="1" ht="75" customHeight="1">
      <c r="A30" s="73"/>
      <c r="B30" s="126" t="str">
        <f>+'Ex.3.BrasilCap_Enunc fl'!E26</f>
        <v xml:space="preserve">   341 – Receita Líquida com Títulos de Capitalização;-Arrecadação com títulos de capitalização-Títulos de capitalização emitidos e/ou recebidos</v>
      </c>
      <c r="C30" s="126"/>
      <c r="D30" s="73"/>
      <c r="F30" s="73"/>
      <c r="G30" s="127" t="str">
        <f>+'Ex.3.BrasilCap_Enunc fl'!D27</f>
        <v>341 – Receita Líquida com Títulos de Capitalização;-Variação da provisão para resgate</v>
      </c>
      <c r="H30" s="127"/>
      <c r="I30" s="73"/>
      <c r="L30" s="127" t="str">
        <f>+[1]PlanConta_Capitalização!C47</f>
        <v>342 – Variação das Provisões Técnicas;-Resultado com outras provisões técnicas</v>
      </c>
      <c r="M30" s="127"/>
      <c r="P30" s="73"/>
      <c r="Q30" s="127" t="str">
        <f>+'Ex.3.BrasilCap_Enunc fl'!D28</f>
        <v>343 – Resultado com Sorteios;-Variação da provisão para sorteios</v>
      </c>
      <c r="R30" s="127"/>
      <c r="S30" s="73"/>
    </row>
    <row r="31" spans="1:28" s="105" customFormat="1">
      <c r="B31" s="106"/>
      <c r="C31" s="107"/>
      <c r="G31" s="106"/>
      <c r="H31" s="107"/>
      <c r="L31" s="106"/>
      <c r="M31" s="107"/>
      <c r="Q31" s="106"/>
      <c r="R31" s="107"/>
    </row>
    <row r="32" spans="1:28" s="105" customFormat="1">
      <c r="B32" s="108"/>
      <c r="C32" s="109"/>
      <c r="G32" s="108"/>
      <c r="H32" s="109"/>
      <c r="L32" s="108"/>
      <c r="M32" s="109"/>
      <c r="Q32" s="108"/>
      <c r="R32" s="109"/>
    </row>
    <row r="33" spans="2:19" s="105" customFormat="1">
      <c r="B33" s="108"/>
      <c r="C33" s="109"/>
      <c r="G33" s="108"/>
      <c r="H33" s="109"/>
      <c r="L33" s="108"/>
      <c r="M33" s="109"/>
      <c r="Q33" s="108"/>
      <c r="R33" s="109"/>
    </row>
    <row r="34" spans="2:19" s="105" customFormat="1">
      <c r="B34" s="108"/>
      <c r="C34" s="109"/>
      <c r="G34" s="108"/>
      <c r="H34" s="109"/>
      <c r="L34" s="108"/>
      <c r="M34" s="109"/>
      <c r="Q34" s="108"/>
      <c r="R34" s="109"/>
    </row>
    <row r="35" spans="2:19" s="105" customFormat="1">
      <c r="B35" s="108"/>
      <c r="C35" s="109"/>
      <c r="G35" s="108"/>
      <c r="H35" s="109"/>
      <c r="L35" s="108"/>
      <c r="M35" s="109"/>
      <c r="Q35" s="108"/>
      <c r="R35" s="109"/>
    </row>
    <row r="36" spans="2:19" s="105" customFormat="1">
      <c r="B36" s="108"/>
      <c r="C36" s="109"/>
      <c r="G36" s="108"/>
      <c r="H36" s="109"/>
      <c r="L36" s="108"/>
      <c r="M36" s="109"/>
      <c r="Q36" s="108"/>
      <c r="R36" s="109"/>
    </row>
    <row r="37" spans="2:19">
      <c r="F37" s="66"/>
      <c r="I37" s="66"/>
    </row>
    <row r="38" spans="2:19" s="74" customFormat="1" ht="40.5" customHeight="1">
      <c r="B38" s="128" t="str">
        <f>+'Ex.3.BrasilCap_Enunc fl'!D37</f>
        <v>343 – Resultado com Sorteios;-Despesas com títulos sorteados</v>
      </c>
      <c r="C38" s="128"/>
      <c r="F38" s="73"/>
      <c r="G38" s="126" t="str">
        <f>+'Ex.3.BrasilCap_Enunc fl'!E34</f>
        <v>345 – Outras Receitas e Despesas Operacionais.</v>
      </c>
      <c r="H38" s="126"/>
      <c r="I38" s="73"/>
      <c r="K38" s="73"/>
      <c r="L38" s="126">
        <f>+'Ex.3.BrasilCap_Enunc fl'!E60</f>
        <v>0</v>
      </c>
      <c r="M38" s="126"/>
      <c r="N38" s="73"/>
      <c r="P38" s="65"/>
      <c r="Q38" s="126" t="str">
        <f>+[1]PlanConta_Capitalização!G55</f>
        <v xml:space="preserve">362-Despesas financeiras com provisões técnicas </v>
      </c>
      <c r="R38" s="126"/>
      <c r="S38" s="73"/>
    </row>
    <row r="39" spans="2:19" s="105" customFormat="1">
      <c r="B39" s="106"/>
      <c r="C39" s="107"/>
      <c r="G39" s="106"/>
      <c r="H39" s="107"/>
      <c r="L39" s="106"/>
      <c r="M39" s="107"/>
      <c r="Q39" s="106"/>
      <c r="R39" s="107"/>
    </row>
    <row r="40" spans="2:19" s="105" customFormat="1">
      <c r="B40" s="108"/>
      <c r="C40" s="109"/>
      <c r="G40" s="108"/>
      <c r="H40" s="109"/>
      <c r="L40" s="108"/>
      <c r="M40" s="109"/>
      <c r="Q40" s="108"/>
      <c r="R40" s="109"/>
    </row>
    <row r="41" spans="2:19" s="105" customFormat="1">
      <c r="B41" s="108"/>
      <c r="C41" s="109"/>
      <c r="G41" s="108"/>
      <c r="H41" s="109"/>
      <c r="L41" s="108"/>
      <c r="M41" s="109"/>
      <c r="Q41" s="108"/>
      <c r="R41" s="109"/>
    </row>
    <row r="42" spans="2:19" s="105" customFormat="1">
      <c r="B42" s="108"/>
      <c r="C42" s="109"/>
      <c r="G42" s="108"/>
      <c r="H42" s="109"/>
      <c r="L42" s="108"/>
      <c r="M42" s="109"/>
      <c r="Q42" s="108"/>
      <c r="R42" s="109"/>
    </row>
    <row r="43" spans="2:19" s="105" customFormat="1">
      <c r="B43" s="108"/>
      <c r="C43" s="109"/>
      <c r="G43" s="108"/>
      <c r="H43" s="109"/>
      <c r="L43" s="108"/>
      <c r="M43" s="109"/>
      <c r="Q43" s="108"/>
      <c r="R43" s="109"/>
    </row>
    <row r="44" spans="2:19" s="105" customFormat="1">
      <c r="B44" s="108"/>
      <c r="C44" s="109"/>
      <c r="G44" s="108"/>
      <c r="H44" s="109"/>
      <c r="L44" s="108"/>
      <c r="M44" s="109"/>
      <c r="Q44" s="108"/>
      <c r="R44" s="109"/>
    </row>
    <row r="45" spans="2:19" s="105" customFormat="1"/>
    <row r="46" spans="2:19" s="105" customFormat="1"/>
    <row r="47" spans="2:19" s="105" customFormat="1"/>
    <row r="48" spans="2:19" s="105" customFormat="1"/>
    <row r="49" s="105" customFormat="1"/>
    <row r="50" s="105" customFormat="1"/>
  </sheetData>
  <mergeCells count="22">
    <mergeCell ref="Z21:AA21"/>
    <mergeCell ref="B2:C2"/>
    <mergeCell ref="G2:H2"/>
    <mergeCell ref="L2:M2"/>
    <mergeCell ref="Q2:R2"/>
    <mergeCell ref="B13:C13"/>
    <mergeCell ref="G13:H13"/>
    <mergeCell ref="L13:M13"/>
    <mergeCell ref="Q13:R13"/>
    <mergeCell ref="B21:C21"/>
    <mergeCell ref="G21:H21"/>
    <mergeCell ref="L21:M21"/>
    <mergeCell ref="Q21:R21"/>
    <mergeCell ref="U21:V21"/>
    <mergeCell ref="B30:C30"/>
    <mergeCell ref="G30:H30"/>
    <mergeCell ref="L30:M30"/>
    <mergeCell ref="Q30:R30"/>
    <mergeCell ref="B38:C38"/>
    <mergeCell ref="G38:H38"/>
    <mergeCell ref="L38:M38"/>
    <mergeCell ref="Q38:R38"/>
  </mergeCells>
  <pageMargins left="0.3" right="0.12" top="0.16" bottom="0.13" header="0.14000000000000001" footer="0.12"/>
  <pageSetup paperSize="9" scale="84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D64"/>
  <sheetViews>
    <sheetView topLeftCell="A19" zoomScaleNormal="100" workbookViewId="0">
      <selection activeCell="A38" sqref="A38"/>
    </sheetView>
  </sheetViews>
  <sheetFormatPr defaultColWidth="8.85546875" defaultRowHeight="12.75"/>
  <cols>
    <col min="1" max="1" width="36.140625" style="76" customWidth="1"/>
    <col min="2" max="2" width="13.28515625" style="76" bestFit="1" customWidth="1"/>
    <col min="3" max="3" width="49" style="76" customWidth="1"/>
    <col min="4" max="4" width="12.85546875" style="76" bestFit="1" customWidth="1"/>
    <col min="5" max="256" width="8.85546875" style="76"/>
    <col min="257" max="257" width="40.7109375" style="76" customWidth="1"/>
    <col min="258" max="258" width="13.28515625" style="76" bestFit="1" customWidth="1"/>
    <col min="259" max="259" width="49" style="76" customWidth="1"/>
    <col min="260" max="260" width="12.5703125" style="76" bestFit="1" customWidth="1"/>
    <col min="261" max="512" width="8.85546875" style="76"/>
    <col min="513" max="513" width="40.7109375" style="76" customWidth="1"/>
    <col min="514" max="514" width="13.28515625" style="76" bestFit="1" customWidth="1"/>
    <col min="515" max="515" width="49" style="76" customWidth="1"/>
    <col min="516" max="516" width="12.5703125" style="76" bestFit="1" customWidth="1"/>
    <col min="517" max="768" width="8.85546875" style="76"/>
    <col min="769" max="769" width="40.7109375" style="76" customWidth="1"/>
    <col min="770" max="770" width="13.28515625" style="76" bestFit="1" customWidth="1"/>
    <col min="771" max="771" width="49" style="76" customWidth="1"/>
    <col min="772" max="772" width="12.5703125" style="76" bestFit="1" customWidth="1"/>
    <col min="773" max="1024" width="8.85546875" style="76"/>
    <col min="1025" max="1025" width="40.7109375" style="76" customWidth="1"/>
    <col min="1026" max="1026" width="13.28515625" style="76" bestFit="1" customWidth="1"/>
    <col min="1027" max="1027" width="49" style="76" customWidth="1"/>
    <col min="1028" max="1028" width="12.5703125" style="76" bestFit="1" customWidth="1"/>
    <col min="1029" max="1280" width="8.85546875" style="76"/>
    <col min="1281" max="1281" width="40.7109375" style="76" customWidth="1"/>
    <col min="1282" max="1282" width="13.28515625" style="76" bestFit="1" customWidth="1"/>
    <col min="1283" max="1283" width="49" style="76" customWidth="1"/>
    <col min="1284" max="1284" width="12.5703125" style="76" bestFit="1" customWidth="1"/>
    <col min="1285" max="1536" width="8.85546875" style="76"/>
    <col min="1537" max="1537" width="40.7109375" style="76" customWidth="1"/>
    <col min="1538" max="1538" width="13.28515625" style="76" bestFit="1" customWidth="1"/>
    <col min="1539" max="1539" width="49" style="76" customWidth="1"/>
    <col min="1540" max="1540" width="12.5703125" style="76" bestFit="1" customWidth="1"/>
    <col min="1541" max="1792" width="8.85546875" style="76"/>
    <col min="1793" max="1793" width="40.7109375" style="76" customWidth="1"/>
    <col min="1794" max="1794" width="13.28515625" style="76" bestFit="1" customWidth="1"/>
    <col min="1795" max="1795" width="49" style="76" customWidth="1"/>
    <col min="1796" max="1796" width="12.5703125" style="76" bestFit="1" customWidth="1"/>
    <col min="1797" max="2048" width="8.85546875" style="76"/>
    <col min="2049" max="2049" width="40.7109375" style="76" customWidth="1"/>
    <col min="2050" max="2050" width="13.28515625" style="76" bestFit="1" customWidth="1"/>
    <col min="2051" max="2051" width="49" style="76" customWidth="1"/>
    <col min="2052" max="2052" width="12.5703125" style="76" bestFit="1" customWidth="1"/>
    <col min="2053" max="2304" width="8.85546875" style="76"/>
    <col min="2305" max="2305" width="40.7109375" style="76" customWidth="1"/>
    <col min="2306" max="2306" width="13.28515625" style="76" bestFit="1" customWidth="1"/>
    <col min="2307" max="2307" width="49" style="76" customWidth="1"/>
    <col min="2308" max="2308" width="12.5703125" style="76" bestFit="1" customWidth="1"/>
    <col min="2309" max="2560" width="8.85546875" style="76"/>
    <col min="2561" max="2561" width="40.7109375" style="76" customWidth="1"/>
    <col min="2562" max="2562" width="13.28515625" style="76" bestFit="1" customWidth="1"/>
    <col min="2563" max="2563" width="49" style="76" customWidth="1"/>
    <col min="2564" max="2564" width="12.5703125" style="76" bestFit="1" customWidth="1"/>
    <col min="2565" max="2816" width="8.85546875" style="76"/>
    <col min="2817" max="2817" width="40.7109375" style="76" customWidth="1"/>
    <col min="2818" max="2818" width="13.28515625" style="76" bestFit="1" customWidth="1"/>
    <col min="2819" max="2819" width="49" style="76" customWidth="1"/>
    <col min="2820" max="2820" width="12.5703125" style="76" bestFit="1" customWidth="1"/>
    <col min="2821" max="3072" width="8.85546875" style="76"/>
    <col min="3073" max="3073" width="40.7109375" style="76" customWidth="1"/>
    <col min="3074" max="3074" width="13.28515625" style="76" bestFit="1" customWidth="1"/>
    <col min="3075" max="3075" width="49" style="76" customWidth="1"/>
    <col min="3076" max="3076" width="12.5703125" style="76" bestFit="1" customWidth="1"/>
    <col min="3077" max="3328" width="8.85546875" style="76"/>
    <col min="3329" max="3329" width="40.7109375" style="76" customWidth="1"/>
    <col min="3330" max="3330" width="13.28515625" style="76" bestFit="1" customWidth="1"/>
    <col min="3331" max="3331" width="49" style="76" customWidth="1"/>
    <col min="3332" max="3332" width="12.5703125" style="76" bestFit="1" customWidth="1"/>
    <col min="3333" max="3584" width="8.85546875" style="76"/>
    <col min="3585" max="3585" width="40.7109375" style="76" customWidth="1"/>
    <col min="3586" max="3586" width="13.28515625" style="76" bestFit="1" customWidth="1"/>
    <col min="3587" max="3587" width="49" style="76" customWidth="1"/>
    <col min="3588" max="3588" width="12.5703125" style="76" bestFit="1" customWidth="1"/>
    <col min="3589" max="3840" width="8.85546875" style="76"/>
    <col min="3841" max="3841" width="40.7109375" style="76" customWidth="1"/>
    <col min="3842" max="3842" width="13.28515625" style="76" bestFit="1" customWidth="1"/>
    <col min="3843" max="3843" width="49" style="76" customWidth="1"/>
    <col min="3844" max="3844" width="12.5703125" style="76" bestFit="1" customWidth="1"/>
    <col min="3845" max="4096" width="8.85546875" style="76"/>
    <col min="4097" max="4097" width="40.7109375" style="76" customWidth="1"/>
    <col min="4098" max="4098" width="13.28515625" style="76" bestFit="1" customWidth="1"/>
    <col min="4099" max="4099" width="49" style="76" customWidth="1"/>
    <col min="4100" max="4100" width="12.5703125" style="76" bestFit="1" customWidth="1"/>
    <col min="4101" max="4352" width="8.85546875" style="76"/>
    <col min="4353" max="4353" width="40.7109375" style="76" customWidth="1"/>
    <col min="4354" max="4354" width="13.28515625" style="76" bestFit="1" customWidth="1"/>
    <col min="4355" max="4355" width="49" style="76" customWidth="1"/>
    <col min="4356" max="4356" width="12.5703125" style="76" bestFit="1" customWidth="1"/>
    <col min="4357" max="4608" width="8.85546875" style="76"/>
    <col min="4609" max="4609" width="40.7109375" style="76" customWidth="1"/>
    <col min="4610" max="4610" width="13.28515625" style="76" bestFit="1" customWidth="1"/>
    <col min="4611" max="4611" width="49" style="76" customWidth="1"/>
    <col min="4612" max="4612" width="12.5703125" style="76" bestFit="1" customWidth="1"/>
    <col min="4613" max="4864" width="8.85546875" style="76"/>
    <col min="4865" max="4865" width="40.7109375" style="76" customWidth="1"/>
    <col min="4866" max="4866" width="13.28515625" style="76" bestFit="1" customWidth="1"/>
    <col min="4867" max="4867" width="49" style="76" customWidth="1"/>
    <col min="4868" max="4868" width="12.5703125" style="76" bestFit="1" customWidth="1"/>
    <col min="4869" max="5120" width="8.85546875" style="76"/>
    <col min="5121" max="5121" width="40.7109375" style="76" customWidth="1"/>
    <col min="5122" max="5122" width="13.28515625" style="76" bestFit="1" customWidth="1"/>
    <col min="5123" max="5123" width="49" style="76" customWidth="1"/>
    <col min="5124" max="5124" width="12.5703125" style="76" bestFit="1" customWidth="1"/>
    <col min="5125" max="5376" width="8.85546875" style="76"/>
    <col min="5377" max="5377" width="40.7109375" style="76" customWidth="1"/>
    <col min="5378" max="5378" width="13.28515625" style="76" bestFit="1" customWidth="1"/>
    <col min="5379" max="5379" width="49" style="76" customWidth="1"/>
    <col min="5380" max="5380" width="12.5703125" style="76" bestFit="1" customWidth="1"/>
    <col min="5381" max="5632" width="8.85546875" style="76"/>
    <col min="5633" max="5633" width="40.7109375" style="76" customWidth="1"/>
    <col min="5634" max="5634" width="13.28515625" style="76" bestFit="1" customWidth="1"/>
    <col min="5635" max="5635" width="49" style="76" customWidth="1"/>
    <col min="5636" max="5636" width="12.5703125" style="76" bestFit="1" customWidth="1"/>
    <col min="5637" max="5888" width="8.85546875" style="76"/>
    <col min="5889" max="5889" width="40.7109375" style="76" customWidth="1"/>
    <col min="5890" max="5890" width="13.28515625" style="76" bestFit="1" customWidth="1"/>
    <col min="5891" max="5891" width="49" style="76" customWidth="1"/>
    <col min="5892" max="5892" width="12.5703125" style="76" bestFit="1" customWidth="1"/>
    <col min="5893" max="6144" width="8.85546875" style="76"/>
    <col min="6145" max="6145" width="40.7109375" style="76" customWidth="1"/>
    <col min="6146" max="6146" width="13.28515625" style="76" bestFit="1" customWidth="1"/>
    <col min="6147" max="6147" width="49" style="76" customWidth="1"/>
    <col min="6148" max="6148" width="12.5703125" style="76" bestFit="1" customWidth="1"/>
    <col min="6149" max="6400" width="8.85546875" style="76"/>
    <col min="6401" max="6401" width="40.7109375" style="76" customWidth="1"/>
    <col min="6402" max="6402" width="13.28515625" style="76" bestFit="1" customWidth="1"/>
    <col min="6403" max="6403" width="49" style="76" customWidth="1"/>
    <col min="6404" max="6404" width="12.5703125" style="76" bestFit="1" customWidth="1"/>
    <col min="6405" max="6656" width="8.85546875" style="76"/>
    <col min="6657" max="6657" width="40.7109375" style="76" customWidth="1"/>
    <col min="6658" max="6658" width="13.28515625" style="76" bestFit="1" customWidth="1"/>
    <col min="6659" max="6659" width="49" style="76" customWidth="1"/>
    <col min="6660" max="6660" width="12.5703125" style="76" bestFit="1" customWidth="1"/>
    <col min="6661" max="6912" width="8.85546875" style="76"/>
    <col min="6913" max="6913" width="40.7109375" style="76" customWidth="1"/>
    <col min="6914" max="6914" width="13.28515625" style="76" bestFit="1" customWidth="1"/>
    <col min="6915" max="6915" width="49" style="76" customWidth="1"/>
    <col min="6916" max="6916" width="12.5703125" style="76" bestFit="1" customWidth="1"/>
    <col min="6917" max="7168" width="8.85546875" style="76"/>
    <col min="7169" max="7169" width="40.7109375" style="76" customWidth="1"/>
    <col min="7170" max="7170" width="13.28515625" style="76" bestFit="1" customWidth="1"/>
    <col min="7171" max="7171" width="49" style="76" customWidth="1"/>
    <col min="7172" max="7172" width="12.5703125" style="76" bestFit="1" customWidth="1"/>
    <col min="7173" max="7424" width="8.85546875" style="76"/>
    <col min="7425" max="7425" width="40.7109375" style="76" customWidth="1"/>
    <col min="7426" max="7426" width="13.28515625" style="76" bestFit="1" customWidth="1"/>
    <col min="7427" max="7427" width="49" style="76" customWidth="1"/>
    <col min="7428" max="7428" width="12.5703125" style="76" bestFit="1" customWidth="1"/>
    <col min="7429" max="7680" width="8.85546875" style="76"/>
    <col min="7681" max="7681" width="40.7109375" style="76" customWidth="1"/>
    <col min="7682" max="7682" width="13.28515625" style="76" bestFit="1" customWidth="1"/>
    <col min="7683" max="7683" width="49" style="76" customWidth="1"/>
    <col min="7684" max="7684" width="12.5703125" style="76" bestFit="1" customWidth="1"/>
    <col min="7685" max="7936" width="8.85546875" style="76"/>
    <col min="7937" max="7937" width="40.7109375" style="76" customWidth="1"/>
    <col min="7938" max="7938" width="13.28515625" style="76" bestFit="1" customWidth="1"/>
    <col min="7939" max="7939" width="49" style="76" customWidth="1"/>
    <col min="7940" max="7940" width="12.5703125" style="76" bestFit="1" customWidth="1"/>
    <col min="7941" max="8192" width="8.85546875" style="76"/>
    <col min="8193" max="8193" width="40.7109375" style="76" customWidth="1"/>
    <col min="8194" max="8194" width="13.28515625" style="76" bestFit="1" customWidth="1"/>
    <col min="8195" max="8195" width="49" style="76" customWidth="1"/>
    <col min="8196" max="8196" width="12.5703125" style="76" bestFit="1" customWidth="1"/>
    <col min="8197" max="8448" width="8.85546875" style="76"/>
    <col min="8449" max="8449" width="40.7109375" style="76" customWidth="1"/>
    <col min="8450" max="8450" width="13.28515625" style="76" bestFit="1" customWidth="1"/>
    <col min="8451" max="8451" width="49" style="76" customWidth="1"/>
    <col min="8452" max="8452" width="12.5703125" style="76" bestFit="1" customWidth="1"/>
    <col min="8453" max="8704" width="8.85546875" style="76"/>
    <col min="8705" max="8705" width="40.7109375" style="76" customWidth="1"/>
    <col min="8706" max="8706" width="13.28515625" style="76" bestFit="1" customWidth="1"/>
    <col min="8707" max="8707" width="49" style="76" customWidth="1"/>
    <col min="8708" max="8708" width="12.5703125" style="76" bestFit="1" customWidth="1"/>
    <col min="8709" max="8960" width="8.85546875" style="76"/>
    <col min="8961" max="8961" width="40.7109375" style="76" customWidth="1"/>
    <col min="8962" max="8962" width="13.28515625" style="76" bestFit="1" customWidth="1"/>
    <col min="8963" max="8963" width="49" style="76" customWidth="1"/>
    <col min="8964" max="8964" width="12.5703125" style="76" bestFit="1" customWidth="1"/>
    <col min="8965" max="9216" width="8.85546875" style="76"/>
    <col min="9217" max="9217" width="40.7109375" style="76" customWidth="1"/>
    <col min="9218" max="9218" width="13.28515625" style="76" bestFit="1" customWidth="1"/>
    <col min="9219" max="9219" width="49" style="76" customWidth="1"/>
    <col min="9220" max="9220" width="12.5703125" style="76" bestFit="1" customWidth="1"/>
    <col min="9221" max="9472" width="8.85546875" style="76"/>
    <col min="9473" max="9473" width="40.7109375" style="76" customWidth="1"/>
    <col min="9474" max="9474" width="13.28515625" style="76" bestFit="1" customWidth="1"/>
    <col min="9475" max="9475" width="49" style="76" customWidth="1"/>
    <col min="9476" max="9476" width="12.5703125" style="76" bestFit="1" customWidth="1"/>
    <col min="9477" max="9728" width="8.85546875" style="76"/>
    <col min="9729" max="9729" width="40.7109375" style="76" customWidth="1"/>
    <col min="9730" max="9730" width="13.28515625" style="76" bestFit="1" customWidth="1"/>
    <col min="9731" max="9731" width="49" style="76" customWidth="1"/>
    <col min="9732" max="9732" width="12.5703125" style="76" bestFit="1" customWidth="1"/>
    <col min="9733" max="9984" width="8.85546875" style="76"/>
    <col min="9985" max="9985" width="40.7109375" style="76" customWidth="1"/>
    <col min="9986" max="9986" width="13.28515625" style="76" bestFit="1" customWidth="1"/>
    <col min="9987" max="9987" width="49" style="76" customWidth="1"/>
    <col min="9988" max="9988" width="12.5703125" style="76" bestFit="1" customWidth="1"/>
    <col min="9989" max="10240" width="8.85546875" style="76"/>
    <col min="10241" max="10241" width="40.7109375" style="76" customWidth="1"/>
    <col min="10242" max="10242" width="13.28515625" style="76" bestFit="1" customWidth="1"/>
    <col min="10243" max="10243" width="49" style="76" customWidth="1"/>
    <col min="10244" max="10244" width="12.5703125" style="76" bestFit="1" customWidth="1"/>
    <col min="10245" max="10496" width="8.85546875" style="76"/>
    <col min="10497" max="10497" width="40.7109375" style="76" customWidth="1"/>
    <col min="10498" max="10498" width="13.28515625" style="76" bestFit="1" customWidth="1"/>
    <col min="10499" max="10499" width="49" style="76" customWidth="1"/>
    <col min="10500" max="10500" width="12.5703125" style="76" bestFit="1" customWidth="1"/>
    <col min="10501" max="10752" width="8.85546875" style="76"/>
    <col min="10753" max="10753" width="40.7109375" style="76" customWidth="1"/>
    <col min="10754" max="10754" width="13.28515625" style="76" bestFit="1" customWidth="1"/>
    <col min="10755" max="10755" width="49" style="76" customWidth="1"/>
    <col min="10756" max="10756" width="12.5703125" style="76" bestFit="1" customWidth="1"/>
    <col min="10757" max="11008" width="8.85546875" style="76"/>
    <col min="11009" max="11009" width="40.7109375" style="76" customWidth="1"/>
    <col min="11010" max="11010" width="13.28515625" style="76" bestFit="1" customWidth="1"/>
    <col min="11011" max="11011" width="49" style="76" customWidth="1"/>
    <col min="11012" max="11012" width="12.5703125" style="76" bestFit="1" customWidth="1"/>
    <col min="11013" max="11264" width="8.85546875" style="76"/>
    <col min="11265" max="11265" width="40.7109375" style="76" customWidth="1"/>
    <col min="11266" max="11266" width="13.28515625" style="76" bestFit="1" customWidth="1"/>
    <col min="11267" max="11267" width="49" style="76" customWidth="1"/>
    <col min="11268" max="11268" width="12.5703125" style="76" bestFit="1" customWidth="1"/>
    <col min="11269" max="11520" width="8.85546875" style="76"/>
    <col min="11521" max="11521" width="40.7109375" style="76" customWidth="1"/>
    <col min="11522" max="11522" width="13.28515625" style="76" bestFit="1" customWidth="1"/>
    <col min="11523" max="11523" width="49" style="76" customWidth="1"/>
    <col min="11524" max="11524" width="12.5703125" style="76" bestFit="1" customWidth="1"/>
    <col min="11525" max="11776" width="8.85546875" style="76"/>
    <col min="11777" max="11777" width="40.7109375" style="76" customWidth="1"/>
    <col min="11778" max="11778" width="13.28515625" style="76" bestFit="1" customWidth="1"/>
    <col min="11779" max="11779" width="49" style="76" customWidth="1"/>
    <col min="11780" max="11780" width="12.5703125" style="76" bestFit="1" customWidth="1"/>
    <col min="11781" max="12032" width="8.85546875" style="76"/>
    <col min="12033" max="12033" width="40.7109375" style="76" customWidth="1"/>
    <col min="12034" max="12034" width="13.28515625" style="76" bestFit="1" customWidth="1"/>
    <col min="12035" max="12035" width="49" style="76" customWidth="1"/>
    <col min="12036" max="12036" width="12.5703125" style="76" bestFit="1" customWidth="1"/>
    <col min="12037" max="12288" width="8.85546875" style="76"/>
    <col min="12289" max="12289" width="40.7109375" style="76" customWidth="1"/>
    <col min="12290" max="12290" width="13.28515625" style="76" bestFit="1" customWidth="1"/>
    <col min="12291" max="12291" width="49" style="76" customWidth="1"/>
    <col min="12292" max="12292" width="12.5703125" style="76" bestFit="1" customWidth="1"/>
    <col min="12293" max="12544" width="8.85546875" style="76"/>
    <col min="12545" max="12545" width="40.7109375" style="76" customWidth="1"/>
    <col min="12546" max="12546" width="13.28515625" style="76" bestFit="1" customWidth="1"/>
    <col min="12547" max="12547" width="49" style="76" customWidth="1"/>
    <col min="12548" max="12548" width="12.5703125" style="76" bestFit="1" customWidth="1"/>
    <col min="12549" max="12800" width="8.85546875" style="76"/>
    <col min="12801" max="12801" width="40.7109375" style="76" customWidth="1"/>
    <col min="12802" max="12802" width="13.28515625" style="76" bestFit="1" customWidth="1"/>
    <col min="12803" max="12803" width="49" style="76" customWidth="1"/>
    <col min="12804" max="12804" width="12.5703125" style="76" bestFit="1" customWidth="1"/>
    <col min="12805" max="13056" width="8.85546875" style="76"/>
    <col min="13057" max="13057" width="40.7109375" style="76" customWidth="1"/>
    <col min="13058" max="13058" width="13.28515625" style="76" bestFit="1" customWidth="1"/>
    <col min="13059" max="13059" width="49" style="76" customWidth="1"/>
    <col min="13060" max="13060" width="12.5703125" style="76" bestFit="1" customWidth="1"/>
    <col min="13061" max="13312" width="8.85546875" style="76"/>
    <col min="13313" max="13313" width="40.7109375" style="76" customWidth="1"/>
    <col min="13314" max="13314" width="13.28515625" style="76" bestFit="1" customWidth="1"/>
    <col min="13315" max="13315" width="49" style="76" customWidth="1"/>
    <col min="13316" max="13316" width="12.5703125" style="76" bestFit="1" customWidth="1"/>
    <col min="13317" max="13568" width="8.85546875" style="76"/>
    <col min="13569" max="13569" width="40.7109375" style="76" customWidth="1"/>
    <col min="13570" max="13570" width="13.28515625" style="76" bestFit="1" customWidth="1"/>
    <col min="13571" max="13571" width="49" style="76" customWidth="1"/>
    <col min="13572" max="13572" width="12.5703125" style="76" bestFit="1" customWidth="1"/>
    <col min="13573" max="13824" width="8.85546875" style="76"/>
    <col min="13825" max="13825" width="40.7109375" style="76" customWidth="1"/>
    <col min="13826" max="13826" width="13.28515625" style="76" bestFit="1" customWidth="1"/>
    <col min="13827" max="13827" width="49" style="76" customWidth="1"/>
    <col min="13828" max="13828" width="12.5703125" style="76" bestFit="1" customWidth="1"/>
    <col min="13829" max="14080" width="8.85546875" style="76"/>
    <col min="14081" max="14081" width="40.7109375" style="76" customWidth="1"/>
    <col min="14082" max="14082" width="13.28515625" style="76" bestFit="1" customWidth="1"/>
    <col min="14083" max="14083" width="49" style="76" customWidth="1"/>
    <col min="14084" max="14084" width="12.5703125" style="76" bestFit="1" customWidth="1"/>
    <col min="14085" max="14336" width="8.85546875" style="76"/>
    <col min="14337" max="14337" width="40.7109375" style="76" customWidth="1"/>
    <col min="14338" max="14338" width="13.28515625" style="76" bestFit="1" customWidth="1"/>
    <col min="14339" max="14339" width="49" style="76" customWidth="1"/>
    <col min="14340" max="14340" width="12.5703125" style="76" bestFit="1" customWidth="1"/>
    <col min="14341" max="14592" width="8.85546875" style="76"/>
    <col min="14593" max="14593" width="40.7109375" style="76" customWidth="1"/>
    <col min="14594" max="14594" width="13.28515625" style="76" bestFit="1" customWidth="1"/>
    <col min="14595" max="14595" width="49" style="76" customWidth="1"/>
    <col min="14596" max="14596" width="12.5703125" style="76" bestFit="1" customWidth="1"/>
    <col min="14597" max="14848" width="8.85546875" style="76"/>
    <col min="14849" max="14849" width="40.7109375" style="76" customWidth="1"/>
    <col min="14850" max="14850" width="13.28515625" style="76" bestFit="1" customWidth="1"/>
    <col min="14851" max="14851" width="49" style="76" customWidth="1"/>
    <col min="14852" max="14852" width="12.5703125" style="76" bestFit="1" customWidth="1"/>
    <col min="14853" max="15104" width="8.85546875" style="76"/>
    <col min="15105" max="15105" width="40.7109375" style="76" customWidth="1"/>
    <col min="15106" max="15106" width="13.28515625" style="76" bestFit="1" customWidth="1"/>
    <col min="15107" max="15107" width="49" style="76" customWidth="1"/>
    <col min="15108" max="15108" width="12.5703125" style="76" bestFit="1" customWidth="1"/>
    <col min="15109" max="15360" width="8.85546875" style="76"/>
    <col min="15361" max="15361" width="40.7109375" style="76" customWidth="1"/>
    <col min="15362" max="15362" width="13.28515625" style="76" bestFit="1" customWidth="1"/>
    <col min="15363" max="15363" width="49" style="76" customWidth="1"/>
    <col min="15364" max="15364" width="12.5703125" style="76" bestFit="1" customWidth="1"/>
    <col min="15365" max="15616" width="8.85546875" style="76"/>
    <col min="15617" max="15617" width="40.7109375" style="76" customWidth="1"/>
    <col min="15618" max="15618" width="13.28515625" style="76" bestFit="1" customWidth="1"/>
    <col min="15619" max="15619" width="49" style="76" customWidth="1"/>
    <col min="15620" max="15620" width="12.5703125" style="76" bestFit="1" customWidth="1"/>
    <col min="15621" max="15872" width="8.85546875" style="76"/>
    <col min="15873" max="15873" width="40.7109375" style="76" customWidth="1"/>
    <col min="15874" max="15874" width="13.28515625" style="76" bestFit="1" customWidth="1"/>
    <col min="15875" max="15875" width="49" style="76" customWidth="1"/>
    <col min="15876" max="15876" width="12.5703125" style="76" bestFit="1" customWidth="1"/>
    <col min="15877" max="16128" width="8.85546875" style="76"/>
    <col min="16129" max="16129" width="40.7109375" style="76" customWidth="1"/>
    <col min="16130" max="16130" width="13.28515625" style="76" bestFit="1" customWidth="1"/>
    <col min="16131" max="16131" width="49" style="76" customWidth="1"/>
    <col min="16132" max="16132" width="12.5703125" style="76" bestFit="1" customWidth="1"/>
    <col min="16133" max="16384" width="8.85546875" style="76"/>
  </cols>
  <sheetData>
    <row r="1" spans="1:4" ht="15">
      <c r="A1" s="75" t="s">
        <v>58</v>
      </c>
    </row>
    <row r="2" spans="1:4">
      <c r="A2" s="145" t="s">
        <v>59</v>
      </c>
      <c r="B2" s="145"/>
      <c r="D2" s="77" t="s">
        <v>2</v>
      </c>
    </row>
    <row r="3" spans="1:4" s="81" customFormat="1" ht="15">
      <c r="A3" s="78" t="s">
        <v>60</v>
      </c>
      <c r="B3" s="79"/>
      <c r="C3" s="80"/>
      <c r="D3" s="133"/>
    </row>
    <row r="4" spans="1:4" s="81" customFormat="1" ht="15">
      <c r="A4" s="78" t="s">
        <v>61</v>
      </c>
      <c r="B4" s="79"/>
      <c r="C4" s="80"/>
      <c r="D4" s="133"/>
    </row>
    <row r="5" spans="1:4" s="81" customFormat="1" ht="15">
      <c r="A5" s="78" t="s">
        <v>62</v>
      </c>
      <c r="B5" s="79"/>
      <c r="C5" s="80"/>
      <c r="D5" s="133"/>
    </row>
    <row r="6" spans="1:4" s="81" customFormat="1" ht="15.75">
      <c r="A6" s="82"/>
      <c r="B6" s="79"/>
      <c r="C6" s="80"/>
      <c r="D6" s="134"/>
    </row>
    <row r="7" spans="1:4" s="81" customFormat="1" ht="15">
      <c r="A7" s="78" t="s">
        <v>63</v>
      </c>
      <c r="B7" s="79"/>
      <c r="C7" s="80"/>
      <c r="D7" s="133"/>
    </row>
    <row r="8" spans="1:4" s="81" customFormat="1" ht="15">
      <c r="A8" s="78" t="s">
        <v>64</v>
      </c>
      <c r="B8" s="79"/>
      <c r="C8" s="80"/>
      <c r="D8" s="133"/>
    </row>
    <row r="9" spans="1:4" s="81" customFormat="1" ht="15.75">
      <c r="A9" s="82"/>
      <c r="B9" s="79"/>
      <c r="C9" s="80"/>
      <c r="D9" s="134"/>
    </row>
    <row r="10" spans="1:4" s="81" customFormat="1" ht="15">
      <c r="A10" s="78" t="s">
        <v>65</v>
      </c>
      <c r="B10" s="79"/>
      <c r="C10" s="80"/>
      <c r="D10" s="133"/>
    </row>
    <row r="11" spans="1:4" s="81" customFormat="1" ht="15.75">
      <c r="A11" s="82" t="s">
        <v>66</v>
      </c>
      <c r="B11" s="79"/>
      <c r="C11" s="80"/>
      <c r="D11" s="134"/>
    </row>
    <row r="12" spans="1:4" s="81" customFormat="1" ht="15">
      <c r="A12" s="78" t="s">
        <v>67</v>
      </c>
      <c r="B12" s="79"/>
      <c r="C12" s="80"/>
      <c r="D12" s="133"/>
    </row>
    <row r="13" spans="1:4" s="81" customFormat="1" ht="15">
      <c r="A13" s="78" t="s">
        <v>68</v>
      </c>
      <c r="B13" s="79"/>
      <c r="C13" s="80"/>
      <c r="D13" s="133"/>
    </row>
    <row r="14" spans="1:4" s="81" customFormat="1" ht="15.75">
      <c r="A14" s="82" t="s">
        <v>69</v>
      </c>
      <c r="B14" s="79"/>
      <c r="C14" s="80"/>
      <c r="D14" s="134"/>
    </row>
    <row r="15" spans="1:4" s="81" customFormat="1" ht="15">
      <c r="A15" s="78"/>
      <c r="B15" s="79"/>
      <c r="C15" s="80"/>
      <c r="D15" s="133"/>
    </row>
    <row r="16" spans="1:4" s="81" customFormat="1" ht="15.75">
      <c r="A16" s="82" t="s">
        <v>70</v>
      </c>
      <c r="B16" s="79"/>
      <c r="C16" s="80"/>
      <c r="D16" s="134"/>
    </row>
    <row r="17" spans="1:4" ht="15">
      <c r="A17" s="83"/>
      <c r="B17" s="83"/>
      <c r="C17" s="83"/>
      <c r="D17" s="83"/>
    </row>
    <row r="18" spans="1:4" ht="15">
      <c r="A18" s="83"/>
      <c r="B18" s="83"/>
      <c r="C18" s="83"/>
      <c r="D18" s="83"/>
    </row>
    <row r="19" spans="1:4" ht="15.75">
      <c r="A19" s="146" t="s">
        <v>71</v>
      </c>
      <c r="B19" s="146"/>
      <c r="C19" s="146"/>
      <c r="D19" s="146"/>
    </row>
    <row r="20" spans="1:4" ht="15">
      <c r="A20" s="83"/>
      <c r="B20" s="83"/>
      <c r="C20" s="83"/>
      <c r="D20" s="84" t="s">
        <v>2</v>
      </c>
    </row>
    <row r="21" spans="1:4" s="85" customFormat="1" ht="15.75">
      <c r="A21" s="132" t="s">
        <v>3</v>
      </c>
      <c r="B21" s="132"/>
      <c r="C21" s="132" t="s">
        <v>4</v>
      </c>
      <c r="D21" s="132"/>
    </row>
    <row r="22" spans="1:4" ht="15">
      <c r="A22" s="86" t="s">
        <v>72</v>
      </c>
      <c r="B22" s="110"/>
      <c r="C22" s="86" t="s">
        <v>73</v>
      </c>
      <c r="D22" s="115"/>
    </row>
    <row r="23" spans="1:4" ht="15">
      <c r="A23" s="86" t="s">
        <v>74</v>
      </c>
      <c r="B23" s="110"/>
      <c r="C23" s="86" t="s">
        <v>75</v>
      </c>
      <c r="D23" s="115"/>
    </row>
    <row r="24" spans="1:4" ht="15">
      <c r="A24" s="86" t="s">
        <v>76</v>
      </c>
      <c r="B24" s="110"/>
      <c r="C24" s="86" t="s">
        <v>77</v>
      </c>
      <c r="D24" s="115"/>
    </row>
    <row r="25" spans="1:4" ht="17.25">
      <c r="A25" s="86" t="s">
        <v>78</v>
      </c>
      <c r="B25" s="110"/>
      <c r="C25" s="86" t="s">
        <v>79</v>
      </c>
      <c r="D25" s="116"/>
    </row>
    <row r="26" spans="1:4" ht="15">
      <c r="A26" s="87"/>
      <c r="B26" s="111"/>
      <c r="C26" s="86" t="s">
        <v>80</v>
      </c>
      <c r="D26" s="115"/>
    </row>
    <row r="27" spans="1:4" ht="15.75">
      <c r="A27" s="88"/>
      <c r="B27" s="112"/>
      <c r="C27" s="86" t="s">
        <v>81</v>
      </c>
      <c r="D27" s="115"/>
    </row>
    <row r="28" spans="1:4" ht="15">
      <c r="A28" s="87"/>
      <c r="B28" s="111"/>
      <c r="C28" s="86" t="s">
        <v>82</v>
      </c>
      <c r="D28" s="115"/>
    </row>
    <row r="29" spans="1:4" ht="15">
      <c r="A29" s="87"/>
      <c r="B29" s="111"/>
      <c r="C29" s="86" t="s">
        <v>83</v>
      </c>
      <c r="D29" s="115"/>
    </row>
    <row r="30" spans="1:4" ht="15">
      <c r="A30" s="87"/>
      <c r="B30" s="111"/>
      <c r="C30" s="86" t="s">
        <v>84</v>
      </c>
      <c r="D30" s="115"/>
    </row>
    <row r="31" spans="1:4" ht="15.75">
      <c r="A31" s="87"/>
      <c r="B31" s="111"/>
      <c r="C31" s="89" t="s">
        <v>18</v>
      </c>
      <c r="D31" s="117"/>
    </row>
    <row r="32" spans="1:4" ht="15">
      <c r="A32" s="87"/>
      <c r="B32" s="111"/>
      <c r="C32" s="90"/>
      <c r="D32" s="118"/>
    </row>
    <row r="33" spans="1:4" ht="15">
      <c r="A33" s="87"/>
      <c r="B33" s="111"/>
      <c r="C33" s="86" t="s">
        <v>85</v>
      </c>
      <c r="D33" s="115"/>
    </row>
    <row r="34" spans="1:4" ht="15">
      <c r="A34" s="87"/>
      <c r="B34" s="111"/>
      <c r="C34" s="86" t="s">
        <v>86</v>
      </c>
      <c r="D34" s="115"/>
    </row>
    <row r="35" spans="1:4" ht="15.75">
      <c r="A35" s="87"/>
      <c r="B35" s="113"/>
      <c r="C35" s="91" t="s">
        <v>87</v>
      </c>
      <c r="D35" s="117"/>
    </row>
    <row r="36" spans="1:4" ht="15.75">
      <c r="A36" s="92" t="s">
        <v>23</v>
      </c>
      <c r="B36" s="114"/>
      <c r="C36" s="92" t="s">
        <v>24</v>
      </c>
      <c r="D36" s="119"/>
    </row>
    <row r="37" spans="1:4">
      <c r="D37" s="93">
        <f>+D36-B36</f>
        <v>0</v>
      </c>
    </row>
    <row r="38" spans="1:4">
      <c r="A38" s="147" t="s">
        <v>88</v>
      </c>
      <c r="D38" s="93"/>
    </row>
    <row r="39" spans="1:4" ht="15.75">
      <c r="A39" s="135"/>
      <c r="B39" s="136"/>
      <c r="C39" s="136"/>
      <c r="D39" s="141" t="s">
        <v>89</v>
      </c>
    </row>
    <row r="40" spans="1:4" ht="26.25">
      <c r="A40" s="142" t="s">
        <v>90</v>
      </c>
      <c r="B40" s="143"/>
      <c r="C40" s="144"/>
      <c r="D40" s="137"/>
    </row>
    <row r="41" spans="1:4" ht="26.25">
      <c r="A41" s="138" t="s">
        <v>91</v>
      </c>
      <c r="B41" s="139"/>
      <c r="C41" s="140"/>
      <c r="D41" s="137"/>
    </row>
    <row r="42" spans="1:4" ht="26.25">
      <c r="A42" s="138" t="s">
        <v>92</v>
      </c>
      <c r="B42" s="139"/>
      <c r="C42" s="140"/>
      <c r="D42" s="137"/>
    </row>
    <row r="43" spans="1:4" ht="26.25">
      <c r="A43" s="138" t="s">
        <v>93</v>
      </c>
      <c r="B43" s="139"/>
      <c r="C43" s="140"/>
      <c r="D43" s="137"/>
    </row>
    <row r="44" spans="1:4" ht="26.25">
      <c r="A44" s="138" t="s">
        <v>94</v>
      </c>
      <c r="B44" s="139"/>
      <c r="C44" s="140"/>
      <c r="D44" s="137"/>
    </row>
    <row r="45" spans="1:4" ht="26.25">
      <c r="A45" s="138" t="s">
        <v>95</v>
      </c>
      <c r="B45" s="139"/>
      <c r="C45" s="140"/>
      <c r="D45" s="137"/>
    </row>
    <row r="46" spans="1:4" ht="26.25">
      <c r="A46" s="138" t="s">
        <v>96</v>
      </c>
      <c r="B46" s="139"/>
      <c r="C46" s="140"/>
      <c r="D46" s="137"/>
    </row>
    <row r="47" spans="1:4" ht="26.25">
      <c r="A47" s="138" t="s">
        <v>97</v>
      </c>
      <c r="B47" s="139"/>
      <c r="C47" s="140"/>
      <c r="D47" s="137"/>
    </row>
    <row r="48" spans="1:4" ht="26.25">
      <c r="A48" s="138" t="s">
        <v>98</v>
      </c>
      <c r="B48" s="139"/>
      <c r="C48" s="140"/>
      <c r="D48" s="137"/>
    </row>
    <row r="49" spans="1:4" ht="26.25">
      <c r="A49" s="138" t="s">
        <v>99</v>
      </c>
      <c r="B49" s="139"/>
      <c r="C49" s="140"/>
      <c r="D49" s="137"/>
    </row>
    <row r="50" spans="1:4" ht="26.25">
      <c r="A50" s="138" t="s">
        <v>100</v>
      </c>
      <c r="B50" s="139"/>
      <c r="C50" s="140"/>
      <c r="D50" s="137"/>
    </row>
    <row r="51" spans="1:4" ht="26.25">
      <c r="A51" s="138" t="s">
        <v>101</v>
      </c>
      <c r="B51" s="139"/>
      <c r="C51" s="140"/>
      <c r="D51" s="137"/>
    </row>
    <row r="52" spans="1:4" ht="26.25">
      <c r="A52" s="138" t="s">
        <v>102</v>
      </c>
      <c r="B52" s="139"/>
      <c r="C52" s="140"/>
      <c r="D52" s="137"/>
    </row>
    <row r="53" spans="1:4" ht="26.25">
      <c r="A53" s="138" t="s">
        <v>103</v>
      </c>
      <c r="B53" s="139"/>
      <c r="C53" s="140"/>
      <c r="D53" s="137"/>
    </row>
    <row r="64" spans="1:4">
      <c r="A64" s="85"/>
    </row>
  </sheetData>
  <mergeCells count="4">
    <mergeCell ref="A2:B2"/>
    <mergeCell ref="A19:D19"/>
    <mergeCell ref="A21:B21"/>
    <mergeCell ref="C21:D21"/>
  </mergeCells>
  <pageMargins left="0.78740157480314965" right="0.78740157480314965" top="0.24" bottom="0.18" header="0.12" footer="0.1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Ex.3.BrasilCap_Enunc fl</vt:lpstr>
      <vt:lpstr>Ex.3.BrasilCap fl2</vt:lpstr>
      <vt:lpstr>Ex.3.BrtasilCap_DRE e BP fl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Joanilia</dc:creator>
  <cp:lastModifiedBy>Joanilia</cp:lastModifiedBy>
  <dcterms:created xsi:type="dcterms:W3CDTF">2014-03-11T13:12:43Z</dcterms:created>
  <dcterms:modified xsi:type="dcterms:W3CDTF">2014-03-11T13:40:27Z</dcterms:modified>
</cp:coreProperties>
</file>