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LES 160\"/>
    </mc:Choice>
  </mc:AlternateContent>
  <bookViews>
    <workbookView xWindow="0" yWindow="0" windowWidth="23040" windowHeight="8736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7" i="1" l="1"/>
  <c r="S26" i="1"/>
  <c r="S25" i="1"/>
  <c r="S19" i="1"/>
  <c r="S13" i="1"/>
  <c r="S6" i="1"/>
  <c r="S1" i="1"/>
  <c r="K34" i="1"/>
  <c r="M31" i="1"/>
  <c r="K33" i="1"/>
  <c r="K27" i="1"/>
  <c r="K26" i="1"/>
  <c r="K25" i="1"/>
  <c r="M19" i="1"/>
  <c r="M18" i="1"/>
  <c r="M17" i="1"/>
  <c r="M13" i="1"/>
  <c r="K13" i="1"/>
  <c r="K12" i="1"/>
  <c r="K5" i="1"/>
  <c r="K4" i="1"/>
  <c r="C35" i="1"/>
  <c r="C34" i="1"/>
  <c r="C33" i="1"/>
  <c r="E27" i="1"/>
  <c r="E26" i="1"/>
  <c r="E25" i="1"/>
  <c r="E22" i="1"/>
  <c r="E21" i="1"/>
  <c r="C21" i="1"/>
  <c r="C20" i="1"/>
  <c r="C13" i="1"/>
  <c r="C10" i="1"/>
  <c r="C12" i="1"/>
  <c r="C4" i="1"/>
  <c r="C5" i="1"/>
  <c r="M14" i="1" l="1"/>
</calcChain>
</file>

<file path=xl/sharedStrings.xml><?xml version="1.0" encoding="utf-8"?>
<sst xmlns="http://schemas.openxmlformats.org/spreadsheetml/2006/main" count="123" uniqueCount="39">
  <si>
    <t>1)</t>
  </si>
  <si>
    <t>Prazo</t>
  </si>
  <si>
    <t>PV</t>
  </si>
  <si>
    <t>FV</t>
  </si>
  <si>
    <t>n</t>
  </si>
  <si>
    <t>Juros total</t>
  </si>
  <si>
    <t>Juros</t>
  </si>
  <si>
    <t>2)</t>
  </si>
  <si>
    <t>am</t>
  </si>
  <si>
    <t>aa</t>
  </si>
  <si>
    <t>3)</t>
  </si>
  <si>
    <t>Compra</t>
  </si>
  <si>
    <t>Venda</t>
  </si>
  <si>
    <t>Lucro</t>
  </si>
  <si>
    <t>4)</t>
  </si>
  <si>
    <t>Banco A</t>
  </si>
  <si>
    <t>Banco B</t>
  </si>
  <si>
    <t>Banco C</t>
  </si>
  <si>
    <t>at</t>
  </si>
  <si>
    <t>5)</t>
  </si>
  <si>
    <t>dias</t>
  </si>
  <si>
    <t>ano</t>
  </si>
  <si>
    <t>6)</t>
  </si>
  <si>
    <t>7)</t>
  </si>
  <si>
    <t>8)</t>
  </si>
  <si>
    <t>9)</t>
  </si>
  <si>
    <t>10)</t>
  </si>
  <si>
    <t>meses</t>
  </si>
  <si>
    <t>Juros compra</t>
  </si>
  <si>
    <t>Juros Aplic.</t>
  </si>
  <si>
    <t>Deve comprar  a prazo</t>
  </si>
  <si>
    <t>11)</t>
  </si>
  <si>
    <t>Juros Aplic</t>
  </si>
  <si>
    <t>Juros Efet</t>
  </si>
  <si>
    <t>Juros Desc</t>
  </si>
  <si>
    <t>Comprar a vista</t>
  </si>
  <si>
    <t>12)</t>
  </si>
  <si>
    <t>13)</t>
  </si>
  <si>
    <t>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</si>
</sst>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164" fontId="0" fillId="0" borderId="0" xfId="1" applyNumberFormat="1" applyFont="1"/>
    <xf numFmtId="10" fontId="0" fillId="0" borderId="0" xfId="1" applyNumberFormat="1" applyFont="1"/>
    <xf numFmtId="0" fontId="2" fillId="0" borderId="0" xfId="0" applyFont="1"/>
    <xf numFmtId="10" fontId="2" fillId="0" borderId="0" xfId="1" applyNumberFormat="1" applyFont="1"/>
    <xf numFmtId="10" fontId="0" fillId="0" borderId="0" xfId="0" applyNumberFormat="1"/>
    <xf numFmtId="164" fontId="2" fillId="0" borderId="0" xfId="1" applyNumberFormat="1" applyFont="1"/>
    <xf numFmtId="0" fontId="0" fillId="2" borderId="0" xfId="0" applyFill="1"/>
    <xf numFmtId="0" fontId="0" fillId="0" borderId="0" xfId="0" applyNumberFormat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abSelected="1" zoomScale="85" zoomScaleNormal="85" workbookViewId="0">
      <selection activeCell="A30" sqref="A30"/>
    </sheetView>
  </sheetViews>
  <sheetFormatPr defaultRowHeight="14.4" x14ac:dyDescent="0.3"/>
  <cols>
    <col min="1" max="1" width="4.44140625" customWidth="1"/>
    <col min="2" max="2" width="9.6640625" bestFit="1" customWidth="1"/>
    <col min="3" max="3" width="12.44140625" bestFit="1" customWidth="1"/>
    <col min="6" max="6" width="3" bestFit="1" customWidth="1"/>
    <col min="8" max="8" width="3.44140625" customWidth="1"/>
    <col min="9" max="9" width="4.33203125" customWidth="1"/>
    <col min="10" max="10" width="11.88671875" bestFit="1" customWidth="1"/>
    <col min="11" max="11" width="12.44140625" bestFit="1" customWidth="1"/>
    <col min="16" max="16" width="3.6640625" customWidth="1"/>
    <col min="17" max="17" width="5.33203125" customWidth="1"/>
    <col min="18" max="18" width="15" bestFit="1" customWidth="1"/>
  </cols>
  <sheetData>
    <row r="1" spans="1:19" x14ac:dyDescent="0.3">
      <c r="A1" t="s">
        <v>0</v>
      </c>
      <c r="B1" t="s">
        <v>2</v>
      </c>
      <c r="C1">
        <v>200</v>
      </c>
      <c r="G1" s="7"/>
      <c r="I1" t="s">
        <v>22</v>
      </c>
      <c r="J1" t="s">
        <v>2</v>
      </c>
      <c r="K1">
        <v>400</v>
      </c>
      <c r="O1" s="7"/>
      <c r="Q1" t="s">
        <v>31</v>
      </c>
      <c r="R1" t="s">
        <v>2</v>
      </c>
      <c r="S1">
        <f>S3*0.915</f>
        <v>183</v>
      </c>
    </row>
    <row r="2" spans="1:19" x14ac:dyDescent="0.3">
      <c r="B2" t="s">
        <v>4</v>
      </c>
      <c r="C2">
        <v>3</v>
      </c>
      <c r="G2" s="7"/>
      <c r="J2" t="s">
        <v>4</v>
      </c>
      <c r="K2">
        <v>3</v>
      </c>
      <c r="O2" s="7"/>
      <c r="R2" t="s">
        <v>4</v>
      </c>
      <c r="S2">
        <v>2</v>
      </c>
    </row>
    <row r="3" spans="1:19" x14ac:dyDescent="0.3">
      <c r="B3" t="s">
        <v>3</v>
      </c>
      <c r="C3">
        <v>230</v>
      </c>
      <c r="G3" s="7"/>
      <c r="J3" t="s">
        <v>3</v>
      </c>
      <c r="K3">
        <v>463.05</v>
      </c>
      <c r="O3" s="7"/>
      <c r="R3" t="s">
        <v>3</v>
      </c>
      <c r="S3">
        <v>200</v>
      </c>
    </row>
    <row r="4" spans="1:19" x14ac:dyDescent="0.3">
      <c r="B4" t="s">
        <v>5</v>
      </c>
      <c r="C4" s="2">
        <f>C3/C1-1</f>
        <v>0.14999999999999991</v>
      </c>
      <c r="G4" s="7"/>
      <c r="J4" t="s">
        <v>5</v>
      </c>
      <c r="K4" s="2">
        <f>K3/K1-1</f>
        <v>0.15762500000000013</v>
      </c>
      <c r="O4" s="7"/>
      <c r="R4" t="s">
        <v>32</v>
      </c>
      <c r="S4" s="2">
        <v>0.09</v>
      </c>
    </row>
    <row r="5" spans="1:19" x14ac:dyDescent="0.3">
      <c r="B5" s="3" t="s">
        <v>6</v>
      </c>
      <c r="C5" s="4">
        <f>C4/C2</f>
        <v>4.9999999999999968E-2</v>
      </c>
      <c r="D5" s="3" t="s">
        <v>8</v>
      </c>
      <c r="G5" s="7"/>
      <c r="J5" s="3" t="s">
        <v>6</v>
      </c>
      <c r="K5" s="4">
        <f>(1+K4)^(1/3)-1</f>
        <v>5.0000000000000044E-2</v>
      </c>
      <c r="L5" s="3" t="s">
        <v>8</v>
      </c>
      <c r="O5" s="7"/>
      <c r="R5" t="s">
        <v>34</v>
      </c>
      <c r="S5" s="2">
        <v>8.5000000000000006E-2</v>
      </c>
    </row>
    <row r="6" spans="1:19" x14ac:dyDescent="0.3">
      <c r="G6" s="7"/>
      <c r="O6" s="7"/>
      <c r="R6" t="s">
        <v>33</v>
      </c>
      <c r="S6" s="2">
        <f>S3/S1-1</f>
        <v>9.2896174863388081E-2</v>
      </c>
    </row>
    <row r="7" spans="1:19" x14ac:dyDescent="0.3">
      <c r="G7" s="7"/>
      <c r="O7" s="7"/>
      <c r="R7" s="3" t="s">
        <v>35</v>
      </c>
    </row>
    <row r="8" spans="1:19" x14ac:dyDescent="0.3">
      <c r="A8" t="s">
        <v>7</v>
      </c>
      <c r="B8" t="s">
        <v>2</v>
      </c>
      <c r="C8">
        <v>1000</v>
      </c>
      <c r="G8" s="7"/>
      <c r="I8" t="s">
        <v>23</v>
      </c>
      <c r="K8" t="s">
        <v>11</v>
      </c>
      <c r="M8" t="s">
        <v>12</v>
      </c>
      <c r="O8" s="7"/>
    </row>
    <row r="9" spans="1:19" x14ac:dyDescent="0.3">
      <c r="B9" t="s">
        <v>6</v>
      </c>
      <c r="C9" s="2">
        <v>0.06</v>
      </c>
      <c r="D9" t="s">
        <v>9</v>
      </c>
      <c r="G9" s="7"/>
      <c r="J9" t="s">
        <v>2</v>
      </c>
      <c r="K9">
        <v>500</v>
      </c>
      <c r="M9">
        <v>500</v>
      </c>
      <c r="O9" s="7"/>
      <c r="S9" s="2"/>
    </row>
    <row r="10" spans="1:19" x14ac:dyDescent="0.3">
      <c r="B10" t="s">
        <v>6</v>
      </c>
      <c r="C10" s="2">
        <f>C9/12</f>
        <v>5.0000000000000001E-3</v>
      </c>
      <c r="D10" t="s">
        <v>8</v>
      </c>
      <c r="G10" s="7"/>
      <c r="J10" t="s">
        <v>4</v>
      </c>
      <c r="K10">
        <v>4</v>
      </c>
      <c r="M10">
        <v>3</v>
      </c>
      <c r="O10" s="7"/>
      <c r="Q10" t="s">
        <v>36</v>
      </c>
      <c r="R10" t="s">
        <v>2</v>
      </c>
      <c r="S10">
        <v>300</v>
      </c>
    </row>
    <row r="11" spans="1:19" x14ac:dyDescent="0.3">
      <c r="B11" t="s">
        <v>3</v>
      </c>
      <c r="C11">
        <v>1040</v>
      </c>
      <c r="G11" s="7"/>
      <c r="J11" t="s">
        <v>6</v>
      </c>
      <c r="K11" s="2">
        <v>0.06</v>
      </c>
      <c r="L11" t="s">
        <v>9</v>
      </c>
      <c r="O11" s="7"/>
      <c r="R11" t="s">
        <v>6</v>
      </c>
      <c r="S11" s="2">
        <v>0.05</v>
      </c>
    </row>
    <row r="12" spans="1:19" x14ac:dyDescent="0.3">
      <c r="B12" t="s">
        <v>5</v>
      </c>
      <c r="C12" s="2">
        <f>C11/C8-1</f>
        <v>4.0000000000000036E-2</v>
      </c>
      <c r="G12" s="7"/>
      <c r="J12" t="s">
        <v>6</v>
      </c>
      <c r="K12" s="2">
        <f>(1+K11)^(1/12)-1</f>
        <v>4.8675505653430484E-3</v>
      </c>
      <c r="L12" t="s">
        <v>8</v>
      </c>
      <c r="M12" s="5">
        <v>7.0000000000000001E-3</v>
      </c>
      <c r="O12" s="7"/>
      <c r="R12" t="s">
        <v>4</v>
      </c>
      <c r="S12">
        <v>3</v>
      </c>
    </row>
    <row r="13" spans="1:19" x14ac:dyDescent="0.3">
      <c r="B13" s="3" t="s">
        <v>1</v>
      </c>
      <c r="C13" s="3">
        <f>C12/C10</f>
        <v>8.0000000000000071</v>
      </c>
      <c r="G13" s="7"/>
      <c r="J13" t="s">
        <v>3</v>
      </c>
      <c r="K13">
        <f>K9*(1+K12)^K10</f>
        <v>509.80641121110824</v>
      </c>
      <c r="M13">
        <f>M9*(1+M12)^M10</f>
        <v>510.57367149999976</v>
      </c>
      <c r="O13" s="7"/>
      <c r="R13" s="3" t="s">
        <v>3</v>
      </c>
      <c r="S13" s="3">
        <f>S10*(1+S11*S12)</f>
        <v>345</v>
      </c>
    </row>
    <row r="14" spans="1:19" x14ac:dyDescent="0.3">
      <c r="G14" s="7"/>
      <c r="J14" s="3" t="s">
        <v>13</v>
      </c>
      <c r="K14" s="3"/>
      <c r="L14" s="3"/>
      <c r="M14" s="3">
        <f>M13-K13</f>
        <v>0.76726028889152076</v>
      </c>
      <c r="O14" s="7"/>
    </row>
    <row r="15" spans="1:19" x14ac:dyDescent="0.3">
      <c r="G15" s="7"/>
      <c r="O15" s="7"/>
    </row>
    <row r="16" spans="1:19" x14ac:dyDescent="0.3">
      <c r="A16" t="s">
        <v>10</v>
      </c>
      <c r="C16" t="s">
        <v>11</v>
      </c>
      <c r="E16" t="s">
        <v>12</v>
      </c>
      <c r="G16" s="7"/>
      <c r="O16" s="7"/>
      <c r="Q16" t="s">
        <v>37</v>
      </c>
      <c r="R16" t="s">
        <v>2</v>
      </c>
      <c r="S16">
        <v>300</v>
      </c>
    </row>
    <row r="17" spans="1:20" x14ac:dyDescent="0.3">
      <c r="B17" t="s">
        <v>2</v>
      </c>
      <c r="C17">
        <v>500</v>
      </c>
      <c r="E17">
        <v>500</v>
      </c>
      <c r="G17" s="7"/>
      <c r="I17" t="s">
        <v>24</v>
      </c>
      <c r="J17" t="s">
        <v>15</v>
      </c>
      <c r="K17" s="1">
        <v>0.08</v>
      </c>
      <c r="L17" t="s">
        <v>9</v>
      </c>
      <c r="M17" s="1">
        <f>K17</f>
        <v>0.08</v>
      </c>
      <c r="N17" t="s">
        <v>9</v>
      </c>
      <c r="O17" s="7"/>
      <c r="R17" t="s">
        <v>6</v>
      </c>
      <c r="S17" s="2">
        <v>0.05</v>
      </c>
    </row>
    <row r="18" spans="1:20" x14ac:dyDescent="0.3">
      <c r="B18" t="s">
        <v>4</v>
      </c>
      <c r="C18">
        <v>4</v>
      </c>
      <c r="E18">
        <v>3</v>
      </c>
      <c r="G18" s="7"/>
      <c r="J18" t="s">
        <v>16</v>
      </c>
      <c r="K18" s="1">
        <v>7.0000000000000001E-3</v>
      </c>
      <c r="L18" t="s">
        <v>8</v>
      </c>
      <c r="M18" s="1">
        <f>(1+K18)^12-1</f>
        <v>8.7310661915505294E-2</v>
      </c>
      <c r="N18" t="s">
        <v>9</v>
      </c>
      <c r="O18" s="7"/>
      <c r="R18" t="s">
        <v>4</v>
      </c>
      <c r="S18">
        <v>3</v>
      </c>
    </row>
    <row r="19" spans="1:20" x14ac:dyDescent="0.3">
      <c r="B19" t="s">
        <v>6</v>
      </c>
      <c r="C19" s="2">
        <v>0.06</v>
      </c>
      <c r="D19" t="s">
        <v>9</v>
      </c>
      <c r="G19" s="7"/>
      <c r="J19" s="3" t="s">
        <v>17</v>
      </c>
      <c r="K19" s="6">
        <v>2.1999999999999999E-2</v>
      </c>
      <c r="L19" s="3" t="s">
        <v>18</v>
      </c>
      <c r="M19" s="6">
        <f>(1+K19)^4-1</f>
        <v>9.0946826256000035E-2</v>
      </c>
      <c r="N19" s="3" t="s">
        <v>9</v>
      </c>
      <c r="O19" s="7"/>
      <c r="R19" s="3" t="s">
        <v>3</v>
      </c>
      <c r="S19" s="3">
        <f>S16*(1+S17)^S18</f>
        <v>347.28750000000002</v>
      </c>
    </row>
    <row r="20" spans="1:20" x14ac:dyDescent="0.3">
      <c r="B20" t="s">
        <v>6</v>
      </c>
      <c r="C20" s="2">
        <f>C19/12</f>
        <v>5.0000000000000001E-3</v>
      </c>
      <c r="D20" t="s">
        <v>8</v>
      </c>
      <c r="E20" s="5">
        <v>7.0000000000000001E-3</v>
      </c>
      <c r="G20" s="7"/>
      <c r="K20" s="2"/>
      <c r="M20" s="5"/>
      <c r="O20" s="7"/>
    </row>
    <row r="21" spans="1:20" x14ac:dyDescent="0.3">
      <c r="B21" t="s">
        <v>3</v>
      </c>
      <c r="C21">
        <f>C17*(1+C20*C18)</f>
        <v>510</v>
      </c>
      <c r="E21">
        <f>E17*(1+E20*E18)</f>
        <v>510.49999999999994</v>
      </c>
      <c r="G21" s="7"/>
      <c r="O21" s="7"/>
    </row>
    <row r="22" spans="1:20" x14ac:dyDescent="0.3">
      <c r="B22" s="3" t="s">
        <v>13</v>
      </c>
      <c r="C22" s="3"/>
      <c r="D22" s="3"/>
      <c r="E22" s="3">
        <f>E21-C21</f>
        <v>0.49999999999994316</v>
      </c>
      <c r="G22" s="7"/>
      <c r="I22" t="s">
        <v>25</v>
      </c>
      <c r="J22" t="s">
        <v>2</v>
      </c>
      <c r="K22">
        <v>600</v>
      </c>
      <c r="O22" s="7"/>
      <c r="Q22" t="s">
        <v>38</v>
      </c>
      <c r="R22" t="s">
        <v>2</v>
      </c>
      <c r="S22">
        <v>1000</v>
      </c>
    </row>
    <row r="23" spans="1:20" x14ac:dyDescent="0.3">
      <c r="G23" s="7"/>
      <c r="J23" t="s">
        <v>3</v>
      </c>
      <c r="K23">
        <v>630</v>
      </c>
      <c r="O23" s="7"/>
      <c r="R23" t="s">
        <v>6</v>
      </c>
      <c r="S23" s="2">
        <v>0.06</v>
      </c>
    </row>
    <row r="24" spans="1:20" x14ac:dyDescent="0.3">
      <c r="G24" s="7"/>
      <c r="J24" t="s">
        <v>4</v>
      </c>
      <c r="K24">
        <v>60</v>
      </c>
      <c r="L24" t="s">
        <v>20</v>
      </c>
      <c r="O24" s="7"/>
      <c r="R24" t="s">
        <v>3</v>
      </c>
      <c r="S24">
        <v>1040</v>
      </c>
    </row>
    <row r="25" spans="1:20" x14ac:dyDescent="0.3">
      <c r="A25" t="s">
        <v>14</v>
      </c>
      <c r="B25" t="s">
        <v>15</v>
      </c>
      <c r="C25" s="1">
        <v>0.08</v>
      </c>
      <c r="D25" t="s">
        <v>9</v>
      </c>
      <c r="E25" s="1">
        <f>C25</f>
        <v>0.08</v>
      </c>
      <c r="F25" t="s">
        <v>9</v>
      </c>
      <c r="G25" s="7"/>
      <c r="J25" t="s">
        <v>4</v>
      </c>
      <c r="K25">
        <f>K24/360</f>
        <v>0.16666666666666666</v>
      </c>
      <c r="L25" t="s">
        <v>21</v>
      </c>
      <c r="O25" s="7"/>
      <c r="R25" t="s">
        <v>5</v>
      </c>
      <c r="S25" s="2">
        <f>S24/S22-1</f>
        <v>4.0000000000000036E-2</v>
      </c>
    </row>
    <row r="26" spans="1:20" x14ac:dyDescent="0.3">
      <c r="B26" t="s">
        <v>16</v>
      </c>
      <c r="C26" s="1">
        <v>7.0000000000000001E-3</v>
      </c>
      <c r="D26" t="s">
        <v>8</v>
      </c>
      <c r="E26" s="1">
        <f>C26*12</f>
        <v>8.4000000000000005E-2</v>
      </c>
      <c r="F26" t="s">
        <v>9</v>
      </c>
      <c r="G26" s="7"/>
      <c r="J26" t="s">
        <v>5</v>
      </c>
      <c r="K26" s="2">
        <f>K23/K22-1</f>
        <v>5.0000000000000044E-2</v>
      </c>
      <c r="O26" s="7"/>
      <c r="R26" t="s">
        <v>4</v>
      </c>
      <c r="S26" s="8">
        <f>LN(1+S25)/LN(1+S23)</f>
        <v>0.67309847422974511</v>
      </c>
      <c r="T26" t="s">
        <v>21</v>
      </c>
    </row>
    <row r="27" spans="1:20" x14ac:dyDescent="0.3">
      <c r="B27" s="3" t="s">
        <v>17</v>
      </c>
      <c r="C27" s="6">
        <v>2.1999999999999999E-2</v>
      </c>
      <c r="D27" s="3" t="s">
        <v>18</v>
      </c>
      <c r="E27" s="6">
        <f>C27*4</f>
        <v>8.7999999999999995E-2</v>
      </c>
      <c r="F27" s="3" t="s">
        <v>9</v>
      </c>
      <c r="G27" s="7"/>
      <c r="J27" s="3" t="s">
        <v>6</v>
      </c>
      <c r="K27" s="4">
        <f>(1+K26)^6-1</f>
        <v>0.34009564062499997</v>
      </c>
      <c r="L27" s="3" t="s">
        <v>9</v>
      </c>
      <c r="N27" s="3"/>
      <c r="O27" s="7"/>
      <c r="R27" s="3" t="s">
        <v>4</v>
      </c>
      <c r="S27" s="3">
        <f>S26*12</f>
        <v>8.0771816907569409</v>
      </c>
      <c r="T27" s="3" t="s">
        <v>27</v>
      </c>
    </row>
    <row r="28" spans="1:20" x14ac:dyDescent="0.3">
      <c r="G28" s="7"/>
      <c r="O28" s="7"/>
    </row>
    <row r="29" spans="1:20" x14ac:dyDescent="0.3">
      <c r="G29" s="7"/>
      <c r="O29" s="7"/>
    </row>
    <row r="30" spans="1:20" x14ac:dyDescent="0.3">
      <c r="A30" t="s">
        <v>19</v>
      </c>
      <c r="B30" t="s">
        <v>2</v>
      </c>
      <c r="C30">
        <v>600</v>
      </c>
      <c r="G30" s="7"/>
      <c r="I30" t="s">
        <v>26</v>
      </c>
      <c r="J30" t="s">
        <v>2</v>
      </c>
      <c r="K30">
        <v>900</v>
      </c>
      <c r="O30" s="7"/>
    </row>
    <row r="31" spans="1:20" x14ac:dyDescent="0.3">
      <c r="B31" t="s">
        <v>3</v>
      </c>
      <c r="C31">
        <v>624</v>
      </c>
      <c r="G31" s="7"/>
      <c r="J31" t="s">
        <v>3</v>
      </c>
      <c r="K31">
        <v>960</v>
      </c>
      <c r="M31">
        <f>K30*(1+K35)^3</f>
        <v>960.7163832</v>
      </c>
      <c r="O31" s="7"/>
    </row>
    <row r="32" spans="1:20" x14ac:dyDescent="0.3">
      <c r="B32" t="s">
        <v>4</v>
      </c>
      <c r="C32">
        <v>40</v>
      </c>
      <c r="D32" t="s">
        <v>20</v>
      </c>
      <c r="G32" s="7"/>
      <c r="J32" t="s">
        <v>4</v>
      </c>
      <c r="K32">
        <v>3</v>
      </c>
      <c r="L32" t="s">
        <v>27</v>
      </c>
      <c r="O32" s="7"/>
    </row>
    <row r="33" spans="2:15" x14ac:dyDescent="0.3">
      <c r="B33" t="s">
        <v>4</v>
      </c>
      <c r="C33">
        <f>C32/360</f>
        <v>0.1111111111111111</v>
      </c>
      <c r="D33" t="s">
        <v>21</v>
      </c>
      <c r="G33" s="7"/>
      <c r="J33" t="s">
        <v>5</v>
      </c>
      <c r="K33" s="2">
        <f>K31/K30-1</f>
        <v>6.6666666666666652E-2</v>
      </c>
      <c r="O33" s="7"/>
    </row>
    <row r="34" spans="2:15" x14ac:dyDescent="0.3">
      <c r="B34" t="s">
        <v>5</v>
      </c>
      <c r="C34" s="2">
        <f>C31/C30-1</f>
        <v>4.0000000000000036E-2</v>
      </c>
      <c r="G34" s="7"/>
      <c r="J34" t="s">
        <v>28</v>
      </c>
      <c r="K34" s="2">
        <f>(1+K33)^(1/3)-1</f>
        <v>2.1745909858070789E-2</v>
      </c>
      <c r="L34" t="s">
        <v>8</v>
      </c>
      <c r="O34" s="7"/>
    </row>
    <row r="35" spans="2:15" x14ac:dyDescent="0.3">
      <c r="B35" t="s">
        <v>6</v>
      </c>
      <c r="C35" s="2">
        <f>C34/C32*360</f>
        <v>0.36000000000000032</v>
      </c>
      <c r="D35" t="s">
        <v>9</v>
      </c>
      <c r="G35" s="7"/>
      <c r="J35" t="s">
        <v>29</v>
      </c>
      <c r="K35" s="2">
        <v>2.1999999999999999E-2</v>
      </c>
      <c r="L35" t="s">
        <v>9</v>
      </c>
      <c r="O35" s="7"/>
    </row>
    <row r="36" spans="2:15" x14ac:dyDescent="0.3">
      <c r="G36" s="7"/>
      <c r="J36" s="3" t="s">
        <v>30</v>
      </c>
      <c r="O36" s="7"/>
    </row>
    <row r="37" spans="2:15" x14ac:dyDescent="0.3">
      <c r="G37" s="7"/>
      <c r="O37" s="7"/>
    </row>
  </sheetData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USP</dc:creator>
  <cp:lastModifiedBy>USP</cp:lastModifiedBy>
  <dcterms:created xsi:type="dcterms:W3CDTF">2014-08-22T02:55:33Z</dcterms:created>
  <dcterms:modified xsi:type="dcterms:W3CDTF">2015-08-18T03:24:49Z</dcterms:modified>
</cp:coreProperties>
</file>