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idinha\Google Drive\Brasil\Aulas\Aulas\Quimica Geral Farmacia\"/>
    </mc:Choice>
  </mc:AlternateContent>
  <bookViews>
    <workbookView xWindow="390" yWindow="620" windowWidth="19820" windowHeight="9350" activeTab="7"/>
  </bookViews>
  <sheets>
    <sheet name="P1" sheetId="1" r:id="rId1"/>
    <sheet name="P2" sheetId="2" r:id="rId2"/>
    <sheet name="media P1 e P2" sheetId="3" r:id="rId3"/>
    <sheet name="Prec" sheetId="5" r:id="rId4"/>
    <sheet name="relatorios" sheetId="6" r:id="rId5"/>
    <sheet name="faceworks" sheetId="7" r:id="rId6"/>
    <sheet name="Biohaking" sheetId="8" r:id="rId7"/>
    <sheet name="nota final " sheetId="9" r:id="rId8"/>
  </sheets>
  <calcPr calcId="171027"/>
</workbook>
</file>

<file path=xl/calcChain.xml><?xml version="1.0" encoding="utf-8"?>
<calcChain xmlns="http://schemas.openxmlformats.org/spreadsheetml/2006/main">
  <c r="F82" i="9" l="1"/>
  <c r="E8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" i="9"/>
  <c r="I5" i="9"/>
  <c r="I6" i="9"/>
  <c r="I7" i="9"/>
  <c r="I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7" i="9"/>
  <c r="E38" i="9"/>
  <c r="E39" i="9"/>
  <c r="E40" i="9"/>
  <c r="E41" i="9"/>
  <c r="E42" i="9"/>
  <c r="E43" i="9"/>
  <c r="E44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4" i="9"/>
  <c r="N79" i="3"/>
  <c r="N76" i="3"/>
  <c r="N74" i="3"/>
  <c r="N73" i="3"/>
  <c r="N56" i="3"/>
  <c r="N49" i="3"/>
  <c r="N41" i="3"/>
  <c r="N36" i="3"/>
  <c r="N37" i="3"/>
  <c r="N35" i="3"/>
  <c r="N33" i="3"/>
  <c r="N25" i="3"/>
  <c r="N23" i="3"/>
  <c r="N22" i="3"/>
  <c r="N20" i="3"/>
  <c r="N80" i="3"/>
  <c r="N78" i="3"/>
  <c r="N77" i="3"/>
  <c r="N75" i="3"/>
  <c r="N61" i="3"/>
  <c r="N62" i="3"/>
  <c r="N63" i="3"/>
  <c r="N64" i="3"/>
  <c r="N65" i="3"/>
  <c r="N66" i="3"/>
  <c r="N67" i="3"/>
  <c r="N68" i="3"/>
  <c r="N69" i="3"/>
  <c r="N70" i="3"/>
  <c r="N71" i="3"/>
  <c r="N72" i="3"/>
  <c r="N60" i="3"/>
  <c r="N59" i="3"/>
  <c r="N58" i="3"/>
  <c r="N57" i="3"/>
  <c r="N53" i="3"/>
  <c r="N54" i="3"/>
  <c r="N55" i="3"/>
  <c r="N52" i="3"/>
  <c r="N50" i="3"/>
  <c r="N43" i="3"/>
  <c r="N44" i="3"/>
  <c r="N46" i="3"/>
  <c r="N47" i="3"/>
  <c r="N48" i="3"/>
  <c r="N42" i="3"/>
  <c r="N39" i="3"/>
  <c r="N40" i="3"/>
  <c r="N38" i="3"/>
  <c r="N34" i="3"/>
  <c r="N27" i="3"/>
  <c r="N28" i="3"/>
  <c r="N29" i="3"/>
  <c r="N30" i="3"/>
  <c r="N31" i="3"/>
  <c r="N32" i="3"/>
  <c r="N26" i="3"/>
  <c r="N24" i="3"/>
  <c r="N21" i="3"/>
  <c r="N17" i="3"/>
  <c r="N18" i="3"/>
  <c r="N19" i="3"/>
  <c r="N16" i="3"/>
  <c r="N15" i="3"/>
  <c r="N14" i="3"/>
  <c r="N13" i="3"/>
  <c r="N12" i="3"/>
  <c r="N10" i="3"/>
  <c r="N11" i="3"/>
  <c r="N9" i="3"/>
  <c r="N8" i="3"/>
  <c r="N5" i="3"/>
  <c r="N6" i="3"/>
  <c r="N7" i="3"/>
  <c r="N4" i="3"/>
  <c r="J88" i="3"/>
  <c r="O45" i="6" l="1"/>
  <c r="O4" i="2"/>
  <c r="P4" i="2" s="1"/>
  <c r="F5" i="3" s="1"/>
  <c r="O13" i="2"/>
  <c r="P13" i="2" s="1"/>
  <c r="F14" i="3" s="1"/>
  <c r="O21" i="2"/>
  <c r="P21" i="2" s="1"/>
  <c r="F22" i="3" s="1"/>
  <c r="K22" i="3" s="1"/>
  <c r="L22" i="3" s="1"/>
  <c r="O6" i="6"/>
  <c r="O7" i="6"/>
  <c r="O8" i="6"/>
  <c r="O9" i="6"/>
  <c r="O10" i="6"/>
  <c r="O14" i="6"/>
  <c r="O15" i="6"/>
  <c r="O16" i="6"/>
  <c r="O17" i="6"/>
  <c r="O18" i="6"/>
  <c r="O19" i="6"/>
  <c r="O20" i="6"/>
  <c r="O21" i="6"/>
  <c r="O22" i="6"/>
  <c r="O24" i="6"/>
  <c r="O25" i="6"/>
  <c r="O26" i="6"/>
  <c r="O27" i="6"/>
  <c r="O28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8" i="6"/>
  <c r="O49" i="6"/>
  <c r="O50" i="6"/>
  <c r="O51" i="6"/>
  <c r="O52" i="6"/>
  <c r="O53" i="6"/>
  <c r="O54" i="6"/>
  <c r="O55" i="6"/>
  <c r="O56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5" i="6"/>
  <c r="G82" i="7"/>
  <c r="G81" i="7"/>
  <c r="F82" i="7"/>
  <c r="F81" i="7"/>
  <c r="E82" i="7"/>
  <c r="E81" i="7"/>
  <c r="H6" i="7"/>
  <c r="O7" i="2" s="1"/>
  <c r="P7" i="2" s="1"/>
  <c r="F8" i="3" s="1"/>
  <c r="K8" i="3" s="1"/>
  <c r="L8" i="3" s="1"/>
  <c r="H7" i="7"/>
  <c r="O8" i="2" s="1"/>
  <c r="P8" i="2" s="1"/>
  <c r="F9" i="3" s="1"/>
  <c r="H8" i="7"/>
  <c r="O9" i="2" s="1"/>
  <c r="P9" i="2" s="1"/>
  <c r="F10" i="3" s="1"/>
  <c r="H13" i="7"/>
  <c r="O14" i="2" s="1"/>
  <c r="P14" i="2" s="1"/>
  <c r="F15" i="3" s="1"/>
  <c r="K15" i="3" s="1"/>
  <c r="L15" i="3" s="1"/>
  <c r="H14" i="7"/>
  <c r="O15" i="2" s="1"/>
  <c r="P15" i="2" s="1"/>
  <c r="F16" i="3" s="1"/>
  <c r="H15" i="7"/>
  <c r="O16" i="2" s="1"/>
  <c r="P16" i="2" s="1"/>
  <c r="F17" i="3" s="1"/>
  <c r="H16" i="7"/>
  <c r="O17" i="2" s="1"/>
  <c r="P17" i="2" s="1"/>
  <c r="F18" i="3" s="1"/>
  <c r="O20" i="2"/>
  <c r="P20" i="2" s="1"/>
  <c r="F21" i="3" s="1"/>
  <c r="H22" i="7"/>
  <c r="O23" i="2" s="1"/>
  <c r="P23" i="2" s="1"/>
  <c r="F24" i="3" s="1"/>
  <c r="H23" i="7"/>
  <c r="O24" i="2" s="1"/>
  <c r="P24" i="2" s="1"/>
  <c r="F25" i="3" s="1"/>
  <c r="H24" i="7"/>
  <c r="O25" i="2" s="1"/>
  <c r="P25" i="2" s="1"/>
  <c r="F26" i="3" s="1"/>
  <c r="O28" i="2"/>
  <c r="P28" i="2" s="1"/>
  <c r="F29" i="3" s="1"/>
  <c r="H28" i="7"/>
  <c r="O29" i="2" s="1"/>
  <c r="P29" i="2" s="1"/>
  <c r="F30" i="3" s="1"/>
  <c r="H29" i="7"/>
  <c r="H30" i="7"/>
  <c r="O32" i="2"/>
  <c r="P32" i="2" s="1"/>
  <c r="F33" i="3" s="1"/>
  <c r="K33" i="3" s="1"/>
  <c r="L33" i="3" s="1"/>
  <c r="H36" i="7"/>
  <c r="O37" i="2" s="1"/>
  <c r="P37" i="2" s="1"/>
  <c r="F38" i="3" s="1"/>
  <c r="H37" i="7"/>
  <c r="H38" i="7"/>
  <c r="O39" i="2" s="1"/>
  <c r="P39" i="2" s="1"/>
  <c r="F40" i="3" s="1"/>
  <c r="H39" i="7"/>
  <c r="H40" i="7"/>
  <c r="O41" i="2" s="1"/>
  <c r="P41" i="2" s="1"/>
  <c r="F42" i="3" s="1"/>
  <c r="H41" i="7"/>
  <c r="O43" i="2"/>
  <c r="P43" i="2" s="1"/>
  <c r="F44" i="3" s="1"/>
  <c r="H45" i="7"/>
  <c r="H46" i="7"/>
  <c r="O47" i="2" s="1"/>
  <c r="P47" i="2" s="1"/>
  <c r="F48" i="3" s="1"/>
  <c r="H47" i="7"/>
  <c r="O48" i="2" s="1"/>
  <c r="P48" i="2" s="1"/>
  <c r="F49" i="3" s="1"/>
  <c r="K49" i="3" s="1"/>
  <c r="L49" i="3" s="1"/>
  <c r="H48" i="7"/>
  <c r="O49" i="2" s="1"/>
  <c r="P49" i="2" s="1"/>
  <c r="F50" i="3" s="1"/>
  <c r="H50" i="7"/>
  <c r="H51" i="7"/>
  <c r="O52" i="2" s="1"/>
  <c r="P52" i="2" s="1"/>
  <c r="F53" i="3" s="1"/>
  <c r="H52" i="7"/>
  <c r="O53" i="2" s="1"/>
  <c r="P53" i="2" s="1"/>
  <c r="F54" i="3" s="1"/>
  <c r="H53" i="7"/>
  <c r="H54" i="7"/>
  <c r="O55" i="2" s="1"/>
  <c r="P55" i="2" s="1"/>
  <c r="F56" i="3" s="1"/>
  <c r="H55" i="7"/>
  <c r="O56" i="2" s="1"/>
  <c r="P56" i="2" s="1"/>
  <c r="F57" i="3" s="1"/>
  <c r="H56" i="7"/>
  <c r="O57" i="2" s="1"/>
  <c r="P57" i="2" s="1"/>
  <c r="F58" i="3" s="1"/>
  <c r="H57" i="7"/>
  <c r="O60" i="2"/>
  <c r="P60" i="2" s="1"/>
  <c r="F61" i="3" s="1"/>
  <c r="H62" i="7"/>
  <c r="O63" i="2" s="1"/>
  <c r="P63" i="2" s="1"/>
  <c r="F64" i="3" s="1"/>
  <c r="H63" i="7"/>
  <c r="O64" i="2" s="1"/>
  <c r="P64" i="2" s="1"/>
  <c r="F65" i="3" s="1"/>
  <c r="H66" i="7"/>
  <c r="O67" i="2" s="1"/>
  <c r="P67" i="2" s="1"/>
  <c r="F68" i="3" s="1"/>
  <c r="H67" i="7"/>
  <c r="O68" i="2" s="1"/>
  <c r="P68" i="2" s="1"/>
  <c r="F69" i="3" s="1"/>
  <c r="H68" i="7"/>
  <c r="O69" i="2" s="1"/>
  <c r="P69" i="2" s="1"/>
  <c r="F70" i="3" s="1"/>
  <c r="H69" i="7"/>
  <c r="H70" i="7"/>
  <c r="O71" i="2" s="1"/>
  <c r="P71" i="2" s="1"/>
  <c r="F72" i="3" s="1"/>
  <c r="O72" i="2"/>
  <c r="P72" i="2" s="1"/>
  <c r="F73" i="3" s="1"/>
  <c r="H72" i="7"/>
  <c r="O73" i="2" s="1"/>
  <c r="P73" i="2" s="1"/>
  <c r="F74" i="3" s="1"/>
  <c r="K74" i="3" s="1"/>
  <c r="L74" i="3" s="1"/>
  <c r="H73" i="7"/>
  <c r="H75" i="7"/>
  <c r="O76" i="2" s="1"/>
  <c r="P76" i="2" s="1"/>
  <c r="F77" i="3" s="1"/>
  <c r="H76" i="7"/>
  <c r="H77" i="7"/>
  <c r="O78" i="2" s="1"/>
  <c r="P78" i="2" s="1"/>
  <c r="F79" i="3" s="1"/>
  <c r="K79" i="3" s="1"/>
  <c r="L79" i="3" s="1"/>
  <c r="H78" i="7"/>
  <c r="O79" i="2" s="1"/>
  <c r="P79" i="2" s="1"/>
  <c r="F80" i="3" s="1"/>
  <c r="J83" i="3"/>
  <c r="J82" i="3"/>
  <c r="O19" i="2"/>
  <c r="F32" i="3"/>
  <c r="F46" i="3"/>
  <c r="O11" i="2"/>
  <c r="P11" i="2" s="1"/>
  <c r="F12" i="3" s="1"/>
  <c r="K12" i="3" s="1"/>
  <c r="L12" i="3" s="1"/>
  <c r="O5" i="2"/>
  <c r="P5" i="2" s="1"/>
  <c r="F6" i="3" s="1"/>
  <c r="O6" i="2"/>
  <c r="P6" i="2" s="1"/>
  <c r="F7" i="3" s="1"/>
  <c r="O10" i="2"/>
  <c r="O12" i="2"/>
  <c r="P12" i="2" s="1"/>
  <c r="F13" i="3" s="1"/>
  <c r="O18" i="2"/>
  <c r="P18" i="2" s="1"/>
  <c r="F19" i="3" s="1"/>
  <c r="O26" i="2"/>
  <c r="P26" i="2" s="1"/>
  <c r="F27" i="3" s="1"/>
  <c r="O30" i="2"/>
  <c r="P30" i="2" s="1"/>
  <c r="F31" i="3" s="1"/>
  <c r="O33" i="2"/>
  <c r="P33" i="2" s="1"/>
  <c r="F34" i="3" s="1"/>
  <c r="O34" i="2"/>
  <c r="P34" i="2" s="1"/>
  <c r="F35" i="3" s="1"/>
  <c r="O36" i="2"/>
  <c r="P36" i="2" s="1"/>
  <c r="F37" i="3" s="1"/>
  <c r="K37" i="3" s="1"/>
  <c r="L37" i="3" s="1"/>
  <c r="O38" i="2"/>
  <c r="P38" i="2" s="1"/>
  <c r="F39" i="3" s="1"/>
  <c r="O42" i="2"/>
  <c r="P42" i="2" s="1"/>
  <c r="F43" i="3" s="1"/>
  <c r="O46" i="2"/>
  <c r="P46" i="2" s="1"/>
  <c r="F47" i="3" s="1"/>
  <c r="O50" i="2"/>
  <c r="P50" i="2" s="1"/>
  <c r="F51" i="3" s="1"/>
  <c r="K51" i="3" s="1"/>
  <c r="O51" i="2"/>
  <c r="P51" i="2" s="1"/>
  <c r="F52" i="3" s="1"/>
  <c r="O54" i="2"/>
  <c r="P54" i="2" s="1"/>
  <c r="F55" i="3" s="1"/>
  <c r="O58" i="2"/>
  <c r="P58" i="2" s="1"/>
  <c r="F59" i="3" s="1"/>
  <c r="O59" i="2"/>
  <c r="P59" i="2" s="1"/>
  <c r="F60" i="3" s="1"/>
  <c r="O61" i="2"/>
  <c r="P61" i="2" s="1"/>
  <c r="F62" i="3" s="1"/>
  <c r="O62" i="2"/>
  <c r="P62" i="2" s="1"/>
  <c r="F63" i="3" s="1"/>
  <c r="O65" i="2"/>
  <c r="O66" i="2"/>
  <c r="P66" i="2" s="1"/>
  <c r="F67" i="3" s="1"/>
  <c r="O70" i="2"/>
  <c r="P70" i="2" s="1"/>
  <c r="F71" i="3" s="1"/>
  <c r="O74" i="2"/>
  <c r="P74" i="2" s="1"/>
  <c r="F75" i="3" s="1"/>
  <c r="O75" i="2"/>
  <c r="P75" i="2" s="1"/>
  <c r="F76" i="3" s="1"/>
  <c r="K76" i="3" s="1"/>
  <c r="L76" i="3" s="1"/>
  <c r="O77" i="2"/>
  <c r="P77" i="2" s="1"/>
  <c r="F78" i="3" s="1"/>
  <c r="P10" i="2"/>
  <c r="F11" i="3" s="1"/>
  <c r="P19" i="2"/>
  <c r="F20" i="3" s="1"/>
  <c r="K20" i="3" s="1"/>
  <c r="L20" i="3" s="1"/>
  <c r="P65" i="2"/>
  <c r="F66" i="3" s="1"/>
  <c r="O3" i="2"/>
  <c r="P3" i="2" s="1"/>
  <c r="F4" i="3" s="1"/>
  <c r="N51" i="3" l="1"/>
  <c r="L51" i="3"/>
  <c r="I36" i="3"/>
  <c r="F83" i="7"/>
  <c r="E88" i="7"/>
  <c r="E89" i="7"/>
  <c r="E83" i="7"/>
  <c r="E84" i="7" s="1"/>
  <c r="E87" i="7"/>
  <c r="E90" i="7"/>
  <c r="O27" i="2"/>
  <c r="P27" i="2" s="1"/>
  <c r="F28" i="3" s="1"/>
  <c r="F88" i="3" s="1"/>
  <c r="G83" i="7"/>
  <c r="G84" i="7" s="1"/>
  <c r="H82" i="7"/>
  <c r="F84" i="7"/>
  <c r="H81" i="7"/>
  <c r="G12" i="3"/>
  <c r="I12" i="3"/>
  <c r="G67" i="3"/>
  <c r="H67" i="3" s="1"/>
  <c r="H36" i="3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S83" i="1"/>
  <c r="E80" i="3" s="1"/>
  <c r="S82" i="1"/>
  <c r="E79" i="3" s="1"/>
  <c r="S81" i="1"/>
  <c r="E78" i="3" s="1"/>
  <c r="S80" i="1"/>
  <c r="E77" i="3" s="1"/>
  <c r="S79" i="1"/>
  <c r="E76" i="3" s="1"/>
  <c r="S78" i="1"/>
  <c r="E75" i="3" s="1"/>
  <c r="S77" i="1"/>
  <c r="E74" i="3" s="1"/>
  <c r="S76" i="1"/>
  <c r="E73" i="3" s="1"/>
  <c r="S75" i="1"/>
  <c r="E72" i="3" s="1"/>
  <c r="S74" i="1"/>
  <c r="E71" i="3" s="1"/>
  <c r="I71" i="3" s="1"/>
  <c r="S73" i="1"/>
  <c r="E70" i="3" s="1"/>
  <c r="G70" i="3" s="1"/>
  <c r="S72" i="1"/>
  <c r="E69" i="3" s="1"/>
  <c r="I69" i="3" s="1"/>
  <c r="S71" i="1"/>
  <c r="E68" i="3" s="1"/>
  <c r="S70" i="1"/>
  <c r="E67" i="3" s="1"/>
  <c r="S69" i="1"/>
  <c r="E66" i="3" s="1"/>
  <c r="I66" i="3" s="1"/>
  <c r="S68" i="1"/>
  <c r="E65" i="3" s="1"/>
  <c r="S67" i="1"/>
  <c r="E64" i="3" s="1"/>
  <c r="S66" i="1"/>
  <c r="E63" i="3" s="1"/>
  <c r="S65" i="1"/>
  <c r="E62" i="3" s="1"/>
  <c r="I62" i="3" s="1"/>
  <c r="S64" i="1"/>
  <c r="E61" i="3" s="1"/>
  <c r="G61" i="3" s="1"/>
  <c r="S63" i="1"/>
  <c r="E60" i="3" s="1"/>
  <c r="I60" i="3" s="1"/>
  <c r="S62" i="1"/>
  <c r="E59" i="3" s="1"/>
  <c r="S61" i="1"/>
  <c r="E58" i="3" s="1"/>
  <c r="I58" i="3" s="1"/>
  <c r="S60" i="1"/>
  <c r="E57" i="3" s="1"/>
  <c r="S59" i="1"/>
  <c r="E56" i="3" s="1"/>
  <c r="K56" i="3" s="1"/>
  <c r="L56" i="3" s="1"/>
  <c r="S58" i="1"/>
  <c r="E55" i="3" s="1"/>
  <c r="S57" i="1"/>
  <c r="E54" i="3" s="1"/>
  <c r="S56" i="1"/>
  <c r="E53" i="3" s="1"/>
  <c r="G53" i="3" s="1"/>
  <c r="H53" i="3" s="1"/>
  <c r="S55" i="1"/>
  <c r="E52" i="3" s="1"/>
  <c r="S54" i="1"/>
  <c r="E51" i="3" s="1"/>
  <c r="I51" i="3" s="1"/>
  <c r="S53" i="1"/>
  <c r="E50" i="3" s="1"/>
  <c r="S52" i="1"/>
  <c r="E49" i="3" s="1"/>
  <c r="S51" i="1"/>
  <c r="E48" i="3" s="1"/>
  <c r="S50" i="1"/>
  <c r="E47" i="3" s="1"/>
  <c r="I47" i="3" s="1"/>
  <c r="S49" i="1"/>
  <c r="E46" i="3" s="1"/>
  <c r="G46" i="3" s="1"/>
  <c r="S47" i="1"/>
  <c r="E44" i="3" s="1"/>
  <c r="S46" i="1"/>
  <c r="E43" i="3" s="1"/>
  <c r="G43" i="3" s="1"/>
  <c r="H43" i="3" s="1"/>
  <c r="S45" i="1"/>
  <c r="E42" i="3" s="1"/>
  <c r="I42" i="3" s="1"/>
  <c r="S44" i="1"/>
  <c r="E41" i="3" s="1"/>
  <c r="K41" i="3" s="1"/>
  <c r="L41" i="3" s="1"/>
  <c r="S43" i="1"/>
  <c r="E40" i="3" s="1"/>
  <c r="I40" i="3" s="1"/>
  <c r="S42" i="1"/>
  <c r="E39" i="3" s="1"/>
  <c r="S41" i="1"/>
  <c r="E38" i="3" s="1"/>
  <c r="G38" i="3" s="1"/>
  <c r="H38" i="3" s="1"/>
  <c r="S40" i="1"/>
  <c r="E37" i="3" s="1"/>
  <c r="S38" i="1"/>
  <c r="E35" i="3" s="1"/>
  <c r="I35" i="3" s="1"/>
  <c r="S37" i="1"/>
  <c r="E34" i="3" s="1"/>
  <c r="I34" i="3" s="1"/>
  <c r="S36" i="1"/>
  <c r="E33" i="3" s="1"/>
  <c r="S35" i="1"/>
  <c r="E32" i="3" s="1"/>
  <c r="I32" i="3" s="1"/>
  <c r="S34" i="1"/>
  <c r="E31" i="3" s="1"/>
  <c r="S33" i="1"/>
  <c r="E30" i="3" s="1"/>
  <c r="I30" i="3" s="1"/>
  <c r="S32" i="1"/>
  <c r="E29" i="3" s="1"/>
  <c r="S31" i="1"/>
  <c r="E28" i="3" s="1"/>
  <c r="S30" i="1"/>
  <c r="E27" i="3" s="1"/>
  <c r="S29" i="1"/>
  <c r="E26" i="3" s="1"/>
  <c r="I26" i="3" s="1"/>
  <c r="S28" i="1"/>
  <c r="E25" i="3" s="1"/>
  <c r="K25" i="3" s="1"/>
  <c r="L25" i="3" s="1"/>
  <c r="S27" i="1"/>
  <c r="E24" i="3" s="1"/>
  <c r="S26" i="1"/>
  <c r="E23" i="3" s="1"/>
  <c r="S25" i="1"/>
  <c r="E22" i="3" s="1"/>
  <c r="S24" i="1"/>
  <c r="E21" i="3" s="1"/>
  <c r="I21" i="3" s="1"/>
  <c r="S23" i="1"/>
  <c r="E20" i="3" s="1"/>
  <c r="I20" i="3" s="1"/>
  <c r="S22" i="1"/>
  <c r="E19" i="3" s="1"/>
  <c r="S21" i="1"/>
  <c r="E18" i="3" s="1"/>
  <c r="S20" i="1"/>
  <c r="E17" i="3" s="1"/>
  <c r="S19" i="1"/>
  <c r="E16" i="3" s="1"/>
  <c r="G16" i="3" s="1"/>
  <c r="H16" i="3" s="1"/>
  <c r="S18" i="1"/>
  <c r="E15" i="3" s="1"/>
  <c r="G15" i="3" s="1"/>
  <c r="S17" i="1"/>
  <c r="E14" i="3" s="1"/>
  <c r="S16" i="1"/>
  <c r="E13" i="3" s="1"/>
  <c r="I13" i="3" s="1"/>
  <c r="S14" i="1"/>
  <c r="E11" i="3" s="1"/>
  <c r="S13" i="1"/>
  <c r="E10" i="3" s="1"/>
  <c r="S12" i="1"/>
  <c r="E9" i="3" s="1"/>
  <c r="S11" i="1"/>
  <c r="E8" i="3" s="1"/>
  <c r="S10" i="1"/>
  <c r="E7" i="3" s="1"/>
  <c r="I7" i="3" s="1"/>
  <c r="S9" i="1"/>
  <c r="E6" i="3" s="1"/>
  <c r="I6" i="3" s="1"/>
  <c r="S8" i="1"/>
  <c r="E5" i="3" s="1"/>
  <c r="I5" i="3" s="1"/>
  <c r="S7" i="1"/>
  <c r="I38" i="3" l="1"/>
  <c r="G73" i="3"/>
  <c r="K73" i="3"/>
  <c r="L73" i="3" s="1"/>
  <c r="H15" i="3"/>
  <c r="H61" i="3"/>
  <c r="H73" i="3"/>
  <c r="H70" i="3"/>
  <c r="H46" i="3"/>
  <c r="I37" i="3"/>
  <c r="G58" i="3"/>
  <c r="G24" i="3"/>
  <c r="G37" i="3"/>
  <c r="G51" i="3"/>
  <c r="G59" i="3"/>
  <c r="G6" i="3"/>
  <c r="I78" i="3"/>
  <c r="I24" i="3"/>
  <c r="G11" i="3"/>
  <c r="K14" i="3"/>
  <c r="L14" i="3" s="1"/>
  <c r="I33" i="3"/>
  <c r="I53" i="3"/>
  <c r="G7" i="3"/>
  <c r="H12" i="3"/>
  <c r="G20" i="3"/>
  <c r="I23" i="3"/>
  <c r="K23" i="3"/>
  <c r="L23" i="3" s="1"/>
  <c r="G21" i="3"/>
  <c r="I44" i="3"/>
  <c r="G54" i="3"/>
  <c r="G66" i="3"/>
  <c r="I16" i="3"/>
  <c r="G78" i="3"/>
  <c r="G17" i="3"/>
  <c r="I10" i="3"/>
  <c r="H83" i="7"/>
  <c r="I50" i="3"/>
  <c r="G50" i="3"/>
  <c r="G62" i="3"/>
  <c r="G26" i="3"/>
  <c r="G30" i="3"/>
  <c r="G56" i="3"/>
  <c r="G5" i="3"/>
  <c r="G18" i="3"/>
  <c r="G27" i="3"/>
  <c r="G31" i="3"/>
  <c r="G34" i="3"/>
  <c r="G42" i="3"/>
  <c r="I49" i="3"/>
  <c r="G52" i="3"/>
  <c r="G71" i="3"/>
  <c r="I73" i="3"/>
  <c r="I76" i="3"/>
  <c r="G8" i="3"/>
  <c r="E86" i="7"/>
  <c r="F86" i="7" s="1"/>
  <c r="F87" i="7"/>
  <c r="I18" i="3"/>
  <c r="I31" i="3"/>
  <c r="I15" i="3"/>
  <c r="I43" i="3"/>
  <c r="I41" i="3"/>
  <c r="G41" i="3"/>
  <c r="G19" i="3"/>
  <c r="G22" i="3"/>
  <c r="G25" i="3"/>
  <c r="G29" i="3"/>
  <c r="G32" i="3"/>
  <c r="G35" i="3"/>
  <c r="G47" i="3"/>
  <c r="G49" i="3"/>
  <c r="I52" i="3"/>
  <c r="G55" i="3"/>
  <c r="I57" i="3"/>
  <c r="G60" i="3"/>
  <c r="G63" i="3"/>
  <c r="I65" i="3"/>
  <c r="I68" i="3"/>
  <c r="G13" i="3"/>
  <c r="G9" i="3"/>
  <c r="G72" i="3"/>
  <c r="G74" i="3"/>
  <c r="G77" i="3"/>
  <c r="G80" i="3"/>
  <c r="I8" i="3"/>
  <c r="I39" i="3"/>
  <c r="I46" i="3"/>
  <c r="I55" i="3"/>
  <c r="I22" i="3"/>
  <c r="I54" i="3"/>
  <c r="I27" i="3"/>
  <c r="I79" i="3"/>
  <c r="I74" i="3"/>
  <c r="I48" i="3"/>
  <c r="G64" i="3"/>
  <c r="S91" i="1"/>
  <c r="E4" i="3"/>
  <c r="E88" i="3" s="1"/>
  <c r="G14" i="3"/>
  <c r="G23" i="3"/>
  <c r="I25" i="3"/>
  <c r="I29" i="3"/>
  <c r="G33" i="3"/>
  <c r="G39" i="3"/>
  <c r="G44" i="3"/>
  <c r="G48" i="3"/>
  <c r="I56" i="3"/>
  <c r="I61" i="3"/>
  <c r="I64" i="3"/>
  <c r="I9" i="3"/>
  <c r="I72" i="3"/>
  <c r="G75" i="3"/>
  <c r="I77" i="3"/>
  <c r="I80" i="3"/>
  <c r="I17" i="3"/>
  <c r="G40" i="3"/>
  <c r="I63" i="3"/>
  <c r="I14" i="3"/>
  <c r="I19" i="3"/>
  <c r="F89" i="7"/>
  <c r="K89" i="7"/>
  <c r="I67" i="3"/>
  <c r="I11" i="3"/>
  <c r="I59" i="3"/>
  <c r="G76" i="3"/>
  <c r="G57" i="3"/>
  <c r="G65" i="3"/>
  <c r="G68" i="3"/>
  <c r="G10" i="3"/>
  <c r="G69" i="3"/>
  <c r="G79" i="3"/>
  <c r="H84" i="7"/>
  <c r="K88" i="7"/>
  <c r="F88" i="7"/>
  <c r="I75" i="3"/>
  <c r="I70" i="3"/>
  <c r="G28" i="3"/>
  <c r="I28" i="3"/>
  <c r="H68" i="3" l="1"/>
  <c r="H77" i="3"/>
  <c r="G77" i="9"/>
  <c r="H49" i="3"/>
  <c r="H41" i="3"/>
  <c r="H52" i="3"/>
  <c r="H65" i="3"/>
  <c r="H39" i="3"/>
  <c r="H64" i="3"/>
  <c r="H74" i="3"/>
  <c r="H47" i="3"/>
  <c r="H27" i="3"/>
  <c r="H56" i="3"/>
  <c r="H50" i="3"/>
  <c r="H66" i="3"/>
  <c r="H7" i="3"/>
  <c r="H11" i="3"/>
  <c r="H6" i="3"/>
  <c r="H24" i="3"/>
  <c r="H60" i="3"/>
  <c r="H29" i="3"/>
  <c r="H31" i="3"/>
  <c r="H62" i="3"/>
  <c r="H37" i="3"/>
  <c r="H58" i="3"/>
  <c r="H69" i="3"/>
  <c r="H57" i="3"/>
  <c r="H33" i="3"/>
  <c r="H14" i="3"/>
  <c r="H72" i="3"/>
  <c r="H55" i="3"/>
  <c r="H35" i="3"/>
  <c r="K35" i="3" s="1"/>
  <c r="L35" i="3" s="1"/>
  <c r="H22" i="3"/>
  <c r="H42" i="3"/>
  <c r="H18" i="3"/>
  <c r="H30" i="3"/>
  <c r="H17" i="3"/>
  <c r="H54" i="3"/>
  <c r="H59" i="3"/>
  <c r="H76" i="3"/>
  <c r="G76" i="9"/>
  <c r="H44" i="3"/>
  <c r="H13" i="3"/>
  <c r="H8" i="3"/>
  <c r="H5" i="3"/>
  <c r="H21" i="3"/>
  <c r="H75" i="3"/>
  <c r="G75" i="9"/>
  <c r="H23" i="3"/>
  <c r="H28" i="3"/>
  <c r="H10" i="3"/>
  <c r="H40" i="3"/>
  <c r="H48" i="3"/>
  <c r="H80" i="3"/>
  <c r="G80" i="9"/>
  <c r="H9" i="3"/>
  <c r="H63" i="3"/>
  <c r="H32" i="3"/>
  <c r="H19" i="3"/>
  <c r="H71" i="3"/>
  <c r="H34" i="3"/>
  <c r="H26" i="3"/>
  <c r="H78" i="3"/>
  <c r="G78" i="9"/>
  <c r="H20" i="3"/>
  <c r="H51" i="3"/>
  <c r="H25" i="3"/>
  <c r="H79" i="3"/>
  <c r="G79" i="9"/>
  <c r="K87" i="7"/>
  <c r="G4" i="3"/>
  <c r="I4" i="3"/>
  <c r="I83" i="3" s="1"/>
  <c r="I82" i="3"/>
  <c r="L83" i="3" l="1"/>
  <c r="L82" i="3"/>
  <c r="L84" i="3"/>
  <c r="I84" i="3"/>
  <c r="K83" i="3" s="1"/>
  <c r="J83" i="9"/>
  <c r="H4" i="3"/>
  <c r="H82" i="3" s="1"/>
  <c r="M83" i="3" l="1"/>
  <c r="M82" i="3"/>
  <c r="H83" i="3"/>
  <c r="G82" i="9"/>
  <c r="J82" i="9"/>
  <c r="K82" i="9" s="1"/>
  <c r="G82" i="3"/>
  <c r="K82" i="3"/>
  <c r="K83" i="9" l="1"/>
</calcChain>
</file>

<file path=xl/sharedStrings.xml><?xml version="1.0" encoding="utf-8"?>
<sst xmlns="http://schemas.openxmlformats.org/spreadsheetml/2006/main" count="2681" uniqueCount="283">
  <si>
    <t xml:space="preserve">Relatório: </t>
  </si>
  <si>
    <t>Lista de Presença</t>
  </si>
  <si>
    <t>Disciplina:</t>
  </si>
  <si>
    <t>QFL0137</t>
  </si>
  <si>
    <t>Turma:</t>
  </si>
  <si>
    <t>2016102</t>
  </si>
  <si>
    <t>Código</t>
  </si>
  <si>
    <t>Ingresso</t>
  </si>
  <si>
    <t>Curso</t>
  </si>
  <si>
    <t>Nome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</si>
  <si>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</si>
  <si>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</si>
  <si>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</si>
  <si>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</si>
  <si>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</si>
  <si>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</si>
  <si>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</si>
  <si>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</si>
  <si>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</si>
  <si>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5a</t>
  </si>
  <si>
    <t>5b</t>
  </si>
  <si>
    <t>6a</t>
  </si>
  <si>
    <t>6b</t>
  </si>
  <si>
    <t xml:space="preserve">total </t>
  </si>
  <si>
    <t>9820384</t>
  </si>
  <si>
    <t>2016/1</t>
  </si>
  <si>
    <t>9012</t>
  </si>
  <si>
    <t>Adriana Hiromi Uehara</t>
  </si>
  <si>
    <t>9819621</t>
  </si>
  <si>
    <t>Alessandra Zorzete Brisolla de Campos</t>
  </si>
  <si>
    <t>9898989</t>
  </si>
  <si>
    <t>Aline Dias da Purificacao</t>
  </si>
  <si>
    <t>9898968</t>
  </si>
  <si>
    <t>Allouett Sayuri Honda Goncalves da Costa</t>
  </si>
  <si>
    <t>9913255</t>
  </si>
  <si>
    <t>Amanda Antunes Graciano</t>
  </si>
  <si>
    <t>9822010</t>
  </si>
  <si>
    <t>Amanda Atanes Buss</t>
  </si>
  <si>
    <t>9328822</t>
  </si>
  <si>
    <t>2015/1</t>
  </si>
  <si>
    <t>Amanda Jobstaibizer Mulinari</t>
  </si>
  <si>
    <t>3274141</t>
  </si>
  <si>
    <t>André Antunes Magrini</t>
  </si>
  <si>
    <t>9328162</t>
  </si>
  <si>
    <t>Andre Cruz Amantea</t>
  </si>
  <si>
    <t>9819893</t>
  </si>
  <si>
    <t>Andreas Genesi e Silva</t>
  </si>
  <si>
    <t>9819913</t>
  </si>
  <si>
    <t>Barbara Maffei Sampaio</t>
  </si>
  <si>
    <t>9876397</t>
  </si>
  <si>
    <t>Beatriz Ujvari Mendes</t>
  </si>
  <si>
    <t>9867403</t>
  </si>
  <si>
    <t>Brenda Ferreira Santos</t>
  </si>
  <si>
    <t>9819805</t>
  </si>
  <si>
    <t>Breno Cantuara Marcolino</t>
  </si>
  <si>
    <t>9913276</t>
  </si>
  <si>
    <t>Camila Carli</t>
  </si>
  <si>
    <t>9819750</t>
  </si>
  <si>
    <t>Camila Carneiro Lambertucci</t>
  </si>
  <si>
    <t>9819531</t>
  </si>
  <si>
    <t>Camila Pereira Rodrigues da Silva</t>
  </si>
  <si>
    <t>9851566</t>
  </si>
  <si>
    <t>Carolina Kimi Aita</t>
  </si>
  <si>
    <t>9328680</t>
  </si>
  <si>
    <t>Cintia Naomi Kohatsu</t>
  </si>
  <si>
    <t>9763881</t>
  </si>
  <si>
    <t>Cleyner Soares Pereira</t>
  </si>
  <si>
    <t>9328756</t>
  </si>
  <si>
    <t>Derick Carneiro Ribeiro</t>
  </si>
  <si>
    <t>9764426</t>
  </si>
  <si>
    <t>Eduarda Whitaker Honorato</t>
  </si>
  <si>
    <t>9820404</t>
  </si>
  <si>
    <t>Eliezer Aparecido Almeida Junior</t>
  </si>
  <si>
    <t>5688282</t>
  </si>
  <si>
    <t>Erika Kishima</t>
  </si>
  <si>
    <t>9328270</t>
  </si>
  <si>
    <t>Ester Sung Yoon Ji</t>
  </si>
  <si>
    <t>9273804</t>
  </si>
  <si>
    <t>Fernanda Saori Kibe</t>
  </si>
  <si>
    <t>9851611</t>
  </si>
  <si>
    <t>Fideles Fernando Simoes de Andrade</t>
  </si>
  <si>
    <t>9764412</t>
  </si>
  <si>
    <t>Filipe de Lima Pizzico</t>
  </si>
  <si>
    <t>5938224</t>
  </si>
  <si>
    <t>Flávia Campos da Cruz</t>
  </si>
  <si>
    <t>9867410</t>
  </si>
  <si>
    <t>Gabriela Yuri Kamida</t>
  </si>
  <si>
    <t>9819594</t>
  </si>
  <si>
    <t>Giovanna Araki Leal</t>
  </si>
  <si>
    <t>9867383</t>
  </si>
  <si>
    <t>Guilherme Seiffert de Oliveira</t>
  </si>
  <si>
    <t>9913262</t>
  </si>
  <si>
    <t>Helena Ho Young Park</t>
  </si>
  <si>
    <t>9881149</t>
  </si>
  <si>
    <t>Ingrid Fayer Ambrozio</t>
  </si>
  <si>
    <t>9851607</t>
  </si>
  <si>
    <t>Isabela Fernandes de Oliveira</t>
  </si>
  <si>
    <t>9876400</t>
  </si>
  <si>
    <t>Isabele Resende Goncalves</t>
  </si>
  <si>
    <t>9819997</t>
  </si>
  <si>
    <t>Isabella Correa von Wallwitz</t>
  </si>
  <si>
    <t>9328102</t>
  </si>
  <si>
    <t>Italo Dutra de Assis</t>
  </si>
  <si>
    <t>9819722</t>
  </si>
  <si>
    <t>Janaina Tenorio Novais</t>
  </si>
  <si>
    <t>9820220</t>
  </si>
  <si>
    <t>Jessica de Alcantara Ferreira</t>
  </si>
  <si>
    <t>9819980</t>
  </si>
  <si>
    <t>Jessica Lins dos Santos</t>
  </si>
  <si>
    <t>9327762</t>
  </si>
  <si>
    <t>Joyce Teixeira da Silva</t>
  </si>
  <si>
    <t>9328040</t>
  </si>
  <si>
    <t>Juliana Moniz Canto</t>
  </si>
  <si>
    <t>9820391</t>
  </si>
  <si>
    <t>Karina Satie Kanno</t>
  </si>
  <si>
    <t>9851587</t>
  </si>
  <si>
    <t>Larissa Rodrigues Carrasco da Silva</t>
  </si>
  <si>
    <t>9851552</t>
  </si>
  <si>
    <t>Larissa Soares Capecci</t>
  </si>
  <si>
    <t>9898912</t>
  </si>
  <si>
    <t>Leticia Taborda Veronez</t>
  </si>
  <si>
    <t>9898972</t>
  </si>
  <si>
    <t>Lucas Saori Arimura Sinbo</t>
  </si>
  <si>
    <t>0.5</t>
  </si>
  <si>
    <t>9867379</t>
  </si>
  <si>
    <t>Luiza Gomes de Araujo</t>
  </si>
  <si>
    <t>9898951</t>
  </si>
  <si>
    <t>Marcio Hideo Hoshino</t>
  </si>
  <si>
    <t>9820168</t>
  </si>
  <si>
    <t>Maria Eduarda Fett Nishida</t>
  </si>
  <si>
    <t>9898993</t>
  </si>
  <si>
    <t>Mariana Ribeiro Gubitoso</t>
  </si>
  <si>
    <t>9442987</t>
  </si>
  <si>
    <t>Marina Brandão Leite Aleixo</t>
  </si>
  <si>
    <t>9764472</t>
  </si>
  <si>
    <t>Matheus Delaqua Rocha de Jesus</t>
  </si>
  <si>
    <t>9881132</t>
  </si>
  <si>
    <t>Matheus Kenzo Yoshioca</t>
  </si>
  <si>
    <t>9819718</t>
  </si>
  <si>
    <t>Matheus Ribeiro Rodrigues</t>
  </si>
  <si>
    <t>9819614</t>
  </si>
  <si>
    <t>Murillo Turgante Bedinotti</t>
  </si>
  <si>
    <t>9867445</t>
  </si>
  <si>
    <t>Naomi Crispim Tropeia</t>
  </si>
  <si>
    <t>5873657</t>
  </si>
  <si>
    <t>Natália Mendes Schöwe</t>
  </si>
  <si>
    <t>9820126</t>
  </si>
  <si>
    <t>Nathalia Tenguan Silva</t>
  </si>
  <si>
    <t>9819934</t>
  </si>
  <si>
    <t>Nayale Maria dos Santos</t>
  </si>
  <si>
    <t>9820043</t>
  </si>
  <si>
    <t>Nayara Soares Pina</t>
  </si>
  <si>
    <t>9851570</t>
  </si>
  <si>
    <t>Niara Tanabe da Silva</t>
  </si>
  <si>
    <t>9819698</t>
  </si>
  <si>
    <t>Nilson Massaki Kamiya</t>
  </si>
  <si>
    <t>8514835</t>
  </si>
  <si>
    <t>Patricia Naomi Kataoka</t>
  </si>
  <si>
    <t>9876421</t>
  </si>
  <si>
    <t>Rafael Avelino Silva</t>
  </si>
  <si>
    <t>9820262</t>
  </si>
  <si>
    <t>Renan Fernandes de Paula</t>
  </si>
  <si>
    <t>7251153</t>
  </si>
  <si>
    <t>Sara de Souza Lima</t>
  </si>
  <si>
    <t>9820234</t>
  </si>
  <si>
    <t>Tamires Andrade Garcia de Oliveira</t>
  </si>
  <si>
    <t>9923090</t>
  </si>
  <si>
    <t>Thaina Santos Silva</t>
  </si>
  <si>
    <t>9876417</t>
  </si>
  <si>
    <t>Vanessa Cavalaro do Carmo</t>
  </si>
  <si>
    <t>9851591</t>
  </si>
  <si>
    <t>Vanice Harumi de Oliveira Kanashiro</t>
  </si>
  <si>
    <t>9867390</t>
  </si>
  <si>
    <t>Victor Matheus Fushimi Durante</t>
  </si>
  <si>
    <t>9819889</t>
  </si>
  <si>
    <t>Victoria Vieira Ribeiro</t>
  </si>
  <si>
    <t>9367232</t>
  </si>
  <si>
    <t>Vitor Blanco Vizentim</t>
  </si>
  <si>
    <t>9913241</t>
  </si>
  <si>
    <t>Vitor Marques Ciucio</t>
  </si>
  <si>
    <t>9876438</t>
  </si>
  <si>
    <t>Vitoria Marti Gomes</t>
  </si>
  <si>
    <t xml:space="preserve">questão </t>
  </si>
  <si>
    <t>media turma</t>
  </si>
  <si>
    <t>P1</t>
  </si>
  <si>
    <t>P</t>
  </si>
  <si>
    <t>P2</t>
  </si>
  <si>
    <t>1a</t>
  </si>
  <si>
    <t>1b</t>
  </si>
  <si>
    <t>extra 1</t>
  </si>
  <si>
    <t>extra 2</t>
  </si>
  <si>
    <t>Facework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</si>
  <si>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</si>
  <si>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</si>
  <si>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</si>
  <si>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</si>
  <si>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</si>
  <si>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</si>
  <si>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</si>
  <si>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</si>
  <si>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</si>
  <si>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 xml:space="preserve">media </t>
  </si>
  <si>
    <t>FW1</t>
  </si>
  <si>
    <t>Fw2</t>
  </si>
  <si>
    <t>Fw3</t>
  </si>
  <si>
    <t xml:space="preserve">Nota final </t>
  </si>
  <si>
    <t xml:space="preserve">com biohaking </t>
  </si>
  <si>
    <t>OK</t>
  </si>
  <si>
    <t>SUB</t>
  </si>
  <si>
    <t>¯</t>
  </si>
  <si>
    <t>­</t>
  </si>
  <si>
    <t xml:space="preserve">responderam </t>
  </si>
  <si>
    <t xml:space="preserve">não responderam </t>
  </si>
  <si>
    <t>Medias</t>
  </si>
  <si>
    <t>R10</t>
  </si>
  <si>
    <t>alunos</t>
  </si>
  <si>
    <t>alunos tardios</t>
  </si>
  <si>
    <t>ATENÇÃO nota ainda por corfirmar</t>
  </si>
  <si>
    <t>APROVADO</t>
  </si>
  <si>
    <t>APROVADOS</t>
  </si>
  <si>
    <t>MEDIA GERAL FARMA</t>
  </si>
  <si>
    <t xml:space="preserve">quantos responderam a 3 </t>
  </si>
  <si>
    <t>quantos responderam a algum</t>
  </si>
  <si>
    <t xml:space="preserve">quantos responderam apenas a 1 </t>
  </si>
  <si>
    <t>quantos responderam a 2</t>
  </si>
  <si>
    <t xml:space="preserve">Total de alunos </t>
  </si>
  <si>
    <t>da turma respondeu a algum dos FW</t>
  </si>
  <si>
    <t>dos que responderam fizeram-no em 2 FW</t>
  </si>
  <si>
    <t>dos que responderam fizeram-no nos 3 FW</t>
  </si>
  <si>
    <t>dos que responderam fizeram-no em apenas 1 FW</t>
  </si>
  <si>
    <t>Allouett Sayuri Honda  Goncalves da Costa</t>
  </si>
  <si>
    <t>Amanda Jobstaibizer  Mulinari</t>
  </si>
  <si>
    <t xml:space="preserve"> Andre Cruz Amantea</t>
  </si>
  <si>
    <t xml:space="preserve"> Andreas Genesi e Silva</t>
  </si>
  <si>
    <t xml:space="preserve"> Barbara Maffei Sampaio</t>
  </si>
  <si>
    <t xml:space="preserve"> Beatriz Ujvari Mendes</t>
  </si>
  <si>
    <t xml:space="preserve"> Brenda Ferreira Santos</t>
  </si>
  <si>
    <t xml:space="preserve"> Breno Cantuara Marcolino</t>
  </si>
  <si>
    <t xml:space="preserve"> Camila Carli</t>
  </si>
  <si>
    <t xml:space="preserve"> Camila Carneiro  Lambertucci</t>
  </si>
  <si>
    <t>Camila Pereira Rodrigues  da Silva</t>
  </si>
  <si>
    <t xml:space="preserve"> Cintia Naomi Kohatsu</t>
  </si>
  <si>
    <t xml:space="preserve"> Cleyner Soares Pereira</t>
  </si>
  <si>
    <t xml:space="preserve"> Derick Carneiro Ribeiro</t>
  </si>
  <si>
    <t xml:space="preserve"> Eduarda Whitaker Honorato</t>
  </si>
  <si>
    <t>Eliezer Aparecido Almeida  Junior</t>
  </si>
  <si>
    <t xml:space="preserve"> Ester Sung Yoon Ji</t>
  </si>
  <si>
    <t xml:space="preserve"> Fernanda Saori Kibe</t>
  </si>
  <si>
    <t xml:space="preserve"> Fideles Fernando Simoes  de Andrade</t>
  </si>
  <si>
    <t xml:space="preserve"> Flávia Campos da Cruz</t>
  </si>
  <si>
    <t xml:space="preserve"> Gabriela Yuri Kamida</t>
  </si>
  <si>
    <t xml:space="preserve"> Giovanna Araki Leal</t>
  </si>
  <si>
    <t xml:space="preserve"> Guilherme Seiffert de  Oliveira</t>
  </si>
  <si>
    <t xml:space="preserve"> Ingrid Fayer Ambrozio</t>
  </si>
  <si>
    <t xml:space="preserve"> Isabela Fernandes de  Oliveira</t>
  </si>
  <si>
    <t xml:space="preserve"> Janaina Tenorio Novais</t>
  </si>
  <si>
    <t xml:space="preserve"> Jessica de Alcantara  Ferreira</t>
  </si>
  <si>
    <t xml:space="preserve"> Juliana Moniz Canto</t>
  </si>
  <si>
    <t xml:space="preserve"> Karina Satie Kanno</t>
  </si>
  <si>
    <t xml:space="preserve"> Leticia Taborda Veronez</t>
  </si>
  <si>
    <t xml:space="preserve"> Lucas Saori Arimura Sinbo</t>
  </si>
  <si>
    <t xml:space="preserve"> Marcio Hideo Hoshino</t>
  </si>
  <si>
    <t xml:space="preserve"> Maria Eduarda Fett Nishida</t>
  </si>
  <si>
    <t xml:space="preserve"> Marina Brandão Leite Aleixo</t>
  </si>
  <si>
    <t xml:space="preserve"> Matheus Ribeiro Rodrigues</t>
  </si>
  <si>
    <t xml:space="preserve"> Naomi Crispim Tropeia</t>
  </si>
  <si>
    <t xml:space="preserve"> Natália Mendes Schöwe</t>
  </si>
  <si>
    <t xml:space="preserve"> Nathalia Tenguan Silva</t>
  </si>
  <si>
    <t xml:space="preserve"> Nayale Maria dos Santos</t>
  </si>
  <si>
    <t xml:space="preserve"> Nayara Soares Pina</t>
  </si>
  <si>
    <t xml:space="preserve"> Niara Tanabe da Silva</t>
  </si>
  <si>
    <t xml:space="preserve"> Nilson Massaki Kamiya</t>
  </si>
  <si>
    <t xml:space="preserve"> Patricia Naomi Kataoka</t>
  </si>
  <si>
    <t xml:space="preserve"> Rafael Avelino Silva</t>
  </si>
  <si>
    <t xml:space="preserve"> Renan Fernandes de Paula</t>
  </si>
  <si>
    <t>Psub</t>
  </si>
  <si>
    <t xml:space="preserve">nova media </t>
  </si>
  <si>
    <t>REC</t>
  </si>
  <si>
    <t xml:space="preserve">medias </t>
  </si>
  <si>
    <t xml:space="preserve">Media para nota final </t>
  </si>
  <si>
    <t xml:space="preserve">Provas </t>
  </si>
  <si>
    <t xml:space="preserve">Laboratorio </t>
  </si>
  <si>
    <t>RECUP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</si>
</sst>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2" x14ac:knownFonts="1">
    <font>
      <sz val="10"/>
      <color rgb="FF000000"/>
      <name val="Arial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Verdana"/>
      <family val="2"/>
    </font>
    <font>
      <sz val="10"/>
      <color rgb="FF000000"/>
      <name val="Symbol"/>
      <family val="1"/>
      <charset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Symbol"/>
      <family val="1"/>
      <charset val="2"/>
    </font>
    <font>
      <sz val="8"/>
      <color rgb="FFFF0000"/>
      <name val="Verdana"/>
      <family val="2"/>
    </font>
    <font>
      <b/>
      <sz val="14"/>
      <color rgb="FF00B050"/>
      <name val="Symbol"/>
      <family val="1"/>
      <charset val="2"/>
    </font>
    <font>
      <sz val="8"/>
      <color rgb="FF00B050"/>
      <name val="Verdana"/>
      <family val="2"/>
    </font>
    <font>
      <b/>
      <sz val="10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rgb="FFFF0000"/>
      <name val="Arial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 applyBorder="1"/>
    <xf numFmtId="0" fontId="5" fillId="0" borderId="0" xfId="0" applyFont="1" applyAlignment="1"/>
    <xf numFmtId="0" fontId="3" fillId="0" borderId="0" xfId="0" applyFont="1" applyAlignment="1"/>
    <xf numFmtId="0" fontId="6" fillId="3" borderId="0" xfId="0" applyFont="1" applyFill="1" applyAlignment="1">
      <alignment horizontal="center"/>
    </xf>
    <xf numFmtId="165" fontId="5" fillId="0" borderId="0" xfId="0" applyNumberFormat="1" applyFont="1"/>
    <xf numFmtId="164" fontId="6" fillId="3" borderId="0" xfId="0" applyNumberFormat="1" applyFont="1" applyFill="1" applyAlignment="1">
      <alignment horizontal="center"/>
    </xf>
    <xf numFmtId="0" fontId="1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11" fontId="0" fillId="0" borderId="0" xfId="0" applyNumberFormat="1" applyFont="1" applyAlignment="1"/>
    <xf numFmtId="0" fontId="16" fillId="0" borderId="0" xfId="0" applyFont="1" applyAlignment="1">
      <alignment horizontal="center"/>
    </xf>
    <xf numFmtId="0" fontId="3" fillId="2" borderId="0" xfId="0" applyFont="1" applyFill="1" applyBorder="1" applyAlignment="1"/>
    <xf numFmtId="164" fontId="3" fillId="2" borderId="0" xfId="0" applyNumberFormat="1" applyFont="1" applyFill="1" applyBorder="1"/>
    <xf numFmtId="0" fontId="8" fillId="0" borderId="0" xfId="0" applyFont="1" applyAlignment="1">
      <alignment horizontal="right"/>
    </xf>
    <xf numFmtId="9" fontId="0" fillId="0" borderId="0" xfId="1" applyFont="1" applyAlignme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9" fontId="12" fillId="0" borderId="0" xfId="1" applyFont="1" applyAlignment="1">
      <alignment horizontal="left"/>
    </xf>
    <xf numFmtId="9" fontId="13" fillId="0" borderId="0" xfId="1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Alignment="1"/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9" fontId="12" fillId="0" borderId="0" xfId="1" applyFont="1" applyAlignment="1">
      <alignment horizontal="center"/>
    </xf>
    <xf numFmtId="9" fontId="13" fillId="0" borderId="0" xfId="1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/>
    <xf numFmtId="0" fontId="0" fillId="5" borderId="0" xfId="0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6" borderId="0" xfId="0" applyFont="1" applyFill="1" applyAlignment="1"/>
    <xf numFmtId="164" fontId="0" fillId="6" borderId="0" xfId="0" applyNumberFormat="1" applyFont="1" applyFill="1" applyAlignment="1"/>
    <xf numFmtId="164" fontId="0" fillId="4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13" fillId="6" borderId="0" xfId="0" applyNumberFormat="1" applyFont="1" applyFill="1" applyAlignment="1"/>
    <xf numFmtId="0" fontId="18" fillId="6" borderId="0" xfId="0" applyFont="1" applyFill="1" applyAlignment="1"/>
    <xf numFmtId="164" fontId="8" fillId="4" borderId="0" xfId="0" applyNumberFormat="1" applyFont="1" applyFill="1" applyAlignment="1">
      <alignment horizontal="left"/>
    </xf>
    <xf numFmtId="164" fontId="8" fillId="4" borderId="0" xfId="0" applyNumberFormat="1" applyFont="1" applyFill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9" fontId="19" fillId="7" borderId="1" xfId="1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9" fontId="20" fillId="7" borderId="2" xfId="1" applyFont="1" applyFill="1" applyBorder="1" applyAlignment="1">
      <alignment horizontal="center"/>
    </xf>
    <xf numFmtId="0" fontId="10" fillId="7" borderId="5" xfId="0" applyFont="1" applyFill="1" applyBorder="1" applyAlignment="1">
      <alignment horizontal="right"/>
    </xf>
    <xf numFmtId="164" fontId="19" fillId="7" borderId="6" xfId="0" applyNumberFormat="1" applyFont="1" applyFill="1" applyBorder="1" applyAlignment="1">
      <alignment horizontal="center"/>
    </xf>
    <xf numFmtId="9" fontId="8" fillId="0" borderId="0" xfId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0" fillId="0" borderId="0" xfId="0" applyNumberFormat="1" applyFont="1" applyAlignment="1"/>
    <xf numFmtId="164" fontId="0" fillId="0" borderId="0" xfId="0" applyNumberFormat="1"/>
    <xf numFmtId="0" fontId="7" fillId="0" borderId="0" xfId="0" applyFont="1" applyAlignment="1"/>
    <xf numFmtId="164" fontId="7" fillId="0" borderId="0" xfId="0" quotePrefix="1" applyNumberFormat="1" applyFont="1" applyAlignment="1"/>
    <xf numFmtId="0" fontId="21" fillId="0" borderId="0" xfId="0" applyFont="1" applyAlignment="1"/>
    <xf numFmtId="164" fontId="8" fillId="0" borderId="0" xfId="0" applyNumberFormat="1" applyFont="1" applyAlignment="1">
      <alignment horizontal="center"/>
    </xf>
    <xf numFmtId="0" fontId="8" fillId="0" borderId="0" xfId="0" applyFont="1" applyAlignment="1"/>
    <xf numFmtId="164" fontId="7" fillId="0" borderId="0" xfId="0" applyNumberFormat="1" applyFont="1" applyAlignment="1"/>
    <xf numFmtId="164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0" fillId="5" borderId="0" xfId="0" applyNumberFormat="1" applyFill="1"/>
    <xf numFmtId="0" fontId="0" fillId="5" borderId="0" xfId="0" applyFill="1"/>
    <xf numFmtId="164" fontId="0" fillId="0" borderId="0" xfId="0" applyNumberFormat="1" applyFill="1"/>
    <xf numFmtId="164" fontId="0" fillId="6" borderId="0" xfId="0" applyNumberFormat="1" applyFill="1"/>
    <xf numFmtId="164" fontId="10" fillId="7" borderId="7" xfId="0" applyNumberFormat="1" applyFont="1" applyFill="1" applyBorder="1" applyAlignment="1">
      <alignment horizontal="right"/>
    </xf>
    <xf numFmtId="0" fontId="7" fillId="7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'P1'!$E$90:$R$90</c:f>
              <c:strCache>
                <c:ptCount val="14"/>
                <c:pt idx="0">
                  <c:v>1</c:v>
                </c:pt>
                <c:pt idx="1">
                  <c:v>2a</c:v>
                </c:pt>
                <c:pt idx="2">
                  <c:v>2b</c:v>
                </c:pt>
                <c:pt idx="3">
                  <c:v>3a</c:v>
                </c:pt>
                <c:pt idx="4">
                  <c:v>3b</c:v>
                </c:pt>
                <c:pt idx="5">
                  <c:v>3c</c:v>
                </c:pt>
                <c:pt idx="6">
                  <c:v>3d</c:v>
                </c:pt>
                <c:pt idx="7">
                  <c:v>4a</c:v>
                </c:pt>
                <c:pt idx="8">
                  <c:v>4b</c:v>
                </c:pt>
                <c:pt idx="9">
                  <c:v>4c</c:v>
                </c:pt>
                <c:pt idx="10">
                  <c:v>5a</c:v>
                </c:pt>
                <c:pt idx="11">
                  <c:v>5b</c:v>
                </c:pt>
                <c:pt idx="12">
                  <c:v>6a</c:v>
                </c:pt>
                <c:pt idx="13">
                  <c:v>6b</c:v>
                </c:pt>
              </c:strCache>
            </c:strRef>
          </c:cat>
          <c:val>
            <c:numRef>
              <c:f>'P1'!$E$91:$R$91</c:f>
              <c:numCache>
                <c:formatCode>0.0%</c:formatCode>
                <c:ptCount val="14"/>
                <c:pt idx="0">
                  <c:v>0.66711711711711719</c:v>
                </c:pt>
                <c:pt idx="1">
                  <c:v>0.64414414414414412</c:v>
                </c:pt>
                <c:pt idx="2">
                  <c:v>0.55068493150684938</c:v>
                </c:pt>
                <c:pt idx="3">
                  <c:v>0.51351351351351349</c:v>
                </c:pt>
                <c:pt idx="4">
                  <c:v>0.44054054054054054</c:v>
                </c:pt>
                <c:pt idx="5">
                  <c:v>0.48648648648648651</c:v>
                </c:pt>
                <c:pt idx="6">
                  <c:v>0.47027027027027024</c:v>
                </c:pt>
                <c:pt idx="7">
                  <c:v>0.6819819819819819</c:v>
                </c:pt>
                <c:pt idx="8">
                  <c:v>0.44864864864864867</c:v>
                </c:pt>
                <c:pt idx="9">
                  <c:v>0.5876712328767123</c:v>
                </c:pt>
                <c:pt idx="10">
                  <c:v>0.25740740740740742</c:v>
                </c:pt>
                <c:pt idx="11">
                  <c:v>0.36712328767123292</c:v>
                </c:pt>
                <c:pt idx="12">
                  <c:v>0.78198198198198199</c:v>
                </c:pt>
                <c:pt idx="13">
                  <c:v>0.58538812785388117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732-4BD4-8D86-7E0C23310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43936"/>
        <c:axId val="43145472"/>
      </c:barChart>
      <c:catAx>
        <c:axId val="43143936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pt-BR"/>
          </a:p>
        </c:txPr>
        <c:crossAx val="43145472"/>
        <c:crosses val="autoZero"/>
        <c:auto val="1"/>
        <c:lblAlgn val="ctr"/>
        <c:lblOffset val="100"/>
        <c:noMultiLvlLbl val="1"/>
      </c:catAx>
      <c:valAx>
        <c:axId val="43145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pt-BR"/>
          </a:p>
        </c:txPr>
        <c:crossAx val="431439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94</xdr:row>
      <xdr:rowOff>9525</xdr:rowOff>
    </xdr:from>
    <xdr:to>
      <xdr:col>14</xdr:col>
      <xdr:colOff>123825</xdr:colOff>
      <xdr:row>111</xdr:row>
      <xdr:rowOff>104775</xdr:rowOff>
    </xdr:to>
    <xdr:graphicFrame macro="">
      <xdr:nvGraphicFramePr>
        <xdr:cNvPr id="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D4" workbookViewId="0">
      <selection activeCell="R27" sqref="R27"/>
    </sheetView>
  </sheetViews>
  <sheetFormatPr defaultColWidth="17.26953125" defaultRowHeight="15" customHeight="1" x14ac:dyDescent="0.25"/>
  <cols>
    <col min="1" max="3" width="8" customWidth="1"/>
    <col min="4" max="4" width="38.7265625" customWidth="1"/>
    <col min="5" max="18" width="8" customWidth="1"/>
    <col min="19" max="19" width="12.1796875" customWidth="1"/>
    <col min="20" max="26" width="8" customWidth="1"/>
  </cols>
  <sheetData>
    <row r="1" spans="1:20" ht="12.75" customHeight="1" x14ac:dyDescent="0.25">
      <c r="A1" s="1" t="s">
        <v>0</v>
      </c>
      <c r="B1" s="2" t="s">
        <v>1</v>
      </c>
      <c r="D1" s="3"/>
    </row>
    <row r="2" spans="1:20" ht="12.75" customHeight="1" x14ac:dyDescent="0.25">
      <c r="A2" s="1" t="s">
        <v>2</v>
      </c>
      <c r="B2" s="2" t="s">
        <v>3</v>
      </c>
      <c r="D2" s="3"/>
    </row>
    <row r="3" spans="1:20" ht="12.75" customHeight="1" x14ac:dyDescent="0.25">
      <c r="A3" s="1" t="s">
        <v>4</v>
      </c>
      <c r="B3" s="2" t="s">
        <v>5</v>
      </c>
      <c r="D3" s="3"/>
    </row>
    <row r="4" spans="1:20" ht="12.75" customHeight="1" x14ac:dyDescent="0.25">
      <c r="D4" s="3" t="s">
        <v>184</v>
      </c>
    </row>
    <row r="5" spans="1:20" ht="12.75" customHeight="1" x14ac:dyDescent="0.25">
      <c r="D5" s="3"/>
      <c r="T5" t="s">
        <v>185</v>
      </c>
    </row>
    <row r="6" spans="1:20" ht="12.75" customHeight="1" x14ac:dyDescent="0.3">
      <c r="A6" s="1" t="s">
        <v>6</v>
      </c>
      <c r="B6" s="1" t="s">
        <v>7</v>
      </c>
      <c r="C6" s="1" t="s">
        <v>8</v>
      </c>
      <c r="D6" s="1" t="s">
        <v>9</v>
      </c>
      <c r="E6" s="1">
        <v>1</v>
      </c>
      <c r="F6" s="4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  <c r="S6" s="5" t="s">
        <v>23</v>
      </c>
    </row>
    <row r="7" spans="1:20" ht="1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3">
        <v>1.5</v>
      </c>
      <c r="F7" s="3">
        <v>0.6</v>
      </c>
      <c r="G7" s="3">
        <v>0</v>
      </c>
      <c r="H7" s="3">
        <v>0</v>
      </c>
      <c r="I7" s="3">
        <v>0.3</v>
      </c>
      <c r="J7" s="3">
        <v>0.5</v>
      </c>
      <c r="K7" s="3">
        <v>0</v>
      </c>
      <c r="L7" s="3">
        <v>0.75</v>
      </c>
      <c r="M7" s="3">
        <v>0.6</v>
      </c>
      <c r="N7" s="3">
        <v>0</v>
      </c>
      <c r="O7" s="3">
        <v>0.7</v>
      </c>
      <c r="P7" s="3">
        <v>0.75</v>
      </c>
      <c r="Q7" s="3">
        <v>0.75</v>
      </c>
      <c r="R7" s="3">
        <v>0.75</v>
      </c>
      <c r="S7" s="6">
        <f t="shared" ref="S7:S14" si="0">SUM(E7:R7)</f>
        <v>7.2</v>
      </c>
    </row>
    <row r="8" spans="1:20" ht="12.75" customHeight="1" x14ac:dyDescent="0.25">
      <c r="A8" s="2" t="s">
        <v>28</v>
      </c>
      <c r="B8" s="2" t="s">
        <v>25</v>
      </c>
      <c r="C8" s="2" t="s">
        <v>26</v>
      </c>
      <c r="D8" s="2" t="s">
        <v>29</v>
      </c>
      <c r="E8" s="3">
        <v>1.5</v>
      </c>
      <c r="F8" s="3">
        <v>0.1</v>
      </c>
      <c r="G8" s="3">
        <v>0.5</v>
      </c>
      <c r="H8" s="3">
        <v>0</v>
      </c>
      <c r="I8" s="3">
        <v>0</v>
      </c>
      <c r="J8" s="3">
        <v>0.5</v>
      </c>
      <c r="K8" s="3">
        <v>0.5</v>
      </c>
      <c r="L8" s="3">
        <v>0.75</v>
      </c>
      <c r="M8" s="3">
        <v>0.5</v>
      </c>
      <c r="N8" s="3">
        <v>0</v>
      </c>
      <c r="O8" s="3">
        <v>0</v>
      </c>
      <c r="P8" s="3">
        <v>0</v>
      </c>
      <c r="Q8" s="3">
        <v>0.75</v>
      </c>
      <c r="R8" s="3">
        <v>0.75</v>
      </c>
      <c r="S8" s="6">
        <f t="shared" si="0"/>
        <v>5.85</v>
      </c>
    </row>
    <row r="9" spans="1:20" ht="12.75" customHeight="1" x14ac:dyDescent="0.25">
      <c r="A9" s="2" t="s">
        <v>30</v>
      </c>
      <c r="B9" s="2" t="s">
        <v>25</v>
      </c>
      <c r="C9" s="2" t="s">
        <v>26</v>
      </c>
      <c r="D9" s="2" t="s">
        <v>31</v>
      </c>
      <c r="E9" s="3">
        <v>1.5</v>
      </c>
      <c r="F9" s="3">
        <v>0.75</v>
      </c>
      <c r="G9" s="3">
        <v>0</v>
      </c>
      <c r="H9" s="3">
        <v>0.3</v>
      </c>
      <c r="I9" s="3">
        <v>0.5</v>
      </c>
      <c r="J9" s="3">
        <v>0.5</v>
      </c>
      <c r="K9" s="3">
        <v>0.5</v>
      </c>
      <c r="L9" s="3">
        <v>0.75</v>
      </c>
      <c r="M9" s="3">
        <v>0.5</v>
      </c>
      <c r="N9" s="3">
        <v>0</v>
      </c>
      <c r="O9" s="3">
        <v>0</v>
      </c>
      <c r="P9" s="3">
        <v>0.3</v>
      </c>
      <c r="Q9" s="3">
        <v>0.65</v>
      </c>
      <c r="R9" s="3">
        <v>0.75</v>
      </c>
      <c r="S9" s="6">
        <f t="shared" si="0"/>
        <v>7</v>
      </c>
    </row>
    <row r="10" spans="1:20" ht="12.75" customHeight="1" x14ac:dyDescent="0.25">
      <c r="A10" s="2" t="s">
        <v>32</v>
      </c>
      <c r="B10" s="2" t="s">
        <v>25</v>
      </c>
      <c r="C10" s="2" t="s">
        <v>26</v>
      </c>
      <c r="D10" s="2" t="s">
        <v>33</v>
      </c>
      <c r="E10" s="3">
        <v>1.5</v>
      </c>
      <c r="F10" s="3">
        <v>0.75</v>
      </c>
      <c r="G10" s="3">
        <v>0.5</v>
      </c>
      <c r="H10" s="3">
        <v>0.2</v>
      </c>
      <c r="I10" s="3">
        <v>0.5</v>
      </c>
      <c r="J10" s="3">
        <v>0.5</v>
      </c>
      <c r="K10" s="3">
        <v>0</v>
      </c>
      <c r="L10" s="3">
        <v>0.75</v>
      </c>
      <c r="M10" s="3">
        <v>0.5</v>
      </c>
      <c r="N10" s="3">
        <v>0.5</v>
      </c>
      <c r="O10" s="3">
        <v>0</v>
      </c>
      <c r="P10" s="3">
        <v>0</v>
      </c>
      <c r="Q10" s="3">
        <v>0.75</v>
      </c>
      <c r="R10" s="3">
        <v>0</v>
      </c>
      <c r="S10" s="6">
        <f t="shared" si="0"/>
        <v>6.45</v>
      </c>
    </row>
    <row r="11" spans="1:20" ht="12.75" customHeight="1" x14ac:dyDescent="0.25">
      <c r="A11" s="2" t="s">
        <v>34</v>
      </c>
      <c r="B11" s="2" t="s">
        <v>25</v>
      </c>
      <c r="C11" s="2" t="s">
        <v>26</v>
      </c>
      <c r="D11" s="2" t="s">
        <v>35</v>
      </c>
      <c r="E11" s="3">
        <v>0.5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0.3</v>
      </c>
      <c r="L11" s="3">
        <v>0</v>
      </c>
      <c r="M11" s="3">
        <v>0</v>
      </c>
      <c r="N11" s="3">
        <v>0.5</v>
      </c>
      <c r="O11" s="3">
        <v>0</v>
      </c>
      <c r="P11" s="3">
        <v>0</v>
      </c>
      <c r="Q11" s="3">
        <v>0</v>
      </c>
      <c r="R11" s="3">
        <v>0</v>
      </c>
      <c r="S11" s="6">
        <f t="shared" si="0"/>
        <v>1.3</v>
      </c>
    </row>
    <row r="12" spans="1:20" ht="12.75" customHeight="1" x14ac:dyDescent="0.25">
      <c r="A12" s="2" t="s">
        <v>36</v>
      </c>
      <c r="B12" s="2" t="s">
        <v>25</v>
      </c>
      <c r="C12" s="2" t="s">
        <v>26</v>
      </c>
      <c r="D12" s="2" t="s">
        <v>37</v>
      </c>
      <c r="E12" s="3">
        <v>1.5</v>
      </c>
      <c r="F12" s="3">
        <v>0.6</v>
      </c>
      <c r="G12" s="3">
        <v>0.3</v>
      </c>
      <c r="H12" s="3">
        <v>0.5</v>
      </c>
      <c r="I12" s="3">
        <v>0.5</v>
      </c>
      <c r="J12" s="3">
        <v>0.5</v>
      </c>
      <c r="K12" s="3">
        <v>0</v>
      </c>
      <c r="L12" s="3">
        <v>0.2</v>
      </c>
      <c r="M12" s="3">
        <v>0.5</v>
      </c>
      <c r="N12" s="3">
        <v>0.5</v>
      </c>
      <c r="O12" s="3">
        <v>0</v>
      </c>
      <c r="P12" s="3">
        <v>0</v>
      </c>
      <c r="Q12" s="3">
        <v>0.75</v>
      </c>
      <c r="R12" s="3">
        <v>0</v>
      </c>
      <c r="S12" s="6">
        <f t="shared" si="0"/>
        <v>5.85</v>
      </c>
    </row>
    <row r="13" spans="1:20" ht="12.75" customHeight="1" x14ac:dyDescent="0.25">
      <c r="A13" s="2" t="s">
        <v>38</v>
      </c>
      <c r="B13" s="2" t="s">
        <v>39</v>
      </c>
      <c r="C13" s="2" t="s">
        <v>26</v>
      </c>
      <c r="D13" s="2" t="s">
        <v>40</v>
      </c>
      <c r="E13" s="3">
        <v>1.5</v>
      </c>
      <c r="F13" s="3">
        <v>0.65</v>
      </c>
      <c r="G13" s="3">
        <v>0.3</v>
      </c>
      <c r="H13" s="3">
        <v>0.5</v>
      </c>
      <c r="I13" s="3">
        <v>0</v>
      </c>
      <c r="J13" s="3">
        <v>0.5</v>
      </c>
      <c r="K13" s="3">
        <v>0</v>
      </c>
      <c r="L13" s="3">
        <v>0.75</v>
      </c>
      <c r="M13" s="3">
        <v>0.5</v>
      </c>
      <c r="N13" s="3">
        <v>0</v>
      </c>
      <c r="O13" s="3">
        <v>0</v>
      </c>
      <c r="P13" s="3">
        <v>0.75</v>
      </c>
      <c r="Q13" s="3">
        <v>0.4</v>
      </c>
      <c r="R13" s="3">
        <v>0</v>
      </c>
      <c r="S13" s="6">
        <f t="shared" si="0"/>
        <v>5.85</v>
      </c>
    </row>
    <row r="14" spans="1:20" ht="12.75" customHeight="1" x14ac:dyDescent="0.25">
      <c r="A14" s="2" t="s">
        <v>41</v>
      </c>
      <c r="B14" s="2" t="s">
        <v>39</v>
      </c>
      <c r="C14" s="2" t="s">
        <v>26</v>
      </c>
      <c r="D14" s="2" t="s">
        <v>42</v>
      </c>
      <c r="E14" s="3">
        <v>0</v>
      </c>
      <c r="F14" s="3">
        <v>0.75</v>
      </c>
      <c r="G14" s="3">
        <v>0.4</v>
      </c>
      <c r="H14" s="3">
        <v>0.3</v>
      </c>
      <c r="I14" s="3">
        <v>0</v>
      </c>
      <c r="J14" s="3">
        <v>0</v>
      </c>
      <c r="K14" s="3">
        <v>0.4</v>
      </c>
      <c r="L14" s="3">
        <v>0.75</v>
      </c>
      <c r="M14" s="3">
        <v>0.5</v>
      </c>
      <c r="N14" s="3">
        <v>0.5</v>
      </c>
      <c r="O14" s="3">
        <v>0</v>
      </c>
      <c r="P14" s="3">
        <v>0</v>
      </c>
      <c r="Q14" s="3">
        <v>0.75</v>
      </c>
      <c r="R14" s="3">
        <v>0.75</v>
      </c>
      <c r="S14" s="6">
        <f t="shared" si="0"/>
        <v>5.0999999999999996</v>
      </c>
    </row>
    <row r="15" spans="1:20" ht="12.75" customHeight="1" x14ac:dyDescent="0.25">
      <c r="A15" s="2" t="s">
        <v>43</v>
      </c>
      <c r="B15" s="2" t="s">
        <v>39</v>
      </c>
      <c r="C15" s="2" t="s">
        <v>26</v>
      </c>
      <c r="D15" s="2" t="s">
        <v>44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"/>
    </row>
    <row r="16" spans="1:20" ht="12.75" customHeight="1" x14ac:dyDescent="0.25">
      <c r="A16" s="2" t="s">
        <v>45</v>
      </c>
      <c r="B16" s="2" t="s">
        <v>25</v>
      </c>
      <c r="C16" s="2" t="s">
        <v>26</v>
      </c>
      <c r="D16" s="2" t="s">
        <v>46</v>
      </c>
      <c r="E16" s="3">
        <v>0</v>
      </c>
      <c r="F16" s="3">
        <v>0.6</v>
      </c>
      <c r="G16" s="3">
        <v>0.5</v>
      </c>
      <c r="H16" s="3">
        <v>0</v>
      </c>
      <c r="I16" s="3">
        <v>0.5</v>
      </c>
      <c r="J16" s="3">
        <v>0</v>
      </c>
      <c r="K16" s="3">
        <v>0</v>
      </c>
      <c r="L16" s="3">
        <v>0.75</v>
      </c>
      <c r="M16" s="3">
        <v>0.5</v>
      </c>
      <c r="N16" s="3">
        <v>0.5</v>
      </c>
      <c r="O16" s="3">
        <v>0</v>
      </c>
      <c r="P16" s="3">
        <v>0.3</v>
      </c>
      <c r="Q16" s="3">
        <v>0.75</v>
      </c>
      <c r="R16" s="3">
        <v>0.75</v>
      </c>
      <c r="S16" s="6">
        <f t="shared" ref="S16:S38" si="1">SUM(E16:R16)</f>
        <v>5.15</v>
      </c>
    </row>
    <row r="17" spans="1:19" ht="12.75" customHeight="1" x14ac:dyDescent="0.25">
      <c r="A17" s="2" t="s">
        <v>47</v>
      </c>
      <c r="B17" s="2" t="s">
        <v>25</v>
      </c>
      <c r="C17" s="2" t="s">
        <v>26</v>
      </c>
      <c r="D17" s="2" t="s">
        <v>48</v>
      </c>
      <c r="E17" s="3">
        <v>0.5</v>
      </c>
      <c r="F17" s="3">
        <v>0.75</v>
      </c>
      <c r="G17" s="3">
        <v>0.75</v>
      </c>
      <c r="H17" s="3">
        <v>0</v>
      </c>
      <c r="I17" s="3">
        <v>0</v>
      </c>
      <c r="J17" s="3">
        <v>0.5</v>
      </c>
      <c r="K17" s="3">
        <v>0.5</v>
      </c>
      <c r="L17" s="3">
        <v>0.75</v>
      </c>
      <c r="M17" s="3">
        <v>0.2</v>
      </c>
      <c r="N17" s="3">
        <v>0.5</v>
      </c>
      <c r="O17" s="3">
        <v>0.75</v>
      </c>
      <c r="P17" s="3">
        <v>0.75</v>
      </c>
      <c r="Q17" s="3">
        <v>0.75</v>
      </c>
      <c r="R17" s="3">
        <v>0.75</v>
      </c>
      <c r="S17" s="6">
        <f t="shared" si="1"/>
        <v>7.45</v>
      </c>
    </row>
    <row r="18" spans="1:19" ht="12.75" customHeight="1" x14ac:dyDescent="0.25">
      <c r="A18" s="2" t="s">
        <v>49</v>
      </c>
      <c r="B18" s="2" t="s">
        <v>25</v>
      </c>
      <c r="C18" s="2" t="s">
        <v>26</v>
      </c>
      <c r="D18" s="2" t="s">
        <v>50</v>
      </c>
      <c r="E18" s="3">
        <v>0.3</v>
      </c>
      <c r="F18" s="3">
        <v>0</v>
      </c>
      <c r="G18" s="3">
        <v>0.75</v>
      </c>
      <c r="H18" s="3">
        <v>0.5</v>
      </c>
      <c r="I18" s="3">
        <v>0</v>
      </c>
      <c r="J18" s="3">
        <v>0.5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0.5</v>
      </c>
      <c r="Q18" s="3">
        <v>0</v>
      </c>
      <c r="R18" s="3">
        <v>0</v>
      </c>
      <c r="S18" s="6">
        <f t="shared" si="1"/>
        <v>2.5499999999999998</v>
      </c>
    </row>
    <row r="19" spans="1:19" ht="12.75" customHeight="1" x14ac:dyDescent="0.25">
      <c r="A19" s="2" t="s">
        <v>51</v>
      </c>
      <c r="B19" s="2" t="s">
        <v>25</v>
      </c>
      <c r="C19" s="2" t="s">
        <v>26</v>
      </c>
      <c r="D19" s="2" t="s">
        <v>52</v>
      </c>
      <c r="E19" s="3">
        <v>1.5</v>
      </c>
      <c r="F19" s="3">
        <v>0.2</v>
      </c>
      <c r="G19" s="3">
        <v>0</v>
      </c>
      <c r="H19" s="3">
        <v>0</v>
      </c>
      <c r="I19" s="3">
        <v>0.1</v>
      </c>
      <c r="J19" s="3">
        <v>0</v>
      </c>
      <c r="K19" s="3">
        <v>0</v>
      </c>
      <c r="L19" s="3">
        <v>0.5</v>
      </c>
      <c r="M19" s="3">
        <v>0.5</v>
      </c>
      <c r="N19" s="3">
        <v>0.5</v>
      </c>
      <c r="O19" s="3">
        <v>0</v>
      </c>
      <c r="P19" s="3">
        <v>0.75</v>
      </c>
      <c r="Q19" s="3">
        <v>0.75</v>
      </c>
      <c r="R19" s="3">
        <v>0.75</v>
      </c>
      <c r="S19" s="6">
        <f t="shared" si="1"/>
        <v>5.55</v>
      </c>
    </row>
    <row r="20" spans="1:19" ht="12.75" customHeight="1" x14ac:dyDescent="0.25">
      <c r="A20" s="2" t="s">
        <v>53</v>
      </c>
      <c r="B20" s="2" t="s">
        <v>25</v>
      </c>
      <c r="C20" s="2" t="s">
        <v>26</v>
      </c>
      <c r="D20" s="2" t="s">
        <v>54</v>
      </c>
      <c r="E20" s="3">
        <v>1.5</v>
      </c>
      <c r="F20" s="3">
        <v>0.65</v>
      </c>
      <c r="G20" s="3">
        <v>0.75</v>
      </c>
      <c r="H20" s="3">
        <v>0.5</v>
      </c>
      <c r="I20" s="3">
        <v>0.5</v>
      </c>
      <c r="J20" s="3">
        <v>0.5</v>
      </c>
      <c r="K20" s="3">
        <v>0.5</v>
      </c>
      <c r="L20" s="3">
        <v>0.75</v>
      </c>
      <c r="M20" s="3">
        <v>0.3</v>
      </c>
      <c r="N20" s="3">
        <v>0.5</v>
      </c>
      <c r="O20" s="3">
        <v>0.7</v>
      </c>
      <c r="P20" s="3">
        <v>0</v>
      </c>
      <c r="Q20" s="3">
        <v>0.75</v>
      </c>
      <c r="R20" s="3">
        <v>0.75</v>
      </c>
      <c r="S20" s="6">
        <f t="shared" si="1"/>
        <v>8.65</v>
      </c>
    </row>
    <row r="21" spans="1:19" ht="12.75" customHeight="1" x14ac:dyDescent="0.25">
      <c r="A21" s="2" t="s">
        <v>55</v>
      </c>
      <c r="B21" s="2" t="s">
        <v>25</v>
      </c>
      <c r="C21" s="2" t="s">
        <v>26</v>
      </c>
      <c r="D21" s="2" t="s">
        <v>56</v>
      </c>
      <c r="E21" s="3">
        <v>1.5</v>
      </c>
      <c r="F21" s="3">
        <v>0</v>
      </c>
      <c r="G21" s="3">
        <v>0</v>
      </c>
      <c r="H21" s="3">
        <v>0.5</v>
      </c>
      <c r="I21" s="3">
        <v>0.5</v>
      </c>
      <c r="J21" s="3">
        <v>0.5</v>
      </c>
      <c r="K21" s="3">
        <v>0.5</v>
      </c>
      <c r="L21" s="3">
        <v>0.75</v>
      </c>
      <c r="M21" s="3">
        <v>0.5</v>
      </c>
      <c r="N21" s="3">
        <v>0.5</v>
      </c>
      <c r="O21" s="3">
        <v>0.75</v>
      </c>
      <c r="P21" s="3">
        <v>0.75</v>
      </c>
      <c r="Q21" s="3">
        <v>0.75</v>
      </c>
      <c r="R21" s="3">
        <v>0</v>
      </c>
      <c r="S21" s="6">
        <f t="shared" si="1"/>
        <v>7.5</v>
      </c>
    </row>
    <row r="22" spans="1:19" ht="12.75" customHeight="1" x14ac:dyDescent="0.25">
      <c r="A22" s="2" t="s">
        <v>57</v>
      </c>
      <c r="B22" s="2" t="s">
        <v>25</v>
      </c>
      <c r="C22" s="2" t="s">
        <v>26</v>
      </c>
      <c r="D22" s="2" t="s">
        <v>58</v>
      </c>
      <c r="E22" s="3">
        <v>1.5</v>
      </c>
      <c r="F22" s="3">
        <v>0.5</v>
      </c>
      <c r="G22" s="3">
        <v>0.5</v>
      </c>
      <c r="H22" s="3">
        <v>0.5</v>
      </c>
      <c r="I22" s="3">
        <v>0.5</v>
      </c>
      <c r="J22" s="3">
        <v>0.5</v>
      </c>
      <c r="K22" s="3">
        <v>0.5</v>
      </c>
      <c r="L22" s="3">
        <v>0.75</v>
      </c>
      <c r="M22" s="3">
        <v>0.4</v>
      </c>
      <c r="N22" s="3">
        <v>0</v>
      </c>
      <c r="O22" s="3">
        <v>0</v>
      </c>
      <c r="P22" s="3">
        <v>0.75</v>
      </c>
      <c r="Q22" s="3">
        <v>0.75</v>
      </c>
      <c r="R22" s="3">
        <v>0.75</v>
      </c>
      <c r="S22" s="6">
        <f t="shared" si="1"/>
        <v>7.9</v>
      </c>
    </row>
    <row r="23" spans="1:19" ht="12.75" customHeight="1" x14ac:dyDescent="0.25">
      <c r="A23" s="2" t="s">
        <v>59</v>
      </c>
      <c r="B23" s="2" t="s">
        <v>25</v>
      </c>
      <c r="C23" s="2" t="s">
        <v>26</v>
      </c>
      <c r="D23" s="2" t="s">
        <v>60</v>
      </c>
      <c r="E23" s="3">
        <v>0</v>
      </c>
      <c r="F23" s="3">
        <v>0.75</v>
      </c>
      <c r="G23" s="3">
        <v>0.75</v>
      </c>
      <c r="H23" s="3">
        <v>0</v>
      </c>
      <c r="I23" s="3">
        <v>0</v>
      </c>
      <c r="J23" s="3">
        <v>0</v>
      </c>
      <c r="K23" s="3">
        <v>0</v>
      </c>
      <c r="L23" s="3">
        <v>0.2</v>
      </c>
      <c r="M23" s="3">
        <v>0.4</v>
      </c>
      <c r="N23" s="3">
        <v>0.5</v>
      </c>
      <c r="O23" s="3">
        <v>0</v>
      </c>
      <c r="P23" s="3">
        <v>0</v>
      </c>
      <c r="Q23" s="3">
        <v>0</v>
      </c>
      <c r="R23" s="3">
        <v>0</v>
      </c>
      <c r="S23" s="6">
        <f t="shared" si="1"/>
        <v>2.6</v>
      </c>
    </row>
    <row r="24" spans="1:19" ht="12.75" customHeight="1" x14ac:dyDescent="0.25">
      <c r="A24" s="2" t="s">
        <v>61</v>
      </c>
      <c r="B24" s="2" t="s">
        <v>25</v>
      </c>
      <c r="C24" s="2" t="s">
        <v>26</v>
      </c>
      <c r="D24" s="2" t="s">
        <v>62</v>
      </c>
      <c r="E24" s="3">
        <v>1.5</v>
      </c>
      <c r="F24" s="3">
        <v>0.75</v>
      </c>
      <c r="G24" s="3">
        <v>0</v>
      </c>
      <c r="H24" s="3">
        <v>0.5</v>
      </c>
      <c r="I24" s="3">
        <v>0.5</v>
      </c>
      <c r="J24" s="3">
        <v>0.5</v>
      </c>
      <c r="K24" s="3">
        <v>0.5</v>
      </c>
      <c r="L24" s="3">
        <v>0</v>
      </c>
      <c r="M24" s="3">
        <v>0.5</v>
      </c>
      <c r="N24" s="3">
        <v>0.2</v>
      </c>
      <c r="O24" s="3">
        <v>0.75</v>
      </c>
      <c r="P24" s="3">
        <v>0</v>
      </c>
      <c r="Q24" s="3">
        <v>0.75</v>
      </c>
      <c r="R24" s="3">
        <v>0</v>
      </c>
      <c r="S24" s="6">
        <f t="shared" si="1"/>
        <v>6.45</v>
      </c>
    </row>
    <row r="25" spans="1:19" ht="12.75" customHeight="1" x14ac:dyDescent="0.25">
      <c r="A25" s="2" t="s">
        <v>63</v>
      </c>
      <c r="B25" s="2" t="s">
        <v>39</v>
      </c>
      <c r="C25" s="2" t="s">
        <v>26</v>
      </c>
      <c r="D25" s="2" t="s">
        <v>64</v>
      </c>
      <c r="E25" s="3">
        <v>1.5</v>
      </c>
      <c r="F25" s="3">
        <v>0.5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0.5</v>
      </c>
      <c r="O25" s="3">
        <v>0</v>
      </c>
      <c r="P25" s="3">
        <v>0</v>
      </c>
      <c r="Q25" s="3">
        <v>0.75</v>
      </c>
      <c r="R25" s="3">
        <v>0</v>
      </c>
      <c r="S25" s="6">
        <f t="shared" si="1"/>
        <v>3.25</v>
      </c>
    </row>
    <row r="26" spans="1:19" ht="12.75" customHeight="1" x14ac:dyDescent="0.25">
      <c r="A26" s="2" t="s">
        <v>65</v>
      </c>
      <c r="B26" s="2" t="s">
        <v>25</v>
      </c>
      <c r="C26" s="2" t="s">
        <v>26</v>
      </c>
      <c r="D26" s="2" t="s">
        <v>66</v>
      </c>
      <c r="E26" s="3">
        <v>1.5</v>
      </c>
      <c r="F26" s="3">
        <v>0.75</v>
      </c>
      <c r="G26" s="3">
        <v>0.75</v>
      </c>
      <c r="H26" s="3">
        <v>0</v>
      </c>
      <c r="I26" s="3">
        <v>0.5</v>
      </c>
      <c r="J26" s="3">
        <v>0.5</v>
      </c>
      <c r="K26" s="3">
        <v>0.5</v>
      </c>
      <c r="L26" s="3">
        <v>0.3</v>
      </c>
      <c r="M26" s="3">
        <v>0.4</v>
      </c>
      <c r="N26" s="3">
        <v>0.5</v>
      </c>
      <c r="O26" s="3">
        <v>0</v>
      </c>
      <c r="P26" s="3">
        <v>0</v>
      </c>
      <c r="Q26" s="3">
        <v>0</v>
      </c>
      <c r="R26" s="3">
        <v>0</v>
      </c>
      <c r="S26" s="6">
        <f t="shared" si="1"/>
        <v>5.7</v>
      </c>
    </row>
    <row r="27" spans="1:19" ht="12.75" customHeight="1" x14ac:dyDescent="0.25">
      <c r="A27" s="2" t="s">
        <v>67</v>
      </c>
      <c r="B27" s="2" t="s">
        <v>25</v>
      </c>
      <c r="C27" s="2" t="s">
        <v>26</v>
      </c>
      <c r="D27" s="2" t="s">
        <v>68</v>
      </c>
      <c r="E27" s="8">
        <v>1.5</v>
      </c>
      <c r="F27" s="3">
        <v>0.75</v>
      </c>
      <c r="G27" s="3">
        <v>0.75</v>
      </c>
      <c r="H27" s="8">
        <v>0</v>
      </c>
      <c r="I27" s="8">
        <v>0.5</v>
      </c>
      <c r="J27" s="8">
        <v>0.5</v>
      </c>
      <c r="K27" s="8">
        <v>0.4</v>
      </c>
      <c r="L27" s="8">
        <v>0.75</v>
      </c>
      <c r="M27" s="8">
        <v>0.2</v>
      </c>
      <c r="N27" s="8">
        <v>0</v>
      </c>
      <c r="O27" s="8">
        <v>0</v>
      </c>
      <c r="P27" s="8">
        <v>0</v>
      </c>
      <c r="Q27" s="8">
        <v>0.75</v>
      </c>
      <c r="R27" s="8">
        <v>0</v>
      </c>
      <c r="S27" s="6">
        <f t="shared" si="1"/>
        <v>6.1000000000000005</v>
      </c>
    </row>
    <row r="28" spans="1:19" ht="12.75" customHeight="1" x14ac:dyDescent="0.25">
      <c r="A28" s="2" t="s">
        <v>69</v>
      </c>
      <c r="B28" s="2" t="s">
        <v>25</v>
      </c>
      <c r="C28" s="2" t="s">
        <v>26</v>
      </c>
      <c r="D28" s="2" t="s">
        <v>70</v>
      </c>
      <c r="E28" s="8">
        <v>1.5</v>
      </c>
      <c r="F28" s="8">
        <v>0</v>
      </c>
      <c r="G28" s="8">
        <v>0.4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0.75</v>
      </c>
      <c r="R28" s="8">
        <v>0.75</v>
      </c>
      <c r="S28" s="6">
        <f t="shared" si="1"/>
        <v>3.4</v>
      </c>
    </row>
    <row r="29" spans="1:19" ht="12.75" customHeight="1" x14ac:dyDescent="0.25">
      <c r="A29" s="2" t="s">
        <v>71</v>
      </c>
      <c r="B29" s="2" t="s">
        <v>25</v>
      </c>
      <c r="C29" s="2" t="s">
        <v>26</v>
      </c>
      <c r="D29" s="2" t="s">
        <v>72</v>
      </c>
      <c r="E29" s="8">
        <v>1.5</v>
      </c>
      <c r="F29" s="8">
        <v>0.75</v>
      </c>
      <c r="G29" s="8">
        <v>0.5</v>
      </c>
      <c r="H29" s="8">
        <v>0.5</v>
      </c>
      <c r="I29" s="8">
        <v>0.4</v>
      </c>
      <c r="J29" s="8">
        <v>0.5</v>
      </c>
      <c r="K29" s="8">
        <v>0.5</v>
      </c>
      <c r="L29" s="8">
        <v>0.5</v>
      </c>
      <c r="M29" s="8">
        <v>0</v>
      </c>
      <c r="N29" s="8">
        <v>0</v>
      </c>
      <c r="O29" s="8">
        <v>0</v>
      </c>
      <c r="P29" s="8">
        <v>0</v>
      </c>
      <c r="Q29" s="8">
        <v>0.75</v>
      </c>
      <c r="R29" s="8">
        <v>0.75</v>
      </c>
      <c r="S29" s="6">
        <f t="shared" si="1"/>
        <v>6.65</v>
      </c>
    </row>
    <row r="30" spans="1:19" ht="12.75" customHeight="1" x14ac:dyDescent="0.25">
      <c r="A30" s="2" t="s">
        <v>73</v>
      </c>
      <c r="B30" s="2" t="s">
        <v>25</v>
      </c>
      <c r="C30" s="2" t="s">
        <v>26</v>
      </c>
      <c r="D30" s="2" t="s">
        <v>74</v>
      </c>
      <c r="E30" s="8">
        <v>1.5</v>
      </c>
      <c r="F30" s="8">
        <v>0.75</v>
      </c>
      <c r="G30" s="8">
        <v>0.5</v>
      </c>
      <c r="H30" s="8">
        <v>0.5</v>
      </c>
      <c r="I30" s="8">
        <v>0.5</v>
      </c>
      <c r="J30" s="8">
        <v>0.5</v>
      </c>
      <c r="K30" s="8">
        <v>0.5</v>
      </c>
      <c r="L30" s="8">
        <v>0.75</v>
      </c>
      <c r="M30" s="8">
        <v>0.5</v>
      </c>
      <c r="N30" s="8">
        <v>0.5</v>
      </c>
      <c r="O30" s="8">
        <v>0.6</v>
      </c>
      <c r="P30" s="8">
        <v>0.75</v>
      </c>
      <c r="Q30" s="8">
        <v>0.75</v>
      </c>
      <c r="R30" s="8">
        <v>0.75</v>
      </c>
      <c r="S30" s="6">
        <f t="shared" si="1"/>
        <v>9.35</v>
      </c>
    </row>
    <row r="31" spans="1:19" ht="12.75" customHeight="1" x14ac:dyDescent="0.25">
      <c r="A31" s="2" t="s">
        <v>75</v>
      </c>
      <c r="B31" s="2" t="s">
        <v>39</v>
      </c>
      <c r="C31" s="2" t="s">
        <v>26</v>
      </c>
      <c r="D31" s="2" t="s">
        <v>76</v>
      </c>
      <c r="E31" s="8">
        <v>0.75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0.1</v>
      </c>
      <c r="M31" s="8">
        <v>0</v>
      </c>
      <c r="N31" s="8">
        <v>0</v>
      </c>
      <c r="O31" s="8">
        <v>0</v>
      </c>
      <c r="P31" s="8">
        <v>0</v>
      </c>
      <c r="Q31" s="8">
        <v>0.6</v>
      </c>
      <c r="R31" s="8">
        <v>0.75</v>
      </c>
      <c r="S31" s="6">
        <f t="shared" si="1"/>
        <v>2.2000000000000002</v>
      </c>
    </row>
    <row r="32" spans="1:19" ht="12.75" customHeight="1" x14ac:dyDescent="0.25">
      <c r="A32" s="2" t="s">
        <v>77</v>
      </c>
      <c r="B32" s="2" t="s">
        <v>25</v>
      </c>
      <c r="C32" s="2" t="s">
        <v>26</v>
      </c>
      <c r="D32" s="2" t="s">
        <v>78</v>
      </c>
      <c r="E32" s="8">
        <v>0.5</v>
      </c>
      <c r="F32" s="8">
        <v>0</v>
      </c>
      <c r="G32" s="8">
        <v>0.5</v>
      </c>
      <c r="H32" s="8">
        <v>0</v>
      </c>
      <c r="I32" s="8">
        <v>0</v>
      </c>
      <c r="J32" s="8">
        <v>0</v>
      </c>
      <c r="K32" s="8">
        <v>0</v>
      </c>
      <c r="L32" s="8">
        <v>0.75</v>
      </c>
      <c r="M32" s="8">
        <v>0</v>
      </c>
      <c r="N32" s="8">
        <v>0.5</v>
      </c>
      <c r="O32" s="8">
        <v>0</v>
      </c>
      <c r="P32" s="8">
        <v>0.75</v>
      </c>
      <c r="Q32" s="8">
        <v>0.75</v>
      </c>
      <c r="R32" s="8">
        <v>0.75</v>
      </c>
      <c r="S32" s="6">
        <f t="shared" si="1"/>
        <v>4.5</v>
      </c>
    </row>
    <row r="33" spans="1:19" ht="12.75" customHeight="1" x14ac:dyDescent="0.25">
      <c r="A33" s="2" t="s">
        <v>79</v>
      </c>
      <c r="B33" s="2" t="s">
        <v>25</v>
      </c>
      <c r="C33" s="2" t="s">
        <v>26</v>
      </c>
      <c r="D33" s="2" t="s">
        <v>80</v>
      </c>
      <c r="E33" s="8">
        <v>0</v>
      </c>
      <c r="F33" s="8">
        <v>0.3</v>
      </c>
      <c r="G33" s="8">
        <v>0.75</v>
      </c>
      <c r="H33" s="8">
        <v>0.5</v>
      </c>
      <c r="I33" s="8">
        <v>0.5</v>
      </c>
      <c r="J33" s="8">
        <v>0.5</v>
      </c>
      <c r="K33" s="8">
        <v>0.5</v>
      </c>
      <c r="L33" s="8">
        <v>0.75</v>
      </c>
      <c r="M33" s="8">
        <v>0.5</v>
      </c>
      <c r="N33" s="8">
        <v>0</v>
      </c>
      <c r="O33" s="8">
        <v>0</v>
      </c>
      <c r="P33" s="8">
        <v>0.4</v>
      </c>
      <c r="Q33" s="8">
        <v>0.75</v>
      </c>
      <c r="R33" s="8">
        <v>0.75</v>
      </c>
      <c r="S33" s="6">
        <f t="shared" si="1"/>
        <v>6.2</v>
      </c>
    </row>
    <row r="34" spans="1:19" ht="12.75" customHeight="1" x14ac:dyDescent="0.25">
      <c r="A34" s="2" t="s">
        <v>81</v>
      </c>
      <c r="B34" s="2" t="s">
        <v>25</v>
      </c>
      <c r="C34" s="2" t="s">
        <v>26</v>
      </c>
      <c r="D34" s="2" t="s">
        <v>82</v>
      </c>
      <c r="E34" s="8">
        <v>0</v>
      </c>
      <c r="F34" s="8">
        <v>0.5</v>
      </c>
      <c r="G34" s="8">
        <v>0.5</v>
      </c>
      <c r="H34" s="8">
        <v>0</v>
      </c>
      <c r="I34" s="8">
        <v>0</v>
      </c>
      <c r="J34" s="8">
        <v>0</v>
      </c>
      <c r="K34" s="8">
        <v>0</v>
      </c>
      <c r="L34" s="8">
        <v>0.6</v>
      </c>
      <c r="M34" s="8">
        <v>0.5</v>
      </c>
      <c r="N34" s="8">
        <v>0</v>
      </c>
      <c r="O34" s="8">
        <v>0</v>
      </c>
      <c r="P34" s="8">
        <v>0.75</v>
      </c>
      <c r="Q34" s="8">
        <v>0.75</v>
      </c>
      <c r="R34" s="8">
        <v>0.75</v>
      </c>
      <c r="S34" s="6">
        <f t="shared" si="1"/>
        <v>4.3499999999999996</v>
      </c>
    </row>
    <row r="35" spans="1:19" ht="12.75" customHeight="1" x14ac:dyDescent="0.25">
      <c r="A35" s="2" t="s">
        <v>83</v>
      </c>
      <c r="B35" s="2" t="s">
        <v>25</v>
      </c>
      <c r="C35" s="2" t="s">
        <v>26</v>
      </c>
      <c r="D35" s="2" t="s">
        <v>84</v>
      </c>
      <c r="E35" s="8">
        <v>0</v>
      </c>
      <c r="F35" s="8">
        <v>0.5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0.5</v>
      </c>
      <c r="Q35" s="8">
        <v>0.75</v>
      </c>
      <c r="R35" s="8">
        <v>0.75</v>
      </c>
      <c r="S35" s="6">
        <f t="shared" si="1"/>
        <v>2.5</v>
      </c>
    </row>
    <row r="36" spans="1:19" ht="12.75" customHeight="1" x14ac:dyDescent="0.25">
      <c r="A36" s="2" t="s">
        <v>85</v>
      </c>
      <c r="B36" s="2" t="s">
        <v>25</v>
      </c>
      <c r="C36" s="2" t="s">
        <v>26</v>
      </c>
      <c r="D36" s="2" t="s">
        <v>86</v>
      </c>
      <c r="E36" s="8">
        <v>0.5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0.2</v>
      </c>
      <c r="M36" s="8">
        <v>0.5</v>
      </c>
      <c r="N36" s="8">
        <v>0</v>
      </c>
      <c r="O36" s="8">
        <v>0</v>
      </c>
      <c r="P36" s="8">
        <v>0</v>
      </c>
      <c r="Q36" s="8">
        <v>0.75</v>
      </c>
      <c r="R36" s="8">
        <v>0.75</v>
      </c>
      <c r="S36" s="6">
        <f t="shared" si="1"/>
        <v>2.7</v>
      </c>
    </row>
    <row r="37" spans="1:19" ht="12.75" customHeight="1" x14ac:dyDescent="0.25">
      <c r="A37" s="2" t="s">
        <v>87</v>
      </c>
      <c r="B37" s="2" t="s">
        <v>25</v>
      </c>
      <c r="C37" s="2" t="s">
        <v>26</v>
      </c>
      <c r="D37" s="2" t="s">
        <v>88</v>
      </c>
      <c r="E37" s="8">
        <v>0</v>
      </c>
      <c r="F37" s="8">
        <v>0.5</v>
      </c>
      <c r="G37" s="8">
        <v>0.75</v>
      </c>
      <c r="H37" s="8">
        <v>0.5</v>
      </c>
      <c r="I37" s="8">
        <v>0.5</v>
      </c>
      <c r="J37" s="8">
        <v>0.5</v>
      </c>
      <c r="K37" s="8">
        <v>0.5</v>
      </c>
      <c r="L37" s="8">
        <v>0.75</v>
      </c>
      <c r="M37" s="8">
        <v>0.5</v>
      </c>
      <c r="N37" s="8">
        <v>0.5</v>
      </c>
      <c r="O37" s="8">
        <v>0</v>
      </c>
      <c r="P37" s="8">
        <v>0.75</v>
      </c>
      <c r="Q37" s="8">
        <v>0.75</v>
      </c>
      <c r="R37" s="8">
        <v>0.75</v>
      </c>
      <c r="S37" s="6">
        <f t="shared" si="1"/>
        <v>7.25</v>
      </c>
    </row>
    <row r="38" spans="1:19" ht="12.75" customHeight="1" x14ac:dyDescent="0.25">
      <c r="A38" s="2" t="s">
        <v>89</v>
      </c>
      <c r="B38" s="2" t="s">
        <v>25</v>
      </c>
      <c r="C38" s="2" t="s">
        <v>26</v>
      </c>
      <c r="D38" s="2" t="s">
        <v>90</v>
      </c>
      <c r="E38" s="8">
        <v>0</v>
      </c>
      <c r="F38" s="8">
        <v>0.2</v>
      </c>
      <c r="G38" s="8">
        <v>0.1</v>
      </c>
      <c r="H38" s="8">
        <v>0.5</v>
      </c>
      <c r="I38" s="8">
        <v>0</v>
      </c>
      <c r="J38" s="8">
        <v>0</v>
      </c>
      <c r="K38" s="8">
        <v>0</v>
      </c>
      <c r="L38" s="8">
        <v>0</v>
      </c>
      <c r="M38" s="8">
        <v>0.6</v>
      </c>
      <c r="N38" s="8">
        <v>0.5</v>
      </c>
      <c r="O38" s="8">
        <v>0</v>
      </c>
      <c r="P38" s="8">
        <v>0</v>
      </c>
      <c r="Q38" s="8">
        <v>0</v>
      </c>
      <c r="R38" s="8">
        <v>0</v>
      </c>
      <c r="S38" s="6">
        <f t="shared" si="1"/>
        <v>1.9</v>
      </c>
    </row>
    <row r="39" spans="1:19" ht="12.75" customHeight="1" x14ac:dyDescent="0.25">
      <c r="A39" s="2" t="s">
        <v>91</v>
      </c>
      <c r="B39" s="2" t="s">
        <v>25</v>
      </c>
      <c r="C39" s="2" t="s">
        <v>26</v>
      </c>
      <c r="D39" s="2" t="s">
        <v>92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6"/>
    </row>
    <row r="40" spans="1:19" ht="12.75" customHeight="1" x14ac:dyDescent="0.25">
      <c r="A40" s="2" t="s">
        <v>93</v>
      </c>
      <c r="B40" s="2" t="s">
        <v>25</v>
      </c>
      <c r="C40" s="2" t="s">
        <v>26</v>
      </c>
      <c r="D40" s="2" t="s">
        <v>94</v>
      </c>
      <c r="E40" s="8">
        <v>0.5</v>
      </c>
      <c r="F40" s="8">
        <v>0</v>
      </c>
      <c r="G40" s="8">
        <v>0</v>
      </c>
      <c r="H40" s="8">
        <v>0.5</v>
      </c>
      <c r="I40" s="8">
        <v>0</v>
      </c>
      <c r="J40" s="8">
        <v>0</v>
      </c>
      <c r="K40" s="8">
        <v>0</v>
      </c>
      <c r="L40" s="8">
        <v>0.5</v>
      </c>
      <c r="M40" s="8">
        <v>0</v>
      </c>
      <c r="N40" s="8">
        <v>0</v>
      </c>
      <c r="O40" s="8">
        <v>0.75</v>
      </c>
      <c r="P40" s="8">
        <v>0.5</v>
      </c>
      <c r="Q40" s="8">
        <v>0</v>
      </c>
      <c r="R40" s="8">
        <v>0</v>
      </c>
      <c r="S40" s="6">
        <f t="shared" ref="S40:S47" si="2">SUM(E40:R40)</f>
        <v>2.75</v>
      </c>
    </row>
    <row r="41" spans="1:19" ht="12.75" customHeight="1" x14ac:dyDescent="0.25">
      <c r="A41" s="2" t="s">
        <v>95</v>
      </c>
      <c r="B41" s="2" t="s">
        <v>25</v>
      </c>
      <c r="C41" s="2" t="s">
        <v>26</v>
      </c>
      <c r="D41" s="2" t="s">
        <v>96</v>
      </c>
      <c r="E41" s="8">
        <v>1.5</v>
      </c>
      <c r="F41" s="8">
        <v>0.75</v>
      </c>
      <c r="G41" s="8">
        <v>0.5</v>
      </c>
      <c r="H41" s="8">
        <v>0.5</v>
      </c>
      <c r="I41" s="8">
        <v>0</v>
      </c>
      <c r="J41" s="8">
        <v>0</v>
      </c>
      <c r="K41" s="8">
        <v>0</v>
      </c>
      <c r="L41" s="8">
        <v>0.2</v>
      </c>
      <c r="M41" s="8">
        <v>0.4</v>
      </c>
      <c r="N41" s="8">
        <v>0.5</v>
      </c>
      <c r="O41" s="8">
        <v>0.1</v>
      </c>
      <c r="P41" s="8">
        <v>0.75</v>
      </c>
      <c r="Q41" s="8">
        <v>0.75</v>
      </c>
      <c r="R41" s="8">
        <v>0.75</v>
      </c>
      <c r="S41" s="6">
        <f t="shared" si="2"/>
        <v>6.6999999999999993</v>
      </c>
    </row>
    <row r="42" spans="1:19" ht="12.75" customHeight="1" x14ac:dyDescent="0.25">
      <c r="A42" s="2" t="s">
        <v>97</v>
      </c>
      <c r="B42" s="2" t="s">
        <v>25</v>
      </c>
      <c r="C42" s="2" t="s">
        <v>26</v>
      </c>
      <c r="D42" s="2" t="s">
        <v>98</v>
      </c>
      <c r="E42" s="8">
        <v>1.5</v>
      </c>
      <c r="F42" s="8">
        <v>0.65</v>
      </c>
      <c r="G42" s="8">
        <v>0.75</v>
      </c>
      <c r="H42" s="8">
        <v>0.5</v>
      </c>
      <c r="I42" s="8">
        <v>0.5</v>
      </c>
      <c r="J42" s="8">
        <v>0</v>
      </c>
      <c r="K42" s="8">
        <v>0</v>
      </c>
      <c r="L42" s="8">
        <v>0.75</v>
      </c>
      <c r="M42" s="8">
        <v>0.1</v>
      </c>
      <c r="N42" s="8">
        <v>0.3</v>
      </c>
      <c r="O42" s="8">
        <v>0.75</v>
      </c>
      <c r="P42" s="8">
        <v>0.3</v>
      </c>
      <c r="Q42" s="8">
        <v>0.75</v>
      </c>
      <c r="R42" s="8">
        <v>0</v>
      </c>
      <c r="S42" s="6">
        <f t="shared" si="2"/>
        <v>6.85</v>
      </c>
    </row>
    <row r="43" spans="1:19" ht="12.75" customHeight="1" x14ac:dyDescent="0.25">
      <c r="A43" s="2" t="s">
        <v>99</v>
      </c>
      <c r="B43" s="2" t="s">
        <v>25</v>
      </c>
      <c r="C43" s="2" t="s">
        <v>26</v>
      </c>
      <c r="D43" s="2" t="s">
        <v>100</v>
      </c>
      <c r="E43" s="8">
        <v>1</v>
      </c>
      <c r="F43" s="8">
        <v>0.75</v>
      </c>
      <c r="G43" s="8">
        <v>0.5</v>
      </c>
      <c r="H43" s="8">
        <v>0.5</v>
      </c>
      <c r="I43" s="8">
        <v>0.5</v>
      </c>
      <c r="J43" s="8">
        <v>0.5</v>
      </c>
      <c r="K43" s="8">
        <v>0.5</v>
      </c>
      <c r="L43" s="8">
        <v>0.75</v>
      </c>
      <c r="M43" s="8">
        <v>0.5</v>
      </c>
      <c r="N43" s="8">
        <v>0.5</v>
      </c>
      <c r="O43" s="8">
        <v>0.1</v>
      </c>
      <c r="P43" s="8">
        <v>0</v>
      </c>
      <c r="Q43" s="8">
        <v>0.75</v>
      </c>
      <c r="R43" s="8">
        <v>0.75</v>
      </c>
      <c r="S43" s="6">
        <f t="shared" si="2"/>
        <v>7.6</v>
      </c>
    </row>
    <row r="44" spans="1:19" ht="12.75" customHeight="1" x14ac:dyDescent="0.25">
      <c r="A44" s="2" t="s">
        <v>101</v>
      </c>
      <c r="B44" s="2" t="s">
        <v>39</v>
      </c>
      <c r="C44" s="2" t="s">
        <v>26</v>
      </c>
      <c r="D44" s="2" t="s">
        <v>102</v>
      </c>
      <c r="E44" s="8">
        <v>1.5</v>
      </c>
      <c r="F44" s="8">
        <v>0.75</v>
      </c>
      <c r="G44" s="8">
        <v>0.75</v>
      </c>
      <c r="H44" s="8">
        <v>0.5</v>
      </c>
      <c r="I44" s="8">
        <v>0.5</v>
      </c>
      <c r="J44" s="8">
        <v>0.5</v>
      </c>
      <c r="K44" s="8">
        <v>0.5</v>
      </c>
      <c r="L44" s="8">
        <v>0.75</v>
      </c>
      <c r="M44" s="8">
        <v>0</v>
      </c>
      <c r="N44" s="8">
        <v>0.5</v>
      </c>
      <c r="O44" s="8">
        <v>0</v>
      </c>
      <c r="P44" s="8">
        <v>0</v>
      </c>
      <c r="Q44" s="8">
        <v>0.75</v>
      </c>
      <c r="R44" s="8">
        <v>0.75</v>
      </c>
      <c r="S44" s="6">
        <f t="shared" si="2"/>
        <v>7.75</v>
      </c>
    </row>
    <row r="45" spans="1:19" ht="12.75" customHeight="1" x14ac:dyDescent="0.25">
      <c r="A45" s="2" t="s">
        <v>103</v>
      </c>
      <c r="B45" s="2" t="s">
        <v>25</v>
      </c>
      <c r="C45" s="2" t="s">
        <v>26</v>
      </c>
      <c r="D45" s="2" t="s">
        <v>104</v>
      </c>
      <c r="E45" s="8">
        <v>1.5</v>
      </c>
      <c r="F45" s="8">
        <v>0</v>
      </c>
      <c r="G45" s="8">
        <v>0.5</v>
      </c>
      <c r="H45" s="8">
        <v>0.5</v>
      </c>
      <c r="I45" s="8">
        <v>0.5</v>
      </c>
      <c r="J45" s="8">
        <v>0.5</v>
      </c>
      <c r="K45" s="8">
        <v>0.5</v>
      </c>
      <c r="L45" s="8">
        <v>0.75</v>
      </c>
      <c r="M45" s="8">
        <v>0.5</v>
      </c>
      <c r="N45" s="8">
        <v>0.5</v>
      </c>
      <c r="O45" s="8">
        <v>0.65</v>
      </c>
      <c r="P45" s="8">
        <v>0.5</v>
      </c>
      <c r="Q45" s="8">
        <v>0.75</v>
      </c>
      <c r="R45" s="8">
        <v>0.75</v>
      </c>
      <c r="S45" s="6">
        <f t="shared" si="2"/>
        <v>8.4</v>
      </c>
    </row>
    <row r="46" spans="1:19" ht="12.75" customHeight="1" x14ac:dyDescent="0.25">
      <c r="A46" s="2" t="s">
        <v>105</v>
      </c>
      <c r="B46" s="2" t="s">
        <v>25</v>
      </c>
      <c r="C46" s="2" t="s">
        <v>26</v>
      </c>
      <c r="D46" s="2" t="s">
        <v>106</v>
      </c>
      <c r="E46" s="8">
        <v>1.5</v>
      </c>
      <c r="F46" s="8">
        <v>0.5</v>
      </c>
      <c r="G46" s="8">
        <v>0.5</v>
      </c>
      <c r="H46" s="8">
        <v>0.5</v>
      </c>
      <c r="I46" s="8">
        <v>0.2</v>
      </c>
      <c r="J46" s="8">
        <v>0.5</v>
      </c>
      <c r="K46" s="8">
        <v>0.5</v>
      </c>
      <c r="L46" s="8">
        <v>0.75</v>
      </c>
      <c r="M46" s="8">
        <v>0.5</v>
      </c>
      <c r="N46" s="8">
        <v>0.5</v>
      </c>
      <c r="O46" s="8">
        <v>0.65</v>
      </c>
      <c r="P46" s="8">
        <v>0</v>
      </c>
      <c r="Q46" s="8">
        <v>0.75</v>
      </c>
      <c r="R46" s="8">
        <v>0.75</v>
      </c>
      <c r="S46" s="6">
        <f t="shared" si="2"/>
        <v>8.1000000000000014</v>
      </c>
    </row>
    <row r="47" spans="1:19" ht="12.75" customHeight="1" x14ac:dyDescent="0.25">
      <c r="A47" s="2" t="s">
        <v>107</v>
      </c>
      <c r="B47" s="2" t="s">
        <v>25</v>
      </c>
      <c r="C47" s="2" t="s">
        <v>26</v>
      </c>
      <c r="D47" s="2" t="s">
        <v>108</v>
      </c>
      <c r="E47" s="8">
        <v>1.5</v>
      </c>
      <c r="F47" s="8">
        <v>0.75</v>
      </c>
      <c r="G47" s="8">
        <v>0.5</v>
      </c>
      <c r="H47" s="8">
        <v>0.5</v>
      </c>
      <c r="I47" s="8">
        <v>0</v>
      </c>
      <c r="J47" s="8">
        <v>0.5</v>
      </c>
      <c r="K47" s="8">
        <v>0.5</v>
      </c>
      <c r="L47" s="8">
        <v>0.5</v>
      </c>
      <c r="M47" s="8">
        <v>0.5</v>
      </c>
      <c r="N47" s="8">
        <v>0.5</v>
      </c>
      <c r="O47" s="8">
        <v>0</v>
      </c>
      <c r="P47" s="8">
        <v>0</v>
      </c>
      <c r="Q47" s="8">
        <v>0.75</v>
      </c>
      <c r="R47" s="8">
        <v>0.75</v>
      </c>
      <c r="S47" s="6">
        <f t="shared" si="2"/>
        <v>7.25</v>
      </c>
    </row>
    <row r="48" spans="1:19" ht="12.75" customHeight="1" x14ac:dyDescent="0.25">
      <c r="A48" s="2" t="s">
        <v>109</v>
      </c>
      <c r="B48" s="2" t="s">
        <v>39</v>
      </c>
      <c r="C48" s="2" t="s">
        <v>26</v>
      </c>
      <c r="D48" s="2" t="s">
        <v>110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6"/>
    </row>
    <row r="49" spans="1:19" ht="12.75" customHeight="1" x14ac:dyDescent="0.25">
      <c r="A49" s="2" t="s">
        <v>111</v>
      </c>
      <c r="B49" s="2" t="s">
        <v>39</v>
      </c>
      <c r="C49" s="2" t="s">
        <v>26</v>
      </c>
      <c r="D49" s="2" t="s">
        <v>112</v>
      </c>
      <c r="E49" s="8">
        <v>0</v>
      </c>
      <c r="F49" s="8">
        <v>0.65</v>
      </c>
      <c r="G49" s="8">
        <v>0</v>
      </c>
      <c r="H49" s="8">
        <v>0.5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0.3</v>
      </c>
      <c r="R49" s="8">
        <v>0</v>
      </c>
      <c r="S49" s="6">
        <f t="shared" ref="S49:S83" si="3">SUM(E49:R49)</f>
        <v>1.45</v>
      </c>
    </row>
    <row r="50" spans="1:19" ht="12.75" customHeight="1" x14ac:dyDescent="0.25">
      <c r="A50" s="2" t="s">
        <v>113</v>
      </c>
      <c r="B50" s="2" t="s">
        <v>25</v>
      </c>
      <c r="C50" s="2" t="s">
        <v>26</v>
      </c>
      <c r="D50" s="2" t="s">
        <v>114</v>
      </c>
      <c r="E50" s="8">
        <v>1.5</v>
      </c>
      <c r="F50" s="8">
        <v>0.5</v>
      </c>
      <c r="G50" s="8">
        <v>0.5</v>
      </c>
      <c r="H50" s="8">
        <v>0.5</v>
      </c>
      <c r="I50" s="8">
        <v>0.5</v>
      </c>
      <c r="J50" s="8">
        <v>0.5</v>
      </c>
      <c r="K50" s="8">
        <v>0.5</v>
      </c>
      <c r="L50" s="8">
        <v>0.75</v>
      </c>
      <c r="M50" s="8">
        <v>0.5</v>
      </c>
      <c r="N50" s="8">
        <v>0.5</v>
      </c>
      <c r="O50" s="8">
        <v>0.75</v>
      </c>
      <c r="P50" s="8">
        <v>0</v>
      </c>
      <c r="Q50" s="8">
        <v>0.75</v>
      </c>
      <c r="R50" s="8">
        <v>0.75</v>
      </c>
      <c r="S50" s="6">
        <f t="shared" si="3"/>
        <v>8.5</v>
      </c>
    </row>
    <row r="51" spans="1:19" ht="12.75" customHeight="1" x14ac:dyDescent="0.25">
      <c r="A51" s="2" t="s">
        <v>115</v>
      </c>
      <c r="B51" s="2" t="s">
        <v>25</v>
      </c>
      <c r="C51" s="2" t="s">
        <v>26</v>
      </c>
      <c r="D51" s="2" t="s">
        <v>116</v>
      </c>
      <c r="E51" s="8">
        <v>1.5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0.75</v>
      </c>
      <c r="M51" s="8">
        <v>0.5</v>
      </c>
      <c r="N51" s="8">
        <v>0</v>
      </c>
      <c r="O51" s="8">
        <v>0</v>
      </c>
      <c r="P51" s="8">
        <v>0</v>
      </c>
      <c r="Q51" s="8">
        <v>0.75</v>
      </c>
      <c r="R51" s="8">
        <v>0.75</v>
      </c>
      <c r="S51" s="6">
        <f t="shared" si="3"/>
        <v>4.25</v>
      </c>
    </row>
    <row r="52" spans="1:19" ht="12.75" customHeight="1" x14ac:dyDescent="0.25">
      <c r="A52" s="2" t="s">
        <v>117</v>
      </c>
      <c r="B52" s="2" t="s">
        <v>25</v>
      </c>
      <c r="C52" s="2" t="s">
        <v>26</v>
      </c>
      <c r="D52" s="2" t="s">
        <v>118</v>
      </c>
      <c r="E52" s="8">
        <v>0.5</v>
      </c>
      <c r="F52" s="8">
        <v>0.5</v>
      </c>
      <c r="G52" s="8">
        <v>0</v>
      </c>
      <c r="H52" s="8">
        <v>0</v>
      </c>
      <c r="I52" s="8">
        <v>0</v>
      </c>
      <c r="J52" s="8">
        <v>0.1</v>
      </c>
      <c r="K52" s="8">
        <v>0</v>
      </c>
      <c r="L52" s="8">
        <v>0.5</v>
      </c>
      <c r="M52" s="8">
        <v>0</v>
      </c>
      <c r="N52" s="8">
        <v>0.75</v>
      </c>
      <c r="O52" s="8">
        <v>0.5</v>
      </c>
      <c r="P52" s="8">
        <v>0</v>
      </c>
      <c r="Q52" s="8">
        <v>0</v>
      </c>
      <c r="R52" s="8">
        <v>0.65</v>
      </c>
      <c r="S52" s="6">
        <f t="shared" si="3"/>
        <v>3.5</v>
      </c>
    </row>
    <row r="53" spans="1:19" ht="12.75" customHeight="1" x14ac:dyDescent="0.25">
      <c r="A53" s="2" t="s">
        <v>119</v>
      </c>
      <c r="B53" s="2" t="s">
        <v>25</v>
      </c>
      <c r="C53" s="2" t="s">
        <v>26</v>
      </c>
      <c r="D53" s="2" t="s">
        <v>120</v>
      </c>
      <c r="E53" s="8">
        <v>1.5</v>
      </c>
      <c r="F53" s="8">
        <v>0.5</v>
      </c>
      <c r="G53" s="8">
        <v>0.5</v>
      </c>
      <c r="H53" s="8">
        <v>0.5</v>
      </c>
      <c r="I53" s="8">
        <v>0.5</v>
      </c>
      <c r="J53" s="8">
        <v>0.5</v>
      </c>
      <c r="K53" s="8">
        <v>0.5</v>
      </c>
      <c r="L53" s="8">
        <v>0.75</v>
      </c>
      <c r="M53" s="8">
        <v>0</v>
      </c>
      <c r="N53" s="8">
        <v>0.3</v>
      </c>
      <c r="O53" s="8">
        <v>0.75</v>
      </c>
      <c r="P53" s="8">
        <v>0.2</v>
      </c>
      <c r="Q53" s="8">
        <v>0.75</v>
      </c>
      <c r="R53" s="8">
        <v>0.75</v>
      </c>
      <c r="S53" s="6">
        <f t="shared" si="3"/>
        <v>8</v>
      </c>
    </row>
    <row r="54" spans="1:19" ht="12.75" customHeight="1" x14ac:dyDescent="0.25">
      <c r="A54" s="2" t="s">
        <v>121</v>
      </c>
      <c r="B54" s="2" t="s">
        <v>25</v>
      </c>
      <c r="C54" s="2" t="s">
        <v>26</v>
      </c>
      <c r="D54" s="2" t="s">
        <v>122</v>
      </c>
      <c r="E54" s="8">
        <v>0.5</v>
      </c>
      <c r="F54" s="8">
        <v>0</v>
      </c>
      <c r="G54" s="8">
        <v>0</v>
      </c>
      <c r="H54" s="8">
        <v>0</v>
      </c>
      <c r="I54" s="8">
        <v>0</v>
      </c>
      <c r="J54" s="8">
        <v>0.5</v>
      </c>
      <c r="K54" s="8">
        <v>0.2</v>
      </c>
      <c r="L54" s="8">
        <v>0</v>
      </c>
      <c r="M54" s="8">
        <v>0</v>
      </c>
      <c r="N54" s="8" t="s">
        <v>123</v>
      </c>
      <c r="O54" s="8">
        <v>0</v>
      </c>
      <c r="P54" s="8">
        <v>0</v>
      </c>
      <c r="Q54" s="8">
        <v>0.75</v>
      </c>
      <c r="R54" s="8">
        <v>0</v>
      </c>
      <c r="S54" s="6">
        <f t="shared" si="3"/>
        <v>1.95</v>
      </c>
    </row>
    <row r="55" spans="1:19" ht="12.75" customHeight="1" x14ac:dyDescent="0.25">
      <c r="A55" s="2" t="s">
        <v>124</v>
      </c>
      <c r="B55" s="2" t="s">
        <v>25</v>
      </c>
      <c r="C55" s="2" t="s">
        <v>26</v>
      </c>
      <c r="D55" s="2" t="s">
        <v>125</v>
      </c>
      <c r="E55" s="8">
        <v>1.5</v>
      </c>
      <c r="F55" s="8">
        <v>0.75</v>
      </c>
      <c r="G55" s="8">
        <v>0.75</v>
      </c>
      <c r="H55" s="8">
        <v>0.5</v>
      </c>
      <c r="I55" s="8">
        <v>0.5</v>
      </c>
      <c r="J55" s="8">
        <v>0.5</v>
      </c>
      <c r="K55" s="8">
        <v>0.5</v>
      </c>
      <c r="L55" s="8">
        <v>0.75</v>
      </c>
      <c r="M55" s="8">
        <v>0.5</v>
      </c>
      <c r="N55" s="8">
        <v>0</v>
      </c>
      <c r="O55" s="8">
        <v>0</v>
      </c>
      <c r="P55" s="8">
        <v>0.75</v>
      </c>
      <c r="Q55" s="8">
        <v>0.75</v>
      </c>
      <c r="R55" s="8">
        <v>0.75</v>
      </c>
      <c r="S55" s="6">
        <f t="shared" si="3"/>
        <v>8.5</v>
      </c>
    </row>
    <row r="56" spans="1:19" ht="12.75" customHeight="1" x14ac:dyDescent="0.25">
      <c r="A56" s="2" t="s">
        <v>126</v>
      </c>
      <c r="B56" s="2" t="s">
        <v>25</v>
      </c>
      <c r="C56" s="2" t="s">
        <v>26</v>
      </c>
      <c r="D56" s="2" t="s">
        <v>127</v>
      </c>
      <c r="E56" s="8">
        <v>0</v>
      </c>
      <c r="F56" s="8">
        <v>0.75</v>
      </c>
      <c r="G56" s="8">
        <v>0.75</v>
      </c>
      <c r="H56" s="8">
        <v>0.5</v>
      </c>
      <c r="I56" s="8">
        <v>0.5</v>
      </c>
      <c r="J56" s="8">
        <v>0.5</v>
      </c>
      <c r="K56" s="8">
        <v>0.5</v>
      </c>
      <c r="L56" s="8">
        <v>0.75</v>
      </c>
      <c r="M56" s="8">
        <v>0.5</v>
      </c>
      <c r="N56" s="8">
        <v>0.5</v>
      </c>
      <c r="O56" s="8">
        <v>0.4</v>
      </c>
      <c r="P56" s="8">
        <v>0</v>
      </c>
      <c r="Q56" s="8">
        <v>0.75</v>
      </c>
      <c r="R56" s="8">
        <v>0.75</v>
      </c>
      <c r="S56" s="6">
        <f t="shared" si="3"/>
        <v>7.15</v>
      </c>
    </row>
    <row r="57" spans="1:19" ht="12.75" customHeight="1" x14ac:dyDescent="0.25">
      <c r="A57" s="2" t="s">
        <v>128</v>
      </c>
      <c r="B57" s="2" t="s">
        <v>25</v>
      </c>
      <c r="C57" s="2" t="s">
        <v>26</v>
      </c>
      <c r="D57" s="2" t="s">
        <v>129</v>
      </c>
      <c r="E57" s="8">
        <v>1.5</v>
      </c>
      <c r="F57" s="8">
        <v>0.5</v>
      </c>
      <c r="G57" s="8">
        <v>0.5</v>
      </c>
      <c r="H57" s="8">
        <v>0.5</v>
      </c>
      <c r="I57" s="8">
        <v>0</v>
      </c>
      <c r="J57" s="8">
        <v>0</v>
      </c>
      <c r="K57" s="8">
        <v>0.75</v>
      </c>
      <c r="L57" s="8">
        <v>0.5</v>
      </c>
      <c r="M57" s="8">
        <v>0</v>
      </c>
      <c r="N57" s="8">
        <v>0</v>
      </c>
      <c r="O57" s="8">
        <v>0</v>
      </c>
      <c r="P57" s="8">
        <v>0.75</v>
      </c>
      <c r="Q57" s="8">
        <v>0.75</v>
      </c>
      <c r="R57" s="8">
        <v>0</v>
      </c>
      <c r="S57" s="6">
        <f t="shared" si="3"/>
        <v>5.75</v>
      </c>
    </row>
    <row r="58" spans="1:19" ht="12.75" customHeight="1" x14ac:dyDescent="0.25">
      <c r="A58" s="2" t="s">
        <v>130</v>
      </c>
      <c r="B58" s="2" t="s">
        <v>25</v>
      </c>
      <c r="C58" s="2" t="s">
        <v>26</v>
      </c>
      <c r="D58" s="2" t="s">
        <v>131</v>
      </c>
      <c r="E58" s="8">
        <v>1.5</v>
      </c>
      <c r="F58" s="8">
        <v>0.75</v>
      </c>
      <c r="G58" s="8">
        <v>0.75</v>
      </c>
      <c r="H58" s="8">
        <v>0.5</v>
      </c>
      <c r="I58" s="8">
        <v>0.5</v>
      </c>
      <c r="J58" s="8">
        <v>0.5</v>
      </c>
      <c r="K58" s="8">
        <v>0.5</v>
      </c>
      <c r="L58" s="8">
        <v>0.75</v>
      </c>
      <c r="M58" s="8">
        <v>0.5</v>
      </c>
      <c r="N58" s="8">
        <v>0.1</v>
      </c>
      <c r="O58" s="8">
        <v>0.75</v>
      </c>
      <c r="P58" s="8">
        <v>0.5</v>
      </c>
      <c r="Q58" s="8">
        <v>0.75</v>
      </c>
      <c r="R58" s="8">
        <v>0</v>
      </c>
      <c r="S58" s="6">
        <f t="shared" si="3"/>
        <v>8.35</v>
      </c>
    </row>
    <row r="59" spans="1:19" ht="12.75" customHeight="1" x14ac:dyDescent="0.25">
      <c r="A59" s="2" t="s">
        <v>132</v>
      </c>
      <c r="B59" s="2" t="s">
        <v>39</v>
      </c>
      <c r="C59" s="2" t="s">
        <v>26</v>
      </c>
      <c r="D59" s="2" t="s">
        <v>133</v>
      </c>
      <c r="E59" s="8">
        <v>1.5</v>
      </c>
      <c r="F59" s="8">
        <v>0.3</v>
      </c>
      <c r="G59" s="8">
        <v>0.75</v>
      </c>
      <c r="H59" s="8">
        <v>0</v>
      </c>
      <c r="I59" s="8">
        <v>0</v>
      </c>
      <c r="J59" s="8">
        <v>0</v>
      </c>
      <c r="K59" s="8">
        <v>0</v>
      </c>
      <c r="L59" s="8">
        <v>0.3</v>
      </c>
      <c r="M59" s="8">
        <v>0</v>
      </c>
      <c r="N59" s="8">
        <v>0.2</v>
      </c>
      <c r="O59" s="8">
        <v>0</v>
      </c>
      <c r="P59" s="8">
        <v>0</v>
      </c>
      <c r="Q59" s="8">
        <v>0</v>
      </c>
      <c r="R59" s="8">
        <v>0</v>
      </c>
      <c r="S59" s="6">
        <f t="shared" si="3"/>
        <v>3.05</v>
      </c>
    </row>
    <row r="60" spans="1:19" ht="12.75" customHeight="1" x14ac:dyDescent="0.25">
      <c r="A60" s="2" t="s">
        <v>134</v>
      </c>
      <c r="B60" s="2" t="s">
        <v>25</v>
      </c>
      <c r="C60" s="2" t="s">
        <v>26</v>
      </c>
      <c r="D60" s="2" t="s">
        <v>135</v>
      </c>
      <c r="E60" s="8">
        <v>1.5</v>
      </c>
      <c r="F60" s="8">
        <v>0</v>
      </c>
      <c r="G60" s="8">
        <v>0.5</v>
      </c>
      <c r="H60" s="8">
        <v>0</v>
      </c>
      <c r="I60" s="8">
        <v>0</v>
      </c>
      <c r="J60" s="8">
        <v>0</v>
      </c>
      <c r="K60" s="8">
        <v>0</v>
      </c>
      <c r="L60" s="8">
        <v>0.5</v>
      </c>
      <c r="M60" s="8">
        <v>0.5</v>
      </c>
      <c r="N60" s="8">
        <v>0</v>
      </c>
      <c r="O60" s="8">
        <v>0</v>
      </c>
      <c r="P60" s="8">
        <v>0</v>
      </c>
      <c r="Q60" s="8">
        <v>0</v>
      </c>
      <c r="R60" s="8">
        <v>0.75</v>
      </c>
      <c r="S60" s="6">
        <f t="shared" si="3"/>
        <v>3.75</v>
      </c>
    </row>
    <row r="61" spans="1:19" ht="12.75" customHeight="1" x14ac:dyDescent="0.25">
      <c r="A61" s="2" t="s">
        <v>136</v>
      </c>
      <c r="B61" s="2" t="s">
        <v>25</v>
      </c>
      <c r="C61" s="2" t="s">
        <v>26</v>
      </c>
      <c r="D61" s="2" t="s">
        <v>137</v>
      </c>
      <c r="E61" s="8">
        <v>1.5</v>
      </c>
      <c r="F61" s="8">
        <v>0.2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0.4</v>
      </c>
      <c r="N61" s="8">
        <v>0.5</v>
      </c>
      <c r="O61" s="8">
        <v>0</v>
      </c>
      <c r="P61" s="8">
        <v>0.3</v>
      </c>
      <c r="Q61" s="8">
        <v>0</v>
      </c>
      <c r="R61" s="8">
        <v>0</v>
      </c>
      <c r="S61" s="6">
        <f t="shared" si="3"/>
        <v>2.9</v>
      </c>
    </row>
    <row r="62" spans="1:19" ht="12.75" customHeight="1" x14ac:dyDescent="0.25">
      <c r="A62" s="2" t="s">
        <v>138</v>
      </c>
      <c r="B62" s="2" t="s">
        <v>25</v>
      </c>
      <c r="C62" s="2" t="s">
        <v>26</v>
      </c>
      <c r="D62" s="2" t="s">
        <v>139</v>
      </c>
      <c r="E62" s="8">
        <v>1.5</v>
      </c>
      <c r="F62" s="8">
        <v>0.75</v>
      </c>
      <c r="G62" s="8">
        <v>0.75</v>
      </c>
      <c r="H62" s="8">
        <v>0.5</v>
      </c>
      <c r="I62" s="8">
        <v>0.5</v>
      </c>
      <c r="J62" s="8">
        <v>0.5</v>
      </c>
      <c r="K62" s="8">
        <v>0.5</v>
      </c>
      <c r="L62" s="8">
        <v>0.75</v>
      </c>
      <c r="M62" s="8">
        <v>0.5</v>
      </c>
      <c r="N62" s="8">
        <v>0.5</v>
      </c>
      <c r="O62" s="8">
        <v>0</v>
      </c>
      <c r="P62" s="8">
        <v>0.75</v>
      </c>
      <c r="Q62" s="8">
        <v>0.75</v>
      </c>
      <c r="R62" s="8">
        <v>0.75</v>
      </c>
      <c r="S62" s="6">
        <f t="shared" si="3"/>
        <v>9</v>
      </c>
    </row>
    <row r="63" spans="1:19" ht="12.75" customHeight="1" x14ac:dyDescent="0.25">
      <c r="A63" s="2" t="s">
        <v>140</v>
      </c>
      <c r="B63" s="2" t="s">
        <v>25</v>
      </c>
      <c r="C63" s="2" t="s">
        <v>26</v>
      </c>
      <c r="D63" s="2" t="s">
        <v>141</v>
      </c>
      <c r="E63" s="8">
        <v>1</v>
      </c>
      <c r="F63" s="8">
        <v>0.75</v>
      </c>
      <c r="G63" s="8">
        <v>0.75</v>
      </c>
      <c r="H63" s="8">
        <v>0.5</v>
      </c>
      <c r="I63" s="8">
        <v>0</v>
      </c>
      <c r="J63" s="8">
        <v>0.5</v>
      </c>
      <c r="K63" s="8">
        <v>0.5</v>
      </c>
      <c r="L63" s="8">
        <v>0.4</v>
      </c>
      <c r="M63" s="8">
        <v>0.5</v>
      </c>
      <c r="N63" s="8">
        <v>0.4</v>
      </c>
      <c r="O63" s="8">
        <v>0.75</v>
      </c>
      <c r="P63" s="8">
        <v>0</v>
      </c>
      <c r="Q63" s="8">
        <v>0</v>
      </c>
      <c r="R63" s="8">
        <v>0</v>
      </c>
      <c r="S63" s="6">
        <f t="shared" si="3"/>
        <v>6.0500000000000007</v>
      </c>
    </row>
    <row r="64" spans="1:19" ht="12.75" customHeight="1" x14ac:dyDescent="0.25">
      <c r="A64" s="2" t="s">
        <v>142</v>
      </c>
      <c r="B64" s="2" t="s">
        <v>25</v>
      </c>
      <c r="C64" s="2" t="s">
        <v>26</v>
      </c>
      <c r="D64" s="2" t="s">
        <v>143</v>
      </c>
      <c r="E64" s="8">
        <v>0</v>
      </c>
      <c r="F64" s="8">
        <v>0.75</v>
      </c>
      <c r="G64" s="8">
        <v>0.75</v>
      </c>
      <c r="H64" s="8">
        <v>0.5</v>
      </c>
      <c r="I64" s="8">
        <v>0</v>
      </c>
      <c r="J64" s="8">
        <v>0.5</v>
      </c>
      <c r="K64" s="8">
        <v>0.5</v>
      </c>
      <c r="L64" s="8">
        <v>0.75</v>
      </c>
      <c r="M64" s="8">
        <v>0.5</v>
      </c>
      <c r="N64" s="8">
        <v>0.5</v>
      </c>
      <c r="O64" s="8">
        <v>0.75</v>
      </c>
      <c r="P64" s="8">
        <v>0.5</v>
      </c>
      <c r="Q64" s="8">
        <v>0.75</v>
      </c>
      <c r="R64" s="8">
        <v>0.75</v>
      </c>
      <c r="S64" s="6">
        <f t="shared" si="3"/>
        <v>7.5</v>
      </c>
    </row>
    <row r="65" spans="1:19" ht="12.75" customHeight="1" x14ac:dyDescent="0.25">
      <c r="A65" s="2" t="s">
        <v>144</v>
      </c>
      <c r="B65" s="2" t="s">
        <v>25</v>
      </c>
      <c r="C65" s="2" t="s">
        <v>26</v>
      </c>
      <c r="D65" s="2" t="s">
        <v>145</v>
      </c>
      <c r="E65" s="8">
        <v>0.6</v>
      </c>
      <c r="F65" s="8">
        <v>0.75</v>
      </c>
      <c r="G65" s="8">
        <v>0.75</v>
      </c>
      <c r="H65" s="8">
        <v>0.5</v>
      </c>
      <c r="I65" s="8">
        <v>0</v>
      </c>
      <c r="J65" s="8">
        <v>0</v>
      </c>
      <c r="K65" s="8">
        <v>0.1</v>
      </c>
      <c r="L65" s="8">
        <v>0.4</v>
      </c>
      <c r="M65" s="8">
        <v>0.5</v>
      </c>
      <c r="N65" s="8">
        <v>0</v>
      </c>
      <c r="O65" s="8">
        <v>0.3</v>
      </c>
      <c r="P65" s="8">
        <v>0</v>
      </c>
      <c r="Q65" s="8">
        <v>0.75</v>
      </c>
      <c r="R65" s="8">
        <v>0.75</v>
      </c>
      <c r="S65" s="6">
        <f t="shared" si="3"/>
        <v>5.4</v>
      </c>
    </row>
    <row r="66" spans="1:19" ht="12.75" customHeight="1" x14ac:dyDescent="0.25">
      <c r="A66" s="2" t="s">
        <v>146</v>
      </c>
      <c r="B66" s="2" t="s">
        <v>25</v>
      </c>
      <c r="C66" s="2" t="s">
        <v>26</v>
      </c>
      <c r="D66" s="2" t="s">
        <v>147</v>
      </c>
      <c r="E66" s="8">
        <v>1.5</v>
      </c>
      <c r="F66" s="8">
        <v>0.75</v>
      </c>
      <c r="G66" s="8">
        <v>0.75</v>
      </c>
      <c r="H66" s="8">
        <v>0</v>
      </c>
      <c r="I66" s="8">
        <v>0</v>
      </c>
      <c r="J66" s="8">
        <v>0</v>
      </c>
      <c r="K66" s="8">
        <v>0</v>
      </c>
      <c r="L66" s="8">
        <v>0.4</v>
      </c>
      <c r="M66" s="8">
        <v>0.5</v>
      </c>
      <c r="N66" s="8">
        <v>0.5</v>
      </c>
      <c r="O66" s="8">
        <v>0</v>
      </c>
      <c r="P66" s="8">
        <v>0.75</v>
      </c>
      <c r="Q66" s="8">
        <v>0.75</v>
      </c>
      <c r="R66" s="8">
        <v>0.75</v>
      </c>
      <c r="S66" s="6">
        <f t="shared" si="3"/>
        <v>6.65</v>
      </c>
    </row>
    <row r="67" spans="1:19" ht="12.75" customHeight="1" x14ac:dyDescent="0.25">
      <c r="A67" s="2" t="s">
        <v>148</v>
      </c>
      <c r="B67" s="2" t="s">
        <v>25</v>
      </c>
      <c r="C67" s="2" t="s">
        <v>26</v>
      </c>
      <c r="D67" s="2" t="s">
        <v>149</v>
      </c>
      <c r="E67" s="8">
        <v>1.5</v>
      </c>
      <c r="F67" s="8">
        <v>0.4</v>
      </c>
      <c r="G67" s="8">
        <v>0</v>
      </c>
      <c r="H67" s="8">
        <v>0.5</v>
      </c>
      <c r="I67" s="8">
        <v>0.5</v>
      </c>
      <c r="J67" s="8">
        <v>0.5</v>
      </c>
      <c r="K67" s="8">
        <v>0.75</v>
      </c>
      <c r="L67" s="8">
        <v>0.5</v>
      </c>
      <c r="M67" s="8">
        <v>0.5</v>
      </c>
      <c r="N67" s="8">
        <v>0</v>
      </c>
      <c r="O67" s="8">
        <v>0</v>
      </c>
      <c r="P67" s="8">
        <v>0</v>
      </c>
      <c r="Q67" s="8">
        <v>0.75</v>
      </c>
      <c r="S67" s="6">
        <f t="shared" si="3"/>
        <v>5.9</v>
      </c>
    </row>
    <row r="68" spans="1:19" ht="12.75" customHeight="1" x14ac:dyDescent="0.25">
      <c r="A68" s="2" t="s">
        <v>150</v>
      </c>
      <c r="B68" s="2" t="s">
        <v>25</v>
      </c>
      <c r="C68" s="2" t="s">
        <v>26</v>
      </c>
      <c r="D68" s="2" t="s">
        <v>151</v>
      </c>
      <c r="E68" s="8">
        <v>0</v>
      </c>
      <c r="F68" s="8">
        <v>0.65</v>
      </c>
      <c r="G68" s="8">
        <v>0.75</v>
      </c>
      <c r="H68" s="8">
        <v>0.5</v>
      </c>
      <c r="I68" s="8">
        <v>0.5</v>
      </c>
      <c r="J68" s="8">
        <v>0.4</v>
      </c>
      <c r="K68" s="8">
        <v>0.5</v>
      </c>
      <c r="L68" s="8">
        <v>0.5</v>
      </c>
      <c r="M68" s="8">
        <v>0.5</v>
      </c>
      <c r="N68" s="8">
        <v>0</v>
      </c>
      <c r="O68" s="8">
        <v>0</v>
      </c>
      <c r="P68" s="8">
        <v>0.75</v>
      </c>
      <c r="Q68" s="8">
        <v>0</v>
      </c>
      <c r="R68" s="8">
        <v>0</v>
      </c>
      <c r="S68" s="6">
        <f t="shared" si="3"/>
        <v>5.05</v>
      </c>
    </row>
    <row r="69" spans="1:19" ht="12.75" customHeight="1" x14ac:dyDescent="0.25">
      <c r="A69" s="2" t="s">
        <v>152</v>
      </c>
      <c r="B69" s="2" t="s">
        <v>25</v>
      </c>
      <c r="C69" s="2" t="s">
        <v>26</v>
      </c>
      <c r="D69" s="2" t="s">
        <v>153</v>
      </c>
      <c r="E69" s="8">
        <v>1.5</v>
      </c>
      <c r="F69" s="8">
        <v>0.6</v>
      </c>
      <c r="G69" s="8">
        <v>0</v>
      </c>
      <c r="H69" s="8">
        <v>0</v>
      </c>
      <c r="I69" s="8">
        <v>0.5</v>
      </c>
      <c r="J69" s="8">
        <v>0</v>
      </c>
      <c r="K69" s="8">
        <v>0</v>
      </c>
      <c r="L69" s="8">
        <v>0.75</v>
      </c>
      <c r="M69" s="8">
        <v>0</v>
      </c>
      <c r="N69" s="8">
        <v>0.5</v>
      </c>
      <c r="O69" s="8">
        <v>0</v>
      </c>
      <c r="P69" s="8">
        <v>0</v>
      </c>
      <c r="Q69" s="8">
        <v>0.75</v>
      </c>
      <c r="R69" s="8">
        <v>0.75</v>
      </c>
      <c r="S69" s="6">
        <f t="shared" si="3"/>
        <v>5.35</v>
      </c>
    </row>
    <row r="70" spans="1:19" ht="12.75" customHeight="1" x14ac:dyDescent="0.25">
      <c r="A70" s="2" t="s">
        <v>154</v>
      </c>
      <c r="B70" s="2" t="s">
        <v>25</v>
      </c>
      <c r="C70" s="2" t="s">
        <v>26</v>
      </c>
      <c r="D70" s="2" t="s">
        <v>155</v>
      </c>
      <c r="E70" s="8">
        <v>0</v>
      </c>
      <c r="F70" s="8">
        <v>0.75</v>
      </c>
      <c r="G70" s="8">
        <v>0.75</v>
      </c>
      <c r="H70" s="8">
        <v>0</v>
      </c>
      <c r="I70" s="8">
        <v>0</v>
      </c>
      <c r="J70" s="8">
        <v>0</v>
      </c>
      <c r="K70" s="8">
        <v>0</v>
      </c>
      <c r="L70" s="8">
        <v>0.75</v>
      </c>
      <c r="M70" s="8">
        <v>0.5</v>
      </c>
      <c r="N70" s="8">
        <v>0.5</v>
      </c>
      <c r="O70" s="8">
        <v>0</v>
      </c>
      <c r="P70" s="8">
        <v>0.75</v>
      </c>
      <c r="Q70" s="8">
        <v>0.75</v>
      </c>
      <c r="R70" s="8">
        <v>0.65</v>
      </c>
      <c r="S70" s="6">
        <f t="shared" si="3"/>
        <v>5.4</v>
      </c>
    </row>
    <row r="71" spans="1:19" ht="12.75" customHeight="1" x14ac:dyDescent="0.25">
      <c r="A71" s="2" t="s">
        <v>156</v>
      </c>
      <c r="B71" s="2" t="s">
        <v>25</v>
      </c>
      <c r="C71" s="2" t="s">
        <v>26</v>
      </c>
      <c r="D71" s="2" t="s">
        <v>157</v>
      </c>
      <c r="E71" s="8">
        <v>1.5</v>
      </c>
      <c r="F71" s="8">
        <v>0.75</v>
      </c>
      <c r="G71" s="8">
        <v>0.75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0.5</v>
      </c>
      <c r="N71" s="8">
        <v>0.5</v>
      </c>
      <c r="O71" s="8">
        <v>0</v>
      </c>
      <c r="P71" s="8">
        <v>0.5</v>
      </c>
      <c r="Q71" s="8">
        <v>0.75</v>
      </c>
      <c r="R71" s="8">
        <v>0</v>
      </c>
      <c r="S71" s="6">
        <f t="shared" si="3"/>
        <v>5.25</v>
      </c>
    </row>
    <row r="72" spans="1:19" ht="12.75" customHeight="1" x14ac:dyDescent="0.25">
      <c r="A72" s="2" t="s">
        <v>158</v>
      </c>
      <c r="B72" s="2" t="s">
        <v>25</v>
      </c>
      <c r="C72" s="2" t="s">
        <v>26</v>
      </c>
      <c r="D72" s="2" t="s">
        <v>159</v>
      </c>
      <c r="E72" s="8">
        <v>1.5</v>
      </c>
      <c r="F72" s="8">
        <v>0.1</v>
      </c>
      <c r="G72" s="8">
        <v>0.1</v>
      </c>
      <c r="H72" s="8">
        <v>0.2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0.5</v>
      </c>
      <c r="O72" s="8">
        <v>0.75</v>
      </c>
      <c r="P72" s="8">
        <v>0</v>
      </c>
      <c r="Q72" s="8">
        <v>0.75</v>
      </c>
      <c r="R72" s="8">
        <v>0.75</v>
      </c>
      <c r="S72" s="6">
        <f t="shared" si="3"/>
        <v>4.6500000000000004</v>
      </c>
    </row>
    <row r="73" spans="1:19" ht="12.75" customHeight="1" x14ac:dyDescent="0.25">
      <c r="A73" s="2" t="s">
        <v>160</v>
      </c>
      <c r="B73" s="2" t="s">
        <v>25</v>
      </c>
      <c r="C73" s="2" t="s">
        <v>26</v>
      </c>
      <c r="D73" s="2" t="s">
        <v>161</v>
      </c>
      <c r="E73" s="8">
        <v>1.5</v>
      </c>
      <c r="F73" s="8">
        <v>0</v>
      </c>
      <c r="G73" s="8">
        <v>0</v>
      </c>
      <c r="H73" s="8">
        <v>0.5</v>
      </c>
      <c r="I73" s="8">
        <v>0.4</v>
      </c>
      <c r="J73" s="8">
        <v>0.5</v>
      </c>
      <c r="K73" s="8">
        <v>0.5</v>
      </c>
      <c r="L73" s="8">
        <v>0.75</v>
      </c>
      <c r="M73" s="8">
        <v>0.5</v>
      </c>
      <c r="N73" s="8">
        <v>0</v>
      </c>
      <c r="O73" s="8">
        <v>0.2</v>
      </c>
      <c r="P73" s="8">
        <v>0.75</v>
      </c>
      <c r="Q73" s="8">
        <v>0.75</v>
      </c>
      <c r="R73" s="8">
        <v>0</v>
      </c>
      <c r="S73" s="6">
        <f t="shared" si="3"/>
        <v>6.3500000000000005</v>
      </c>
    </row>
    <row r="74" spans="1:19" ht="12.75" customHeight="1" x14ac:dyDescent="0.25">
      <c r="A74" s="2" t="s">
        <v>162</v>
      </c>
      <c r="B74" s="2" t="s">
        <v>25</v>
      </c>
      <c r="C74" s="2" t="s">
        <v>26</v>
      </c>
      <c r="D74" s="2" t="s">
        <v>163</v>
      </c>
      <c r="E74" s="8">
        <v>1.5</v>
      </c>
      <c r="F74" s="8">
        <v>0.75</v>
      </c>
      <c r="G74" s="8">
        <v>0.75</v>
      </c>
      <c r="H74" s="8">
        <v>0.5</v>
      </c>
      <c r="I74" s="8">
        <v>0.5</v>
      </c>
      <c r="J74" s="8">
        <v>0.5</v>
      </c>
      <c r="K74" s="8">
        <v>0.5</v>
      </c>
      <c r="L74" s="8">
        <v>0.4</v>
      </c>
      <c r="M74" s="8">
        <v>0.5</v>
      </c>
      <c r="N74" s="8">
        <v>0.5</v>
      </c>
      <c r="O74" s="8">
        <v>0</v>
      </c>
      <c r="P74" s="8">
        <v>0.75</v>
      </c>
      <c r="Q74" s="8">
        <v>0.75</v>
      </c>
      <c r="R74" s="8">
        <v>0.75</v>
      </c>
      <c r="S74" s="6">
        <f t="shared" si="3"/>
        <v>8.65</v>
      </c>
    </row>
    <row r="75" spans="1:19" ht="12.75" customHeight="1" x14ac:dyDescent="0.25">
      <c r="A75" s="2" t="s">
        <v>164</v>
      </c>
      <c r="B75" s="2" t="s">
        <v>25</v>
      </c>
      <c r="C75" s="2" t="s">
        <v>26</v>
      </c>
      <c r="D75" s="2" t="s">
        <v>165</v>
      </c>
      <c r="E75" s="8">
        <v>1.5</v>
      </c>
      <c r="F75" s="8">
        <v>0.5</v>
      </c>
      <c r="G75" s="8">
        <v>0.75</v>
      </c>
      <c r="H75" s="8">
        <v>0.5</v>
      </c>
      <c r="I75" s="8">
        <v>0.5</v>
      </c>
      <c r="J75" s="8">
        <v>0</v>
      </c>
      <c r="K75" s="8">
        <v>0</v>
      </c>
      <c r="L75" s="8">
        <v>0.75</v>
      </c>
      <c r="M75" s="8">
        <v>0.5</v>
      </c>
      <c r="N75" s="8">
        <v>0.5</v>
      </c>
      <c r="O75" s="8">
        <v>0</v>
      </c>
      <c r="P75" s="8">
        <v>0</v>
      </c>
      <c r="Q75" s="8">
        <v>0.75</v>
      </c>
      <c r="R75" s="8">
        <v>0</v>
      </c>
      <c r="S75" s="6">
        <f t="shared" si="3"/>
        <v>6.25</v>
      </c>
    </row>
    <row r="76" spans="1:19" ht="12.75" customHeight="1" x14ac:dyDescent="0.25">
      <c r="A76" s="2" t="s">
        <v>166</v>
      </c>
      <c r="B76" s="2" t="s">
        <v>25</v>
      </c>
      <c r="C76" s="2" t="s">
        <v>26</v>
      </c>
      <c r="D76" s="2" t="s">
        <v>167</v>
      </c>
      <c r="E76" s="8">
        <v>0</v>
      </c>
      <c r="F76" s="8">
        <v>0.5</v>
      </c>
      <c r="G76" s="8">
        <v>0.5</v>
      </c>
      <c r="H76" s="8">
        <v>0</v>
      </c>
      <c r="I76" s="8">
        <v>0.5</v>
      </c>
      <c r="J76" s="8">
        <v>0</v>
      </c>
      <c r="K76" s="8">
        <v>0</v>
      </c>
      <c r="L76" s="8">
        <v>0.4</v>
      </c>
      <c r="M76" s="8">
        <v>0.5</v>
      </c>
      <c r="N76" s="8">
        <v>0</v>
      </c>
      <c r="O76" s="8">
        <v>0.75</v>
      </c>
      <c r="P76" s="8">
        <v>0.1</v>
      </c>
      <c r="Q76" s="8">
        <v>0.75</v>
      </c>
      <c r="R76" s="8">
        <v>0.75</v>
      </c>
      <c r="S76" s="6">
        <f t="shared" si="3"/>
        <v>4.75</v>
      </c>
    </row>
    <row r="77" spans="1:19" ht="12.75" customHeight="1" x14ac:dyDescent="0.25">
      <c r="A77" s="2" t="s">
        <v>168</v>
      </c>
      <c r="B77" s="2" t="s">
        <v>25</v>
      </c>
      <c r="C77" s="2" t="s">
        <v>26</v>
      </c>
      <c r="D77" s="2" t="s">
        <v>169</v>
      </c>
      <c r="E77" s="8">
        <v>0.2</v>
      </c>
      <c r="F77" s="8">
        <v>0.75</v>
      </c>
      <c r="H77" s="8">
        <v>0</v>
      </c>
      <c r="I77" s="8">
        <v>0.4</v>
      </c>
      <c r="J77" s="8">
        <v>0</v>
      </c>
      <c r="K77" s="8">
        <v>0</v>
      </c>
      <c r="L77" s="8">
        <v>0.75</v>
      </c>
      <c r="M77" s="8">
        <v>0.5</v>
      </c>
      <c r="N77" s="8">
        <v>0.2</v>
      </c>
      <c r="O77" s="8">
        <v>0</v>
      </c>
      <c r="P77" s="8">
        <v>0</v>
      </c>
      <c r="Q77" s="8">
        <v>0</v>
      </c>
      <c r="R77" s="8">
        <v>0</v>
      </c>
      <c r="S77" s="6">
        <f t="shared" si="3"/>
        <v>2.8000000000000003</v>
      </c>
    </row>
    <row r="78" spans="1:19" ht="12.75" customHeight="1" x14ac:dyDescent="0.25">
      <c r="A78" s="2" t="s">
        <v>170</v>
      </c>
      <c r="B78" s="2" t="s">
        <v>25</v>
      </c>
      <c r="C78" s="2" t="s">
        <v>26</v>
      </c>
      <c r="D78" s="2" t="s">
        <v>171</v>
      </c>
      <c r="E78" s="8">
        <v>1.5</v>
      </c>
      <c r="F78" s="8">
        <v>0.75</v>
      </c>
      <c r="G78" s="8">
        <v>0.75</v>
      </c>
      <c r="H78" s="8">
        <v>0</v>
      </c>
      <c r="I78" s="8">
        <v>0</v>
      </c>
      <c r="J78" s="8">
        <v>0</v>
      </c>
      <c r="K78" s="8">
        <v>0</v>
      </c>
      <c r="L78" s="8">
        <v>0.75</v>
      </c>
      <c r="M78" s="8">
        <v>0.5</v>
      </c>
      <c r="N78" s="8">
        <v>0</v>
      </c>
      <c r="O78" s="8">
        <v>0</v>
      </c>
      <c r="P78" s="8">
        <v>0</v>
      </c>
      <c r="Q78" s="8">
        <v>0.75</v>
      </c>
      <c r="R78" s="8">
        <v>0</v>
      </c>
      <c r="S78" s="6">
        <f t="shared" si="3"/>
        <v>5</v>
      </c>
    </row>
    <row r="79" spans="1:19" ht="12.75" customHeight="1" x14ac:dyDescent="0.25">
      <c r="A79" s="2" t="s">
        <v>172</v>
      </c>
      <c r="B79" s="2" t="s">
        <v>25</v>
      </c>
      <c r="C79" s="2" t="s">
        <v>26</v>
      </c>
      <c r="D79" s="2" t="s">
        <v>173</v>
      </c>
      <c r="E79" s="8">
        <v>1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0.75</v>
      </c>
      <c r="M79" s="8">
        <v>0</v>
      </c>
      <c r="N79" s="8">
        <v>0</v>
      </c>
      <c r="O79" s="8">
        <v>0</v>
      </c>
      <c r="P79" s="8">
        <v>0</v>
      </c>
      <c r="Q79" s="8">
        <v>0.3</v>
      </c>
      <c r="R79" s="8">
        <v>0</v>
      </c>
      <c r="S79" s="6">
        <f t="shared" si="3"/>
        <v>2.0499999999999998</v>
      </c>
    </row>
    <row r="80" spans="1:19" ht="12.75" customHeight="1" x14ac:dyDescent="0.25">
      <c r="A80" s="2" t="s">
        <v>174</v>
      </c>
      <c r="B80" s="2" t="s">
        <v>25</v>
      </c>
      <c r="C80" s="2" t="s">
        <v>26</v>
      </c>
      <c r="D80" s="2" t="s">
        <v>175</v>
      </c>
      <c r="E80" s="8">
        <v>0.7</v>
      </c>
      <c r="F80" s="8">
        <v>0.4</v>
      </c>
      <c r="G80" s="8">
        <v>0.5</v>
      </c>
      <c r="H80" s="8">
        <v>0</v>
      </c>
      <c r="I80" s="8">
        <v>0</v>
      </c>
      <c r="J80" s="8">
        <v>0</v>
      </c>
      <c r="K80" s="8">
        <v>0.5</v>
      </c>
      <c r="L80" s="8">
        <v>0.75</v>
      </c>
      <c r="M80" s="8">
        <v>0.5</v>
      </c>
      <c r="N80" s="8">
        <v>0.5</v>
      </c>
      <c r="O80" s="8">
        <v>0</v>
      </c>
      <c r="P80" s="8">
        <v>0</v>
      </c>
      <c r="Q80" s="8">
        <v>0.75</v>
      </c>
      <c r="R80" s="8">
        <v>0.75</v>
      </c>
      <c r="S80" s="6">
        <f t="shared" si="3"/>
        <v>5.35</v>
      </c>
    </row>
    <row r="81" spans="1:19" ht="12.75" customHeight="1" x14ac:dyDescent="0.25">
      <c r="A81" s="2" t="s">
        <v>176</v>
      </c>
      <c r="B81" s="2" t="s">
        <v>25</v>
      </c>
      <c r="C81" s="2" t="s">
        <v>26</v>
      </c>
      <c r="D81" s="2" t="s">
        <v>177</v>
      </c>
      <c r="E81" s="8">
        <v>0</v>
      </c>
      <c r="F81" s="8">
        <v>0.5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P81" s="8">
        <v>0</v>
      </c>
      <c r="Q81" s="8">
        <v>0</v>
      </c>
      <c r="R81" s="8">
        <v>0</v>
      </c>
      <c r="S81" s="6">
        <f t="shared" si="3"/>
        <v>0.5</v>
      </c>
    </row>
    <row r="82" spans="1:19" ht="12.75" customHeight="1" x14ac:dyDescent="0.25">
      <c r="A82" s="2" t="s">
        <v>178</v>
      </c>
      <c r="B82" s="2" t="s">
        <v>25</v>
      </c>
      <c r="C82" s="2" t="s">
        <v>26</v>
      </c>
      <c r="D82" s="2" t="s">
        <v>179</v>
      </c>
      <c r="E82" s="8">
        <v>1</v>
      </c>
      <c r="F82" s="8">
        <v>0.4</v>
      </c>
      <c r="G82" s="8">
        <v>0.2</v>
      </c>
      <c r="H82" s="8">
        <v>0</v>
      </c>
      <c r="I82" s="8">
        <v>0</v>
      </c>
      <c r="J82" s="8">
        <v>0</v>
      </c>
      <c r="K82" s="8">
        <v>0</v>
      </c>
      <c r="L82" s="8">
        <v>0.75</v>
      </c>
      <c r="M82" s="8">
        <v>0.4</v>
      </c>
      <c r="N82" s="8">
        <v>0.5</v>
      </c>
      <c r="O82" s="8">
        <v>0</v>
      </c>
      <c r="P82" s="8">
        <v>0.75</v>
      </c>
      <c r="Q82" s="8">
        <v>0.65</v>
      </c>
      <c r="R82" s="8">
        <v>0</v>
      </c>
      <c r="S82" s="6">
        <f t="shared" si="3"/>
        <v>4.6499999999999995</v>
      </c>
    </row>
    <row r="83" spans="1:19" ht="12.75" customHeight="1" x14ac:dyDescent="0.25">
      <c r="A83" s="2" t="s">
        <v>180</v>
      </c>
      <c r="B83" s="2" t="s">
        <v>25</v>
      </c>
      <c r="C83" s="2" t="s">
        <v>26</v>
      </c>
      <c r="D83" s="2" t="s">
        <v>181</v>
      </c>
      <c r="E83" s="8">
        <v>1</v>
      </c>
      <c r="F83" s="8">
        <v>0.75</v>
      </c>
      <c r="G83" s="8">
        <v>0.1</v>
      </c>
      <c r="H83" s="8">
        <v>0</v>
      </c>
      <c r="I83" s="8">
        <v>0</v>
      </c>
      <c r="J83" s="8">
        <v>0</v>
      </c>
      <c r="K83" s="8">
        <v>0</v>
      </c>
      <c r="L83" s="8">
        <v>0.75</v>
      </c>
      <c r="M83" s="8">
        <v>0</v>
      </c>
      <c r="N83" s="8">
        <v>0.5</v>
      </c>
      <c r="O83" s="8">
        <v>0</v>
      </c>
      <c r="P83" s="8">
        <v>0.2</v>
      </c>
      <c r="Q83" s="8">
        <v>0.75</v>
      </c>
      <c r="R83" s="8">
        <v>0.75</v>
      </c>
      <c r="S83" s="6">
        <f t="shared" si="3"/>
        <v>4.8000000000000007</v>
      </c>
    </row>
    <row r="84" spans="1:19" ht="12.75" customHeight="1" x14ac:dyDescent="0.25">
      <c r="D84" s="3"/>
      <c r="S84" s="6"/>
    </row>
    <row r="85" spans="1:19" ht="12.75" customHeight="1" x14ac:dyDescent="0.25">
      <c r="D85" s="9"/>
      <c r="S85" s="6"/>
    </row>
    <row r="86" spans="1:19" ht="12.75" customHeight="1" x14ac:dyDescent="0.25">
      <c r="D86" s="9"/>
    </row>
    <row r="87" spans="1:19" ht="12.75" customHeight="1" x14ac:dyDescent="0.25">
      <c r="D87" s="9"/>
    </row>
    <row r="88" spans="1:19" ht="12.75" customHeight="1" x14ac:dyDescent="0.25">
      <c r="D88" s="3"/>
    </row>
    <row r="89" spans="1:19" ht="12.75" customHeight="1" x14ac:dyDescent="0.25">
      <c r="D89" s="3"/>
    </row>
    <row r="90" spans="1:19" ht="12.75" customHeight="1" x14ac:dyDescent="0.3">
      <c r="D90" s="9" t="s">
        <v>182</v>
      </c>
      <c r="E90" s="1">
        <v>1</v>
      </c>
      <c r="F90" s="4" t="s">
        <v>10</v>
      </c>
      <c r="G90" s="1" t="s">
        <v>11</v>
      </c>
      <c r="H90" s="1" t="s">
        <v>12</v>
      </c>
      <c r="I90" s="1" t="s">
        <v>13</v>
      </c>
      <c r="J90" s="1" t="s">
        <v>14</v>
      </c>
      <c r="K90" s="1" t="s">
        <v>15</v>
      </c>
      <c r="L90" s="1" t="s">
        <v>16</v>
      </c>
      <c r="M90" s="1" t="s">
        <v>17</v>
      </c>
      <c r="N90" s="1" t="s">
        <v>18</v>
      </c>
      <c r="O90" s="1" t="s">
        <v>19</v>
      </c>
      <c r="P90" s="1" t="s">
        <v>20</v>
      </c>
      <c r="Q90" s="1" t="s">
        <v>21</v>
      </c>
      <c r="R90" s="1" t="s">
        <v>22</v>
      </c>
      <c r="S90" s="10" t="s">
        <v>183</v>
      </c>
    </row>
    <row r="91" spans="1:19" ht="12.75" customHeight="1" x14ac:dyDescent="0.3">
      <c r="D91" s="3"/>
      <c r="E91" s="11">
        <f>AVERAGE(E7:E86)/1.5</f>
        <v>0.66711711711711719</v>
      </c>
      <c r="F91" s="11">
        <f t="shared" ref="F91:G91" si="4">AVERAGE(F7:F86)/0.75</f>
        <v>0.64414414414414412</v>
      </c>
      <c r="G91" s="11">
        <f t="shared" si="4"/>
        <v>0.55068493150684938</v>
      </c>
      <c r="H91" s="11">
        <f t="shared" ref="H91:K91" si="5">AVERAGE(H7:H86)/0.5</f>
        <v>0.51351351351351349</v>
      </c>
      <c r="I91" s="11">
        <f t="shared" si="5"/>
        <v>0.44054054054054054</v>
      </c>
      <c r="J91" s="11">
        <f t="shared" si="5"/>
        <v>0.48648648648648651</v>
      </c>
      <c r="K91" s="11">
        <f t="shared" si="5"/>
        <v>0.47027027027027024</v>
      </c>
      <c r="L91" s="11">
        <f t="shared" ref="L91:M91" si="6">AVERAGE(L7:L86)/0.75</f>
        <v>0.6819819819819819</v>
      </c>
      <c r="M91" s="11">
        <f t="shared" si="6"/>
        <v>0.44864864864864867</v>
      </c>
      <c r="N91" s="11">
        <f>AVERAGE(N7:N86)/0.5</f>
        <v>0.5876712328767123</v>
      </c>
      <c r="O91" s="11">
        <f t="shared" ref="O91:R91" si="7">AVERAGE(O7:O86)/0.75</f>
        <v>0.25740740740740742</v>
      </c>
      <c r="P91" s="11">
        <f t="shared" si="7"/>
        <v>0.36712328767123292</v>
      </c>
      <c r="Q91" s="11">
        <f t="shared" si="7"/>
        <v>0.78198198198198199</v>
      </c>
      <c r="R91" s="11">
        <f t="shared" si="7"/>
        <v>0.58538812785388117</v>
      </c>
      <c r="S91" s="12">
        <f>AVERAGE(S7:S86)</f>
        <v>5.4635135135135124</v>
      </c>
    </row>
    <row r="92" spans="1:19" ht="12.75" customHeight="1" x14ac:dyDescent="0.25">
      <c r="D92" s="3"/>
    </row>
    <row r="93" spans="1:19" ht="12.75" customHeight="1" x14ac:dyDescent="0.25">
      <c r="D93" s="3"/>
    </row>
    <row r="94" spans="1:19" ht="12.75" customHeight="1" x14ac:dyDescent="0.25">
      <c r="D94" s="3"/>
    </row>
    <row r="95" spans="1:19" ht="12.75" customHeight="1" x14ac:dyDescent="0.25">
      <c r="D95" s="3"/>
    </row>
    <row r="96" spans="1:19" ht="12.75" customHeight="1" x14ac:dyDescent="0.25">
      <c r="D96" s="3"/>
    </row>
    <row r="97" spans="4:4" ht="12.75" customHeight="1" x14ac:dyDescent="0.25">
      <c r="D97" s="3"/>
    </row>
    <row r="98" spans="4:4" ht="12.75" customHeight="1" x14ac:dyDescent="0.25">
      <c r="D98" s="3"/>
    </row>
    <row r="99" spans="4:4" ht="12.75" customHeight="1" x14ac:dyDescent="0.25">
      <c r="D99" s="3"/>
    </row>
    <row r="100" spans="4:4" ht="12.75" customHeight="1" x14ac:dyDescent="0.25">
      <c r="D100" s="3"/>
    </row>
    <row r="101" spans="4:4" ht="12.75" customHeight="1" x14ac:dyDescent="0.25">
      <c r="D101" s="3"/>
    </row>
    <row r="102" spans="4:4" ht="12.75" customHeight="1" x14ac:dyDescent="0.25">
      <c r="D102" s="3"/>
    </row>
    <row r="103" spans="4:4" ht="12.75" customHeight="1" x14ac:dyDescent="0.25">
      <c r="D103" s="3"/>
    </row>
    <row r="104" spans="4:4" ht="12.75" customHeight="1" x14ac:dyDescent="0.25">
      <c r="D104" s="3"/>
    </row>
    <row r="105" spans="4:4" ht="12.75" customHeight="1" x14ac:dyDescent="0.25">
      <c r="D105" s="3"/>
    </row>
    <row r="106" spans="4:4" ht="12.75" customHeight="1" x14ac:dyDescent="0.25">
      <c r="D106" s="3"/>
    </row>
    <row r="107" spans="4:4" ht="12.75" customHeight="1" x14ac:dyDescent="0.25">
      <c r="D107" s="3"/>
    </row>
    <row r="108" spans="4:4" ht="12.75" customHeight="1" x14ac:dyDescent="0.25">
      <c r="D108" s="3"/>
    </row>
    <row r="109" spans="4:4" ht="12.75" customHeight="1" x14ac:dyDescent="0.25">
      <c r="D109" s="3"/>
    </row>
    <row r="110" spans="4:4" ht="12.75" customHeight="1" x14ac:dyDescent="0.25">
      <c r="D110" s="3"/>
    </row>
    <row r="111" spans="4:4" ht="12.75" customHeight="1" x14ac:dyDescent="0.25">
      <c r="D111" s="3"/>
    </row>
    <row r="112" spans="4:4" ht="12.75" customHeight="1" x14ac:dyDescent="0.25">
      <c r="D112" s="3"/>
    </row>
    <row r="113" spans="4:4" ht="12.75" customHeight="1" x14ac:dyDescent="0.25">
      <c r="D113" s="3"/>
    </row>
    <row r="114" spans="4:4" ht="12.75" customHeight="1" x14ac:dyDescent="0.25">
      <c r="D114" s="3"/>
    </row>
    <row r="115" spans="4:4" ht="12.75" customHeight="1" x14ac:dyDescent="0.25">
      <c r="D115" s="3"/>
    </row>
    <row r="116" spans="4:4" ht="12.75" customHeight="1" x14ac:dyDescent="0.25">
      <c r="D116" s="3"/>
    </row>
    <row r="117" spans="4:4" ht="12.75" customHeight="1" x14ac:dyDescent="0.25">
      <c r="D117" s="3"/>
    </row>
    <row r="118" spans="4:4" ht="12.75" customHeight="1" x14ac:dyDescent="0.25">
      <c r="D118" s="3"/>
    </row>
    <row r="119" spans="4:4" ht="12.75" customHeight="1" x14ac:dyDescent="0.25">
      <c r="D119" s="3"/>
    </row>
    <row r="120" spans="4:4" ht="12.75" customHeight="1" x14ac:dyDescent="0.25">
      <c r="D120" s="3"/>
    </row>
    <row r="121" spans="4:4" ht="12.75" customHeight="1" x14ac:dyDescent="0.25">
      <c r="D121" s="3"/>
    </row>
    <row r="122" spans="4:4" ht="12.75" customHeight="1" x14ac:dyDescent="0.25">
      <c r="D122" s="3"/>
    </row>
    <row r="123" spans="4:4" ht="12.75" customHeight="1" x14ac:dyDescent="0.25">
      <c r="D123" s="3"/>
    </row>
    <row r="124" spans="4:4" ht="12.75" customHeight="1" x14ac:dyDescent="0.25">
      <c r="D124" s="3"/>
    </row>
    <row r="125" spans="4:4" ht="12.75" customHeight="1" x14ac:dyDescent="0.25">
      <c r="D125" s="3"/>
    </row>
    <row r="126" spans="4:4" ht="12.75" customHeight="1" x14ac:dyDescent="0.25">
      <c r="D126" s="3"/>
    </row>
    <row r="127" spans="4:4" ht="12.75" customHeight="1" x14ac:dyDescent="0.25">
      <c r="D127" s="3"/>
    </row>
    <row r="128" spans="4:4" ht="12.75" customHeight="1" x14ac:dyDescent="0.25">
      <c r="D128" s="3"/>
    </row>
    <row r="129" spans="4:4" ht="12.75" customHeight="1" x14ac:dyDescent="0.25">
      <c r="D129" s="3"/>
    </row>
    <row r="130" spans="4:4" ht="12.75" customHeight="1" x14ac:dyDescent="0.25">
      <c r="D130" s="3"/>
    </row>
    <row r="131" spans="4:4" ht="12.75" customHeight="1" x14ac:dyDescent="0.25">
      <c r="D131" s="3"/>
    </row>
    <row r="132" spans="4:4" ht="12.75" customHeight="1" x14ac:dyDescent="0.25">
      <c r="D132" s="3"/>
    </row>
    <row r="133" spans="4:4" ht="12.75" customHeight="1" x14ac:dyDescent="0.25">
      <c r="D133" s="3"/>
    </row>
    <row r="134" spans="4:4" ht="12.75" customHeight="1" x14ac:dyDescent="0.25">
      <c r="D134" s="3"/>
    </row>
    <row r="135" spans="4:4" ht="12.75" customHeight="1" x14ac:dyDescent="0.25">
      <c r="D135" s="3"/>
    </row>
    <row r="136" spans="4:4" ht="12.75" customHeight="1" x14ac:dyDescent="0.25">
      <c r="D136" s="3"/>
    </row>
    <row r="137" spans="4:4" ht="12.75" customHeight="1" x14ac:dyDescent="0.25">
      <c r="D137" s="3"/>
    </row>
    <row r="138" spans="4:4" ht="12.75" customHeight="1" x14ac:dyDescent="0.25">
      <c r="D138" s="3"/>
    </row>
    <row r="139" spans="4:4" ht="12.75" customHeight="1" x14ac:dyDescent="0.25">
      <c r="D139" s="3"/>
    </row>
    <row r="140" spans="4:4" ht="12.75" customHeight="1" x14ac:dyDescent="0.25">
      <c r="D140" s="3"/>
    </row>
    <row r="141" spans="4:4" ht="12.75" customHeight="1" x14ac:dyDescent="0.25">
      <c r="D141" s="3"/>
    </row>
    <row r="142" spans="4:4" ht="12.75" customHeight="1" x14ac:dyDescent="0.25">
      <c r="D142" s="3"/>
    </row>
    <row r="143" spans="4:4" ht="12.75" customHeight="1" x14ac:dyDescent="0.25">
      <c r="D143" s="3"/>
    </row>
    <row r="144" spans="4:4" ht="12.75" customHeight="1" x14ac:dyDescent="0.25">
      <c r="D144" s="3"/>
    </row>
    <row r="145" spans="4:4" ht="12.75" customHeight="1" x14ac:dyDescent="0.25">
      <c r="D145" s="3"/>
    </row>
    <row r="146" spans="4:4" ht="12.75" customHeight="1" x14ac:dyDescent="0.25">
      <c r="D146" s="3"/>
    </row>
    <row r="147" spans="4:4" ht="12.75" customHeight="1" x14ac:dyDescent="0.25">
      <c r="D147" s="3"/>
    </row>
    <row r="148" spans="4:4" ht="12.75" customHeight="1" x14ac:dyDescent="0.25">
      <c r="D148" s="3"/>
    </row>
    <row r="149" spans="4:4" ht="12.75" customHeight="1" x14ac:dyDescent="0.25">
      <c r="D149" s="3"/>
    </row>
    <row r="150" spans="4:4" ht="12.75" customHeight="1" x14ac:dyDescent="0.25">
      <c r="D150" s="3"/>
    </row>
    <row r="151" spans="4:4" ht="12.75" customHeight="1" x14ac:dyDescent="0.25">
      <c r="D151" s="3"/>
    </row>
    <row r="152" spans="4:4" ht="12.75" customHeight="1" x14ac:dyDescent="0.25">
      <c r="D152" s="3"/>
    </row>
    <row r="153" spans="4:4" ht="12.75" customHeight="1" x14ac:dyDescent="0.25">
      <c r="D153" s="3"/>
    </row>
    <row r="154" spans="4:4" ht="12.75" customHeight="1" x14ac:dyDescent="0.25">
      <c r="D154" s="3"/>
    </row>
    <row r="155" spans="4:4" ht="12.75" customHeight="1" x14ac:dyDescent="0.25">
      <c r="D155" s="3"/>
    </row>
    <row r="156" spans="4:4" ht="12.75" customHeight="1" x14ac:dyDescent="0.25">
      <c r="D156" s="3"/>
    </row>
    <row r="157" spans="4:4" ht="12.75" customHeight="1" x14ac:dyDescent="0.25">
      <c r="D157" s="3"/>
    </row>
    <row r="158" spans="4:4" ht="12.75" customHeight="1" x14ac:dyDescent="0.25">
      <c r="D158" s="3"/>
    </row>
    <row r="159" spans="4:4" ht="12.75" customHeight="1" x14ac:dyDescent="0.25">
      <c r="D159" s="3"/>
    </row>
    <row r="160" spans="4:4" ht="12.75" customHeight="1" x14ac:dyDescent="0.25">
      <c r="D160" s="3"/>
    </row>
    <row r="161" spans="4:4" ht="12.75" customHeight="1" x14ac:dyDescent="0.25">
      <c r="D161" s="3"/>
    </row>
    <row r="162" spans="4:4" ht="12.75" customHeight="1" x14ac:dyDescent="0.25">
      <c r="D162" s="3"/>
    </row>
    <row r="163" spans="4:4" ht="12.75" customHeight="1" x14ac:dyDescent="0.25">
      <c r="D163" s="3"/>
    </row>
    <row r="164" spans="4:4" ht="12.75" customHeight="1" x14ac:dyDescent="0.25">
      <c r="D164" s="3"/>
    </row>
    <row r="165" spans="4:4" ht="12.75" customHeight="1" x14ac:dyDescent="0.25">
      <c r="D165" s="3"/>
    </row>
    <row r="166" spans="4:4" ht="12.75" customHeight="1" x14ac:dyDescent="0.25">
      <c r="D166" s="3"/>
    </row>
    <row r="167" spans="4:4" ht="12.75" customHeight="1" x14ac:dyDescent="0.25">
      <c r="D167" s="3"/>
    </row>
    <row r="168" spans="4:4" ht="12.75" customHeight="1" x14ac:dyDescent="0.25">
      <c r="D168" s="3"/>
    </row>
    <row r="169" spans="4:4" ht="12.75" customHeight="1" x14ac:dyDescent="0.25">
      <c r="D169" s="3"/>
    </row>
    <row r="170" spans="4:4" ht="12.75" customHeight="1" x14ac:dyDescent="0.25">
      <c r="D170" s="3"/>
    </row>
    <row r="171" spans="4:4" ht="12.75" customHeight="1" x14ac:dyDescent="0.25">
      <c r="D171" s="3"/>
    </row>
    <row r="172" spans="4:4" ht="12.75" customHeight="1" x14ac:dyDescent="0.25">
      <c r="D172" s="3"/>
    </row>
    <row r="173" spans="4:4" ht="12.75" customHeight="1" x14ac:dyDescent="0.25">
      <c r="D173" s="3"/>
    </row>
    <row r="174" spans="4:4" ht="12.75" customHeight="1" x14ac:dyDescent="0.25">
      <c r="D174" s="3"/>
    </row>
    <row r="175" spans="4:4" ht="12.75" customHeight="1" x14ac:dyDescent="0.25">
      <c r="D175" s="3"/>
    </row>
    <row r="176" spans="4:4" ht="12.75" customHeight="1" x14ac:dyDescent="0.25">
      <c r="D176" s="3"/>
    </row>
    <row r="177" spans="4:4" ht="12.75" customHeight="1" x14ac:dyDescent="0.25">
      <c r="D177" s="3"/>
    </row>
    <row r="178" spans="4:4" ht="12.75" customHeight="1" x14ac:dyDescent="0.25">
      <c r="D178" s="3"/>
    </row>
    <row r="179" spans="4:4" ht="12.75" customHeight="1" x14ac:dyDescent="0.25">
      <c r="D179" s="3"/>
    </row>
    <row r="180" spans="4:4" ht="12.75" customHeight="1" x14ac:dyDescent="0.25">
      <c r="D180" s="3"/>
    </row>
    <row r="181" spans="4:4" ht="12.75" customHeight="1" x14ac:dyDescent="0.25">
      <c r="D181" s="3"/>
    </row>
    <row r="182" spans="4:4" ht="12.75" customHeight="1" x14ac:dyDescent="0.25">
      <c r="D182" s="3"/>
    </row>
    <row r="183" spans="4:4" ht="12.75" customHeight="1" x14ac:dyDescent="0.25">
      <c r="D183" s="3"/>
    </row>
    <row r="184" spans="4:4" ht="12.75" customHeight="1" x14ac:dyDescent="0.25">
      <c r="D184" s="3"/>
    </row>
    <row r="185" spans="4:4" ht="12.75" customHeight="1" x14ac:dyDescent="0.25">
      <c r="D185" s="3"/>
    </row>
    <row r="186" spans="4:4" ht="12.75" customHeight="1" x14ac:dyDescent="0.25">
      <c r="D186" s="3"/>
    </row>
    <row r="187" spans="4:4" ht="12.75" customHeight="1" x14ac:dyDescent="0.25">
      <c r="D187" s="3"/>
    </row>
    <row r="188" spans="4:4" ht="12.75" customHeight="1" x14ac:dyDescent="0.25">
      <c r="D188" s="3"/>
    </row>
    <row r="189" spans="4:4" ht="12.75" customHeight="1" x14ac:dyDescent="0.25">
      <c r="D189" s="3"/>
    </row>
    <row r="190" spans="4:4" ht="12.75" customHeight="1" x14ac:dyDescent="0.25">
      <c r="D190" s="3"/>
    </row>
    <row r="191" spans="4:4" ht="12.75" customHeight="1" x14ac:dyDescent="0.25">
      <c r="D191" s="3"/>
    </row>
    <row r="192" spans="4:4" ht="12.75" customHeight="1" x14ac:dyDescent="0.25">
      <c r="D192" s="3"/>
    </row>
    <row r="193" spans="4:4" ht="12.75" customHeight="1" x14ac:dyDescent="0.25">
      <c r="D193" s="3"/>
    </row>
    <row r="194" spans="4:4" ht="12.75" customHeight="1" x14ac:dyDescent="0.25">
      <c r="D194" s="3"/>
    </row>
    <row r="195" spans="4:4" ht="12.75" customHeight="1" x14ac:dyDescent="0.25">
      <c r="D195" s="3"/>
    </row>
    <row r="196" spans="4:4" ht="12.75" customHeight="1" x14ac:dyDescent="0.25">
      <c r="D196" s="3"/>
    </row>
    <row r="197" spans="4:4" ht="12.75" customHeight="1" x14ac:dyDescent="0.25">
      <c r="D197" s="3"/>
    </row>
    <row r="198" spans="4:4" ht="12.75" customHeight="1" x14ac:dyDescent="0.25">
      <c r="D198" s="3"/>
    </row>
    <row r="199" spans="4:4" ht="12.75" customHeight="1" x14ac:dyDescent="0.25">
      <c r="D199" s="3"/>
    </row>
    <row r="200" spans="4:4" ht="12.75" customHeight="1" x14ac:dyDescent="0.25">
      <c r="D200" s="3"/>
    </row>
    <row r="201" spans="4:4" ht="12.75" customHeight="1" x14ac:dyDescent="0.25">
      <c r="D201" s="3"/>
    </row>
    <row r="202" spans="4:4" ht="12.75" customHeight="1" x14ac:dyDescent="0.25">
      <c r="D202" s="3"/>
    </row>
    <row r="203" spans="4:4" ht="12.75" customHeight="1" x14ac:dyDescent="0.25">
      <c r="D203" s="3"/>
    </row>
    <row r="204" spans="4:4" ht="12.75" customHeight="1" x14ac:dyDescent="0.25">
      <c r="D204" s="3"/>
    </row>
    <row r="205" spans="4:4" ht="12.75" customHeight="1" x14ac:dyDescent="0.25">
      <c r="D205" s="3"/>
    </row>
    <row r="206" spans="4:4" ht="12.75" customHeight="1" x14ac:dyDescent="0.25">
      <c r="D206" s="3"/>
    </row>
    <row r="207" spans="4:4" ht="12.75" customHeight="1" x14ac:dyDescent="0.25">
      <c r="D207" s="3"/>
    </row>
    <row r="208" spans="4:4" ht="12.75" customHeight="1" x14ac:dyDescent="0.25">
      <c r="D208" s="3"/>
    </row>
    <row r="209" spans="4:4" ht="12.75" customHeight="1" x14ac:dyDescent="0.25">
      <c r="D209" s="3"/>
    </row>
    <row r="210" spans="4:4" ht="12.75" customHeight="1" x14ac:dyDescent="0.25">
      <c r="D210" s="3"/>
    </row>
    <row r="211" spans="4:4" ht="12.75" customHeight="1" x14ac:dyDescent="0.25">
      <c r="D211" s="3"/>
    </row>
    <row r="212" spans="4:4" ht="12.75" customHeight="1" x14ac:dyDescent="0.25">
      <c r="D212" s="3"/>
    </row>
    <row r="213" spans="4:4" ht="12.75" customHeight="1" x14ac:dyDescent="0.25">
      <c r="D213" s="3"/>
    </row>
    <row r="214" spans="4:4" ht="12.75" customHeight="1" x14ac:dyDescent="0.25">
      <c r="D214" s="3"/>
    </row>
    <row r="215" spans="4:4" ht="12.75" customHeight="1" x14ac:dyDescent="0.25">
      <c r="D215" s="3"/>
    </row>
    <row r="216" spans="4:4" ht="12.75" customHeight="1" x14ac:dyDescent="0.25">
      <c r="D216" s="3"/>
    </row>
    <row r="217" spans="4:4" ht="12.75" customHeight="1" x14ac:dyDescent="0.25">
      <c r="D217" s="3"/>
    </row>
    <row r="218" spans="4:4" ht="12.75" customHeight="1" x14ac:dyDescent="0.25">
      <c r="D218" s="3"/>
    </row>
    <row r="219" spans="4:4" ht="12.75" customHeight="1" x14ac:dyDescent="0.25">
      <c r="D219" s="3"/>
    </row>
    <row r="220" spans="4:4" ht="12.75" customHeight="1" x14ac:dyDescent="0.25">
      <c r="D220" s="3"/>
    </row>
    <row r="221" spans="4:4" ht="12.75" customHeight="1" x14ac:dyDescent="0.25">
      <c r="D221" s="3"/>
    </row>
    <row r="222" spans="4:4" ht="12.75" customHeight="1" x14ac:dyDescent="0.25">
      <c r="D222" s="3"/>
    </row>
    <row r="223" spans="4:4" ht="12.75" customHeight="1" x14ac:dyDescent="0.25">
      <c r="D223" s="3"/>
    </row>
    <row r="224" spans="4:4" ht="12.75" customHeight="1" x14ac:dyDescent="0.25">
      <c r="D224" s="3"/>
    </row>
    <row r="225" spans="4:4" ht="12.75" customHeight="1" x14ac:dyDescent="0.25">
      <c r="D225" s="3"/>
    </row>
    <row r="226" spans="4:4" ht="12.75" customHeight="1" x14ac:dyDescent="0.25">
      <c r="D226" s="3"/>
    </row>
    <row r="227" spans="4:4" ht="12.75" customHeight="1" x14ac:dyDescent="0.25">
      <c r="D227" s="3"/>
    </row>
    <row r="228" spans="4:4" ht="12.75" customHeight="1" x14ac:dyDescent="0.25">
      <c r="D228" s="3"/>
    </row>
    <row r="229" spans="4:4" ht="12.75" customHeight="1" x14ac:dyDescent="0.25">
      <c r="D229" s="3"/>
    </row>
    <row r="230" spans="4:4" ht="12.75" customHeight="1" x14ac:dyDescent="0.25">
      <c r="D230" s="3"/>
    </row>
    <row r="231" spans="4:4" ht="12.75" customHeight="1" x14ac:dyDescent="0.25">
      <c r="D231" s="3"/>
    </row>
    <row r="232" spans="4:4" ht="12.75" customHeight="1" x14ac:dyDescent="0.25">
      <c r="D232" s="3"/>
    </row>
    <row r="233" spans="4:4" ht="12.75" customHeight="1" x14ac:dyDescent="0.25">
      <c r="D233" s="3"/>
    </row>
    <row r="234" spans="4:4" ht="12.75" customHeight="1" x14ac:dyDescent="0.25">
      <c r="D234" s="3"/>
    </row>
    <row r="235" spans="4:4" ht="12.75" customHeight="1" x14ac:dyDescent="0.25">
      <c r="D235" s="3"/>
    </row>
    <row r="236" spans="4:4" ht="12.75" customHeight="1" x14ac:dyDescent="0.25">
      <c r="D236" s="3"/>
    </row>
    <row r="237" spans="4:4" ht="12.75" customHeight="1" x14ac:dyDescent="0.25">
      <c r="D237" s="3"/>
    </row>
    <row r="238" spans="4:4" ht="12.75" customHeight="1" x14ac:dyDescent="0.25">
      <c r="D238" s="3"/>
    </row>
    <row r="239" spans="4:4" ht="12.75" customHeight="1" x14ac:dyDescent="0.25">
      <c r="D239" s="3"/>
    </row>
    <row r="240" spans="4:4" ht="12.75" customHeight="1" x14ac:dyDescent="0.25">
      <c r="D240" s="3"/>
    </row>
    <row r="241" spans="4:4" ht="12.75" customHeight="1" x14ac:dyDescent="0.25">
      <c r="D241" s="3"/>
    </row>
    <row r="242" spans="4:4" ht="12.75" customHeight="1" x14ac:dyDescent="0.25">
      <c r="D242" s="3"/>
    </row>
    <row r="243" spans="4:4" ht="12.75" customHeight="1" x14ac:dyDescent="0.25">
      <c r="D243" s="3"/>
    </row>
    <row r="244" spans="4:4" ht="12.75" customHeight="1" x14ac:dyDescent="0.25">
      <c r="D244" s="3"/>
    </row>
    <row r="245" spans="4:4" ht="12.75" customHeight="1" x14ac:dyDescent="0.25">
      <c r="D245" s="3"/>
    </row>
    <row r="246" spans="4:4" ht="12.75" customHeight="1" x14ac:dyDescent="0.25">
      <c r="D246" s="3"/>
    </row>
    <row r="247" spans="4:4" ht="12.75" customHeight="1" x14ac:dyDescent="0.25">
      <c r="D247" s="3"/>
    </row>
    <row r="248" spans="4:4" ht="12.75" customHeight="1" x14ac:dyDescent="0.25">
      <c r="D248" s="3"/>
    </row>
    <row r="249" spans="4:4" ht="12.75" customHeight="1" x14ac:dyDescent="0.25">
      <c r="D249" s="3"/>
    </row>
    <row r="250" spans="4:4" ht="12.75" customHeight="1" x14ac:dyDescent="0.25">
      <c r="D250" s="3"/>
    </row>
    <row r="251" spans="4:4" ht="12.75" customHeight="1" x14ac:dyDescent="0.25">
      <c r="D251" s="3"/>
    </row>
    <row r="252" spans="4:4" ht="12.75" customHeight="1" x14ac:dyDescent="0.25">
      <c r="D252" s="3"/>
    </row>
    <row r="253" spans="4:4" ht="12.75" customHeight="1" x14ac:dyDescent="0.25">
      <c r="D253" s="3"/>
    </row>
    <row r="254" spans="4:4" ht="12.75" customHeight="1" x14ac:dyDescent="0.25">
      <c r="D254" s="3"/>
    </row>
    <row r="255" spans="4:4" ht="12.75" customHeight="1" x14ac:dyDescent="0.25">
      <c r="D255" s="3"/>
    </row>
    <row r="256" spans="4:4" ht="12.75" customHeight="1" x14ac:dyDescent="0.25">
      <c r="D256" s="3"/>
    </row>
    <row r="257" spans="4:4" ht="12.75" customHeight="1" x14ac:dyDescent="0.25">
      <c r="D257" s="3"/>
    </row>
    <row r="258" spans="4:4" ht="12.75" customHeight="1" x14ac:dyDescent="0.25">
      <c r="D258" s="3"/>
    </row>
    <row r="259" spans="4:4" ht="12.75" customHeight="1" x14ac:dyDescent="0.25">
      <c r="D259" s="3"/>
    </row>
    <row r="260" spans="4:4" ht="12.75" customHeight="1" x14ac:dyDescent="0.25">
      <c r="D260" s="3"/>
    </row>
    <row r="261" spans="4:4" ht="12.75" customHeight="1" x14ac:dyDescent="0.25">
      <c r="D261" s="3"/>
    </row>
    <row r="262" spans="4:4" ht="12.75" customHeight="1" x14ac:dyDescent="0.25">
      <c r="D262" s="3"/>
    </row>
    <row r="263" spans="4:4" ht="12.75" customHeight="1" x14ac:dyDescent="0.25">
      <c r="D263" s="3"/>
    </row>
    <row r="264" spans="4:4" ht="12.75" customHeight="1" x14ac:dyDescent="0.25">
      <c r="D264" s="3"/>
    </row>
    <row r="265" spans="4:4" ht="12.75" customHeight="1" x14ac:dyDescent="0.25">
      <c r="D265" s="3"/>
    </row>
    <row r="266" spans="4:4" ht="12.75" customHeight="1" x14ac:dyDescent="0.25">
      <c r="D266" s="3"/>
    </row>
    <row r="267" spans="4:4" ht="12.75" customHeight="1" x14ac:dyDescent="0.25">
      <c r="D267" s="3"/>
    </row>
    <row r="268" spans="4:4" ht="12.75" customHeight="1" x14ac:dyDescent="0.25">
      <c r="D268" s="3"/>
    </row>
    <row r="269" spans="4:4" ht="12.75" customHeight="1" x14ac:dyDescent="0.25">
      <c r="D269" s="3"/>
    </row>
    <row r="270" spans="4:4" ht="12.75" customHeight="1" x14ac:dyDescent="0.25">
      <c r="D270" s="3"/>
    </row>
    <row r="271" spans="4:4" ht="12.75" customHeight="1" x14ac:dyDescent="0.25">
      <c r="D271" s="3"/>
    </row>
    <row r="272" spans="4:4" ht="12.75" customHeight="1" x14ac:dyDescent="0.25">
      <c r="D272" s="3"/>
    </row>
    <row r="273" spans="4:4" ht="12.75" customHeight="1" x14ac:dyDescent="0.25">
      <c r="D273" s="3"/>
    </row>
    <row r="274" spans="4:4" ht="12.75" customHeight="1" x14ac:dyDescent="0.25">
      <c r="D274" s="3"/>
    </row>
    <row r="275" spans="4:4" ht="12.75" customHeight="1" x14ac:dyDescent="0.25">
      <c r="D275" s="3"/>
    </row>
    <row r="276" spans="4:4" ht="12.75" customHeight="1" x14ac:dyDescent="0.25">
      <c r="D276" s="3"/>
    </row>
    <row r="277" spans="4:4" ht="12.75" customHeight="1" x14ac:dyDescent="0.25">
      <c r="D277" s="3"/>
    </row>
    <row r="278" spans="4:4" ht="12.75" customHeight="1" x14ac:dyDescent="0.25">
      <c r="D278" s="3"/>
    </row>
    <row r="279" spans="4:4" ht="12.75" customHeight="1" x14ac:dyDescent="0.25">
      <c r="D279" s="3"/>
    </row>
    <row r="280" spans="4:4" ht="12.75" customHeight="1" x14ac:dyDescent="0.25">
      <c r="D280" s="3"/>
    </row>
    <row r="281" spans="4:4" ht="12.75" customHeight="1" x14ac:dyDescent="0.25">
      <c r="D281" s="3"/>
    </row>
    <row r="282" spans="4:4" ht="12.75" customHeight="1" x14ac:dyDescent="0.25">
      <c r="D282" s="3"/>
    </row>
    <row r="283" spans="4:4" ht="12.75" customHeight="1" x14ac:dyDescent="0.25">
      <c r="D283" s="3"/>
    </row>
    <row r="284" spans="4:4" ht="12.75" customHeight="1" x14ac:dyDescent="0.25">
      <c r="D284" s="3"/>
    </row>
    <row r="285" spans="4:4" ht="12.75" customHeight="1" x14ac:dyDescent="0.25">
      <c r="D285" s="3"/>
    </row>
    <row r="286" spans="4:4" ht="12.75" customHeight="1" x14ac:dyDescent="0.25">
      <c r="D286" s="3"/>
    </row>
    <row r="287" spans="4:4" ht="12.75" customHeight="1" x14ac:dyDescent="0.25">
      <c r="D287" s="3"/>
    </row>
    <row r="288" spans="4:4" ht="12.75" customHeight="1" x14ac:dyDescent="0.25">
      <c r="D288" s="3"/>
    </row>
    <row r="289" spans="4:4" ht="12.75" customHeight="1" x14ac:dyDescent="0.25">
      <c r="D289" s="3"/>
    </row>
    <row r="290" spans="4:4" ht="12.75" customHeight="1" x14ac:dyDescent="0.25">
      <c r="D290" s="3"/>
    </row>
    <row r="291" spans="4:4" ht="12.75" customHeight="1" x14ac:dyDescent="0.25">
      <c r="D291" s="3"/>
    </row>
    <row r="292" spans="4:4" ht="12.75" customHeight="1" x14ac:dyDescent="0.25">
      <c r="D292" s="3"/>
    </row>
    <row r="293" spans="4:4" ht="12.75" customHeight="1" x14ac:dyDescent="0.25">
      <c r="D293" s="3"/>
    </row>
    <row r="294" spans="4:4" ht="12.75" customHeight="1" x14ac:dyDescent="0.25">
      <c r="D294" s="3"/>
    </row>
    <row r="295" spans="4:4" ht="12.75" customHeight="1" x14ac:dyDescent="0.25">
      <c r="D295" s="3"/>
    </row>
    <row r="296" spans="4:4" ht="12.75" customHeight="1" x14ac:dyDescent="0.25">
      <c r="D296" s="3"/>
    </row>
    <row r="297" spans="4:4" ht="12.75" customHeight="1" x14ac:dyDescent="0.25">
      <c r="D297" s="3"/>
    </row>
    <row r="298" spans="4:4" ht="12.75" customHeight="1" x14ac:dyDescent="0.25">
      <c r="D298" s="3"/>
    </row>
    <row r="299" spans="4:4" ht="12.75" customHeight="1" x14ac:dyDescent="0.25">
      <c r="D299" s="3"/>
    </row>
    <row r="300" spans="4:4" ht="12.75" customHeight="1" x14ac:dyDescent="0.25">
      <c r="D300" s="3"/>
    </row>
    <row r="301" spans="4:4" ht="12.75" customHeight="1" x14ac:dyDescent="0.25">
      <c r="D301" s="3"/>
    </row>
    <row r="302" spans="4:4" ht="12.75" customHeight="1" x14ac:dyDescent="0.25">
      <c r="D302" s="3"/>
    </row>
    <row r="303" spans="4:4" ht="12.75" customHeight="1" x14ac:dyDescent="0.25">
      <c r="D303" s="3"/>
    </row>
    <row r="304" spans="4:4" ht="12.75" customHeight="1" x14ac:dyDescent="0.25">
      <c r="D304" s="3"/>
    </row>
    <row r="305" spans="4:4" ht="12.75" customHeight="1" x14ac:dyDescent="0.25">
      <c r="D305" s="3"/>
    </row>
    <row r="306" spans="4:4" ht="12.75" customHeight="1" x14ac:dyDescent="0.25">
      <c r="D306" s="3"/>
    </row>
    <row r="307" spans="4:4" ht="12.75" customHeight="1" x14ac:dyDescent="0.25">
      <c r="D307" s="3"/>
    </row>
    <row r="308" spans="4:4" ht="12.75" customHeight="1" x14ac:dyDescent="0.25">
      <c r="D308" s="3"/>
    </row>
    <row r="309" spans="4:4" ht="12.75" customHeight="1" x14ac:dyDescent="0.25">
      <c r="D309" s="3"/>
    </row>
    <row r="310" spans="4:4" ht="12.75" customHeight="1" x14ac:dyDescent="0.25">
      <c r="D310" s="3"/>
    </row>
    <row r="311" spans="4:4" ht="12.75" customHeight="1" x14ac:dyDescent="0.25">
      <c r="D311" s="3"/>
    </row>
    <row r="312" spans="4:4" ht="12.75" customHeight="1" x14ac:dyDescent="0.25">
      <c r="D312" s="3"/>
    </row>
    <row r="313" spans="4:4" ht="12.75" customHeight="1" x14ac:dyDescent="0.25">
      <c r="D313" s="3"/>
    </row>
    <row r="314" spans="4:4" ht="12.75" customHeight="1" x14ac:dyDescent="0.25">
      <c r="D314" s="3"/>
    </row>
    <row r="315" spans="4:4" ht="12.75" customHeight="1" x14ac:dyDescent="0.25">
      <c r="D315" s="3"/>
    </row>
    <row r="316" spans="4:4" ht="12.75" customHeight="1" x14ac:dyDescent="0.25">
      <c r="D316" s="3"/>
    </row>
    <row r="317" spans="4:4" ht="12.75" customHeight="1" x14ac:dyDescent="0.25">
      <c r="D317" s="3"/>
    </row>
    <row r="318" spans="4:4" ht="12.75" customHeight="1" x14ac:dyDescent="0.25">
      <c r="D318" s="3"/>
    </row>
    <row r="319" spans="4:4" ht="12.75" customHeight="1" x14ac:dyDescent="0.25">
      <c r="D319" s="3"/>
    </row>
    <row r="320" spans="4:4" ht="12.75" customHeight="1" x14ac:dyDescent="0.25">
      <c r="D320" s="3"/>
    </row>
    <row r="321" spans="4:4" ht="12.75" customHeight="1" x14ac:dyDescent="0.25">
      <c r="D321" s="3"/>
    </row>
    <row r="322" spans="4:4" ht="12.75" customHeight="1" x14ac:dyDescent="0.25">
      <c r="D322" s="3"/>
    </row>
    <row r="323" spans="4:4" ht="12.75" customHeight="1" x14ac:dyDescent="0.25">
      <c r="D323" s="3"/>
    </row>
    <row r="324" spans="4:4" ht="12.75" customHeight="1" x14ac:dyDescent="0.25">
      <c r="D324" s="3"/>
    </row>
    <row r="325" spans="4:4" ht="12.75" customHeight="1" x14ac:dyDescent="0.25">
      <c r="D325" s="3"/>
    </row>
    <row r="326" spans="4:4" ht="12.75" customHeight="1" x14ac:dyDescent="0.25">
      <c r="D326" s="3"/>
    </row>
    <row r="327" spans="4:4" ht="12.75" customHeight="1" x14ac:dyDescent="0.25">
      <c r="D327" s="3"/>
    </row>
    <row r="328" spans="4:4" ht="12.75" customHeight="1" x14ac:dyDescent="0.25">
      <c r="D328" s="3"/>
    </row>
    <row r="329" spans="4:4" ht="12.75" customHeight="1" x14ac:dyDescent="0.25">
      <c r="D329" s="3"/>
    </row>
    <row r="330" spans="4:4" ht="12.75" customHeight="1" x14ac:dyDescent="0.25">
      <c r="D330" s="3"/>
    </row>
    <row r="331" spans="4:4" ht="12.75" customHeight="1" x14ac:dyDescent="0.25">
      <c r="D331" s="3"/>
    </row>
    <row r="332" spans="4:4" ht="12.75" customHeight="1" x14ac:dyDescent="0.25">
      <c r="D332" s="3"/>
    </row>
    <row r="333" spans="4:4" ht="12.75" customHeight="1" x14ac:dyDescent="0.25">
      <c r="D333" s="3"/>
    </row>
    <row r="334" spans="4:4" ht="12.75" customHeight="1" x14ac:dyDescent="0.25">
      <c r="D334" s="3"/>
    </row>
    <row r="335" spans="4:4" ht="12.75" customHeight="1" x14ac:dyDescent="0.25">
      <c r="D335" s="3"/>
    </row>
    <row r="336" spans="4:4" ht="12.75" customHeight="1" x14ac:dyDescent="0.25">
      <c r="D336" s="3"/>
    </row>
    <row r="337" spans="4:4" ht="12.75" customHeight="1" x14ac:dyDescent="0.25">
      <c r="D337" s="3"/>
    </row>
    <row r="338" spans="4:4" ht="12.75" customHeight="1" x14ac:dyDescent="0.25">
      <c r="D338" s="3"/>
    </row>
    <row r="339" spans="4:4" ht="12.75" customHeight="1" x14ac:dyDescent="0.25">
      <c r="D339" s="3"/>
    </row>
    <row r="340" spans="4:4" ht="12.75" customHeight="1" x14ac:dyDescent="0.25">
      <c r="D340" s="3"/>
    </row>
    <row r="341" spans="4:4" ht="12.75" customHeight="1" x14ac:dyDescent="0.25">
      <c r="D341" s="3"/>
    </row>
    <row r="342" spans="4:4" ht="12.75" customHeight="1" x14ac:dyDescent="0.25">
      <c r="D342" s="3"/>
    </row>
    <row r="343" spans="4:4" ht="12.75" customHeight="1" x14ac:dyDescent="0.25">
      <c r="D343" s="3"/>
    </row>
    <row r="344" spans="4:4" ht="12.75" customHeight="1" x14ac:dyDescent="0.25">
      <c r="D344" s="3"/>
    </row>
    <row r="345" spans="4:4" ht="12.75" customHeight="1" x14ac:dyDescent="0.25">
      <c r="D345" s="3"/>
    </row>
    <row r="346" spans="4:4" ht="12.75" customHeight="1" x14ac:dyDescent="0.25">
      <c r="D346" s="3"/>
    </row>
    <row r="347" spans="4:4" ht="12.75" customHeight="1" x14ac:dyDescent="0.25">
      <c r="D347" s="3"/>
    </row>
    <row r="348" spans="4:4" ht="12.75" customHeight="1" x14ac:dyDescent="0.25">
      <c r="D348" s="3"/>
    </row>
    <row r="349" spans="4:4" ht="12.75" customHeight="1" x14ac:dyDescent="0.25">
      <c r="D349" s="3"/>
    </row>
    <row r="350" spans="4:4" ht="12.75" customHeight="1" x14ac:dyDescent="0.25">
      <c r="D350" s="3"/>
    </row>
    <row r="351" spans="4:4" ht="12.75" customHeight="1" x14ac:dyDescent="0.25">
      <c r="D351" s="3"/>
    </row>
    <row r="352" spans="4:4" ht="12.75" customHeight="1" x14ac:dyDescent="0.25">
      <c r="D352" s="3"/>
    </row>
    <row r="353" spans="4:4" ht="12.75" customHeight="1" x14ac:dyDescent="0.25">
      <c r="D353" s="3"/>
    </row>
    <row r="354" spans="4:4" ht="12.75" customHeight="1" x14ac:dyDescent="0.25">
      <c r="D354" s="3"/>
    </row>
    <row r="355" spans="4:4" ht="12.75" customHeight="1" x14ac:dyDescent="0.25">
      <c r="D355" s="3"/>
    </row>
    <row r="356" spans="4:4" ht="12.75" customHeight="1" x14ac:dyDescent="0.25">
      <c r="D356" s="3"/>
    </row>
    <row r="357" spans="4:4" ht="12.75" customHeight="1" x14ac:dyDescent="0.25">
      <c r="D357" s="3"/>
    </row>
    <row r="358" spans="4:4" ht="12.75" customHeight="1" x14ac:dyDescent="0.25">
      <c r="D358" s="3"/>
    </row>
    <row r="359" spans="4:4" ht="12.75" customHeight="1" x14ac:dyDescent="0.25">
      <c r="D359" s="3"/>
    </row>
    <row r="360" spans="4:4" ht="12.75" customHeight="1" x14ac:dyDescent="0.25">
      <c r="D360" s="3"/>
    </row>
    <row r="361" spans="4:4" ht="12.75" customHeight="1" x14ac:dyDescent="0.25">
      <c r="D361" s="3"/>
    </row>
    <row r="362" spans="4:4" ht="12.75" customHeight="1" x14ac:dyDescent="0.25">
      <c r="D362" s="3"/>
    </row>
    <row r="363" spans="4:4" ht="12.75" customHeight="1" x14ac:dyDescent="0.25">
      <c r="D363" s="3"/>
    </row>
    <row r="364" spans="4:4" ht="12.75" customHeight="1" x14ac:dyDescent="0.25">
      <c r="D364" s="3"/>
    </row>
    <row r="365" spans="4:4" ht="12.75" customHeight="1" x14ac:dyDescent="0.25">
      <c r="D365" s="3"/>
    </row>
    <row r="366" spans="4:4" ht="12.75" customHeight="1" x14ac:dyDescent="0.25">
      <c r="D366" s="3"/>
    </row>
    <row r="367" spans="4:4" ht="12.75" customHeight="1" x14ac:dyDescent="0.25">
      <c r="D367" s="3"/>
    </row>
    <row r="368" spans="4:4" ht="12.75" customHeight="1" x14ac:dyDescent="0.25">
      <c r="D368" s="3"/>
    </row>
    <row r="369" spans="4:4" ht="12.75" customHeight="1" x14ac:dyDescent="0.25">
      <c r="D369" s="3"/>
    </row>
    <row r="370" spans="4:4" ht="12.75" customHeight="1" x14ac:dyDescent="0.25">
      <c r="D370" s="3"/>
    </row>
    <row r="371" spans="4:4" ht="12.75" customHeight="1" x14ac:dyDescent="0.25">
      <c r="D371" s="3"/>
    </row>
    <row r="372" spans="4:4" ht="12.75" customHeight="1" x14ac:dyDescent="0.25">
      <c r="D372" s="3"/>
    </row>
    <row r="373" spans="4:4" ht="12.75" customHeight="1" x14ac:dyDescent="0.25">
      <c r="D373" s="3"/>
    </row>
    <row r="374" spans="4:4" ht="12.75" customHeight="1" x14ac:dyDescent="0.25">
      <c r="D374" s="3"/>
    </row>
    <row r="375" spans="4:4" ht="12.75" customHeight="1" x14ac:dyDescent="0.25">
      <c r="D375" s="3"/>
    </row>
    <row r="376" spans="4:4" ht="12.75" customHeight="1" x14ac:dyDescent="0.25">
      <c r="D376" s="3"/>
    </row>
    <row r="377" spans="4:4" ht="12.75" customHeight="1" x14ac:dyDescent="0.25">
      <c r="D377" s="3"/>
    </row>
    <row r="378" spans="4:4" ht="12.75" customHeight="1" x14ac:dyDescent="0.25">
      <c r="D378" s="3"/>
    </row>
    <row r="379" spans="4:4" ht="12.75" customHeight="1" x14ac:dyDescent="0.25">
      <c r="D379" s="3"/>
    </row>
    <row r="380" spans="4:4" ht="12.75" customHeight="1" x14ac:dyDescent="0.25">
      <c r="D380" s="3"/>
    </row>
    <row r="381" spans="4:4" ht="12.75" customHeight="1" x14ac:dyDescent="0.25">
      <c r="D381" s="3"/>
    </row>
    <row r="382" spans="4:4" ht="12.75" customHeight="1" x14ac:dyDescent="0.25">
      <c r="D382" s="3"/>
    </row>
    <row r="383" spans="4:4" ht="12.75" customHeight="1" x14ac:dyDescent="0.25">
      <c r="D383" s="3"/>
    </row>
    <row r="384" spans="4:4" ht="12.75" customHeight="1" x14ac:dyDescent="0.25">
      <c r="D384" s="3"/>
    </row>
    <row r="385" spans="4:4" ht="12.75" customHeight="1" x14ac:dyDescent="0.25">
      <c r="D385" s="3"/>
    </row>
    <row r="386" spans="4:4" ht="12.75" customHeight="1" x14ac:dyDescent="0.25">
      <c r="D386" s="3"/>
    </row>
    <row r="387" spans="4:4" ht="12.75" customHeight="1" x14ac:dyDescent="0.25">
      <c r="D387" s="3"/>
    </row>
    <row r="388" spans="4:4" ht="12.75" customHeight="1" x14ac:dyDescent="0.25">
      <c r="D388" s="3"/>
    </row>
    <row r="389" spans="4:4" ht="12.75" customHeight="1" x14ac:dyDescent="0.25">
      <c r="D389" s="3"/>
    </row>
    <row r="390" spans="4:4" ht="12.75" customHeight="1" x14ac:dyDescent="0.25">
      <c r="D390" s="3"/>
    </row>
    <row r="391" spans="4:4" ht="12.75" customHeight="1" x14ac:dyDescent="0.25">
      <c r="D391" s="3"/>
    </row>
    <row r="392" spans="4:4" ht="12.75" customHeight="1" x14ac:dyDescent="0.25">
      <c r="D392" s="3"/>
    </row>
    <row r="393" spans="4:4" ht="12.75" customHeight="1" x14ac:dyDescent="0.25">
      <c r="D393" s="3"/>
    </row>
    <row r="394" spans="4:4" ht="12.75" customHeight="1" x14ac:dyDescent="0.25">
      <c r="D394" s="3"/>
    </row>
    <row r="395" spans="4:4" ht="12.75" customHeight="1" x14ac:dyDescent="0.25">
      <c r="D395" s="3"/>
    </row>
    <row r="396" spans="4:4" ht="12.75" customHeight="1" x14ac:dyDescent="0.25">
      <c r="D396" s="3"/>
    </row>
    <row r="397" spans="4:4" ht="12.75" customHeight="1" x14ac:dyDescent="0.25">
      <c r="D397" s="3"/>
    </row>
    <row r="398" spans="4:4" ht="12.75" customHeight="1" x14ac:dyDescent="0.25">
      <c r="D398" s="3"/>
    </row>
    <row r="399" spans="4:4" ht="12.75" customHeight="1" x14ac:dyDescent="0.25">
      <c r="D399" s="3"/>
    </row>
    <row r="400" spans="4:4" ht="12.75" customHeight="1" x14ac:dyDescent="0.25">
      <c r="D400" s="3"/>
    </row>
    <row r="401" spans="4:4" ht="12.75" customHeight="1" x14ac:dyDescent="0.25">
      <c r="D401" s="3"/>
    </row>
    <row r="402" spans="4:4" ht="12.75" customHeight="1" x14ac:dyDescent="0.25">
      <c r="D402" s="3"/>
    </row>
    <row r="403" spans="4:4" ht="12.75" customHeight="1" x14ac:dyDescent="0.25">
      <c r="D403" s="3"/>
    </row>
    <row r="404" spans="4:4" ht="12.75" customHeight="1" x14ac:dyDescent="0.25">
      <c r="D404" s="3"/>
    </row>
    <row r="405" spans="4:4" ht="12.75" customHeight="1" x14ac:dyDescent="0.25">
      <c r="D405" s="3"/>
    </row>
    <row r="406" spans="4:4" ht="12.75" customHeight="1" x14ac:dyDescent="0.25">
      <c r="D406" s="3"/>
    </row>
    <row r="407" spans="4:4" ht="12.75" customHeight="1" x14ac:dyDescent="0.25">
      <c r="D407" s="3"/>
    </row>
    <row r="408" spans="4:4" ht="12.75" customHeight="1" x14ac:dyDescent="0.25">
      <c r="D408" s="3"/>
    </row>
    <row r="409" spans="4:4" ht="12.75" customHeight="1" x14ac:dyDescent="0.25">
      <c r="D409" s="3"/>
    </row>
    <row r="410" spans="4:4" ht="12.75" customHeight="1" x14ac:dyDescent="0.25">
      <c r="D410" s="3"/>
    </row>
    <row r="411" spans="4:4" ht="12.75" customHeight="1" x14ac:dyDescent="0.25">
      <c r="D411" s="3"/>
    </row>
    <row r="412" spans="4:4" ht="12.75" customHeight="1" x14ac:dyDescent="0.25">
      <c r="D412" s="3"/>
    </row>
    <row r="413" spans="4:4" ht="12.75" customHeight="1" x14ac:dyDescent="0.25">
      <c r="D413" s="3"/>
    </row>
    <row r="414" spans="4:4" ht="12.75" customHeight="1" x14ac:dyDescent="0.25">
      <c r="D414" s="3"/>
    </row>
    <row r="415" spans="4:4" ht="12.75" customHeight="1" x14ac:dyDescent="0.25">
      <c r="D415" s="3"/>
    </row>
    <row r="416" spans="4:4" ht="12.75" customHeight="1" x14ac:dyDescent="0.25">
      <c r="D416" s="3"/>
    </row>
    <row r="417" spans="4:4" ht="12.75" customHeight="1" x14ac:dyDescent="0.25">
      <c r="D417" s="3"/>
    </row>
    <row r="418" spans="4:4" ht="12.75" customHeight="1" x14ac:dyDescent="0.25">
      <c r="D418" s="3"/>
    </row>
    <row r="419" spans="4:4" ht="12.75" customHeight="1" x14ac:dyDescent="0.25">
      <c r="D419" s="3"/>
    </row>
    <row r="420" spans="4:4" ht="12.75" customHeight="1" x14ac:dyDescent="0.25">
      <c r="D420" s="3"/>
    </row>
    <row r="421" spans="4:4" ht="12.75" customHeight="1" x14ac:dyDescent="0.25">
      <c r="D421" s="3"/>
    </row>
    <row r="422" spans="4:4" ht="12.75" customHeight="1" x14ac:dyDescent="0.25">
      <c r="D422" s="3"/>
    </row>
    <row r="423" spans="4:4" ht="12.75" customHeight="1" x14ac:dyDescent="0.25">
      <c r="D423" s="3"/>
    </row>
    <row r="424" spans="4:4" ht="12.75" customHeight="1" x14ac:dyDescent="0.25">
      <c r="D424" s="3"/>
    </row>
    <row r="425" spans="4:4" ht="12.75" customHeight="1" x14ac:dyDescent="0.25">
      <c r="D425" s="3"/>
    </row>
    <row r="426" spans="4:4" ht="12.75" customHeight="1" x14ac:dyDescent="0.25">
      <c r="D426" s="3"/>
    </row>
    <row r="427" spans="4:4" ht="12.75" customHeight="1" x14ac:dyDescent="0.25">
      <c r="D427" s="3"/>
    </row>
    <row r="428" spans="4:4" ht="12.75" customHeight="1" x14ac:dyDescent="0.25">
      <c r="D428" s="3"/>
    </row>
    <row r="429" spans="4:4" ht="12.75" customHeight="1" x14ac:dyDescent="0.25">
      <c r="D429" s="3"/>
    </row>
    <row r="430" spans="4:4" ht="12.75" customHeight="1" x14ac:dyDescent="0.25">
      <c r="D430" s="3"/>
    </row>
    <row r="431" spans="4:4" ht="12.75" customHeight="1" x14ac:dyDescent="0.25">
      <c r="D431" s="3"/>
    </row>
    <row r="432" spans="4:4" ht="12.75" customHeight="1" x14ac:dyDescent="0.25">
      <c r="D432" s="3"/>
    </row>
    <row r="433" spans="4:4" ht="12.75" customHeight="1" x14ac:dyDescent="0.25">
      <c r="D433" s="3"/>
    </row>
    <row r="434" spans="4:4" ht="12.75" customHeight="1" x14ac:dyDescent="0.25">
      <c r="D434" s="3"/>
    </row>
    <row r="435" spans="4:4" ht="12.75" customHeight="1" x14ac:dyDescent="0.25">
      <c r="D435" s="3"/>
    </row>
    <row r="436" spans="4:4" ht="12.75" customHeight="1" x14ac:dyDescent="0.25">
      <c r="D436" s="3"/>
    </row>
    <row r="437" spans="4:4" ht="12.75" customHeight="1" x14ac:dyDescent="0.25">
      <c r="D437" s="3"/>
    </row>
    <row r="438" spans="4:4" ht="12.75" customHeight="1" x14ac:dyDescent="0.25">
      <c r="D438" s="3"/>
    </row>
    <row r="439" spans="4:4" ht="12.75" customHeight="1" x14ac:dyDescent="0.25">
      <c r="D439" s="3"/>
    </row>
    <row r="440" spans="4:4" ht="12.75" customHeight="1" x14ac:dyDescent="0.25">
      <c r="D440" s="3"/>
    </row>
    <row r="441" spans="4:4" ht="12.75" customHeight="1" x14ac:dyDescent="0.25">
      <c r="D441" s="3"/>
    </row>
    <row r="442" spans="4:4" ht="12.75" customHeight="1" x14ac:dyDescent="0.25">
      <c r="D442" s="3"/>
    </row>
    <row r="443" spans="4:4" ht="12.75" customHeight="1" x14ac:dyDescent="0.25">
      <c r="D443" s="3"/>
    </row>
    <row r="444" spans="4:4" ht="12.75" customHeight="1" x14ac:dyDescent="0.25">
      <c r="D444" s="3"/>
    </row>
    <row r="445" spans="4:4" ht="12.75" customHeight="1" x14ac:dyDescent="0.25">
      <c r="D445" s="3"/>
    </row>
    <row r="446" spans="4:4" ht="12.75" customHeight="1" x14ac:dyDescent="0.25">
      <c r="D446" s="3"/>
    </row>
    <row r="447" spans="4:4" ht="12.75" customHeight="1" x14ac:dyDescent="0.25">
      <c r="D447" s="3"/>
    </row>
    <row r="448" spans="4:4" ht="12.75" customHeight="1" x14ac:dyDescent="0.25">
      <c r="D448" s="3"/>
    </row>
    <row r="449" spans="4:4" ht="12.75" customHeight="1" x14ac:dyDescent="0.25">
      <c r="D449" s="3"/>
    </row>
    <row r="450" spans="4:4" ht="12.75" customHeight="1" x14ac:dyDescent="0.25">
      <c r="D450" s="3"/>
    </row>
    <row r="451" spans="4:4" ht="12.75" customHeight="1" x14ac:dyDescent="0.25">
      <c r="D451" s="3"/>
    </row>
    <row r="452" spans="4:4" ht="12.75" customHeight="1" x14ac:dyDescent="0.25">
      <c r="D452" s="3"/>
    </row>
    <row r="453" spans="4:4" ht="12.75" customHeight="1" x14ac:dyDescent="0.25">
      <c r="D453" s="3"/>
    </row>
    <row r="454" spans="4:4" ht="12.75" customHeight="1" x14ac:dyDescent="0.25">
      <c r="D454" s="3"/>
    </row>
    <row r="455" spans="4:4" ht="12.75" customHeight="1" x14ac:dyDescent="0.25">
      <c r="D455" s="3"/>
    </row>
    <row r="456" spans="4:4" ht="12.75" customHeight="1" x14ac:dyDescent="0.25">
      <c r="D456" s="3"/>
    </row>
    <row r="457" spans="4:4" ht="12.75" customHeight="1" x14ac:dyDescent="0.25">
      <c r="D457" s="3"/>
    </row>
    <row r="458" spans="4:4" ht="12.75" customHeight="1" x14ac:dyDescent="0.25">
      <c r="D458" s="3"/>
    </row>
    <row r="459" spans="4:4" ht="12.75" customHeight="1" x14ac:dyDescent="0.25">
      <c r="D459" s="3"/>
    </row>
    <row r="460" spans="4:4" ht="12.75" customHeight="1" x14ac:dyDescent="0.25">
      <c r="D460" s="3"/>
    </row>
    <row r="461" spans="4:4" ht="12.75" customHeight="1" x14ac:dyDescent="0.25">
      <c r="D461" s="3"/>
    </row>
    <row r="462" spans="4:4" ht="12.75" customHeight="1" x14ac:dyDescent="0.25">
      <c r="D462" s="3"/>
    </row>
    <row r="463" spans="4:4" ht="12.75" customHeight="1" x14ac:dyDescent="0.25">
      <c r="D463" s="3"/>
    </row>
    <row r="464" spans="4:4" ht="12.75" customHeight="1" x14ac:dyDescent="0.25">
      <c r="D464" s="3"/>
    </row>
    <row r="465" spans="4:4" ht="12.75" customHeight="1" x14ac:dyDescent="0.25">
      <c r="D465" s="3"/>
    </row>
    <row r="466" spans="4:4" ht="12.75" customHeight="1" x14ac:dyDescent="0.25">
      <c r="D466" s="3"/>
    </row>
    <row r="467" spans="4:4" ht="12.75" customHeight="1" x14ac:dyDescent="0.25">
      <c r="D467" s="3"/>
    </row>
    <row r="468" spans="4:4" ht="12.75" customHeight="1" x14ac:dyDescent="0.25">
      <c r="D468" s="3"/>
    </row>
    <row r="469" spans="4:4" ht="12.75" customHeight="1" x14ac:dyDescent="0.25">
      <c r="D469" s="3"/>
    </row>
    <row r="470" spans="4:4" ht="12.75" customHeight="1" x14ac:dyDescent="0.25">
      <c r="D470" s="3"/>
    </row>
    <row r="471" spans="4:4" ht="12.75" customHeight="1" x14ac:dyDescent="0.25">
      <c r="D471" s="3"/>
    </row>
    <row r="472" spans="4:4" ht="12.75" customHeight="1" x14ac:dyDescent="0.25">
      <c r="D472" s="3"/>
    </row>
    <row r="473" spans="4:4" ht="12.75" customHeight="1" x14ac:dyDescent="0.25">
      <c r="D473" s="3"/>
    </row>
    <row r="474" spans="4:4" ht="12.75" customHeight="1" x14ac:dyDescent="0.25">
      <c r="D474" s="3"/>
    </row>
    <row r="475" spans="4:4" ht="12.75" customHeight="1" x14ac:dyDescent="0.25">
      <c r="D475" s="3"/>
    </row>
    <row r="476" spans="4:4" ht="12.75" customHeight="1" x14ac:dyDescent="0.25">
      <c r="D476" s="3"/>
    </row>
    <row r="477" spans="4:4" ht="12.75" customHeight="1" x14ac:dyDescent="0.25">
      <c r="D477" s="3"/>
    </row>
    <row r="478" spans="4:4" ht="12.75" customHeight="1" x14ac:dyDescent="0.25">
      <c r="D478" s="3"/>
    </row>
    <row r="479" spans="4:4" ht="12.75" customHeight="1" x14ac:dyDescent="0.25">
      <c r="D479" s="3"/>
    </row>
    <row r="480" spans="4:4" ht="12.75" customHeight="1" x14ac:dyDescent="0.25">
      <c r="D480" s="3"/>
    </row>
    <row r="481" spans="4:4" ht="12.75" customHeight="1" x14ac:dyDescent="0.25">
      <c r="D481" s="3"/>
    </row>
    <row r="482" spans="4:4" ht="12.75" customHeight="1" x14ac:dyDescent="0.25">
      <c r="D482" s="3"/>
    </row>
    <row r="483" spans="4:4" ht="12.75" customHeight="1" x14ac:dyDescent="0.25">
      <c r="D483" s="3"/>
    </row>
    <row r="484" spans="4:4" ht="12.75" customHeight="1" x14ac:dyDescent="0.25">
      <c r="D484" s="3"/>
    </row>
    <row r="485" spans="4:4" ht="12.75" customHeight="1" x14ac:dyDescent="0.25">
      <c r="D485" s="3"/>
    </row>
    <row r="486" spans="4:4" ht="12.75" customHeight="1" x14ac:dyDescent="0.25">
      <c r="D486" s="3"/>
    </row>
    <row r="487" spans="4:4" ht="12.75" customHeight="1" x14ac:dyDescent="0.25">
      <c r="D487" s="3"/>
    </row>
    <row r="488" spans="4:4" ht="12.75" customHeight="1" x14ac:dyDescent="0.25">
      <c r="D488" s="3"/>
    </row>
    <row r="489" spans="4:4" ht="12.75" customHeight="1" x14ac:dyDescent="0.25">
      <c r="D489" s="3"/>
    </row>
    <row r="490" spans="4:4" ht="12.75" customHeight="1" x14ac:dyDescent="0.25">
      <c r="D490" s="3"/>
    </row>
    <row r="491" spans="4:4" ht="12.75" customHeight="1" x14ac:dyDescent="0.25">
      <c r="D491" s="3"/>
    </row>
    <row r="492" spans="4:4" ht="12.75" customHeight="1" x14ac:dyDescent="0.25">
      <c r="D492" s="3"/>
    </row>
    <row r="493" spans="4:4" ht="12.75" customHeight="1" x14ac:dyDescent="0.25">
      <c r="D493" s="3"/>
    </row>
    <row r="494" spans="4:4" ht="12.75" customHeight="1" x14ac:dyDescent="0.25">
      <c r="D494" s="3"/>
    </row>
    <row r="495" spans="4:4" ht="12.75" customHeight="1" x14ac:dyDescent="0.25">
      <c r="D495" s="3"/>
    </row>
    <row r="496" spans="4:4" ht="12.75" customHeight="1" x14ac:dyDescent="0.25">
      <c r="D496" s="3"/>
    </row>
    <row r="497" spans="4:4" ht="12.75" customHeight="1" x14ac:dyDescent="0.25">
      <c r="D497" s="3"/>
    </row>
    <row r="498" spans="4:4" ht="12.75" customHeight="1" x14ac:dyDescent="0.25">
      <c r="D498" s="3"/>
    </row>
    <row r="499" spans="4:4" ht="12.75" customHeight="1" x14ac:dyDescent="0.25">
      <c r="D499" s="3"/>
    </row>
    <row r="500" spans="4:4" ht="12.75" customHeight="1" x14ac:dyDescent="0.25">
      <c r="D500" s="3"/>
    </row>
    <row r="501" spans="4:4" ht="12.75" customHeight="1" x14ac:dyDescent="0.25">
      <c r="D501" s="3"/>
    </row>
    <row r="502" spans="4:4" ht="12.75" customHeight="1" x14ac:dyDescent="0.25">
      <c r="D502" s="3"/>
    </row>
    <row r="503" spans="4:4" ht="12.75" customHeight="1" x14ac:dyDescent="0.25">
      <c r="D503" s="3"/>
    </row>
    <row r="504" spans="4:4" ht="12.75" customHeight="1" x14ac:dyDescent="0.25">
      <c r="D504" s="3"/>
    </row>
    <row r="505" spans="4:4" ht="12.75" customHeight="1" x14ac:dyDescent="0.25">
      <c r="D505" s="3"/>
    </row>
    <row r="506" spans="4:4" ht="12.75" customHeight="1" x14ac:dyDescent="0.25">
      <c r="D506" s="3"/>
    </row>
    <row r="507" spans="4:4" ht="12.75" customHeight="1" x14ac:dyDescent="0.25">
      <c r="D507" s="3"/>
    </row>
    <row r="508" spans="4:4" ht="12.75" customHeight="1" x14ac:dyDescent="0.25">
      <c r="D508" s="3"/>
    </row>
    <row r="509" spans="4:4" ht="12.75" customHeight="1" x14ac:dyDescent="0.25">
      <c r="D509" s="3"/>
    </row>
    <row r="510" spans="4:4" ht="12.75" customHeight="1" x14ac:dyDescent="0.25">
      <c r="D510" s="3"/>
    </row>
    <row r="511" spans="4:4" ht="12.75" customHeight="1" x14ac:dyDescent="0.25">
      <c r="D511" s="3"/>
    </row>
    <row r="512" spans="4:4" ht="12.75" customHeight="1" x14ac:dyDescent="0.25">
      <c r="D512" s="3"/>
    </row>
    <row r="513" spans="4:4" ht="12.75" customHeight="1" x14ac:dyDescent="0.25">
      <c r="D513" s="3"/>
    </row>
    <row r="514" spans="4:4" ht="12.75" customHeight="1" x14ac:dyDescent="0.25">
      <c r="D514" s="3"/>
    </row>
    <row r="515" spans="4:4" ht="12.75" customHeight="1" x14ac:dyDescent="0.25">
      <c r="D515" s="3"/>
    </row>
    <row r="516" spans="4:4" ht="12.75" customHeight="1" x14ac:dyDescent="0.25">
      <c r="D516" s="3"/>
    </row>
    <row r="517" spans="4:4" ht="12.75" customHeight="1" x14ac:dyDescent="0.25">
      <c r="D517" s="3"/>
    </row>
    <row r="518" spans="4:4" ht="12.75" customHeight="1" x14ac:dyDescent="0.25">
      <c r="D518" s="3"/>
    </row>
    <row r="519" spans="4:4" ht="12.75" customHeight="1" x14ac:dyDescent="0.25">
      <c r="D519" s="3"/>
    </row>
    <row r="520" spans="4:4" ht="12.75" customHeight="1" x14ac:dyDescent="0.25">
      <c r="D520" s="3"/>
    </row>
    <row r="521" spans="4:4" ht="12.75" customHeight="1" x14ac:dyDescent="0.25">
      <c r="D521" s="3"/>
    </row>
    <row r="522" spans="4:4" ht="12.75" customHeight="1" x14ac:dyDescent="0.25">
      <c r="D522" s="3"/>
    </row>
    <row r="523" spans="4:4" ht="12.75" customHeight="1" x14ac:dyDescent="0.25">
      <c r="D523" s="3"/>
    </row>
    <row r="524" spans="4:4" ht="12.75" customHeight="1" x14ac:dyDescent="0.25">
      <c r="D524" s="3"/>
    </row>
    <row r="525" spans="4:4" ht="12.75" customHeight="1" x14ac:dyDescent="0.25">
      <c r="D525" s="3"/>
    </row>
    <row r="526" spans="4:4" ht="12.75" customHeight="1" x14ac:dyDescent="0.25">
      <c r="D526" s="3"/>
    </row>
    <row r="527" spans="4:4" ht="12.75" customHeight="1" x14ac:dyDescent="0.25">
      <c r="D527" s="3"/>
    </row>
    <row r="528" spans="4:4" ht="12.75" customHeight="1" x14ac:dyDescent="0.25">
      <c r="D528" s="3"/>
    </row>
    <row r="529" spans="4:4" ht="12.75" customHeight="1" x14ac:dyDescent="0.25">
      <c r="D529" s="3"/>
    </row>
    <row r="530" spans="4:4" ht="12.75" customHeight="1" x14ac:dyDescent="0.25">
      <c r="D530" s="3"/>
    </row>
    <row r="531" spans="4:4" ht="12.75" customHeight="1" x14ac:dyDescent="0.25">
      <c r="D531" s="3"/>
    </row>
    <row r="532" spans="4:4" ht="12.75" customHeight="1" x14ac:dyDescent="0.25">
      <c r="D532" s="3"/>
    </row>
    <row r="533" spans="4:4" ht="12.75" customHeight="1" x14ac:dyDescent="0.25">
      <c r="D533" s="3"/>
    </row>
    <row r="534" spans="4:4" ht="12.75" customHeight="1" x14ac:dyDescent="0.25">
      <c r="D534" s="3"/>
    </row>
    <row r="535" spans="4:4" ht="12.75" customHeight="1" x14ac:dyDescent="0.25">
      <c r="D535" s="3"/>
    </row>
    <row r="536" spans="4:4" ht="12.75" customHeight="1" x14ac:dyDescent="0.25">
      <c r="D536" s="3"/>
    </row>
    <row r="537" spans="4:4" ht="12.75" customHeight="1" x14ac:dyDescent="0.25">
      <c r="D537" s="3"/>
    </row>
    <row r="538" spans="4:4" ht="12.75" customHeight="1" x14ac:dyDescent="0.25">
      <c r="D538" s="3"/>
    </row>
    <row r="539" spans="4:4" ht="12.75" customHeight="1" x14ac:dyDescent="0.25">
      <c r="D539" s="3"/>
    </row>
    <row r="540" spans="4:4" ht="12.75" customHeight="1" x14ac:dyDescent="0.25">
      <c r="D540" s="3"/>
    </row>
    <row r="541" spans="4:4" ht="12.75" customHeight="1" x14ac:dyDescent="0.25">
      <c r="D541" s="3"/>
    </row>
    <row r="542" spans="4:4" ht="12.75" customHeight="1" x14ac:dyDescent="0.25">
      <c r="D542" s="3"/>
    </row>
    <row r="543" spans="4:4" ht="12.75" customHeight="1" x14ac:dyDescent="0.25">
      <c r="D543" s="3"/>
    </row>
    <row r="544" spans="4:4" ht="12.75" customHeight="1" x14ac:dyDescent="0.25">
      <c r="D544" s="3"/>
    </row>
    <row r="545" spans="4:4" ht="12.75" customHeight="1" x14ac:dyDescent="0.25">
      <c r="D545" s="3"/>
    </row>
    <row r="546" spans="4:4" ht="12.75" customHeight="1" x14ac:dyDescent="0.25">
      <c r="D546" s="3"/>
    </row>
    <row r="547" spans="4:4" ht="12.75" customHeight="1" x14ac:dyDescent="0.25">
      <c r="D547" s="3"/>
    </row>
    <row r="548" spans="4:4" ht="12.75" customHeight="1" x14ac:dyDescent="0.25">
      <c r="D548" s="3"/>
    </row>
    <row r="549" spans="4:4" ht="12.75" customHeight="1" x14ac:dyDescent="0.25">
      <c r="D549" s="3"/>
    </row>
    <row r="550" spans="4:4" ht="12.75" customHeight="1" x14ac:dyDescent="0.25">
      <c r="D550" s="3"/>
    </row>
    <row r="551" spans="4:4" ht="12.75" customHeight="1" x14ac:dyDescent="0.25">
      <c r="D551" s="3"/>
    </row>
    <row r="552" spans="4:4" ht="12.75" customHeight="1" x14ac:dyDescent="0.25">
      <c r="D552" s="3"/>
    </row>
    <row r="553" spans="4:4" ht="12.75" customHeight="1" x14ac:dyDescent="0.25">
      <c r="D553" s="3"/>
    </row>
    <row r="554" spans="4:4" ht="12.75" customHeight="1" x14ac:dyDescent="0.25">
      <c r="D554" s="3"/>
    </row>
    <row r="555" spans="4:4" ht="12.75" customHeight="1" x14ac:dyDescent="0.25">
      <c r="D555" s="3"/>
    </row>
    <row r="556" spans="4:4" ht="12.75" customHeight="1" x14ac:dyDescent="0.25">
      <c r="D556" s="3"/>
    </row>
    <row r="557" spans="4:4" ht="12.75" customHeight="1" x14ac:dyDescent="0.25">
      <c r="D557" s="3"/>
    </row>
    <row r="558" spans="4:4" ht="12.75" customHeight="1" x14ac:dyDescent="0.25">
      <c r="D558" s="3"/>
    </row>
    <row r="559" spans="4:4" ht="12.75" customHeight="1" x14ac:dyDescent="0.25">
      <c r="D559" s="3"/>
    </row>
    <row r="560" spans="4:4" ht="12.75" customHeight="1" x14ac:dyDescent="0.25">
      <c r="D560" s="3"/>
    </row>
    <row r="561" spans="4:4" ht="12.75" customHeight="1" x14ac:dyDescent="0.25">
      <c r="D561" s="3"/>
    </row>
    <row r="562" spans="4:4" ht="12.75" customHeight="1" x14ac:dyDescent="0.25">
      <c r="D562" s="3"/>
    </row>
    <row r="563" spans="4:4" ht="12.75" customHeight="1" x14ac:dyDescent="0.25">
      <c r="D563" s="3"/>
    </row>
    <row r="564" spans="4:4" ht="12.75" customHeight="1" x14ac:dyDescent="0.25">
      <c r="D564" s="3"/>
    </row>
    <row r="565" spans="4:4" ht="12.75" customHeight="1" x14ac:dyDescent="0.25">
      <c r="D565" s="3"/>
    </row>
    <row r="566" spans="4:4" ht="12.75" customHeight="1" x14ac:dyDescent="0.25">
      <c r="D566" s="3"/>
    </row>
    <row r="567" spans="4:4" ht="12.75" customHeight="1" x14ac:dyDescent="0.25">
      <c r="D567" s="3"/>
    </row>
    <row r="568" spans="4:4" ht="12.75" customHeight="1" x14ac:dyDescent="0.25">
      <c r="D568" s="3"/>
    </row>
    <row r="569" spans="4:4" ht="12.75" customHeight="1" x14ac:dyDescent="0.25">
      <c r="D569" s="3"/>
    </row>
    <row r="570" spans="4:4" ht="12.75" customHeight="1" x14ac:dyDescent="0.25">
      <c r="D570" s="3"/>
    </row>
    <row r="571" spans="4:4" ht="12.75" customHeight="1" x14ac:dyDescent="0.25">
      <c r="D571" s="3"/>
    </row>
    <row r="572" spans="4:4" ht="12.75" customHeight="1" x14ac:dyDescent="0.25">
      <c r="D572" s="3"/>
    </row>
    <row r="573" spans="4:4" ht="12.75" customHeight="1" x14ac:dyDescent="0.25">
      <c r="D573" s="3"/>
    </row>
    <row r="574" spans="4:4" ht="12.75" customHeight="1" x14ac:dyDescent="0.25">
      <c r="D574" s="3"/>
    </row>
    <row r="575" spans="4:4" ht="12.75" customHeight="1" x14ac:dyDescent="0.25">
      <c r="D575" s="3"/>
    </row>
    <row r="576" spans="4:4" ht="12.75" customHeight="1" x14ac:dyDescent="0.25">
      <c r="D576" s="3"/>
    </row>
    <row r="577" spans="4:4" ht="12.75" customHeight="1" x14ac:dyDescent="0.25">
      <c r="D577" s="3"/>
    </row>
    <row r="578" spans="4:4" ht="12.75" customHeight="1" x14ac:dyDescent="0.25">
      <c r="D578" s="3"/>
    </row>
    <row r="579" spans="4:4" ht="12.75" customHeight="1" x14ac:dyDescent="0.25">
      <c r="D579" s="3"/>
    </row>
    <row r="580" spans="4:4" ht="12.75" customHeight="1" x14ac:dyDescent="0.25">
      <c r="D580" s="3"/>
    </row>
    <row r="581" spans="4:4" ht="12.75" customHeight="1" x14ac:dyDescent="0.25">
      <c r="D581" s="3"/>
    </row>
    <row r="582" spans="4:4" ht="12.75" customHeight="1" x14ac:dyDescent="0.25">
      <c r="D582" s="3"/>
    </row>
    <row r="583" spans="4:4" ht="12.75" customHeight="1" x14ac:dyDescent="0.25">
      <c r="D583" s="3"/>
    </row>
    <row r="584" spans="4:4" ht="12.75" customHeight="1" x14ac:dyDescent="0.25">
      <c r="D584" s="3"/>
    </row>
    <row r="585" spans="4:4" ht="12.75" customHeight="1" x14ac:dyDescent="0.25">
      <c r="D585" s="3"/>
    </row>
    <row r="586" spans="4:4" ht="12.75" customHeight="1" x14ac:dyDescent="0.25">
      <c r="D586" s="3"/>
    </row>
    <row r="587" spans="4:4" ht="12.75" customHeight="1" x14ac:dyDescent="0.25">
      <c r="D587" s="3"/>
    </row>
    <row r="588" spans="4:4" ht="12.75" customHeight="1" x14ac:dyDescent="0.25">
      <c r="D588" s="3"/>
    </row>
    <row r="589" spans="4:4" ht="12.75" customHeight="1" x14ac:dyDescent="0.25">
      <c r="D589" s="3"/>
    </row>
    <row r="590" spans="4:4" ht="12.75" customHeight="1" x14ac:dyDescent="0.25">
      <c r="D590" s="3"/>
    </row>
    <row r="591" spans="4:4" ht="12.75" customHeight="1" x14ac:dyDescent="0.25">
      <c r="D591" s="3"/>
    </row>
    <row r="592" spans="4:4" ht="12.75" customHeight="1" x14ac:dyDescent="0.25">
      <c r="D592" s="3"/>
    </row>
    <row r="593" spans="4:4" ht="12.75" customHeight="1" x14ac:dyDescent="0.25">
      <c r="D593" s="3"/>
    </row>
    <row r="594" spans="4:4" ht="12.75" customHeight="1" x14ac:dyDescent="0.25">
      <c r="D594" s="3"/>
    </row>
    <row r="595" spans="4:4" ht="12.75" customHeight="1" x14ac:dyDescent="0.25">
      <c r="D595" s="3"/>
    </row>
    <row r="596" spans="4:4" ht="12.75" customHeight="1" x14ac:dyDescent="0.25">
      <c r="D596" s="3"/>
    </row>
    <row r="597" spans="4:4" ht="12.75" customHeight="1" x14ac:dyDescent="0.25">
      <c r="D597" s="3"/>
    </row>
    <row r="598" spans="4:4" ht="12.75" customHeight="1" x14ac:dyDescent="0.25">
      <c r="D598" s="3"/>
    </row>
    <row r="599" spans="4:4" ht="12.75" customHeight="1" x14ac:dyDescent="0.25">
      <c r="D599" s="3"/>
    </row>
    <row r="600" spans="4:4" ht="12.75" customHeight="1" x14ac:dyDescent="0.25">
      <c r="D600" s="3"/>
    </row>
    <row r="601" spans="4:4" ht="12.75" customHeight="1" x14ac:dyDescent="0.25">
      <c r="D601" s="3"/>
    </row>
    <row r="602" spans="4:4" ht="12.75" customHeight="1" x14ac:dyDescent="0.25">
      <c r="D602" s="3"/>
    </row>
    <row r="603" spans="4:4" ht="12.75" customHeight="1" x14ac:dyDescent="0.25">
      <c r="D603" s="3"/>
    </row>
    <row r="604" spans="4:4" ht="12.75" customHeight="1" x14ac:dyDescent="0.25">
      <c r="D604" s="3"/>
    </row>
    <row r="605" spans="4:4" ht="12.75" customHeight="1" x14ac:dyDescent="0.25">
      <c r="D605" s="3"/>
    </row>
    <row r="606" spans="4:4" ht="12.75" customHeight="1" x14ac:dyDescent="0.25">
      <c r="D606" s="3"/>
    </row>
    <row r="607" spans="4:4" ht="12.75" customHeight="1" x14ac:dyDescent="0.25">
      <c r="D607" s="3"/>
    </row>
    <row r="608" spans="4:4" ht="12.75" customHeight="1" x14ac:dyDescent="0.25">
      <c r="D608" s="3"/>
    </row>
    <row r="609" spans="4:4" ht="12.75" customHeight="1" x14ac:dyDescent="0.25">
      <c r="D609" s="3"/>
    </row>
    <row r="610" spans="4:4" ht="12.75" customHeight="1" x14ac:dyDescent="0.25">
      <c r="D610" s="3"/>
    </row>
    <row r="611" spans="4:4" ht="12.75" customHeight="1" x14ac:dyDescent="0.25">
      <c r="D611" s="3"/>
    </row>
    <row r="612" spans="4:4" ht="12.75" customHeight="1" x14ac:dyDescent="0.25">
      <c r="D612" s="3"/>
    </row>
    <row r="613" spans="4:4" ht="12.75" customHeight="1" x14ac:dyDescent="0.25">
      <c r="D613" s="3"/>
    </row>
    <row r="614" spans="4:4" ht="12.75" customHeight="1" x14ac:dyDescent="0.25">
      <c r="D614" s="3"/>
    </row>
    <row r="615" spans="4:4" ht="12.75" customHeight="1" x14ac:dyDescent="0.25">
      <c r="D615" s="3"/>
    </row>
    <row r="616" spans="4:4" ht="12.75" customHeight="1" x14ac:dyDescent="0.25">
      <c r="D616" s="3"/>
    </row>
    <row r="617" spans="4:4" ht="12.75" customHeight="1" x14ac:dyDescent="0.25">
      <c r="D617" s="3"/>
    </row>
    <row r="618" spans="4:4" ht="12.75" customHeight="1" x14ac:dyDescent="0.25">
      <c r="D618" s="3"/>
    </row>
    <row r="619" spans="4:4" ht="12.75" customHeight="1" x14ac:dyDescent="0.25">
      <c r="D619" s="3"/>
    </row>
    <row r="620" spans="4:4" ht="12.75" customHeight="1" x14ac:dyDescent="0.25">
      <c r="D620" s="3"/>
    </row>
    <row r="621" spans="4:4" ht="12.75" customHeight="1" x14ac:dyDescent="0.25">
      <c r="D621" s="3"/>
    </row>
    <row r="622" spans="4:4" ht="12.75" customHeight="1" x14ac:dyDescent="0.25">
      <c r="D622" s="3"/>
    </row>
    <row r="623" spans="4:4" ht="12.75" customHeight="1" x14ac:dyDescent="0.25">
      <c r="D623" s="3"/>
    </row>
    <row r="624" spans="4:4" ht="12.75" customHeight="1" x14ac:dyDescent="0.25">
      <c r="D624" s="3"/>
    </row>
    <row r="625" spans="4:4" ht="12.75" customHeight="1" x14ac:dyDescent="0.25">
      <c r="D625" s="3"/>
    </row>
    <row r="626" spans="4:4" ht="12.75" customHeight="1" x14ac:dyDescent="0.25">
      <c r="D626" s="3"/>
    </row>
    <row r="627" spans="4:4" ht="12.75" customHeight="1" x14ac:dyDescent="0.25">
      <c r="D627" s="3"/>
    </row>
    <row r="628" spans="4:4" ht="12.75" customHeight="1" x14ac:dyDescent="0.25">
      <c r="D628" s="3"/>
    </row>
    <row r="629" spans="4:4" ht="12.75" customHeight="1" x14ac:dyDescent="0.25">
      <c r="D629" s="3"/>
    </row>
    <row r="630" spans="4:4" ht="12.75" customHeight="1" x14ac:dyDescent="0.25">
      <c r="D630" s="3"/>
    </row>
    <row r="631" spans="4:4" ht="12.75" customHeight="1" x14ac:dyDescent="0.25">
      <c r="D631" s="3"/>
    </row>
    <row r="632" spans="4:4" ht="12.75" customHeight="1" x14ac:dyDescent="0.25">
      <c r="D632" s="3"/>
    </row>
    <row r="633" spans="4:4" ht="12.75" customHeight="1" x14ac:dyDescent="0.25">
      <c r="D633" s="3"/>
    </row>
    <row r="634" spans="4:4" ht="12.75" customHeight="1" x14ac:dyDescent="0.25">
      <c r="D634" s="3"/>
    </row>
    <row r="635" spans="4:4" ht="12.75" customHeight="1" x14ac:dyDescent="0.25">
      <c r="D635" s="3"/>
    </row>
    <row r="636" spans="4:4" ht="12.75" customHeight="1" x14ac:dyDescent="0.25">
      <c r="D636" s="3"/>
    </row>
    <row r="637" spans="4:4" ht="12.75" customHeight="1" x14ac:dyDescent="0.25">
      <c r="D637" s="3"/>
    </row>
    <row r="638" spans="4:4" ht="12.75" customHeight="1" x14ac:dyDescent="0.25">
      <c r="D638" s="3"/>
    </row>
    <row r="639" spans="4:4" ht="12.75" customHeight="1" x14ac:dyDescent="0.25">
      <c r="D639" s="3"/>
    </row>
    <row r="640" spans="4:4" ht="12.75" customHeight="1" x14ac:dyDescent="0.25">
      <c r="D640" s="3"/>
    </row>
    <row r="641" spans="4:4" ht="12.75" customHeight="1" x14ac:dyDescent="0.25">
      <c r="D641" s="3"/>
    </row>
    <row r="642" spans="4:4" ht="12.75" customHeight="1" x14ac:dyDescent="0.25">
      <c r="D642" s="3"/>
    </row>
    <row r="643" spans="4:4" ht="12.75" customHeight="1" x14ac:dyDescent="0.25">
      <c r="D643" s="3"/>
    </row>
    <row r="644" spans="4:4" ht="12.75" customHeight="1" x14ac:dyDescent="0.25">
      <c r="D644" s="3"/>
    </row>
    <row r="645" spans="4:4" ht="12.75" customHeight="1" x14ac:dyDescent="0.25">
      <c r="D645" s="3"/>
    </row>
    <row r="646" spans="4:4" ht="12.75" customHeight="1" x14ac:dyDescent="0.25">
      <c r="D646" s="3"/>
    </row>
    <row r="647" spans="4:4" ht="12.75" customHeight="1" x14ac:dyDescent="0.25">
      <c r="D647" s="3"/>
    </row>
    <row r="648" spans="4:4" ht="12.75" customHeight="1" x14ac:dyDescent="0.25">
      <c r="D648" s="3"/>
    </row>
    <row r="649" spans="4:4" ht="12.75" customHeight="1" x14ac:dyDescent="0.25">
      <c r="D649" s="3"/>
    </row>
    <row r="650" spans="4:4" ht="12.75" customHeight="1" x14ac:dyDescent="0.25">
      <c r="D650" s="3"/>
    </row>
    <row r="651" spans="4:4" ht="12.75" customHeight="1" x14ac:dyDescent="0.25">
      <c r="D651" s="3"/>
    </row>
    <row r="652" spans="4:4" ht="12.75" customHeight="1" x14ac:dyDescent="0.25">
      <c r="D652" s="3"/>
    </row>
    <row r="653" spans="4:4" ht="12.75" customHeight="1" x14ac:dyDescent="0.25">
      <c r="D653" s="3"/>
    </row>
    <row r="654" spans="4:4" ht="12.75" customHeight="1" x14ac:dyDescent="0.25">
      <c r="D654" s="3"/>
    </row>
    <row r="655" spans="4:4" ht="12.75" customHeight="1" x14ac:dyDescent="0.25">
      <c r="D655" s="3"/>
    </row>
    <row r="656" spans="4:4" ht="12.75" customHeight="1" x14ac:dyDescent="0.25">
      <c r="D656" s="3"/>
    </row>
    <row r="657" spans="4:4" ht="12.75" customHeight="1" x14ac:dyDescent="0.25">
      <c r="D657" s="3"/>
    </row>
    <row r="658" spans="4:4" ht="12.75" customHeight="1" x14ac:dyDescent="0.25">
      <c r="D658" s="3"/>
    </row>
    <row r="659" spans="4:4" ht="12.75" customHeight="1" x14ac:dyDescent="0.25">
      <c r="D659" s="3"/>
    </row>
    <row r="660" spans="4:4" ht="12.75" customHeight="1" x14ac:dyDescent="0.25">
      <c r="D660" s="3"/>
    </row>
    <row r="661" spans="4:4" ht="12.75" customHeight="1" x14ac:dyDescent="0.25">
      <c r="D661" s="3"/>
    </row>
    <row r="662" spans="4:4" ht="12.75" customHeight="1" x14ac:dyDescent="0.25">
      <c r="D662" s="3"/>
    </row>
    <row r="663" spans="4:4" ht="12.75" customHeight="1" x14ac:dyDescent="0.25">
      <c r="D663" s="3"/>
    </row>
    <row r="664" spans="4:4" ht="12.75" customHeight="1" x14ac:dyDescent="0.25">
      <c r="D664" s="3"/>
    </row>
    <row r="665" spans="4:4" ht="12.75" customHeight="1" x14ac:dyDescent="0.25">
      <c r="D665" s="3"/>
    </row>
    <row r="666" spans="4:4" ht="12.75" customHeight="1" x14ac:dyDescent="0.25">
      <c r="D666" s="3"/>
    </row>
    <row r="667" spans="4:4" ht="12.75" customHeight="1" x14ac:dyDescent="0.25">
      <c r="D667" s="3"/>
    </row>
    <row r="668" spans="4:4" ht="12.75" customHeight="1" x14ac:dyDescent="0.25">
      <c r="D668" s="3"/>
    </row>
    <row r="669" spans="4:4" ht="12.75" customHeight="1" x14ac:dyDescent="0.25">
      <c r="D669" s="3"/>
    </row>
    <row r="670" spans="4:4" ht="12.75" customHeight="1" x14ac:dyDescent="0.25">
      <c r="D670" s="3"/>
    </row>
    <row r="671" spans="4:4" ht="12.75" customHeight="1" x14ac:dyDescent="0.25">
      <c r="D671" s="3"/>
    </row>
    <row r="672" spans="4:4" ht="12.75" customHeight="1" x14ac:dyDescent="0.25">
      <c r="D672" s="3"/>
    </row>
    <row r="673" spans="4:4" ht="12.75" customHeight="1" x14ac:dyDescent="0.25">
      <c r="D673" s="3"/>
    </row>
    <row r="674" spans="4:4" ht="12.75" customHeight="1" x14ac:dyDescent="0.25">
      <c r="D674" s="3"/>
    </row>
    <row r="675" spans="4:4" ht="12.75" customHeight="1" x14ac:dyDescent="0.25">
      <c r="D675" s="3"/>
    </row>
    <row r="676" spans="4:4" ht="12.75" customHeight="1" x14ac:dyDescent="0.25">
      <c r="D676" s="3"/>
    </row>
    <row r="677" spans="4:4" ht="12.75" customHeight="1" x14ac:dyDescent="0.25">
      <c r="D677" s="3"/>
    </row>
    <row r="678" spans="4:4" ht="12.75" customHeight="1" x14ac:dyDescent="0.25">
      <c r="D678" s="3"/>
    </row>
    <row r="679" spans="4:4" ht="12.75" customHeight="1" x14ac:dyDescent="0.25">
      <c r="D679" s="3"/>
    </row>
    <row r="680" spans="4:4" ht="12.75" customHeight="1" x14ac:dyDescent="0.25">
      <c r="D680" s="3"/>
    </row>
    <row r="681" spans="4:4" ht="12.75" customHeight="1" x14ac:dyDescent="0.25">
      <c r="D681" s="3"/>
    </row>
    <row r="682" spans="4:4" ht="12.75" customHeight="1" x14ac:dyDescent="0.25">
      <c r="D682" s="3"/>
    </row>
    <row r="683" spans="4:4" ht="12.75" customHeight="1" x14ac:dyDescent="0.25">
      <c r="D683" s="3"/>
    </row>
    <row r="684" spans="4:4" ht="12.75" customHeight="1" x14ac:dyDescent="0.25">
      <c r="D684" s="3"/>
    </row>
    <row r="685" spans="4:4" ht="12.75" customHeight="1" x14ac:dyDescent="0.25">
      <c r="D685" s="3"/>
    </row>
    <row r="686" spans="4:4" ht="12.75" customHeight="1" x14ac:dyDescent="0.25">
      <c r="D686" s="3"/>
    </row>
    <row r="687" spans="4:4" ht="12.75" customHeight="1" x14ac:dyDescent="0.25">
      <c r="D687" s="3"/>
    </row>
    <row r="688" spans="4:4" ht="12.75" customHeight="1" x14ac:dyDescent="0.25">
      <c r="D688" s="3"/>
    </row>
    <row r="689" spans="4:4" ht="12.75" customHeight="1" x14ac:dyDescent="0.25">
      <c r="D689" s="3"/>
    </row>
    <row r="690" spans="4:4" ht="12.75" customHeight="1" x14ac:dyDescent="0.25">
      <c r="D690" s="3"/>
    </row>
    <row r="691" spans="4:4" ht="12.75" customHeight="1" x14ac:dyDescent="0.25">
      <c r="D691" s="3"/>
    </row>
    <row r="692" spans="4:4" ht="12.75" customHeight="1" x14ac:dyDescent="0.25">
      <c r="D692" s="3"/>
    </row>
    <row r="693" spans="4:4" ht="12.75" customHeight="1" x14ac:dyDescent="0.25">
      <c r="D693" s="3"/>
    </row>
    <row r="694" spans="4:4" ht="12.75" customHeight="1" x14ac:dyDescent="0.25">
      <c r="D694" s="3"/>
    </row>
    <row r="695" spans="4:4" ht="12.75" customHeight="1" x14ac:dyDescent="0.25">
      <c r="D695" s="3"/>
    </row>
    <row r="696" spans="4:4" ht="12.75" customHeight="1" x14ac:dyDescent="0.25">
      <c r="D696" s="3"/>
    </row>
    <row r="697" spans="4:4" ht="12.75" customHeight="1" x14ac:dyDescent="0.25">
      <c r="D697" s="3"/>
    </row>
    <row r="698" spans="4:4" ht="12.75" customHeight="1" x14ac:dyDescent="0.25">
      <c r="D698" s="3"/>
    </row>
    <row r="699" spans="4:4" ht="12.75" customHeight="1" x14ac:dyDescent="0.25">
      <c r="D699" s="3"/>
    </row>
    <row r="700" spans="4:4" ht="12.75" customHeight="1" x14ac:dyDescent="0.25">
      <c r="D700" s="3"/>
    </row>
    <row r="701" spans="4:4" ht="12.75" customHeight="1" x14ac:dyDescent="0.25">
      <c r="D701" s="3"/>
    </row>
    <row r="702" spans="4:4" ht="12.75" customHeight="1" x14ac:dyDescent="0.25">
      <c r="D702" s="3"/>
    </row>
    <row r="703" spans="4:4" ht="12.75" customHeight="1" x14ac:dyDescent="0.25">
      <c r="D703" s="3"/>
    </row>
    <row r="704" spans="4:4" ht="12.75" customHeight="1" x14ac:dyDescent="0.25">
      <c r="D704" s="3"/>
    </row>
    <row r="705" spans="4:4" ht="12.75" customHeight="1" x14ac:dyDescent="0.25">
      <c r="D705" s="3"/>
    </row>
    <row r="706" spans="4:4" ht="12.75" customHeight="1" x14ac:dyDescent="0.25">
      <c r="D706" s="3"/>
    </row>
    <row r="707" spans="4:4" ht="12.75" customHeight="1" x14ac:dyDescent="0.25">
      <c r="D707" s="3"/>
    </row>
    <row r="708" spans="4:4" ht="12.75" customHeight="1" x14ac:dyDescent="0.25">
      <c r="D708" s="3"/>
    </row>
    <row r="709" spans="4:4" ht="12.75" customHeight="1" x14ac:dyDescent="0.25">
      <c r="D709" s="3"/>
    </row>
    <row r="710" spans="4:4" ht="12.75" customHeight="1" x14ac:dyDescent="0.25">
      <c r="D710" s="3"/>
    </row>
    <row r="711" spans="4:4" ht="12.75" customHeight="1" x14ac:dyDescent="0.25">
      <c r="D711" s="3"/>
    </row>
    <row r="712" spans="4:4" ht="12.75" customHeight="1" x14ac:dyDescent="0.25">
      <c r="D712" s="3"/>
    </row>
    <row r="713" spans="4:4" ht="12.75" customHeight="1" x14ac:dyDescent="0.25">
      <c r="D713" s="3"/>
    </row>
    <row r="714" spans="4:4" ht="12.75" customHeight="1" x14ac:dyDescent="0.25">
      <c r="D714" s="3"/>
    </row>
    <row r="715" spans="4:4" ht="12.75" customHeight="1" x14ac:dyDescent="0.25">
      <c r="D715" s="3"/>
    </row>
    <row r="716" spans="4:4" ht="12.75" customHeight="1" x14ac:dyDescent="0.25">
      <c r="D716" s="3"/>
    </row>
    <row r="717" spans="4:4" ht="12.75" customHeight="1" x14ac:dyDescent="0.25">
      <c r="D717" s="3"/>
    </row>
    <row r="718" spans="4:4" ht="12.75" customHeight="1" x14ac:dyDescent="0.25">
      <c r="D718" s="3"/>
    </row>
    <row r="719" spans="4:4" ht="12.75" customHeight="1" x14ac:dyDescent="0.25">
      <c r="D719" s="3"/>
    </row>
    <row r="720" spans="4:4" ht="12.75" customHeight="1" x14ac:dyDescent="0.25">
      <c r="D720" s="3"/>
    </row>
    <row r="721" spans="4:4" ht="12.75" customHeight="1" x14ac:dyDescent="0.25">
      <c r="D721" s="3"/>
    </row>
    <row r="722" spans="4:4" ht="12.75" customHeight="1" x14ac:dyDescent="0.25">
      <c r="D722" s="3"/>
    </row>
    <row r="723" spans="4:4" ht="12.75" customHeight="1" x14ac:dyDescent="0.25">
      <c r="D723" s="3"/>
    </row>
    <row r="724" spans="4:4" ht="12.75" customHeight="1" x14ac:dyDescent="0.25">
      <c r="D724" s="3"/>
    </row>
    <row r="725" spans="4:4" ht="12.75" customHeight="1" x14ac:dyDescent="0.25">
      <c r="D725" s="3"/>
    </row>
    <row r="726" spans="4:4" ht="12.75" customHeight="1" x14ac:dyDescent="0.25">
      <c r="D726" s="3"/>
    </row>
    <row r="727" spans="4:4" ht="12.75" customHeight="1" x14ac:dyDescent="0.25">
      <c r="D727" s="3"/>
    </row>
    <row r="728" spans="4:4" ht="12.75" customHeight="1" x14ac:dyDescent="0.25">
      <c r="D728" s="3"/>
    </row>
    <row r="729" spans="4:4" ht="12.75" customHeight="1" x14ac:dyDescent="0.25">
      <c r="D729" s="3"/>
    </row>
    <row r="730" spans="4:4" ht="12.75" customHeight="1" x14ac:dyDescent="0.25">
      <c r="D730" s="3"/>
    </row>
    <row r="731" spans="4:4" ht="12.75" customHeight="1" x14ac:dyDescent="0.25">
      <c r="D731" s="3"/>
    </row>
    <row r="732" spans="4:4" ht="12.75" customHeight="1" x14ac:dyDescent="0.25">
      <c r="D732" s="3"/>
    </row>
    <row r="733" spans="4:4" ht="12.75" customHeight="1" x14ac:dyDescent="0.25">
      <c r="D733" s="3"/>
    </row>
    <row r="734" spans="4:4" ht="12.75" customHeight="1" x14ac:dyDescent="0.25">
      <c r="D734" s="3"/>
    </row>
    <row r="735" spans="4:4" ht="12.75" customHeight="1" x14ac:dyDescent="0.25">
      <c r="D735" s="3"/>
    </row>
    <row r="736" spans="4:4" ht="12.75" customHeight="1" x14ac:dyDescent="0.25">
      <c r="D736" s="3"/>
    </row>
    <row r="737" spans="4:4" ht="12.75" customHeight="1" x14ac:dyDescent="0.25">
      <c r="D737" s="3"/>
    </row>
    <row r="738" spans="4:4" ht="12.75" customHeight="1" x14ac:dyDescent="0.25">
      <c r="D738" s="3"/>
    </row>
    <row r="739" spans="4:4" ht="12.75" customHeight="1" x14ac:dyDescent="0.25">
      <c r="D739" s="3"/>
    </row>
    <row r="740" spans="4:4" ht="12.75" customHeight="1" x14ac:dyDescent="0.25">
      <c r="D740" s="3"/>
    </row>
    <row r="741" spans="4:4" ht="12.75" customHeight="1" x14ac:dyDescent="0.25">
      <c r="D741" s="3"/>
    </row>
    <row r="742" spans="4:4" ht="12.75" customHeight="1" x14ac:dyDescent="0.25">
      <c r="D742" s="3"/>
    </row>
    <row r="743" spans="4:4" ht="12.75" customHeight="1" x14ac:dyDescent="0.25">
      <c r="D743" s="3"/>
    </row>
    <row r="744" spans="4:4" ht="12.75" customHeight="1" x14ac:dyDescent="0.25">
      <c r="D744" s="3"/>
    </row>
    <row r="745" spans="4:4" ht="12.75" customHeight="1" x14ac:dyDescent="0.25">
      <c r="D745" s="3"/>
    </row>
    <row r="746" spans="4:4" ht="12.75" customHeight="1" x14ac:dyDescent="0.25">
      <c r="D746" s="3"/>
    </row>
    <row r="747" spans="4:4" ht="12.75" customHeight="1" x14ac:dyDescent="0.25">
      <c r="D747" s="3"/>
    </row>
    <row r="748" spans="4:4" ht="12.75" customHeight="1" x14ac:dyDescent="0.25">
      <c r="D748" s="3"/>
    </row>
    <row r="749" spans="4:4" ht="12.75" customHeight="1" x14ac:dyDescent="0.25">
      <c r="D749" s="3"/>
    </row>
    <row r="750" spans="4:4" ht="12.75" customHeight="1" x14ac:dyDescent="0.25">
      <c r="D750" s="3"/>
    </row>
    <row r="751" spans="4:4" ht="12.75" customHeight="1" x14ac:dyDescent="0.25">
      <c r="D751" s="3"/>
    </row>
    <row r="752" spans="4:4" ht="12.75" customHeight="1" x14ac:dyDescent="0.25">
      <c r="D752" s="3"/>
    </row>
    <row r="753" spans="4:4" ht="12.75" customHeight="1" x14ac:dyDescent="0.25">
      <c r="D753" s="3"/>
    </row>
    <row r="754" spans="4:4" ht="12.75" customHeight="1" x14ac:dyDescent="0.25">
      <c r="D754" s="3"/>
    </row>
    <row r="755" spans="4:4" ht="12.75" customHeight="1" x14ac:dyDescent="0.25">
      <c r="D755" s="3"/>
    </row>
    <row r="756" spans="4:4" ht="12.75" customHeight="1" x14ac:dyDescent="0.25">
      <c r="D756" s="3"/>
    </row>
    <row r="757" spans="4:4" ht="12.75" customHeight="1" x14ac:dyDescent="0.25">
      <c r="D757" s="3"/>
    </row>
    <row r="758" spans="4:4" ht="12.75" customHeight="1" x14ac:dyDescent="0.25">
      <c r="D758" s="3"/>
    </row>
    <row r="759" spans="4:4" ht="12.75" customHeight="1" x14ac:dyDescent="0.25">
      <c r="D759" s="3"/>
    </row>
    <row r="760" spans="4:4" ht="12.75" customHeight="1" x14ac:dyDescent="0.25">
      <c r="D760" s="3"/>
    </row>
    <row r="761" spans="4:4" ht="12.75" customHeight="1" x14ac:dyDescent="0.25">
      <c r="D761" s="3"/>
    </row>
    <row r="762" spans="4:4" ht="12.75" customHeight="1" x14ac:dyDescent="0.25">
      <c r="D762" s="3"/>
    </row>
    <row r="763" spans="4:4" ht="12.75" customHeight="1" x14ac:dyDescent="0.25">
      <c r="D763" s="3"/>
    </row>
    <row r="764" spans="4:4" ht="12.75" customHeight="1" x14ac:dyDescent="0.25">
      <c r="D764" s="3"/>
    </row>
    <row r="765" spans="4:4" ht="12.75" customHeight="1" x14ac:dyDescent="0.25">
      <c r="D765" s="3"/>
    </row>
    <row r="766" spans="4:4" ht="12.75" customHeight="1" x14ac:dyDescent="0.25">
      <c r="D766" s="3"/>
    </row>
    <row r="767" spans="4:4" ht="12.75" customHeight="1" x14ac:dyDescent="0.25">
      <c r="D767" s="3"/>
    </row>
    <row r="768" spans="4:4" ht="12.75" customHeight="1" x14ac:dyDescent="0.25">
      <c r="D768" s="3"/>
    </row>
    <row r="769" spans="4:4" ht="12.75" customHeight="1" x14ac:dyDescent="0.25">
      <c r="D769" s="3"/>
    </row>
    <row r="770" spans="4:4" ht="12.75" customHeight="1" x14ac:dyDescent="0.25">
      <c r="D770" s="3"/>
    </row>
    <row r="771" spans="4:4" ht="12.75" customHeight="1" x14ac:dyDescent="0.25">
      <c r="D771" s="3"/>
    </row>
    <row r="772" spans="4:4" ht="12.75" customHeight="1" x14ac:dyDescent="0.25">
      <c r="D772" s="3"/>
    </row>
    <row r="773" spans="4:4" ht="12.75" customHeight="1" x14ac:dyDescent="0.25">
      <c r="D773" s="3"/>
    </row>
    <row r="774" spans="4:4" ht="12.75" customHeight="1" x14ac:dyDescent="0.25">
      <c r="D774" s="3"/>
    </row>
    <row r="775" spans="4:4" ht="12.75" customHeight="1" x14ac:dyDescent="0.25">
      <c r="D775" s="3"/>
    </row>
    <row r="776" spans="4:4" ht="12.75" customHeight="1" x14ac:dyDescent="0.25">
      <c r="D776" s="3"/>
    </row>
    <row r="777" spans="4:4" ht="12.75" customHeight="1" x14ac:dyDescent="0.25">
      <c r="D777" s="3"/>
    </row>
    <row r="778" spans="4:4" ht="12.75" customHeight="1" x14ac:dyDescent="0.25">
      <c r="D778" s="3"/>
    </row>
    <row r="779" spans="4:4" ht="12.75" customHeight="1" x14ac:dyDescent="0.25">
      <c r="D779" s="3"/>
    </row>
    <row r="780" spans="4:4" ht="12.75" customHeight="1" x14ac:dyDescent="0.25">
      <c r="D780" s="3"/>
    </row>
    <row r="781" spans="4:4" ht="12.75" customHeight="1" x14ac:dyDescent="0.25">
      <c r="D781" s="3"/>
    </row>
    <row r="782" spans="4:4" ht="12.75" customHeight="1" x14ac:dyDescent="0.25">
      <c r="D782" s="3"/>
    </row>
    <row r="783" spans="4:4" ht="12.75" customHeight="1" x14ac:dyDescent="0.25">
      <c r="D783" s="3"/>
    </row>
    <row r="784" spans="4:4" ht="12.75" customHeight="1" x14ac:dyDescent="0.25">
      <c r="D784" s="3"/>
    </row>
    <row r="785" spans="4:4" ht="12.75" customHeight="1" x14ac:dyDescent="0.25">
      <c r="D785" s="3"/>
    </row>
    <row r="786" spans="4:4" ht="12.75" customHeight="1" x14ac:dyDescent="0.25">
      <c r="D786" s="3"/>
    </row>
    <row r="787" spans="4:4" ht="12.75" customHeight="1" x14ac:dyDescent="0.25">
      <c r="D787" s="3"/>
    </row>
    <row r="788" spans="4:4" ht="12.75" customHeight="1" x14ac:dyDescent="0.25">
      <c r="D788" s="3"/>
    </row>
    <row r="789" spans="4:4" ht="12.75" customHeight="1" x14ac:dyDescent="0.25">
      <c r="D789" s="3"/>
    </row>
    <row r="790" spans="4:4" ht="12.75" customHeight="1" x14ac:dyDescent="0.25">
      <c r="D790" s="3"/>
    </row>
    <row r="791" spans="4:4" ht="12.75" customHeight="1" x14ac:dyDescent="0.25">
      <c r="D791" s="3"/>
    </row>
    <row r="792" spans="4:4" ht="12.75" customHeight="1" x14ac:dyDescent="0.25">
      <c r="D792" s="3"/>
    </row>
    <row r="793" spans="4:4" ht="12.75" customHeight="1" x14ac:dyDescent="0.25">
      <c r="D793" s="3"/>
    </row>
    <row r="794" spans="4:4" ht="12.75" customHeight="1" x14ac:dyDescent="0.25">
      <c r="D794" s="3"/>
    </row>
    <row r="795" spans="4:4" ht="12.75" customHeight="1" x14ac:dyDescent="0.25">
      <c r="D795" s="3"/>
    </row>
    <row r="796" spans="4:4" ht="12.75" customHeight="1" x14ac:dyDescent="0.25">
      <c r="D796" s="3"/>
    </row>
    <row r="797" spans="4:4" ht="12.75" customHeight="1" x14ac:dyDescent="0.25">
      <c r="D797" s="3"/>
    </row>
    <row r="798" spans="4:4" ht="12.75" customHeight="1" x14ac:dyDescent="0.25">
      <c r="D798" s="3"/>
    </row>
    <row r="799" spans="4:4" ht="12.75" customHeight="1" x14ac:dyDescent="0.25">
      <c r="D799" s="3"/>
    </row>
    <row r="800" spans="4:4" ht="12.75" customHeight="1" x14ac:dyDescent="0.25">
      <c r="D800" s="3"/>
    </row>
    <row r="801" spans="4:4" ht="12.75" customHeight="1" x14ac:dyDescent="0.25">
      <c r="D801" s="3"/>
    </row>
    <row r="802" spans="4:4" ht="12.75" customHeight="1" x14ac:dyDescent="0.25">
      <c r="D802" s="3"/>
    </row>
    <row r="803" spans="4:4" ht="12.75" customHeight="1" x14ac:dyDescent="0.25">
      <c r="D803" s="3"/>
    </row>
    <row r="804" spans="4:4" ht="12.75" customHeight="1" x14ac:dyDescent="0.25">
      <c r="D804" s="3"/>
    </row>
    <row r="805" spans="4:4" ht="12.75" customHeight="1" x14ac:dyDescent="0.25">
      <c r="D805" s="3"/>
    </row>
    <row r="806" spans="4:4" ht="12.75" customHeight="1" x14ac:dyDescent="0.25">
      <c r="D806" s="3"/>
    </row>
    <row r="807" spans="4:4" ht="12.75" customHeight="1" x14ac:dyDescent="0.25">
      <c r="D807" s="3"/>
    </row>
    <row r="808" spans="4:4" ht="12.75" customHeight="1" x14ac:dyDescent="0.25">
      <c r="D808" s="3"/>
    </row>
    <row r="809" spans="4:4" ht="12.75" customHeight="1" x14ac:dyDescent="0.25">
      <c r="D809" s="3"/>
    </row>
    <row r="810" spans="4:4" ht="12.75" customHeight="1" x14ac:dyDescent="0.25">
      <c r="D810" s="3"/>
    </row>
    <row r="811" spans="4:4" ht="12.75" customHeight="1" x14ac:dyDescent="0.25">
      <c r="D811" s="3"/>
    </row>
    <row r="812" spans="4:4" ht="12.75" customHeight="1" x14ac:dyDescent="0.25">
      <c r="D812" s="3"/>
    </row>
    <row r="813" spans="4:4" ht="12.75" customHeight="1" x14ac:dyDescent="0.25">
      <c r="D813" s="3"/>
    </row>
    <row r="814" spans="4:4" ht="12.75" customHeight="1" x14ac:dyDescent="0.25">
      <c r="D814" s="3"/>
    </row>
    <row r="815" spans="4:4" ht="12.75" customHeight="1" x14ac:dyDescent="0.25">
      <c r="D815" s="3"/>
    </row>
    <row r="816" spans="4:4" ht="12.75" customHeight="1" x14ac:dyDescent="0.25">
      <c r="D816" s="3"/>
    </row>
    <row r="817" spans="4:4" ht="12.75" customHeight="1" x14ac:dyDescent="0.25">
      <c r="D817" s="3"/>
    </row>
    <row r="818" spans="4:4" ht="12.75" customHeight="1" x14ac:dyDescent="0.25">
      <c r="D818" s="3"/>
    </row>
    <row r="819" spans="4:4" ht="12.75" customHeight="1" x14ac:dyDescent="0.25">
      <c r="D819" s="3"/>
    </row>
    <row r="820" spans="4:4" ht="12.75" customHeight="1" x14ac:dyDescent="0.25">
      <c r="D820" s="3"/>
    </row>
    <row r="821" spans="4:4" ht="12.75" customHeight="1" x14ac:dyDescent="0.25">
      <c r="D821" s="3"/>
    </row>
    <row r="822" spans="4:4" ht="12.75" customHeight="1" x14ac:dyDescent="0.25">
      <c r="D822" s="3"/>
    </row>
    <row r="823" spans="4:4" ht="12.75" customHeight="1" x14ac:dyDescent="0.25">
      <c r="D823" s="3"/>
    </row>
    <row r="824" spans="4:4" ht="12.75" customHeight="1" x14ac:dyDescent="0.25">
      <c r="D824" s="3"/>
    </row>
    <row r="825" spans="4:4" ht="12.75" customHeight="1" x14ac:dyDescent="0.25">
      <c r="D825" s="3"/>
    </row>
    <row r="826" spans="4:4" ht="12.75" customHeight="1" x14ac:dyDescent="0.25">
      <c r="D826" s="3"/>
    </row>
    <row r="827" spans="4:4" ht="12.75" customHeight="1" x14ac:dyDescent="0.25">
      <c r="D827" s="3"/>
    </row>
    <row r="828" spans="4:4" ht="12.75" customHeight="1" x14ac:dyDescent="0.25">
      <c r="D828" s="3"/>
    </row>
    <row r="829" spans="4:4" ht="12.75" customHeight="1" x14ac:dyDescent="0.25">
      <c r="D829" s="3"/>
    </row>
    <row r="830" spans="4:4" ht="12.75" customHeight="1" x14ac:dyDescent="0.25">
      <c r="D830" s="3"/>
    </row>
    <row r="831" spans="4:4" ht="12.75" customHeight="1" x14ac:dyDescent="0.25">
      <c r="D831" s="3"/>
    </row>
    <row r="832" spans="4:4" ht="12.75" customHeight="1" x14ac:dyDescent="0.25">
      <c r="D832" s="3"/>
    </row>
    <row r="833" spans="4:4" ht="12.75" customHeight="1" x14ac:dyDescent="0.25">
      <c r="D833" s="3"/>
    </row>
    <row r="834" spans="4:4" ht="12.75" customHeight="1" x14ac:dyDescent="0.25">
      <c r="D834" s="3"/>
    </row>
    <row r="835" spans="4:4" ht="12.75" customHeight="1" x14ac:dyDescent="0.25">
      <c r="D835" s="3"/>
    </row>
    <row r="836" spans="4:4" ht="12.75" customHeight="1" x14ac:dyDescent="0.25">
      <c r="D836" s="3"/>
    </row>
    <row r="837" spans="4:4" ht="12.75" customHeight="1" x14ac:dyDescent="0.25">
      <c r="D837" s="3"/>
    </row>
    <row r="838" spans="4:4" ht="12.75" customHeight="1" x14ac:dyDescent="0.25">
      <c r="D838" s="3"/>
    </row>
    <row r="839" spans="4:4" ht="12.75" customHeight="1" x14ac:dyDescent="0.25">
      <c r="D839" s="3"/>
    </row>
    <row r="840" spans="4:4" ht="12.75" customHeight="1" x14ac:dyDescent="0.25">
      <c r="D840" s="3"/>
    </row>
    <row r="841" spans="4:4" ht="12.75" customHeight="1" x14ac:dyDescent="0.25">
      <c r="D841" s="3"/>
    </row>
    <row r="842" spans="4:4" ht="12.75" customHeight="1" x14ac:dyDescent="0.25">
      <c r="D842" s="3"/>
    </row>
    <row r="843" spans="4:4" ht="12.75" customHeight="1" x14ac:dyDescent="0.25">
      <c r="D843" s="3"/>
    </row>
    <row r="844" spans="4:4" ht="12.75" customHeight="1" x14ac:dyDescent="0.25">
      <c r="D844" s="3"/>
    </row>
    <row r="845" spans="4:4" ht="12.75" customHeight="1" x14ac:dyDescent="0.25">
      <c r="D845" s="3"/>
    </row>
    <row r="846" spans="4:4" ht="12.75" customHeight="1" x14ac:dyDescent="0.25">
      <c r="D846" s="3"/>
    </row>
    <row r="847" spans="4:4" ht="12.75" customHeight="1" x14ac:dyDescent="0.25">
      <c r="D847" s="3"/>
    </row>
    <row r="848" spans="4:4" ht="12.75" customHeight="1" x14ac:dyDescent="0.25">
      <c r="D848" s="3"/>
    </row>
    <row r="849" spans="4:4" ht="12.75" customHeight="1" x14ac:dyDescent="0.25">
      <c r="D849" s="3"/>
    </row>
    <row r="850" spans="4:4" ht="12.75" customHeight="1" x14ac:dyDescent="0.25">
      <c r="D850" s="3"/>
    </row>
    <row r="851" spans="4:4" ht="12.75" customHeight="1" x14ac:dyDescent="0.25">
      <c r="D851" s="3"/>
    </row>
    <row r="852" spans="4:4" ht="12.75" customHeight="1" x14ac:dyDescent="0.25">
      <c r="D852" s="3"/>
    </row>
    <row r="853" spans="4:4" ht="12.75" customHeight="1" x14ac:dyDescent="0.25">
      <c r="D853" s="3"/>
    </row>
    <row r="854" spans="4:4" ht="12.75" customHeight="1" x14ac:dyDescent="0.25">
      <c r="D854" s="3"/>
    </row>
    <row r="855" spans="4:4" ht="12.75" customHeight="1" x14ac:dyDescent="0.25">
      <c r="D855" s="3"/>
    </row>
    <row r="856" spans="4:4" ht="12.75" customHeight="1" x14ac:dyDescent="0.25">
      <c r="D856" s="3"/>
    </row>
    <row r="857" spans="4:4" ht="12.75" customHeight="1" x14ac:dyDescent="0.25">
      <c r="D857" s="3"/>
    </row>
    <row r="858" spans="4:4" ht="12.75" customHeight="1" x14ac:dyDescent="0.25">
      <c r="D858" s="3"/>
    </row>
    <row r="859" spans="4:4" ht="12.75" customHeight="1" x14ac:dyDescent="0.25">
      <c r="D859" s="3"/>
    </row>
    <row r="860" spans="4:4" ht="12.75" customHeight="1" x14ac:dyDescent="0.25">
      <c r="D860" s="3"/>
    </row>
    <row r="861" spans="4:4" ht="12.75" customHeight="1" x14ac:dyDescent="0.25">
      <c r="D861" s="3"/>
    </row>
    <row r="862" spans="4:4" ht="12.75" customHeight="1" x14ac:dyDescent="0.25">
      <c r="D862" s="3"/>
    </row>
    <row r="863" spans="4:4" ht="12.75" customHeight="1" x14ac:dyDescent="0.25">
      <c r="D863" s="3"/>
    </row>
    <row r="864" spans="4:4" ht="12.75" customHeight="1" x14ac:dyDescent="0.25">
      <c r="D864" s="3"/>
    </row>
    <row r="865" spans="4:4" ht="12.75" customHeight="1" x14ac:dyDescent="0.25">
      <c r="D865" s="3"/>
    </row>
    <row r="866" spans="4:4" ht="12.75" customHeight="1" x14ac:dyDescent="0.25">
      <c r="D866" s="3"/>
    </row>
    <row r="867" spans="4:4" ht="12.75" customHeight="1" x14ac:dyDescent="0.25">
      <c r="D867" s="3"/>
    </row>
    <row r="868" spans="4:4" ht="12.75" customHeight="1" x14ac:dyDescent="0.25">
      <c r="D868" s="3"/>
    </row>
    <row r="869" spans="4:4" ht="12.75" customHeight="1" x14ac:dyDescent="0.25">
      <c r="D869" s="3"/>
    </row>
    <row r="870" spans="4:4" ht="12.75" customHeight="1" x14ac:dyDescent="0.25">
      <c r="D870" s="3"/>
    </row>
    <row r="871" spans="4:4" ht="12.75" customHeight="1" x14ac:dyDescent="0.25">
      <c r="D871" s="3"/>
    </row>
    <row r="872" spans="4:4" ht="12.75" customHeight="1" x14ac:dyDescent="0.25">
      <c r="D872" s="3"/>
    </row>
    <row r="873" spans="4:4" ht="12.75" customHeight="1" x14ac:dyDescent="0.25">
      <c r="D873" s="3"/>
    </row>
    <row r="874" spans="4:4" ht="12.75" customHeight="1" x14ac:dyDescent="0.25">
      <c r="D874" s="3"/>
    </row>
    <row r="875" spans="4:4" ht="12.75" customHeight="1" x14ac:dyDescent="0.25">
      <c r="D875" s="3"/>
    </row>
    <row r="876" spans="4:4" ht="12.75" customHeight="1" x14ac:dyDescent="0.25">
      <c r="D876" s="3"/>
    </row>
    <row r="877" spans="4:4" ht="12.75" customHeight="1" x14ac:dyDescent="0.25">
      <c r="D877" s="3"/>
    </row>
    <row r="878" spans="4:4" ht="12.75" customHeight="1" x14ac:dyDescent="0.25">
      <c r="D878" s="3"/>
    </row>
    <row r="879" spans="4:4" ht="12.75" customHeight="1" x14ac:dyDescent="0.25">
      <c r="D879" s="3"/>
    </row>
    <row r="880" spans="4:4" ht="12.75" customHeight="1" x14ac:dyDescent="0.25">
      <c r="D880" s="3"/>
    </row>
    <row r="881" spans="4:4" ht="12.75" customHeight="1" x14ac:dyDescent="0.25">
      <c r="D881" s="3"/>
    </row>
    <row r="882" spans="4:4" ht="12.75" customHeight="1" x14ac:dyDescent="0.25">
      <c r="D882" s="3"/>
    </row>
    <row r="883" spans="4:4" ht="12.75" customHeight="1" x14ac:dyDescent="0.25">
      <c r="D883" s="3"/>
    </row>
    <row r="884" spans="4:4" ht="12.75" customHeight="1" x14ac:dyDescent="0.25">
      <c r="D884" s="3"/>
    </row>
    <row r="885" spans="4:4" ht="12.75" customHeight="1" x14ac:dyDescent="0.25">
      <c r="D885" s="3"/>
    </row>
    <row r="886" spans="4:4" ht="12.75" customHeight="1" x14ac:dyDescent="0.25">
      <c r="D886" s="3"/>
    </row>
    <row r="887" spans="4:4" ht="12.75" customHeight="1" x14ac:dyDescent="0.25">
      <c r="D887" s="3"/>
    </row>
    <row r="888" spans="4:4" ht="12.75" customHeight="1" x14ac:dyDescent="0.25">
      <c r="D888" s="3"/>
    </row>
    <row r="889" spans="4:4" ht="12.75" customHeight="1" x14ac:dyDescent="0.25">
      <c r="D889" s="3"/>
    </row>
    <row r="890" spans="4:4" ht="12.75" customHeight="1" x14ac:dyDescent="0.25">
      <c r="D890" s="3"/>
    </row>
    <row r="891" spans="4:4" ht="12.75" customHeight="1" x14ac:dyDescent="0.25">
      <c r="D891" s="3"/>
    </row>
    <row r="892" spans="4:4" ht="12.75" customHeight="1" x14ac:dyDescent="0.25">
      <c r="D892" s="3"/>
    </row>
    <row r="893" spans="4:4" ht="12.75" customHeight="1" x14ac:dyDescent="0.25">
      <c r="D893" s="3"/>
    </row>
    <row r="894" spans="4:4" ht="12.75" customHeight="1" x14ac:dyDescent="0.25">
      <c r="D894" s="3"/>
    </row>
    <row r="895" spans="4:4" ht="12.75" customHeight="1" x14ac:dyDescent="0.25">
      <c r="D895" s="3"/>
    </row>
    <row r="896" spans="4:4" ht="12.75" customHeight="1" x14ac:dyDescent="0.25">
      <c r="D896" s="3"/>
    </row>
    <row r="897" spans="4:4" ht="12.75" customHeight="1" x14ac:dyDescent="0.25">
      <c r="D897" s="3"/>
    </row>
    <row r="898" spans="4:4" ht="12.75" customHeight="1" x14ac:dyDescent="0.25">
      <c r="D898" s="3"/>
    </row>
    <row r="899" spans="4:4" ht="12.75" customHeight="1" x14ac:dyDescent="0.25">
      <c r="D899" s="3"/>
    </row>
    <row r="900" spans="4:4" ht="12.75" customHeight="1" x14ac:dyDescent="0.25">
      <c r="D900" s="3"/>
    </row>
    <row r="901" spans="4:4" ht="12.75" customHeight="1" x14ac:dyDescent="0.25">
      <c r="D901" s="3"/>
    </row>
    <row r="902" spans="4:4" ht="12.75" customHeight="1" x14ac:dyDescent="0.25">
      <c r="D902" s="3"/>
    </row>
    <row r="903" spans="4:4" ht="12.75" customHeight="1" x14ac:dyDescent="0.25">
      <c r="D903" s="3"/>
    </row>
    <row r="904" spans="4:4" ht="12.75" customHeight="1" x14ac:dyDescent="0.25">
      <c r="D904" s="3"/>
    </row>
    <row r="905" spans="4:4" ht="12.75" customHeight="1" x14ac:dyDescent="0.25">
      <c r="D905" s="3"/>
    </row>
    <row r="906" spans="4:4" ht="12.75" customHeight="1" x14ac:dyDescent="0.25">
      <c r="D906" s="3"/>
    </row>
    <row r="907" spans="4:4" ht="12.75" customHeight="1" x14ac:dyDescent="0.25">
      <c r="D907" s="3"/>
    </row>
    <row r="908" spans="4:4" ht="12.75" customHeight="1" x14ac:dyDescent="0.25">
      <c r="D908" s="3"/>
    </row>
    <row r="909" spans="4:4" ht="12.75" customHeight="1" x14ac:dyDescent="0.25">
      <c r="D909" s="3"/>
    </row>
    <row r="910" spans="4:4" ht="12.75" customHeight="1" x14ac:dyDescent="0.25">
      <c r="D910" s="3"/>
    </row>
    <row r="911" spans="4:4" ht="12.75" customHeight="1" x14ac:dyDescent="0.25">
      <c r="D911" s="3"/>
    </row>
    <row r="912" spans="4:4" ht="12.75" customHeight="1" x14ac:dyDescent="0.25">
      <c r="D912" s="3"/>
    </row>
    <row r="913" spans="4:4" ht="12.75" customHeight="1" x14ac:dyDescent="0.25">
      <c r="D913" s="3"/>
    </row>
    <row r="914" spans="4:4" ht="12.75" customHeight="1" x14ac:dyDescent="0.25">
      <c r="D914" s="3"/>
    </row>
    <row r="915" spans="4:4" ht="12.75" customHeight="1" x14ac:dyDescent="0.25">
      <c r="D915" s="3"/>
    </row>
    <row r="916" spans="4:4" ht="12.75" customHeight="1" x14ac:dyDescent="0.25">
      <c r="D916" s="3"/>
    </row>
    <row r="917" spans="4:4" ht="12.75" customHeight="1" x14ac:dyDescent="0.25">
      <c r="D917" s="3"/>
    </row>
    <row r="918" spans="4:4" ht="12.75" customHeight="1" x14ac:dyDescent="0.25">
      <c r="D918" s="3"/>
    </row>
    <row r="919" spans="4:4" ht="12.75" customHeight="1" x14ac:dyDescent="0.25">
      <c r="D919" s="3"/>
    </row>
    <row r="920" spans="4:4" ht="12.75" customHeight="1" x14ac:dyDescent="0.25">
      <c r="D920" s="3"/>
    </row>
    <row r="921" spans="4:4" ht="12.75" customHeight="1" x14ac:dyDescent="0.25">
      <c r="D921" s="3"/>
    </row>
    <row r="922" spans="4:4" ht="12.75" customHeight="1" x14ac:dyDescent="0.25">
      <c r="D922" s="3"/>
    </row>
    <row r="923" spans="4:4" ht="12.75" customHeight="1" x14ac:dyDescent="0.25">
      <c r="D923" s="3"/>
    </row>
    <row r="924" spans="4:4" ht="12.75" customHeight="1" x14ac:dyDescent="0.25">
      <c r="D924" s="3"/>
    </row>
    <row r="925" spans="4:4" ht="12.75" customHeight="1" x14ac:dyDescent="0.25">
      <c r="D925" s="3"/>
    </row>
    <row r="926" spans="4:4" ht="12.75" customHeight="1" x14ac:dyDescent="0.25">
      <c r="D926" s="3"/>
    </row>
    <row r="927" spans="4:4" ht="12.75" customHeight="1" x14ac:dyDescent="0.25">
      <c r="D927" s="3"/>
    </row>
    <row r="928" spans="4:4" ht="12.75" customHeight="1" x14ac:dyDescent="0.25">
      <c r="D928" s="3"/>
    </row>
    <row r="929" spans="4:4" ht="12.75" customHeight="1" x14ac:dyDescent="0.25">
      <c r="D929" s="3"/>
    </row>
    <row r="930" spans="4:4" ht="12.75" customHeight="1" x14ac:dyDescent="0.25">
      <c r="D930" s="3"/>
    </row>
    <row r="931" spans="4:4" ht="12.75" customHeight="1" x14ac:dyDescent="0.25">
      <c r="D931" s="3"/>
    </row>
    <row r="932" spans="4:4" ht="12.75" customHeight="1" x14ac:dyDescent="0.25">
      <c r="D932" s="3"/>
    </row>
    <row r="933" spans="4:4" ht="12.75" customHeight="1" x14ac:dyDescent="0.25">
      <c r="D933" s="3"/>
    </row>
    <row r="934" spans="4:4" ht="12.75" customHeight="1" x14ac:dyDescent="0.25">
      <c r="D934" s="3"/>
    </row>
    <row r="935" spans="4:4" ht="12.75" customHeight="1" x14ac:dyDescent="0.25">
      <c r="D935" s="3"/>
    </row>
    <row r="936" spans="4:4" ht="12.75" customHeight="1" x14ac:dyDescent="0.25">
      <c r="D936" s="3"/>
    </row>
    <row r="937" spans="4:4" ht="12.75" customHeight="1" x14ac:dyDescent="0.25">
      <c r="D937" s="3"/>
    </row>
    <row r="938" spans="4:4" ht="12.75" customHeight="1" x14ac:dyDescent="0.25">
      <c r="D938" s="3"/>
    </row>
    <row r="939" spans="4:4" ht="12.75" customHeight="1" x14ac:dyDescent="0.25">
      <c r="D939" s="3"/>
    </row>
    <row r="940" spans="4:4" ht="12.75" customHeight="1" x14ac:dyDescent="0.25">
      <c r="D940" s="3"/>
    </row>
    <row r="941" spans="4:4" ht="12.75" customHeight="1" x14ac:dyDescent="0.25">
      <c r="D941" s="3"/>
    </row>
    <row r="942" spans="4:4" ht="12.75" customHeight="1" x14ac:dyDescent="0.25">
      <c r="D942" s="3"/>
    </row>
    <row r="943" spans="4:4" ht="12.75" customHeight="1" x14ac:dyDescent="0.25">
      <c r="D943" s="3"/>
    </row>
    <row r="944" spans="4:4" ht="12.75" customHeight="1" x14ac:dyDescent="0.25">
      <c r="D944" s="3"/>
    </row>
    <row r="945" spans="4:4" ht="12.75" customHeight="1" x14ac:dyDescent="0.25">
      <c r="D945" s="3"/>
    </row>
    <row r="946" spans="4:4" ht="12.75" customHeight="1" x14ac:dyDescent="0.25">
      <c r="D946" s="3"/>
    </row>
    <row r="947" spans="4:4" ht="12.75" customHeight="1" x14ac:dyDescent="0.25">
      <c r="D947" s="3"/>
    </row>
    <row r="948" spans="4:4" ht="12.75" customHeight="1" x14ac:dyDescent="0.25">
      <c r="D948" s="3"/>
    </row>
    <row r="949" spans="4:4" ht="12.75" customHeight="1" x14ac:dyDescent="0.25">
      <c r="D949" s="3"/>
    </row>
    <row r="950" spans="4:4" ht="12.75" customHeight="1" x14ac:dyDescent="0.25">
      <c r="D950" s="3"/>
    </row>
    <row r="951" spans="4:4" ht="12.75" customHeight="1" x14ac:dyDescent="0.25">
      <c r="D951" s="3"/>
    </row>
    <row r="952" spans="4:4" ht="12.75" customHeight="1" x14ac:dyDescent="0.25">
      <c r="D952" s="3"/>
    </row>
    <row r="953" spans="4:4" ht="12.75" customHeight="1" x14ac:dyDescent="0.25">
      <c r="D953" s="3"/>
    </row>
    <row r="954" spans="4:4" ht="12.75" customHeight="1" x14ac:dyDescent="0.25">
      <c r="D954" s="3"/>
    </row>
    <row r="955" spans="4:4" ht="12.75" customHeight="1" x14ac:dyDescent="0.25">
      <c r="D955" s="3"/>
    </row>
    <row r="956" spans="4:4" ht="12.75" customHeight="1" x14ac:dyDescent="0.25">
      <c r="D956" s="3"/>
    </row>
    <row r="957" spans="4:4" ht="12.75" customHeight="1" x14ac:dyDescent="0.25">
      <c r="D957" s="3"/>
    </row>
    <row r="958" spans="4:4" ht="12.75" customHeight="1" x14ac:dyDescent="0.25">
      <c r="D958" s="3"/>
    </row>
    <row r="959" spans="4:4" ht="12.75" customHeight="1" x14ac:dyDescent="0.25">
      <c r="D959" s="3"/>
    </row>
    <row r="960" spans="4:4" ht="12.75" customHeight="1" x14ac:dyDescent="0.25">
      <c r="D960" s="3"/>
    </row>
    <row r="961" spans="4:4" ht="12.75" customHeight="1" x14ac:dyDescent="0.25">
      <c r="D961" s="3"/>
    </row>
    <row r="962" spans="4:4" ht="12.75" customHeight="1" x14ac:dyDescent="0.25">
      <c r="D962" s="3"/>
    </row>
    <row r="963" spans="4:4" ht="12.75" customHeight="1" x14ac:dyDescent="0.25">
      <c r="D963" s="3"/>
    </row>
    <row r="964" spans="4:4" ht="12.75" customHeight="1" x14ac:dyDescent="0.25">
      <c r="D964" s="3"/>
    </row>
    <row r="965" spans="4:4" ht="12.75" customHeight="1" x14ac:dyDescent="0.25">
      <c r="D965" s="3"/>
    </row>
    <row r="966" spans="4:4" ht="12.75" customHeight="1" x14ac:dyDescent="0.25">
      <c r="D966" s="3"/>
    </row>
    <row r="967" spans="4:4" ht="12.75" customHeight="1" x14ac:dyDescent="0.25">
      <c r="D967" s="3"/>
    </row>
    <row r="968" spans="4:4" ht="12.75" customHeight="1" x14ac:dyDescent="0.25">
      <c r="D968" s="3"/>
    </row>
    <row r="969" spans="4:4" ht="12.75" customHeight="1" x14ac:dyDescent="0.25">
      <c r="D969" s="3"/>
    </row>
    <row r="970" spans="4:4" ht="12.75" customHeight="1" x14ac:dyDescent="0.25">
      <c r="D970" s="3"/>
    </row>
    <row r="971" spans="4:4" ht="12.75" customHeight="1" x14ac:dyDescent="0.25">
      <c r="D971" s="3"/>
    </row>
    <row r="972" spans="4:4" ht="12.75" customHeight="1" x14ac:dyDescent="0.25">
      <c r="D972" s="3"/>
    </row>
    <row r="973" spans="4:4" ht="12.75" customHeight="1" x14ac:dyDescent="0.25">
      <c r="D973" s="3"/>
    </row>
    <row r="974" spans="4:4" ht="12.75" customHeight="1" x14ac:dyDescent="0.25">
      <c r="D974" s="3"/>
    </row>
    <row r="975" spans="4:4" ht="12.75" customHeight="1" x14ac:dyDescent="0.25">
      <c r="D975" s="3"/>
    </row>
    <row r="976" spans="4:4" ht="12.75" customHeight="1" x14ac:dyDescent="0.25">
      <c r="D976" s="3"/>
    </row>
    <row r="977" spans="4:4" ht="12.75" customHeight="1" x14ac:dyDescent="0.25">
      <c r="D977" s="3"/>
    </row>
    <row r="978" spans="4:4" ht="12.75" customHeight="1" x14ac:dyDescent="0.25">
      <c r="D978" s="3"/>
    </row>
    <row r="979" spans="4:4" ht="12.75" customHeight="1" x14ac:dyDescent="0.25">
      <c r="D979" s="3"/>
    </row>
    <row r="980" spans="4:4" ht="12.75" customHeight="1" x14ac:dyDescent="0.25">
      <c r="D980" s="3"/>
    </row>
    <row r="981" spans="4:4" ht="12.75" customHeight="1" x14ac:dyDescent="0.25">
      <c r="D981" s="3"/>
    </row>
    <row r="982" spans="4:4" ht="12.75" customHeight="1" x14ac:dyDescent="0.25">
      <c r="D982" s="3"/>
    </row>
    <row r="983" spans="4:4" ht="12.75" customHeight="1" x14ac:dyDescent="0.25">
      <c r="D983" s="3"/>
    </row>
    <row r="984" spans="4:4" ht="12.75" customHeight="1" x14ac:dyDescent="0.25">
      <c r="D984" s="3"/>
    </row>
    <row r="985" spans="4:4" ht="12.75" customHeight="1" x14ac:dyDescent="0.25">
      <c r="D985" s="3"/>
    </row>
    <row r="986" spans="4:4" ht="12.75" customHeight="1" x14ac:dyDescent="0.25">
      <c r="D986" s="3"/>
    </row>
    <row r="987" spans="4:4" ht="12.75" customHeight="1" x14ac:dyDescent="0.25">
      <c r="D987" s="3"/>
    </row>
    <row r="988" spans="4:4" ht="12.75" customHeight="1" x14ac:dyDescent="0.25">
      <c r="D988" s="3"/>
    </row>
    <row r="989" spans="4:4" ht="12.75" customHeight="1" x14ac:dyDescent="0.25">
      <c r="D989" s="3"/>
    </row>
    <row r="990" spans="4:4" ht="12.75" customHeight="1" x14ac:dyDescent="0.25">
      <c r="D990" s="3"/>
    </row>
    <row r="991" spans="4:4" ht="12.75" customHeight="1" x14ac:dyDescent="0.25">
      <c r="D991" s="3"/>
    </row>
    <row r="992" spans="4:4" ht="12.75" customHeight="1" x14ac:dyDescent="0.25">
      <c r="D992" s="3"/>
    </row>
    <row r="993" spans="4:4" ht="12.75" customHeight="1" x14ac:dyDescent="0.25">
      <c r="D993" s="3"/>
    </row>
    <row r="994" spans="4:4" ht="12.75" customHeight="1" x14ac:dyDescent="0.25">
      <c r="D994" s="3"/>
    </row>
    <row r="995" spans="4:4" ht="12.75" customHeight="1" x14ac:dyDescent="0.25">
      <c r="D995" s="3"/>
    </row>
    <row r="996" spans="4:4" ht="12.75" customHeight="1" x14ac:dyDescent="0.25">
      <c r="D996" s="3"/>
    </row>
    <row r="997" spans="4:4" ht="12.75" customHeight="1" x14ac:dyDescent="0.25">
      <c r="D997" s="3"/>
    </row>
    <row r="998" spans="4:4" ht="12.75" customHeight="1" x14ac:dyDescent="0.25">
      <c r="D998" s="3"/>
    </row>
    <row r="999" spans="4:4" ht="12.75" customHeight="1" x14ac:dyDescent="0.25">
      <c r="D999" s="3"/>
    </row>
    <row r="1000" spans="4:4" ht="12.75" customHeight="1" x14ac:dyDescent="0.25">
      <c r="D100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opLeftCell="D58" workbookViewId="0">
      <selection activeCell="M78" sqref="M78"/>
    </sheetView>
  </sheetViews>
  <sheetFormatPr defaultRowHeight="12.5" x14ac:dyDescent="0.25"/>
  <cols>
    <col min="4" max="4" width="36.453125" bestFit="1" customWidth="1"/>
    <col min="15" max="15" width="10" bestFit="1" customWidth="1"/>
  </cols>
  <sheetData>
    <row r="1" spans="1:16" x14ac:dyDescent="0.25">
      <c r="A1" t="s">
        <v>186</v>
      </c>
    </row>
    <row r="2" spans="1:16" x14ac:dyDescent="0.25">
      <c r="A2" s="1" t="s">
        <v>6</v>
      </c>
      <c r="B2" s="1" t="s">
        <v>7</v>
      </c>
      <c r="C2" s="1" t="s">
        <v>8</v>
      </c>
      <c r="D2" s="1" t="s">
        <v>9</v>
      </c>
      <c r="E2" s="13" t="s">
        <v>187</v>
      </c>
      <c r="F2" s="13" t="s">
        <v>188</v>
      </c>
      <c r="G2" t="s">
        <v>10</v>
      </c>
      <c r="H2" s="13" t="s">
        <v>11</v>
      </c>
      <c r="I2" s="13" t="s">
        <v>12</v>
      </c>
      <c r="J2" s="13" t="s">
        <v>13</v>
      </c>
      <c r="K2" s="13" t="s">
        <v>16</v>
      </c>
      <c r="L2" s="13" t="s">
        <v>17</v>
      </c>
      <c r="M2" s="13" t="s">
        <v>189</v>
      </c>
      <c r="N2" s="13" t="s">
        <v>190</v>
      </c>
      <c r="O2" s="13" t="s">
        <v>191</v>
      </c>
      <c r="P2" s="13" t="s">
        <v>23</v>
      </c>
    </row>
    <row r="3" spans="1:16" x14ac:dyDescent="0.25">
      <c r="A3" s="2" t="s">
        <v>24</v>
      </c>
      <c r="B3" s="2" t="s">
        <v>25</v>
      </c>
      <c r="C3" s="2" t="s">
        <v>26</v>
      </c>
      <c r="D3" s="2" t="s">
        <v>27</v>
      </c>
      <c r="E3">
        <v>1</v>
      </c>
      <c r="F3">
        <v>0.5</v>
      </c>
      <c r="G3">
        <v>0</v>
      </c>
      <c r="H3">
        <v>0</v>
      </c>
      <c r="I3">
        <v>1</v>
      </c>
      <c r="J3">
        <v>2</v>
      </c>
      <c r="K3">
        <v>0.8</v>
      </c>
      <c r="L3">
        <v>1</v>
      </c>
      <c r="M3">
        <v>0.1</v>
      </c>
      <c r="N3">
        <v>0</v>
      </c>
      <c r="O3">
        <f>faceworks!H2</f>
        <v>0</v>
      </c>
      <c r="P3" s="15">
        <f>SUM(E3:O3)</f>
        <v>6.3999999999999995</v>
      </c>
    </row>
    <row r="4" spans="1:16" x14ac:dyDescent="0.25">
      <c r="A4" s="2" t="s">
        <v>28</v>
      </c>
      <c r="B4" s="2" t="s">
        <v>25</v>
      </c>
      <c r="C4" s="2" t="s">
        <v>26</v>
      </c>
      <c r="D4" s="2" t="s">
        <v>29</v>
      </c>
      <c r="E4">
        <v>1</v>
      </c>
      <c r="F4">
        <v>0.5</v>
      </c>
      <c r="G4">
        <v>0</v>
      </c>
      <c r="H4">
        <v>0.1</v>
      </c>
      <c r="I4">
        <v>1</v>
      </c>
      <c r="J4">
        <v>1.5</v>
      </c>
      <c r="K4">
        <v>1</v>
      </c>
      <c r="L4">
        <v>1</v>
      </c>
      <c r="M4">
        <v>0</v>
      </c>
      <c r="N4">
        <v>0.5</v>
      </c>
      <c r="O4">
        <f>faceworks!H3</f>
        <v>0</v>
      </c>
      <c r="P4" s="15">
        <f t="shared" ref="P4:P67" si="0">SUM(E4:O4)</f>
        <v>6.6</v>
      </c>
    </row>
    <row r="5" spans="1:16" x14ac:dyDescent="0.25">
      <c r="A5" s="2" t="s">
        <v>30</v>
      </c>
      <c r="B5" s="2" t="s">
        <v>25</v>
      </c>
      <c r="C5" s="2" t="s">
        <v>26</v>
      </c>
      <c r="D5" s="2" t="s">
        <v>31</v>
      </c>
      <c r="E5">
        <v>1.5</v>
      </c>
      <c r="F5">
        <v>0.5</v>
      </c>
      <c r="G5">
        <v>1</v>
      </c>
      <c r="H5">
        <v>0.1</v>
      </c>
      <c r="I5">
        <v>1</v>
      </c>
      <c r="J5">
        <v>1.5</v>
      </c>
      <c r="K5">
        <v>0.8</v>
      </c>
      <c r="L5">
        <v>1</v>
      </c>
      <c r="M5">
        <v>0</v>
      </c>
      <c r="N5">
        <v>0.3</v>
      </c>
      <c r="O5">
        <f>faceworks!H4</f>
        <v>0</v>
      </c>
      <c r="P5" s="15">
        <f t="shared" si="0"/>
        <v>7.6999999999999993</v>
      </c>
    </row>
    <row r="6" spans="1:16" x14ac:dyDescent="0.25">
      <c r="A6" s="2" t="s">
        <v>32</v>
      </c>
      <c r="B6" s="2" t="s">
        <v>25</v>
      </c>
      <c r="C6" s="2" t="s">
        <v>26</v>
      </c>
      <c r="D6" s="2" t="s">
        <v>33</v>
      </c>
      <c r="E6">
        <v>1.5</v>
      </c>
      <c r="F6">
        <v>0.25</v>
      </c>
      <c r="G6">
        <v>0.2</v>
      </c>
      <c r="H6">
        <v>0</v>
      </c>
      <c r="I6">
        <v>1</v>
      </c>
      <c r="J6">
        <v>2</v>
      </c>
      <c r="K6">
        <v>0.8</v>
      </c>
      <c r="L6">
        <v>1</v>
      </c>
      <c r="M6">
        <v>0</v>
      </c>
      <c r="N6">
        <v>0.5</v>
      </c>
      <c r="O6">
        <f>faceworks!H5</f>
        <v>0</v>
      </c>
      <c r="P6" s="15">
        <f t="shared" si="0"/>
        <v>7.25</v>
      </c>
    </row>
    <row r="7" spans="1:16" x14ac:dyDescent="0.25">
      <c r="A7" s="2" t="s">
        <v>34</v>
      </c>
      <c r="B7" s="2" t="s">
        <v>25</v>
      </c>
      <c r="C7" s="2" t="s">
        <v>26</v>
      </c>
      <c r="D7" s="2" t="s">
        <v>35</v>
      </c>
      <c r="E7">
        <v>0.5</v>
      </c>
      <c r="F7">
        <v>0.4</v>
      </c>
      <c r="G7">
        <v>0</v>
      </c>
      <c r="H7">
        <v>0.2</v>
      </c>
      <c r="I7">
        <v>1</v>
      </c>
      <c r="J7">
        <v>0.7</v>
      </c>
      <c r="K7">
        <v>0</v>
      </c>
      <c r="L7">
        <v>0</v>
      </c>
      <c r="M7">
        <v>0.6</v>
      </c>
      <c r="N7">
        <v>1</v>
      </c>
      <c r="O7">
        <f>faceworks!H6</f>
        <v>0.60000000000000009</v>
      </c>
      <c r="P7" s="15">
        <f t="shared" si="0"/>
        <v>5</v>
      </c>
    </row>
    <row r="8" spans="1:16" x14ac:dyDescent="0.25">
      <c r="A8" s="2" t="s">
        <v>36</v>
      </c>
      <c r="B8" s="2" t="s">
        <v>25</v>
      </c>
      <c r="C8" s="2" t="s">
        <v>26</v>
      </c>
      <c r="D8" s="2" t="s">
        <v>37</v>
      </c>
      <c r="E8">
        <v>1.5</v>
      </c>
      <c r="F8">
        <v>0.5</v>
      </c>
      <c r="G8">
        <v>1</v>
      </c>
      <c r="H8">
        <v>0</v>
      </c>
      <c r="I8">
        <v>1</v>
      </c>
      <c r="J8">
        <v>2</v>
      </c>
      <c r="K8">
        <v>0.4</v>
      </c>
      <c r="L8">
        <v>1</v>
      </c>
      <c r="M8">
        <v>0</v>
      </c>
      <c r="N8">
        <v>0.7</v>
      </c>
      <c r="O8">
        <f>faceworks!H7</f>
        <v>0.60000000000000009</v>
      </c>
      <c r="P8" s="15">
        <f t="shared" si="0"/>
        <v>8.6999999999999993</v>
      </c>
    </row>
    <row r="9" spans="1:16" x14ac:dyDescent="0.25">
      <c r="A9" s="2" t="s">
        <v>38</v>
      </c>
      <c r="B9" s="2" t="s">
        <v>39</v>
      </c>
      <c r="C9" s="2" t="s">
        <v>26</v>
      </c>
      <c r="D9" s="2" t="s">
        <v>40</v>
      </c>
      <c r="E9">
        <v>1.5</v>
      </c>
      <c r="F9">
        <v>0.4</v>
      </c>
      <c r="G9">
        <v>1</v>
      </c>
      <c r="H9">
        <v>0</v>
      </c>
      <c r="I9">
        <v>1</v>
      </c>
      <c r="J9">
        <v>2</v>
      </c>
      <c r="K9">
        <v>1</v>
      </c>
      <c r="L9">
        <v>1</v>
      </c>
      <c r="M9">
        <v>0</v>
      </c>
      <c r="N9">
        <v>0.8</v>
      </c>
      <c r="O9">
        <f>faceworks!H8</f>
        <v>0.2</v>
      </c>
      <c r="P9" s="15">
        <f t="shared" si="0"/>
        <v>8.9</v>
      </c>
    </row>
    <row r="10" spans="1:16" x14ac:dyDescent="0.25">
      <c r="A10" s="2" t="s">
        <v>41</v>
      </c>
      <c r="B10" s="2" t="s">
        <v>39</v>
      </c>
      <c r="C10" s="2" t="s">
        <v>26</v>
      </c>
      <c r="D10" s="2" t="s">
        <v>42</v>
      </c>
      <c r="E10">
        <v>0.5</v>
      </c>
      <c r="G10">
        <v>0.2</v>
      </c>
      <c r="H10">
        <v>0</v>
      </c>
      <c r="I10">
        <v>1</v>
      </c>
      <c r="J10">
        <v>2</v>
      </c>
      <c r="K10">
        <v>0.8</v>
      </c>
      <c r="L10">
        <v>1</v>
      </c>
      <c r="M10">
        <v>0.1</v>
      </c>
      <c r="N10">
        <v>0.2</v>
      </c>
      <c r="O10">
        <f>faceworks!H9</f>
        <v>0</v>
      </c>
      <c r="P10" s="15">
        <f t="shared" si="0"/>
        <v>5.8</v>
      </c>
    </row>
    <row r="11" spans="1:16" x14ac:dyDescent="0.25">
      <c r="A11" s="2" t="s">
        <v>43</v>
      </c>
      <c r="B11" s="2" t="s">
        <v>39</v>
      </c>
      <c r="C11" s="2" t="s">
        <v>26</v>
      </c>
      <c r="D11" s="2" t="s">
        <v>44</v>
      </c>
      <c r="E11">
        <v>0</v>
      </c>
      <c r="F11">
        <v>0.3</v>
      </c>
      <c r="G11">
        <v>0</v>
      </c>
      <c r="H11">
        <v>0</v>
      </c>
      <c r="I11">
        <v>0.9</v>
      </c>
      <c r="J11">
        <v>0.2</v>
      </c>
      <c r="K11">
        <v>0</v>
      </c>
      <c r="L11">
        <v>0</v>
      </c>
      <c r="M11">
        <v>0</v>
      </c>
      <c r="N11">
        <v>0</v>
      </c>
      <c r="O11">
        <f>faceworks!H10</f>
        <v>0</v>
      </c>
      <c r="P11" s="15">
        <f t="shared" si="0"/>
        <v>1.4</v>
      </c>
    </row>
    <row r="12" spans="1:16" x14ac:dyDescent="0.25">
      <c r="A12" s="2" t="s">
        <v>45</v>
      </c>
      <c r="B12" s="2" t="s">
        <v>25</v>
      </c>
      <c r="C12" s="2" t="s">
        <v>26</v>
      </c>
      <c r="D12" s="2" t="s">
        <v>46</v>
      </c>
      <c r="E12">
        <v>0.75</v>
      </c>
      <c r="F12">
        <v>0</v>
      </c>
      <c r="G12">
        <v>0</v>
      </c>
      <c r="H12">
        <v>0</v>
      </c>
      <c r="I12">
        <v>1</v>
      </c>
      <c r="J12">
        <v>1.5</v>
      </c>
      <c r="K12">
        <v>0.8</v>
      </c>
      <c r="L12">
        <v>1</v>
      </c>
      <c r="M12">
        <v>0.3</v>
      </c>
      <c r="N12">
        <v>0</v>
      </c>
      <c r="O12">
        <f>faceworks!H11</f>
        <v>0</v>
      </c>
      <c r="P12" s="15">
        <f t="shared" si="0"/>
        <v>5.35</v>
      </c>
    </row>
    <row r="13" spans="1:16" x14ac:dyDescent="0.25">
      <c r="A13" s="2" t="s">
        <v>47</v>
      </c>
      <c r="B13" s="2" t="s">
        <v>25</v>
      </c>
      <c r="C13" s="2" t="s">
        <v>26</v>
      </c>
      <c r="D13" s="2" t="s">
        <v>48</v>
      </c>
      <c r="E13">
        <v>1</v>
      </c>
      <c r="F13">
        <v>0.5</v>
      </c>
      <c r="G13">
        <v>0</v>
      </c>
      <c r="H13">
        <v>0</v>
      </c>
      <c r="I13">
        <v>1</v>
      </c>
      <c r="J13">
        <v>2</v>
      </c>
      <c r="K13">
        <v>0.8</v>
      </c>
      <c r="L13">
        <v>0</v>
      </c>
      <c r="M13">
        <v>0</v>
      </c>
      <c r="N13">
        <v>0</v>
      </c>
      <c r="O13">
        <f>faceworks!H12</f>
        <v>0</v>
      </c>
      <c r="P13" s="15">
        <f t="shared" si="0"/>
        <v>5.3</v>
      </c>
    </row>
    <row r="14" spans="1:16" x14ac:dyDescent="0.25">
      <c r="A14" s="2" t="s">
        <v>49</v>
      </c>
      <c r="B14" s="2" t="s">
        <v>25</v>
      </c>
      <c r="C14" s="2" t="s">
        <v>26</v>
      </c>
      <c r="D14" s="2" t="s">
        <v>50</v>
      </c>
      <c r="E14">
        <v>0.8</v>
      </c>
      <c r="F14">
        <v>0</v>
      </c>
      <c r="G14">
        <v>1</v>
      </c>
      <c r="H14">
        <v>0</v>
      </c>
      <c r="I14">
        <v>1</v>
      </c>
      <c r="J14">
        <v>2</v>
      </c>
      <c r="K14">
        <v>1</v>
      </c>
      <c r="L14">
        <v>0.6</v>
      </c>
      <c r="M14">
        <v>0</v>
      </c>
      <c r="N14">
        <v>0</v>
      </c>
      <c r="O14">
        <f>faceworks!H13</f>
        <v>0.60000000000000009</v>
      </c>
      <c r="P14" s="15">
        <f t="shared" si="0"/>
        <v>7</v>
      </c>
    </row>
    <row r="15" spans="1:16" x14ac:dyDescent="0.25">
      <c r="A15" s="2" t="s">
        <v>51</v>
      </c>
      <c r="B15" s="2" t="s">
        <v>25</v>
      </c>
      <c r="C15" s="2" t="s">
        <v>26</v>
      </c>
      <c r="D15" s="2" t="s">
        <v>52</v>
      </c>
      <c r="E15">
        <v>0.75</v>
      </c>
      <c r="F15">
        <v>0</v>
      </c>
      <c r="G15">
        <v>0</v>
      </c>
      <c r="H15">
        <v>0</v>
      </c>
      <c r="I15">
        <v>1</v>
      </c>
      <c r="J15">
        <v>2</v>
      </c>
      <c r="K15">
        <v>0.8</v>
      </c>
      <c r="L15">
        <v>1</v>
      </c>
      <c r="M15">
        <v>0.3</v>
      </c>
      <c r="N15">
        <v>0.5</v>
      </c>
      <c r="O15">
        <f>faceworks!H14</f>
        <v>0.60000000000000009</v>
      </c>
      <c r="P15" s="15">
        <f t="shared" si="0"/>
        <v>6.9499999999999993</v>
      </c>
    </row>
    <row r="16" spans="1:16" x14ac:dyDescent="0.25">
      <c r="A16" s="2" t="s">
        <v>53</v>
      </c>
      <c r="B16" s="2" t="s">
        <v>25</v>
      </c>
      <c r="C16" s="2" t="s">
        <v>26</v>
      </c>
      <c r="D16" s="2" t="s">
        <v>54</v>
      </c>
      <c r="E16">
        <v>1</v>
      </c>
      <c r="F16">
        <v>0.5</v>
      </c>
      <c r="G16">
        <v>1</v>
      </c>
      <c r="H16">
        <v>0</v>
      </c>
      <c r="I16">
        <v>1</v>
      </c>
      <c r="J16">
        <v>2</v>
      </c>
      <c r="K16">
        <v>0.8</v>
      </c>
      <c r="L16">
        <v>1</v>
      </c>
      <c r="M16">
        <v>0.2</v>
      </c>
      <c r="N16">
        <v>0</v>
      </c>
      <c r="O16">
        <f>faceworks!H15</f>
        <v>0.4</v>
      </c>
      <c r="P16" s="15">
        <f t="shared" si="0"/>
        <v>7.9</v>
      </c>
    </row>
    <row r="17" spans="1:20" x14ac:dyDescent="0.25">
      <c r="A17" s="2" t="s">
        <v>55</v>
      </c>
      <c r="B17" s="2" t="s">
        <v>25</v>
      </c>
      <c r="C17" s="2" t="s">
        <v>26</v>
      </c>
      <c r="D17" s="2" t="s">
        <v>56</v>
      </c>
      <c r="E17">
        <v>1.5</v>
      </c>
      <c r="F17">
        <v>0.5</v>
      </c>
      <c r="G17">
        <v>0</v>
      </c>
      <c r="H17">
        <v>0</v>
      </c>
      <c r="I17">
        <v>1</v>
      </c>
      <c r="J17">
        <v>1</v>
      </c>
      <c r="K17">
        <v>0</v>
      </c>
      <c r="L17">
        <v>0</v>
      </c>
      <c r="M17">
        <v>0.2</v>
      </c>
      <c r="N17">
        <v>0.5</v>
      </c>
      <c r="O17">
        <f>faceworks!H16</f>
        <v>0.2</v>
      </c>
      <c r="P17" s="15">
        <f t="shared" si="0"/>
        <v>4.9000000000000004</v>
      </c>
    </row>
    <row r="18" spans="1:20" x14ac:dyDescent="0.25">
      <c r="A18" s="2" t="s">
        <v>57</v>
      </c>
      <c r="B18" s="2" t="s">
        <v>25</v>
      </c>
      <c r="C18" s="2" t="s">
        <v>26</v>
      </c>
      <c r="D18" s="2" t="s">
        <v>58</v>
      </c>
      <c r="E18">
        <v>1.5</v>
      </c>
      <c r="F18">
        <v>1</v>
      </c>
      <c r="G18">
        <v>0</v>
      </c>
      <c r="H18">
        <v>0</v>
      </c>
      <c r="I18">
        <v>1</v>
      </c>
      <c r="J18">
        <v>2</v>
      </c>
      <c r="K18">
        <v>0.8</v>
      </c>
      <c r="L18">
        <v>0.5</v>
      </c>
      <c r="M18">
        <v>0.2</v>
      </c>
      <c r="N18">
        <v>0</v>
      </c>
      <c r="O18">
        <f>faceworks!H17</f>
        <v>0</v>
      </c>
      <c r="P18" s="15">
        <f t="shared" si="0"/>
        <v>7</v>
      </c>
    </row>
    <row r="19" spans="1:20" x14ac:dyDescent="0.25">
      <c r="A19" s="2" t="s">
        <v>59</v>
      </c>
      <c r="B19" s="2" t="s">
        <v>25</v>
      </c>
      <c r="C19" s="2" t="s">
        <v>26</v>
      </c>
      <c r="D19" s="2" t="s">
        <v>60</v>
      </c>
      <c r="E19">
        <v>0.9</v>
      </c>
      <c r="F19">
        <v>0.5</v>
      </c>
      <c r="G19">
        <v>0.1</v>
      </c>
      <c r="H19">
        <v>0.1</v>
      </c>
      <c r="I19">
        <v>1</v>
      </c>
      <c r="J19">
        <v>1.8</v>
      </c>
      <c r="K19">
        <v>0.8</v>
      </c>
      <c r="L19">
        <v>1</v>
      </c>
      <c r="M19">
        <v>0.3</v>
      </c>
      <c r="N19">
        <v>0.6</v>
      </c>
      <c r="O19">
        <f>faceworks!H18</f>
        <v>0</v>
      </c>
      <c r="P19" s="15">
        <f t="shared" si="0"/>
        <v>7.1</v>
      </c>
    </row>
    <row r="20" spans="1:20" x14ac:dyDescent="0.25">
      <c r="A20" s="2" t="s">
        <v>61</v>
      </c>
      <c r="B20" s="2" t="s">
        <v>25</v>
      </c>
      <c r="C20" s="2" t="s">
        <v>26</v>
      </c>
      <c r="D20" s="2" t="s">
        <v>62</v>
      </c>
      <c r="E20">
        <v>1</v>
      </c>
      <c r="F20">
        <v>0.5</v>
      </c>
      <c r="G20">
        <v>0</v>
      </c>
      <c r="H20">
        <v>0</v>
      </c>
      <c r="I20">
        <v>1</v>
      </c>
      <c r="J20">
        <v>1.6</v>
      </c>
      <c r="K20">
        <v>0.8</v>
      </c>
      <c r="L20">
        <v>1</v>
      </c>
      <c r="M20">
        <v>0</v>
      </c>
      <c r="N20">
        <v>0.3</v>
      </c>
      <c r="O20">
        <f>faceworks!H19</f>
        <v>0</v>
      </c>
      <c r="P20" s="15">
        <f t="shared" si="0"/>
        <v>6.1999999999999993</v>
      </c>
    </row>
    <row r="21" spans="1:20" x14ac:dyDescent="0.25">
      <c r="A21" s="2" t="s">
        <v>63</v>
      </c>
      <c r="B21" s="2" t="s">
        <v>39</v>
      </c>
      <c r="C21" s="2" t="s">
        <v>26</v>
      </c>
      <c r="D21" s="2" t="s">
        <v>64</v>
      </c>
      <c r="E21">
        <v>0.75</v>
      </c>
      <c r="F21">
        <v>0.5</v>
      </c>
      <c r="G21">
        <v>0</v>
      </c>
      <c r="H21">
        <v>0</v>
      </c>
      <c r="I21">
        <v>1</v>
      </c>
      <c r="J21">
        <v>1.5</v>
      </c>
      <c r="K21">
        <v>1</v>
      </c>
      <c r="L21">
        <v>1</v>
      </c>
      <c r="M21">
        <v>0</v>
      </c>
      <c r="N21">
        <v>0.5</v>
      </c>
      <c r="O21">
        <f>faceworks!H20</f>
        <v>0</v>
      </c>
      <c r="P21" s="15">
        <f t="shared" si="0"/>
        <v>6.25</v>
      </c>
    </row>
    <row r="22" spans="1:20" x14ac:dyDescent="0.25">
      <c r="A22" s="2" t="s">
        <v>65</v>
      </c>
      <c r="B22" s="2" t="s">
        <v>25</v>
      </c>
      <c r="C22" s="2" t="s">
        <v>26</v>
      </c>
      <c r="D22" s="23" t="s">
        <v>66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7"/>
      <c r="P22" s="27"/>
    </row>
    <row r="23" spans="1:20" x14ac:dyDescent="0.25">
      <c r="A23" s="2" t="s">
        <v>67</v>
      </c>
      <c r="B23" s="2" t="s">
        <v>25</v>
      </c>
      <c r="C23" s="2" t="s">
        <v>26</v>
      </c>
      <c r="D23" s="2" t="s">
        <v>68</v>
      </c>
      <c r="E23">
        <v>1.5</v>
      </c>
      <c r="F23">
        <v>0.1</v>
      </c>
      <c r="G23">
        <v>0</v>
      </c>
      <c r="H23">
        <v>0</v>
      </c>
      <c r="I23">
        <v>1</v>
      </c>
      <c r="J23">
        <v>1.5</v>
      </c>
      <c r="K23">
        <v>0.5</v>
      </c>
      <c r="L23">
        <v>0</v>
      </c>
      <c r="M23">
        <v>0</v>
      </c>
      <c r="N23">
        <v>0.4</v>
      </c>
      <c r="O23">
        <f>faceworks!H22</f>
        <v>0.2</v>
      </c>
      <c r="P23" s="15">
        <f t="shared" si="0"/>
        <v>5.2</v>
      </c>
    </row>
    <row r="24" spans="1:20" x14ac:dyDescent="0.25">
      <c r="A24" s="2" t="s">
        <v>69</v>
      </c>
      <c r="B24" s="2" t="s">
        <v>25</v>
      </c>
      <c r="C24" s="2" t="s">
        <v>26</v>
      </c>
      <c r="D24" s="2" t="s">
        <v>70</v>
      </c>
      <c r="E24">
        <v>0</v>
      </c>
      <c r="F24">
        <v>0</v>
      </c>
      <c r="G24">
        <v>0</v>
      </c>
      <c r="H24">
        <v>0</v>
      </c>
      <c r="I24">
        <v>1</v>
      </c>
      <c r="J24">
        <v>1.6</v>
      </c>
      <c r="K24">
        <v>0.8</v>
      </c>
      <c r="L24">
        <v>0</v>
      </c>
      <c r="M24">
        <v>0.2</v>
      </c>
      <c r="N24">
        <v>0.8</v>
      </c>
      <c r="O24">
        <f>faceworks!H23</f>
        <v>0.60000000000000009</v>
      </c>
      <c r="P24" s="15">
        <f t="shared" si="0"/>
        <v>5</v>
      </c>
    </row>
    <row r="25" spans="1:20" x14ac:dyDescent="0.25">
      <c r="A25" s="2" t="s">
        <v>71</v>
      </c>
      <c r="B25" s="2" t="s">
        <v>25</v>
      </c>
      <c r="C25" s="2" t="s">
        <v>26</v>
      </c>
      <c r="D25" s="2" t="s">
        <v>72</v>
      </c>
      <c r="E25">
        <v>1.2</v>
      </c>
      <c r="F25">
        <v>0.5</v>
      </c>
      <c r="G25">
        <v>1</v>
      </c>
      <c r="H25">
        <v>0</v>
      </c>
      <c r="I25">
        <v>1</v>
      </c>
      <c r="J25">
        <v>2</v>
      </c>
      <c r="K25">
        <v>1</v>
      </c>
      <c r="L25">
        <v>1</v>
      </c>
      <c r="M25">
        <v>0.8</v>
      </c>
      <c r="N25">
        <v>0</v>
      </c>
      <c r="O25">
        <f>faceworks!H24</f>
        <v>0.2</v>
      </c>
      <c r="P25" s="15">
        <f t="shared" si="0"/>
        <v>8.6999999999999993</v>
      </c>
    </row>
    <row r="26" spans="1:20" x14ac:dyDescent="0.25">
      <c r="A26" s="2" t="s">
        <v>73</v>
      </c>
      <c r="B26" s="2" t="s">
        <v>25</v>
      </c>
      <c r="C26" s="2" t="s">
        <v>26</v>
      </c>
      <c r="D26" s="2" t="s">
        <v>74</v>
      </c>
      <c r="E26">
        <v>1.5</v>
      </c>
      <c r="F26">
        <v>0.5</v>
      </c>
      <c r="G26">
        <v>0</v>
      </c>
      <c r="H26">
        <v>0</v>
      </c>
      <c r="I26">
        <v>1</v>
      </c>
      <c r="J26">
        <v>2</v>
      </c>
      <c r="K26">
        <v>1</v>
      </c>
      <c r="L26">
        <v>1</v>
      </c>
      <c r="M26">
        <v>0</v>
      </c>
      <c r="N26">
        <v>0.8</v>
      </c>
      <c r="O26">
        <f>faceworks!H25</f>
        <v>0</v>
      </c>
      <c r="P26" s="15">
        <f t="shared" si="0"/>
        <v>7.8</v>
      </c>
    </row>
    <row r="27" spans="1:20" x14ac:dyDescent="0.25">
      <c r="A27" s="2" t="s">
        <v>75</v>
      </c>
      <c r="B27" s="2" t="s">
        <v>39</v>
      </c>
      <c r="C27" s="2" t="s">
        <v>26</v>
      </c>
      <c r="D27" s="2" t="s">
        <v>76</v>
      </c>
      <c r="E27">
        <v>1.5</v>
      </c>
      <c r="F27">
        <v>0</v>
      </c>
      <c r="G27">
        <v>1</v>
      </c>
      <c r="H27">
        <v>0</v>
      </c>
      <c r="I27">
        <v>1</v>
      </c>
      <c r="J27">
        <v>2</v>
      </c>
      <c r="K27">
        <v>1</v>
      </c>
      <c r="L27">
        <v>1</v>
      </c>
      <c r="M27">
        <v>0.6</v>
      </c>
      <c r="N27">
        <v>0.5</v>
      </c>
      <c r="O27">
        <f>faceworks!H26</f>
        <v>0</v>
      </c>
      <c r="P27" s="15">
        <f t="shared" si="0"/>
        <v>8.6</v>
      </c>
    </row>
    <row r="28" spans="1:20" x14ac:dyDescent="0.25">
      <c r="A28" s="2" t="s">
        <v>77</v>
      </c>
      <c r="B28" s="2" t="s">
        <v>25</v>
      </c>
      <c r="C28" s="2" t="s">
        <v>26</v>
      </c>
      <c r="D28" s="2" t="s">
        <v>78</v>
      </c>
      <c r="E28">
        <v>0.75</v>
      </c>
      <c r="F28">
        <v>0.5</v>
      </c>
      <c r="G28">
        <v>0</v>
      </c>
      <c r="H28">
        <v>0</v>
      </c>
      <c r="I28">
        <v>1</v>
      </c>
      <c r="J28">
        <v>2</v>
      </c>
      <c r="K28">
        <v>1</v>
      </c>
      <c r="L28">
        <v>1</v>
      </c>
      <c r="M28">
        <v>0.3</v>
      </c>
      <c r="N28">
        <v>0.5</v>
      </c>
      <c r="O28">
        <f>faceworks!H27</f>
        <v>0</v>
      </c>
      <c r="P28" s="15">
        <f t="shared" si="0"/>
        <v>7.05</v>
      </c>
    </row>
    <row r="29" spans="1:20" x14ac:dyDescent="0.25">
      <c r="A29" s="2" t="s">
        <v>79</v>
      </c>
      <c r="B29" s="2" t="s">
        <v>25</v>
      </c>
      <c r="C29" s="2" t="s">
        <v>26</v>
      </c>
      <c r="D29" s="2" t="s">
        <v>80</v>
      </c>
      <c r="E29">
        <v>1.5</v>
      </c>
      <c r="F29">
        <v>0</v>
      </c>
      <c r="G29">
        <v>0</v>
      </c>
      <c r="H29">
        <v>0</v>
      </c>
      <c r="I29">
        <v>1</v>
      </c>
      <c r="J29">
        <v>2</v>
      </c>
      <c r="K29">
        <v>1</v>
      </c>
      <c r="L29">
        <v>1</v>
      </c>
      <c r="M29">
        <v>0</v>
      </c>
      <c r="N29">
        <v>0</v>
      </c>
      <c r="O29">
        <f>faceworks!H28</f>
        <v>0.2</v>
      </c>
      <c r="P29" s="15">
        <f t="shared" si="0"/>
        <v>6.7</v>
      </c>
      <c r="T29" s="24"/>
    </row>
    <row r="30" spans="1:20" x14ac:dyDescent="0.25">
      <c r="A30" s="2" t="s">
        <v>81</v>
      </c>
      <c r="B30" s="2" t="s">
        <v>25</v>
      </c>
      <c r="C30" s="2" t="s">
        <v>26</v>
      </c>
      <c r="D30" s="2" t="s">
        <v>82</v>
      </c>
      <c r="E30">
        <v>1</v>
      </c>
      <c r="F30">
        <v>0</v>
      </c>
      <c r="G30">
        <v>0</v>
      </c>
      <c r="H30">
        <v>0</v>
      </c>
      <c r="I30">
        <v>1</v>
      </c>
      <c r="J30">
        <v>1.6</v>
      </c>
      <c r="K30">
        <v>1</v>
      </c>
      <c r="L30">
        <v>1</v>
      </c>
      <c r="M30">
        <v>0.3</v>
      </c>
      <c r="N30">
        <v>0</v>
      </c>
      <c r="O30">
        <f>faceworks!H29</f>
        <v>0.60000000000000009</v>
      </c>
      <c r="P30" s="15">
        <f t="shared" si="0"/>
        <v>6.5</v>
      </c>
    </row>
    <row r="31" spans="1:20" x14ac:dyDescent="0.25">
      <c r="A31" s="2" t="s">
        <v>83</v>
      </c>
      <c r="B31" s="2" t="s">
        <v>25</v>
      </c>
      <c r="C31" s="2" t="s">
        <v>26</v>
      </c>
      <c r="D31" s="2" t="s">
        <v>84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7"/>
      <c r="P31" s="27"/>
    </row>
    <row r="32" spans="1:20" x14ac:dyDescent="0.25">
      <c r="A32" s="2" t="s">
        <v>85</v>
      </c>
      <c r="B32" s="2" t="s">
        <v>25</v>
      </c>
      <c r="C32" s="2" t="s">
        <v>26</v>
      </c>
      <c r="D32" s="2" t="s">
        <v>86</v>
      </c>
      <c r="E32">
        <v>1</v>
      </c>
      <c r="F32">
        <v>0.1</v>
      </c>
      <c r="G32">
        <v>1</v>
      </c>
      <c r="H32">
        <v>0</v>
      </c>
      <c r="I32">
        <v>1</v>
      </c>
      <c r="J32">
        <v>0.2</v>
      </c>
      <c r="K32">
        <v>0.8</v>
      </c>
      <c r="L32">
        <v>0.2</v>
      </c>
      <c r="M32">
        <v>0</v>
      </c>
      <c r="N32">
        <v>0.4</v>
      </c>
      <c r="O32">
        <f>faceworks!H31</f>
        <v>0</v>
      </c>
      <c r="P32" s="15">
        <f t="shared" si="0"/>
        <v>4.7000000000000011</v>
      </c>
    </row>
    <row r="33" spans="1:16" x14ac:dyDescent="0.25">
      <c r="A33" s="2" t="s">
        <v>87</v>
      </c>
      <c r="B33" s="2" t="s">
        <v>25</v>
      </c>
      <c r="C33" s="2" t="s">
        <v>26</v>
      </c>
      <c r="D33" s="2" t="s">
        <v>88</v>
      </c>
      <c r="E33">
        <v>1.5</v>
      </c>
      <c r="F33">
        <v>0.5</v>
      </c>
      <c r="G33">
        <v>0</v>
      </c>
      <c r="H33">
        <v>0.1</v>
      </c>
      <c r="I33">
        <v>1</v>
      </c>
      <c r="J33">
        <v>2</v>
      </c>
      <c r="K33">
        <v>1</v>
      </c>
      <c r="L33">
        <v>1</v>
      </c>
      <c r="M33">
        <v>0</v>
      </c>
      <c r="N33">
        <v>0.7</v>
      </c>
      <c r="O33">
        <f>faceworks!H32</f>
        <v>0</v>
      </c>
      <c r="P33" s="15">
        <f t="shared" si="0"/>
        <v>7.8</v>
      </c>
    </row>
    <row r="34" spans="1:16" x14ac:dyDescent="0.25">
      <c r="A34" s="2" t="s">
        <v>89</v>
      </c>
      <c r="B34" s="2" t="s">
        <v>25</v>
      </c>
      <c r="C34" s="2" t="s">
        <v>26</v>
      </c>
      <c r="D34" s="2" t="s">
        <v>90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f>faceworks!H33</f>
        <v>0</v>
      </c>
      <c r="P34" s="15">
        <f t="shared" si="0"/>
        <v>1</v>
      </c>
    </row>
    <row r="35" spans="1:16" x14ac:dyDescent="0.25">
      <c r="A35" s="2" t="s">
        <v>91</v>
      </c>
      <c r="B35" s="2" t="s">
        <v>25</v>
      </c>
      <c r="C35" s="2" t="s">
        <v>26</v>
      </c>
      <c r="D35" s="2" t="s">
        <v>92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7"/>
      <c r="P35" s="27"/>
    </row>
    <row r="36" spans="1:16" x14ac:dyDescent="0.25">
      <c r="A36" s="2" t="s">
        <v>93</v>
      </c>
      <c r="B36" s="2" t="s">
        <v>25</v>
      </c>
      <c r="C36" s="2" t="s">
        <v>26</v>
      </c>
      <c r="D36" s="2" t="s">
        <v>94</v>
      </c>
      <c r="E36">
        <v>1.5</v>
      </c>
      <c r="F36">
        <v>0</v>
      </c>
      <c r="G36">
        <v>1</v>
      </c>
      <c r="H36">
        <v>0</v>
      </c>
      <c r="I36">
        <v>1</v>
      </c>
      <c r="J36">
        <v>2</v>
      </c>
      <c r="K36">
        <v>0.8</v>
      </c>
      <c r="L36">
        <v>0</v>
      </c>
      <c r="M36">
        <v>0</v>
      </c>
      <c r="N36">
        <v>0.5</v>
      </c>
      <c r="O36">
        <f>faceworks!H35</f>
        <v>0</v>
      </c>
      <c r="P36" s="15">
        <f t="shared" si="0"/>
        <v>6.8</v>
      </c>
    </row>
    <row r="37" spans="1:16" x14ac:dyDescent="0.25">
      <c r="A37" s="2" t="s">
        <v>95</v>
      </c>
      <c r="B37" s="2" t="s">
        <v>25</v>
      </c>
      <c r="C37" s="2" t="s">
        <v>26</v>
      </c>
      <c r="D37" s="2" t="s">
        <v>96</v>
      </c>
      <c r="E37">
        <v>0.75</v>
      </c>
      <c r="F37">
        <v>0.5</v>
      </c>
      <c r="G37">
        <v>1</v>
      </c>
      <c r="H37">
        <v>0.5</v>
      </c>
      <c r="I37">
        <v>0.8</v>
      </c>
      <c r="J37">
        <v>2</v>
      </c>
      <c r="K37">
        <v>1</v>
      </c>
      <c r="L37">
        <v>1</v>
      </c>
      <c r="M37">
        <v>1</v>
      </c>
      <c r="N37">
        <v>1</v>
      </c>
      <c r="O37">
        <f>faceworks!H36</f>
        <v>0.60000000000000009</v>
      </c>
      <c r="P37" s="15">
        <f t="shared" si="0"/>
        <v>10.15</v>
      </c>
    </row>
    <row r="38" spans="1:16" x14ac:dyDescent="0.25">
      <c r="A38" s="2" t="s">
        <v>97</v>
      </c>
      <c r="B38" s="2" t="s">
        <v>25</v>
      </c>
      <c r="C38" s="2" t="s">
        <v>26</v>
      </c>
      <c r="D38" s="2" t="s">
        <v>98</v>
      </c>
      <c r="E38">
        <v>1.5</v>
      </c>
      <c r="F38">
        <v>0.5</v>
      </c>
      <c r="G38">
        <v>1</v>
      </c>
      <c r="H38">
        <v>0.1</v>
      </c>
      <c r="I38">
        <v>1</v>
      </c>
      <c r="J38">
        <v>1.5</v>
      </c>
      <c r="K38">
        <v>0.8</v>
      </c>
      <c r="L38">
        <v>1</v>
      </c>
      <c r="M38">
        <v>0.1</v>
      </c>
      <c r="N38" s="16">
        <v>0.3</v>
      </c>
      <c r="O38">
        <f>faceworks!H37</f>
        <v>0.60000000000000009</v>
      </c>
      <c r="P38" s="15">
        <f t="shared" si="0"/>
        <v>8.3999999999999986</v>
      </c>
    </row>
    <row r="39" spans="1:16" x14ac:dyDescent="0.25">
      <c r="A39" s="2" t="s">
        <v>99</v>
      </c>
      <c r="B39" s="2" t="s">
        <v>25</v>
      </c>
      <c r="C39" s="2" t="s">
        <v>26</v>
      </c>
      <c r="D39" s="2" t="s">
        <v>100</v>
      </c>
      <c r="E39">
        <v>0.75</v>
      </c>
      <c r="F39">
        <v>0.5</v>
      </c>
      <c r="G39">
        <v>1</v>
      </c>
      <c r="H39">
        <v>0</v>
      </c>
      <c r="I39">
        <v>1</v>
      </c>
      <c r="J39">
        <v>2</v>
      </c>
      <c r="K39">
        <v>0.8</v>
      </c>
      <c r="L39">
        <v>1</v>
      </c>
      <c r="M39">
        <v>0</v>
      </c>
      <c r="N39">
        <v>0.5</v>
      </c>
      <c r="O39">
        <f>faceworks!H38</f>
        <v>0.60000000000000009</v>
      </c>
      <c r="P39" s="15">
        <f t="shared" si="0"/>
        <v>8.15</v>
      </c>
    </row>
    <row r="40" spans="1:16" x14ac:dyDescent="0.25">
      <c r="A40" s="2" t="s">
        <v>101</v>
      </c>
      <c r="B40" s="2" t="s">
        <v>39</v>
      </c>
      <c r="C40" s="2" t="s">
        <v>26</v>
      </c>
      <c r="D40" s="2" t="s">
        <v>102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7"/>
      <c r="P40" s="27"/>
    </row>
    <row r="41" spans="1:16" x14ac:dyDescent="0.25">
      <c r="A41" s="2" t="s">
        <v>103</v>
      </c>
      <c r="B41" s="2" t="s">
        <v>25</v>
      </c>
      <c r="C41" s="2" t="s">
        <v>26</v>
      </c>
      <c r="D41" s="2" t="s">
        <v>104</v>
      </c>
      <c r="E41">
        <v>0.5</v>
      </c>
      <c r="G41">
        <v>0</v>
      </c>
      <c r="H41">
        <v>0.2</v>
      </c>
      <c r="I41">
        <v>1</v>
      </c>
      <c r="J41">
        <v>1</v>
      </c>
      <c r="K41">
        <v>0.8</v>
      </c>
      <c r="L41">
        <v>1</v>
      </c>
      <c r="M41">
        <v>0</v>
      </c>
      <c r="N41">
        <v>0.6</v>
      </c>
      <c r="O41">
        <f>faceworks!H40</f>
        <v>0.60000000000000009</v>
      </c>
      <c r="P41" s="15">
        <f t="shared" si="0"/>
        <v>5.6999999999999993</v>
      </c>
    </row>
    <row r="42" spans="1:16" x14ac:dyDescent="0.25">
      <c r="A42" s="2" t="s">
        <v>105</v>
      </c>
      <c r="B42" s="2" t="s">
        <v>25</v>
      </c>
      <c r="C42" s="2" t="s">
        <v>26</v>
      </c>
      <c r="D42" s="2" t="s">
        <v>106</v>
      </c>
      <c r="E42">
        <v>0.1</v>
      </c>
      <c r="F42">
        <v>0</v>
      </c>
      <c r="G42">
        <v>1</v>
      </c>
      <c r="H42">
        <v>0</v>
      </c>
      <c r="I42">
        <v>1</v>
      </c>
      <c r="J42">
        <v>1.5</v>
      </c>
      <c r="K42">
        <v>1</v>
      </c>
      <c r="L42">
        <v>1</v>
      </c>
      <c r="M42">
        <v>1</v>
      </c>
      <c r="N42">
        <v>1</v>
      </c>
      <c r="O42">
        <f>faceworks!H41</f>
        <v>0.60000000000000009</v>
      </c>
      <c r="P42" s="15">
        <f t="shared" si="0"/>
        <v>8.1999999999999993</v>
      </c>
    </row>
    <row r="43" spans="1:16" x14ac:dyDescent="0.25">
      <c r="A43" s="2" t="s">
        <v>107</v>
      </c>
      <c r="B43" s="2" t="s">
        <v>25</v>
      </c>
      <c r="C43" s="2" t="s">
        <v>26</v>
      </c>
      <c r="D43" s="2" t="s">
        <v>108</v>
      </c>
      <c r="E43">
        <v>1.5</v>
      </c>
      <c r="F43">
        <v>0</v>
      </c>
      <c r="G43">
        <v>0</v>
      </c>
      <c r="H43">
        <v>0</v>
      </c>
      <c r="I43">
        <v>1</v>
      </c>
      <c r="J43">
        <v>1</v>
      </c>
      <c r="K43">
        <v>0.3</v>
      </c>
      <c r="L43">
        <v>1</v>
      </c>
      <c r="M43">
        <v>0.4</v>
      </c>
      <c r="N43">
        <v>0</v>
      </c>
      <c r="O43">
        <f>faceworks!H42</f>
        <v>0</v>
      </c>
      <c r="P43" s="15">
        <f t="shared" si="0"/>
        <v>5.2</v>
      </c>
    </row>
    <row r="44" spans="1:16" x14ac:dyDescent="0.25">
      <c r="A44" s="2" t="s">
        <v>109</v>
      </c>
      <c r="B44" s="2" t="s">
        <v>39</v>
      </c>
      <c r="C44" s="2" t="s">
        <v>26</v>
      </c>
      <c r="D44" s="2" t="s">
        <v>110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7"/>
      <c r="P44" s="27"/>
    </row>
    <row r="45" spans="1:16" x14ac:dyDescent="0.25">
      <c r="A45" s="2" t="s">
        <v>111</v>
      </c>
      <c r="B45" s="2" t="s">
        <v>39</v>
      </c>
      <c r="C45" s="2" t="s">
        <v>26</v>
      </c>
      <c r="D45" s="2" t="s">
        <v>112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7"/>
      <c r="P45" s="27"/>
    </row>
    <row r="46" spans="1:16" x14ac:dyDescent="0.25">
      <c r="A46" s="2" t="s">
        <v>113</v>
      </c>
      <c r="B46" s="2" t="s">
        <v>25</v>
      </c>
      <c r="C46" s="2" t="s">
        <v>26</v>
      </c>
      <c r="D46" s="2" t="s">
        <v>114</v>
      </c>
      <c r="E46">
        <v>1.5</v>
      </c>
      <c r="F46">
        <v>0</v>
      </c>
      <c r="G46">
        <v>0</v>
      </c>
      <c r="H46">
        <v>0</v>
      </c>
      <c r="I46">
        <v>1</v>
      </c>
      <c r="J46">
        <v>2</v>
      </c>
      <c r="K46">
        <v>1</v>
      </c>
      <c r="L46">
        <v>1</v>
      </c>
      <c r="M46">
        <v>0</v>
      </c>
      <c r="N46">
        <v>0.6</v>
      </c>
      <c r="O46">
        <f>faceworks!H45</f>
        <v>0.2</v>
      </c>
      <c r="P46" s="15">
        <f t="shared" si="0"/>
        <v>7.3</v>
      </c>
    </row>
    <row r="47" spans="1:16" x14ac:dyDescent="0.25">
      <c r="A47" s="2" t="s">
        <v>115</v>
      </c>
      <c r="B47" s="2" t="s">
        <v>25</v>
      </c>
      <c r="C47" s="2" t="s">
        <v>26</v>
      </c>
      <c r="D47" s="2" t="s">
        <v>116</v>
      </c>
      <c r="E47">
        <v>0.6</v>
      </c>
      <c r="F47">
        <v>0.1</v>
      </c>
      <c r="G47">
        <v>0</v>
      </c>
      <c r="H47">
        <v>0</v>
      </c>
      <c r="I47">
        <v>0.1</v>
      </c>
      <c r="J47">
        <v>0.2</v>
      </c>
      <c r="K47">
        <v>1</v>
      </c>
      <c r="L47">
        <v>1</v>
      </c>
      <c r="M47">
        <v>0.5</v>
      </c>
      <c r="N47">
        <v>0.1</v>
      </c>
      <c r="O47">
        <f>faceworks!H46</f>
        <v>0.4</v>
      </c>
      <c r="P47" s="15">
        <f t="shared" si="0"/>
        <v>4</v>
      </c>
    </row>
    <row r="48" spans="1:16" x14ac:dyDescent="0.25">
      <c r="A48" s="2" t="s">
        <v>117</v>
      </c>
      <c r="B48" s="2" t="s">
        <v>25</v>
      </c>
      <c r="C48" s="2" t="s">
        <v>26</v>
      </c>
      <c r="D48" s="2" t="s">
        <v>118</v>
      </c>
      <c r="E48">
        <v>1.5</v>
      </c>
      <c r="F48">
        <v>0.5</v>
      </c>
      <c r="G48">
        <v>0</v>
      </c>
      <c r="H48">
        <v>0</v>
      </c>
      <c r="I48">
        <v>1</v>
      </c>
      <c r="J48">
        <v>2</v>
      </c>
      <c r="K48">
        <v>0.8</v>
      </c>
      <c r="L48">
        <v>1</v>
      </c>
      <c r="M48">
        <v>0</v>
      </c>
      <c r="N48">
        <v>0.3</v>
      </c>
      <c r="O48">
        <f>faceworks!H47</f>
        <v>0.4</v>
      </c>
      <c r="P48" s="15">
        <f t="shared" si="0"/>
        <v>7.5</v>
      </c>
    </row>
    <row r="49" spans="1:16" x14ac:dyDescent="0.25">
      <c r="A49" s="2" t="s">
        <v>119</v>
      </c>
      <c r="B49" s="2" t="s">
        <v>25</v>
      </c>
      <c r="C49" s="2" t="s">
        <v>26</v>
      </c>
      <c r="D49" s="2" t="s">
        <v>120</v>
      </c>
      <c r="E49">
        <v>1.5</v>
      </c>
      <c r="F49">
        <v>0.5</v>
      </c>
      <c r="G49">
        <v>0</v>
      </c>
      <c r="H49">
        <v>0.5</v>
      </c>
      <c r="I49">
        <v>1</v>
      </c>
      <c r="J49">
        <v>2</v>
      </c>
      <c r="K49">
        <v>1</v>
      </c>
      <c r="L49">
        <v>1</v>
      </c>
      <c r="M49">
        <v>0.3</v>
      </c>
      <c r="N49">
        <v>0.7</v>
      </c>
      <c r="O49">
        <f>faceworks!H48</f>
        <v>0.60000000000000009</v>
      </c>
      <c r="P49" s="15">
        <f t="shared" si="0"/>
        <v>9.1</v>
      </c>
    </row>
    <row r="50" spans="1:16" x14ac:dyDescent="0.25">
      <c r="A50" s="2" t="s">
        <v>121</v>
      </c>
      <c r="B50" s="2" t="s">
        <v>25</v>
      </c>
      <c r="C50" s="2" t="s">
        <v>26</v>
      </c>
      <c r="D50" s="2" t="s">
        <v>122</v>
      </c>
      <c r="E50">
        <v>1</v>
      </c>
      <c r="F50">
        <v>0.1</v>
      </c>
      <c r="G50">
        <v>0</v>
      </c>
      <c r="H50">
        <v>1</v>
      </c>
      <c r="I50">
        <v>2</v>
      </c>
      <c r="J50">
        <v>0</v>
      </c>
      <c r="K50">
        <v>0.8</v>
      </c>
      <c r="L50">
        <v>1</v>
      </c>
      <c r="M50">
        <v>0</v>
      </c>
      <c r="N50">
        <v>0</v>
      </c>
      <c r="O50">
        <f>faceworks!H49</f>
        <v>0</v>
      </c>
      <c r="P50" s="15">
        <f t="shared" si="0"/>
        <v>5.8999999999999995</v>
      </c>
    </row>
    <row r="51" spans="1:16" x14ac:dyDescent="0.25">
      <c r="A51" s="2" t="s">
        <v>124</v>
      </c>
      <c r="B51" s="2" t="s">
        <v>25</v>
      </c>
      <c r="C51" s="2" t="s">
        <v>26</v>
      </c>
      <c r="D51" s="2" t="s">
        <v>125</v>
      </c>
      <c r="E51">
        <v>1.5</v>
      </c>
      <c r="F51">
        <v>0.5</v>
      </c>
      <c r="G51">
        <v>1</v>
      </c>
      <c r="H51">
        <v>0.2</v>
      </c>
      <c r="I51">
        <v>1</v>
      </c>
      <c r="J51">
        <v>2</v>
      </c>
      <c r="K51">
        <v>1</v>
      </c>
      <c r="L51">
        <v>1</v>
      </c>
      <c r="M51">
        <v>0.6</v>
      </c>
      <c r="N51">
        <v>0.6</v>
      </c>
      <c r="O51">
        <f>faceworks!H50</f>
        <v>0.2</v>
      </c>
      <c r="P51" s="15">
        <f t="shared" si="0"/>
        <v>9.5999999999999979</v>
      </c>
    </row>
    <row r="52" spans="1:16" x14ac:dyDescent="0.25">
      <c r="A52" s="2" t="s">
        <v>126</v>
      </c>
      <c r="B52" s="2" t="s">
        <v>25</v>
      </c>
      <c r="C52" s="2" t="s">
        <v>26</v>
      </c>
      <c r="D52" s="2" t="s">
        <v>127</v>
      </c>
      <c r="E52">
        <v>1.5</v>
      </c>
      <c r="F52">
        <v>0.5</v>
      </c>
      <c r="G52">
        <v>0</v>
      </c>
      <c r="H52">
        <v>0.2</v>
      </c>
      <c r="I52">
        <v>1</v>
      </c>
      <c r="J52">
        <v>2</v>
      </c>
      <c r="K52">
        <v>1</v>
      </c>
      <c r="L52">
        <v>1</v>
      </c>
      <c r="M52">
        <v>0.3</v>
      </c>
      <c r="N52">
        <v>0.7</v>
      </c>
      <c r="O52">
        <f>faceworks!H51</f>
        <v>0.60000000000000009</v>
      </c>
      <c r="P52" s="15">
        <f t="shared" si="0"/>
        <v>8.7999999999999989</v>
      </c>
    </row>
    <row r="53" spans="1:16" x14ac:dyDescent="0.25">
      <c r="A53" s="2" t="s">
        <v>128</v>
      </c>
      <c r="B53" s="2" t="s">
        <v>25</v>
      </c>
      <c r="C53" s="2" t="s">
        <v>26</v>
      </c>
      <c r="D53" s="2" t="s">
        <v>129</v>
      </c>
      <c r="E53">
        <v>1.5</v>
      </c>
      <c r="F53">
        <v>0.5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0.3</v>
      </c>
      <c r="N53">
        <v>0.2</v>
      </c>
      <c r="O53">
        <f>faceworks!H52</f>
        <v>0.4</v>
      </c>
      <c r="P53" s="15">
        <f t="shared" si="0"/>
        <v>4.9000000000000004</v>
      </c>
    </row>
    <row r="54" spans="1:16" x14ac:dyDescent="0.25">
      <c r="A54" s="2" t="s">
        <v>130</v>
      </c>
      <c r="B54" s="2" t="s">
        <v>25</v>
      </c>
      <c r="C54" s="2" t="s">
        <v>26</v>
      </c>
      <c r="D54" s="2" t="s">
        <v>131</v>
      </c>
      <c r="E54">
        <v>1</v>
      </c>
      <c r="F54">
        <v>0.5</v>
      </c>
      <c r="G54">
        <v>1</v>
      </c>
      <c r="H54">
        <v>0</v>
      </c>
      <c r="I54">
        <v>1</v>
      </c>
      <c r="J54">
        <v>2</v>
      </c>
      <c r="K54">
        <v>1</v>
      </c>
      <c r="L54">
        <v>1</v>
      </c>
      <c r="M54">
        <v>0</v>
      </c>
      <c r="N54">
        <v>0.5</v>
      </c>
      <c r="O54">
        <f>faceworks!H53</f>
        <v>0.60000000000000009</v>
      </c>
      <c r="P54" s="15">
        <f t="shared" si="0"/>
        <v>8.6</v>
      </c>
    </row>
    <row r="55" spans="1:16" x14ac:dyDescent="0.25">
      <c r="A55" s="2" t="s">
        <v>132</v>
      </c>
      <c r="B55" s="2" t="s">
        <v>39</v>
      </c>
      <c r="C55" s="2" t="s">
        <v>26</v>
      </c>
      <c r="D55" s="2" t="s">
        <v>133</v>
      </c>
      <c r="E55">
        <v>1.2</v>
      </c>
      <c r="F55">
        <v>0</v>
      </c>
      <c r="G55">
        <v>0</v>
      </c>
      <c r="H55">
        <v>0</v>
      </c>
      <c r="I55">
        <v>0</v>
      </c>
      <c r="J55">
        <v>0</v>
      </c>
      <c r="K55">
        <v>0.8</v>
      </c>
      <c r="L55">
        <v>0</v>
      </c>
      <c r="M55">
        <v>0</v>
      </c>
      <c r="N55">
        <v>0.2</v>
      </c>
      <c r="O55">
        <f>faceworks!H54</f>
        <v>0.60000000000000009</v>
      </c>
      <c r="P55" s="15">
        <f t="shared" si="0"/>
        <v>2.8000000000000003</v>
      </c>
    </row>
    <row r="56" spans="1:16" x14ac:dyDescent="0.25">
      <c r="A56" s="2" t="s">
        <v>134</v>
      </c>
      <c r="B56" s="2" t="s">
        <v>25</v>
      </c>
      <c r="C56" s="2" t="s">
        <v>26</v>
      </c>
      <c r="D56" s="2" t="s">
        <v>135</v>
      </c>
      <c r="E56">
        <v>1.3</v>
      </c>
      <c r="F56">
        <v>0.5</v>
      </c>
      <c r="G56">
        <v>1</v>
      </c>
      <c r="H56">
        <v>0</v>
      </c>
      <c r="I56">
        <v>1</v>
      </c>
      <c r="J56">
        <v>1.5</v>
      </c>
      <c r="K56">
        <v>1</v>
      </c>
      <c r="L56">
        <v>1</v>
      </c>
      <c r="M56">
        <v>0.3</v>
      </c>
      <c r="N56">
        <v>0.5</v>
      </c>
      <c r="O56">
        <f>faceworks!H55</f>
        <v>0.4</v>
      </c>
      <c r="P56" s="15">
        <f t="shared" si="0"/>
        <v>8.5</v>
      </c>
    </row>
    <row r="57" spans="1:16" x14ac:dyDescent="0.25">
      <c r="A57" s="2" t="s">
        <v>136</v>
      </c>
      <c r="B57" s="2" t="s">
        <v>25</v>
      </c>
      <c r="C57" s="2" t="s">
        <v>26</v>
      </c>
      <c r="D57" s="2" t="s">
        <v>137</v>
      </c>
      <c r="E57">
        <v>1.3</v>
      </c>
      <c r="F57">
        <v>0.5</v>
      </c>
      <c r="G57">
        <v>0</v>
      </c>
      <c r="H57">
        <v>0</v>
      </c>
      <c r="I57">
        <v>1</v>
      </c>
      <c r="J57">
        <v>1.5</v>
      </c>
      <c r="K57">
        <v>1</v>
      </c>
      <c r="L57">
        <v>1</v>
      </c>
      <c r="M57">
        <v>0</v>
      </c>
      <c r="N57">
        <v>0.9</v>
      </c>
      <c r="O57">
        <f>faceworks!H56</f>
        <v>0.2</v>
      </c>
      <c r="P57" s="15">
        <f t="shared" si="0"/>
        <v>7.4</v>
      </c>
    </row>
    <row r="58" spans="1:16" x14ac:dyDescent="0.25">
      <c r="A58" s="2" t="s">
        <v>138</v>
      </c>
      <c r="B58" s="2" t="s">
        <v>25</v>
      </c>
      <c r="C58" s="2" t="s">
        <v>26</v>
      </c>
      <c r="D58" s="2" t="s">
        <v>139</v>
      </c>
      <c r="E58">
        <v>0.75</v>
      </c>
      <c r="F58">
        <v>0.5</v>
      </c>
      <c r="G58">
        <v>0</v>
      </c>
      <c r="H58">
        <v>0</v>
      </c>
      <c r="I58">
        <v>1</v>
      </c>
      <c r="J58">
        <v>1.5</v>
      </c>
      <c r="K58">
        <v>1</v>
      </c>
      <c r="L58">
        <v>0</v>
      </c>
      <c r="M58">
        <v>0.1</v>
      </c>
      <c r="N58">
        <v>0.6</v>
      </c>
      <c r="O58">
        <f>faceworks!H57</f>
        <v>0.4</v>
      </c>
      <c r="P58" s="15">
        <f t="shared" si="0"/>
        <v>5.85</v>
      </c>
    </row>
    <row r="59" spans="1:16" x14ac:dyDescent="0.25">
      <c r="A59" s="2" t="s">
        <v>140</v>
      </c>
      <c r="B59" s="2" t="s">
        <v>25</v>
      </c>
      <c r="C59" s="2" t="s">
        <v>26</v>
      </c>
      <c r="D59" s="2" t="s">
        <v>141</v>
      </c>
      <c r="E59">
        <v>0</v>
      </c>
      <c r="F59">
        <v>0</v>
      </c>
      <c r="G59">
        <v>0</v>
      </c>
      <c r="H59">
        <v>0</v>
      </c>
      <c r="I59">
        <v>1</v>
      </c>
      <c r="J59">
        <v>1</v>
      </c>
      <c r="K59">
        <v>1</v>
      </c>
      <c r="L59">
        <v>1</v>
      </c>
      <c r="M59">
        <v>0.2</v>
      </c>
      <c r="N59">
        <v>0.5</v>
      </c>
      <c r="O59">
        <f>faceworks!H58</f>
        <v>0</v>
      </c>
      <c r="P59" s="15">
        <f t="shared" si="0"/>
        <v>4.7</v>
      </c>
    </row>
    <row r="60" spans="1:16" x14ac:dyDescent="0.25">
      <c r="A60" s="2" t="s">
        <v>142</v>
      </c>
      <c r="B60" s="2" t="s">
        <v>25</v>
      </c>
      <c r="C60" s="2" t="s">
        <v>26</v>
      </c>
      <c r="D60" s="2" t="s">
        <v>143</v>
      </c>
      <c r="E60">
        <v>1.5</v>
      </c>
      <c r="F60">
        <v>0.5</v>
      </c>
      <c r="G60">
        <v>0</v>
      </c>
      <c r="H60">
        <v>0</v>
      </c>
      <c r="I60">
        <v>1</v>
      </c>
      <c r="J60">
        <v>0.75</v>
      </c>
      <c r="K60">
        <v>1</v>
      </c>
      <c r="L60">
        <v>1</v>
      </c>
      <c r="M60">
        <v>1</v>
      </c>
      <c r="N60">
        <v>0.8</v>
      </c>
      <c r="O60">
        <f>faceworks!H59</f>
        <v>0</v>
      </c>
      <c r="P60" s="15">
        <f t="shared" si="0"/>
        <v>7.55</v>
      </c>
    </row>
    <row r="61" spans="1:16" x14ac:dyDescent="0.25">
      <c r="A61" s="2" t="s">
        <v>144</v>
      </c>
      <c r="B61" s="2" t="s">
        <v>25</v>
      </c>
      <c r="C61" s="2" t="s">
        <v>26</v>
      </c>
      <c r="D61" s="2" t="s">
        <v>145</v>
      </c>
      <c r="E61">
        <v>0.75</v>
      </c>
      <c r="F61">
        <v>0.5</v>
      </c>
      <c r="G61">
        <v>1</v>
      </c>
      <c r="H61">
        <v>0</v>
      </c>
      <c r="I61">
        <v>1</v>
      </c>
      <c r="J61">
        <v>1.8</v>
      </c>
      <c r="K61">
        <v>0.5</v>
      </c>
      <c r="L61">
        <v>0.1</v>
      </c>
      <c r="M61">
        <v>0</v>
      </c>
      <c r="N61">
        <v>0.6</v>
      </c>
      <c r="O61">
        <f>faceworks!H60</f>
        <v>0</v>
      </c>
      <c r="P61" s="15">
        <f t="shared" si="0"/>
        <v>6.2499999999999991</v>
      </c>
    </row>
    <row r="62" spans="1:16" x14ac:dyDescent="0.25">
      <c r="A62" s="2" t="s">
        <v>146</v>
      </c>
      <c r="B62" s="2" t="s">
        <v>25</v>
      </c>
      <c r="C62" s="2" t="s">
        <v>26</v>
      </c>
      <c r="D62" s="2" t="s">
        <v>147</v>
      </c>
      <c r="E62">
        <v>0.75</v>
      </c>
      <c r="F62">
        <v>0.5</v>
      </c>
      <c r="G62">
        <v>1</v>
      </c>
      <c r="H62">
        <v>0</v>
      </c>
      <c r="I62">
        <v>1</v>
      </c>
      <c r="J62">
        <v>2</v>
      </c>
      <c r="K62">
        <v>0.5</v>
      </c>
      <c r="L62">
        <v>1</v>
      </c>
      <c r="M62">
        <v>0</v>
      </c>
      <c r="N62">
        <v>0.5</v>
      </c>
      <c r="O62">
        <f>faceworks!H61</f>
        <v>0</v>
      </c>
      <c r="P62" s="15">
        <f t="shared" si="0"/>
        <v>7.25</v>
      </c>
    </row>
    <row r="63" spans="1:16" x14ac:dyDescent="0.25">
      <c r="A63" s="2" t="s">
        <v>148</v>
      </c>
      <c r="B63" s="2" t="s">
        <v>25</v>
      </c>
      <c r="C63" s="2" t="s">
        <v>26</v>
      </c>
      <c r="D63" s="2" t="s">
        <v>149</v>
      </c>
      <c r="E63">
        <v>1.2</v>
      </c>
      <c r="F63">
        <v>0</v>
      </c>
      <c r="G63">
        <v>0</v>
      </c>
      <c r="H63">
        <v>0</v>
      </c>
      <c r="I63">
        <v>1</v>
      </c>
      <c r="J63">
        <v>2</v>
      </c>
      <c r="K63">
        <v>0.8</v>
      </c>
      <c r="L63">
        <v>0</v>
      </c>
      <c r="M63">
        <v>0</v>
      </c>
      <c r="N63">
        <v>0.6</v>
      </c>
      <c r="O63">
        <f>faceworks!H62</f>
        <v>0.2</v>
      </c>
      <c r="P63" s="15">
        <f t="shared" si="0"/>
        <v>5.8</v>
      </c>
    </row>
    <row r="64" spans="1:16" x14ac:dyDescent="0.25">
      <c r="A64" s="2" t="s">
        <v>150</v>
      </c>
      <c r="B64" s="2" t="s">
        <v>25</v>
      </c>
      <c r="C64" s="2" t="s">
        <v>26</v>
      </c>
      <c r="D64" s="2" t="s">
        <v>151</v>
      </c>
      <c r="E64">
        <v>1.5</v>
      </c>
      <c r="F64">
        <v>0.5</v>
      </c>
      <c r="G64">
        <v>0</v>
      </c>
      <c r="H64">
        <v>0</v>
      </c>
      <c r="I64">
        <v>1</v>
      </c>
      <c r="J64">
        <v>1.5</v>
      </c>
      <c r="K64">
        <v>0.8</v>
      </c>
      <c r="L64">
        <v>0</v>
      </c>
      <c r="M64">
        <v>0</v>
      </c>
      <c r="N64">
        <v>0</v>
      </c>
      <c r="O64">
        <f>faceworks!H63</f>
        <v>0.2</v>
      </c>
      <c r="P64" s="15">
        <f t="shared" si="0"/>
        <v>5.5</v>
      </c>
    </row>
    <row r="65" spans="1:16" x14ac:dyDescent="0.25">
      <c r="A65" s="2" t="s">
        <v>152</v>
      </c>
      <c r="B65" s="2" t="s">
        <v>25</v>
      </c>
      <c r="C65" s="2" t="s">
        <v>26</v>
      </c>
      <c r="D65" s="2" t="s">
        <v>153</v>
      </c>
      <c r="E65">
        <v>1.5</v>
      </c>
      <c r="F65">
        <v>0.5</v>
      </c>
      <c r="G65">
        <v>1</v>
      </c>
      <c r="H65">
        <v>0</v>
      </c>
      <c r="I65">
        <v>1</v>
      </c>
      <c r="J65">
        <v>2</v>
      </c>
      <c r="K65">
        <v>0.8</v>
      </c>
      <c r="L65">
        <v>1</v>
      </c>
      <c r="M65">
        <v>1</v>
      </c>
      <c r="N65">
        <v>0</v>
      </c>
      <c r="O65">
        <f>faceworks!H64</f>
        <v>0</v>
      </c>
      <c r="P65" s="15">
        <f t="shared" si="0"/>
        <v>8.8000000000000007</v>
      </c>
    </row>
    <row r="66" spans="1:16" x14ac:dyDescent="0.25">
      <c r="A66" s="2" t="s">
        <v>154</v>
      </c>
      <c r="B66" s="2" t="s">
        <v>25</v>
      </c>
      <c r="C66" s="2" t="s">
        <v>26</v>
      </c>
      <c r="D66" s="2" t="s">
        <v>155</v>
      </c>
      <c r="E66">
        <v>1</v>
      </c>
      <c r="F66">
        <v>0.5</v>
      </c>
      <c r="G66">
        <v>0</v>
      </c>
      <c r="H66">
        <v>0</v>
      </c>
      <c r="I66">
        <v>1</v>
      </c>
      <c r="J66">
        <v>1.5</v>
      </c>
      <c r="K66">
        <v>0.6</v>
      </c>
      <c r="L66">
        <v>1</v>
      </c>
      <c r="M66">
        <v>0.2</v>
      </c>
      <c r="N66">
        <v>0.5</v>
      </c>
      <c r="O66">
        <f>faceworks!H65</f>
        <v>0</v>
      </c>
      <c r="P66" s="15">
        <f t="shared" si="0"/>
        <v>6.3</v>
      </c>
    </row>
    <row r="67" spans="1:16" x14ac:dyDescent="0.25">
      <c r="A67" s="2" t="s">
        <v>156</v>
      </c>
      <c r="B67" s="2" t="s">
        <v>25</v>
      </c>
      <c r="C67" s="2" t="s">
        <v>26</v>
      </c>
      <c r="D67" s="2" t="s">
        <v>157</v>
      </c>
      <c r="E67">
        <v>0.75</v>
      </c>
      <c r="F67">
        <v>0.5</v>
      </c>
      <c r="G67">
        <v>0</v>
      </c>
      <c r="H67">
        <v>0</v>
      </c>
      <c r="I67">
        <v>1</v>
      </c>
      <c r="J67">
        <v>1.5</v>
      </c>
      <c r="K67">
        <v>1</v>
      </c>
      <c r="L67">
        <v>1</v>
      </c>
      <c r="M67">
        <v>0.1</v>
      </c>
      <c r="N67">
        <v>0.2</v>
      </c>
      <c r="O67">
        <f>faceworks!H66</f>
        <v>0.60000000000000009</v>
      </c>
      <c r="P67" s="15">
        <f t="shared" si="0"/>
        <v>6.65</v>
      </c>
    </row>
    <row r="68" spans="1:16" x14ac:dyDescent="0.25">
      <c r="A68" s="2" t="s">
        <v>158</v>
      </c>
      <c r="B68" s="2" t="s">
        <v>25</v>
      </c>
      <c r="C68" s="2" t="s">
        <v>26</v>
      </c>
      <c r="D68" s="2" t="s">
        <v>159</v>
      </c>
      <c r="E68">
        <v>0.75</v>
      </c>
      <c r="F68" s="16">
        <v>0.4</v>
      </c>
      <c r="G68">
        <v>0</v>
      </c>
      <c r="H68">
        <v>0</v>
      </c>
      <c r="I68">
        <v>1</v>
      </c>
      <c r="J68">
        <v>1.5</v>
      </c>
      <c r="K68">
        <v>0.8</v>
      </c>
      <c r="L68">
        <v>1</v>
      </c>
      <c r="M68">
        <v>0</v>
      </c>
      <c r="N68">
        <v>0.5</v>
      </c>
      <c r="O68">
        <f>faceworks!H67</f>
        <v>0.2</v>
      </c>
      <c r="P68" s="15">
        <f t="shared" ref="P68:P79" si="1">SUM(E68:O68)</f>
        <v>6.15</v>
      </c>
    </row>
    <row r="69" spans="1:16" x14ac:dyDescent="0.25">
      <c r="A69" s="2" t="s">
        <v>160</v>
      </c>
      <c r="B69" s="2" t="s">
        <v>25</v>
      </c>
      <c r="C69" s="2" t="s">
        <v>26</v>
      </c>
      <c r="D69" s="2" t="s">
        <v>161</v>
      </c>
      <c r="E69">
        <v>1.5</v>
      </c>
      <c r="F69" s="16">
        <v>0.5</v>
      </c>
      <c r="G69">
        <v>1</v>
      </c>
      <c r="H69">
        <v>0</v>
      </c>
      <c r="I69">
        <v>1</v>
      </c>
      <c r="J69">
        <v>2</v>
      </c>
      <c r="K69">
        <v>0.8</v>
      </c>
      <c r="L69">
        <v>0.8</v>
      </c>
      <c r="M69">
        <v>0</v>
      </c>
      <c r="N69">
        <v>0.4</v>
      </c>
      <c r="O69">
        <f>faceworks!H68</f>
        <v>0.60000000000000009</v>
      </c>
      <c r="P69" s="15">
        <f t="shared" si="1"/>
        <v>8.6</v>
      </c>
    </row>
    <row r="70" spans="1:16" x14ac:dyDescent="0.25">
      <c r="A70" s="2" t="s">
        <v>162</v>
      </c>
      <c r="B70" s="2" t="s">
        <v>25</v>
      </c>
      <c r="C70" s="2" t="s">
        <v>26</v>
      </c>
      <c r="D70" s="2" t="s">
        <v>163</v>
      </c>
      <c r="E70">
        <v>0.5</v>
      </c>
      <c r="F70" s="16">
        <v>0.1</v>
      </c>
      <c r="G70">
        <v>1</v>
      </c>
      <c r="H70">
        <v>0</v>
      </c>
      <c r="I70">
        <v>1</v>
      </c>
      <c r="J70">
        <v>1.5</v>
      </c>
      <c r="K70">
        <v>0.6</v>
      </c>
      <c r="L70">
        <v>1</v>
      </c>
      <c r="M70">
        <v>0</v>
      </c>
      <c r="N70">
        <v>0.5</v>
      </c>
      <c r="O70">
        <f>faceworks!H69</f>
        <v>0.2</v>
      </c>
      <c r="P70" s="15">
        <f t="shared" si="1"/>
        <v>6.3999999999999995</v>
      </c>
    </row>
    <row r="71" spans="1:16" x14ac:dyDescent="0.25">
      <c r="A71" s="2" t="s">
        <v>164</v>
      </c>
      <c r="B71" s="2" t="s">
        <v>25</v>
      </c>
      <c r="C71" s="2" t="s">
        <v>26</v>
      </c>
      <c r="D71" s="2" t="s">
        <v>165</v>
      </c>
      <c r="E71">
        <v>1.5</v>
      </c>
      <c r="F71" s="16">
        <v>0.4</v>
      </c>
      <c r="G71">
        <v>1</v>
      </c>
      <c r="H71">
        <v>0</v>
      </c>
      <c r="I71">
        <v>1</v>
      </c>
      <c r="J71">
        <v>2</v>
      </c>
      <c r="K71">
        <v>0.8</v>
      </c>
      <c r="L71">
        <v>1</v>
      </c>
      <c r="M71">
        <v>1</v>
      </c>
      <c r="N71">
        <v>0</v>
      </c>
      <c r="O71">
        <f>faceworks!H70</f>
        <v>0.4</v>
      </c>
      <c r="P71" s="15">
        <f t="shared" si="1"/>
        <v>9.1</v>
      </c>
    </row>
    <row r="72" spans="1:16" x14ac:dyDescent="0.25">
      <c r="A72" s="2" t="s">
        <v>166</v>
      </c>
      <c r="B72" s="2" t="s">
        <v>25</v>
      </c>
      <c r="C72" s="2" t="s">
        <v>26</v>
      </c>
      <c r="D72" s="2" t="s">
        <v>167</v>
      </c>
      <c r="E72">
        <v>0</v>
      </c>
      <c r="F72" s="16">
        <v>0</v>
      </c>
      <c r="G72">
        <v>0</v>
      </c>
      <c r="H72">
        <v>0</v>
      </c>
      <c r="I72">
        <v>1</v>
      </c>
      <c r="J72">
        <v>1.8</v>
      </c>
      <c r="K72">
        <v>0</v>
      </c>
      <c r="L72">
        <v>0</v>
      </c>
      <c r="M72">
        <v>0</v>
      </c>
      <c r="N72">
        <v>0.5</v>
      </c>
      <c r="O72">
        <f>faceworks!H71</f>
        <v>0</v>
      </c>
      <c r="P72" s="15">
        <f t="shared" si="1"/>
        <v>3.3</v>
      </c>
    </row>
    <row r="73" spans="1:16" x14ac:dyDescent="0.25">
      <c r="A73" s="2" t="s">
        <v>168</v>
      </c>
      <c r="B73" s="2" t="s">
        <v>25</v>
      </c>
      <c r="C73" s="2" t="s">
        <v>26</v>
      </c>
      <c r="D73" s="2" t="s">
        <v>169</v>
      </c>
      <c r="E73">
        <v>0.5</v>
      </c>
      <c r="F73" s="16">
        <v>0.4</v>
      </c>
      <c r="G73">
        <v>1</v>
      </c>
      <c r="H73">
        <v>0</v>
      </c>
      <c r="I73">
        <v>0.8</v>
      </c>
      <c r="J73">
        <v>1.8</v>
      </c>
      <c r="K73">
        <v>0.6</v>
      </c>
      <c r="L73">
        <v>0.8</v>
      </c>
      <c r="M73">
        <v>0</v>
      </c>
      <c r="N73">
        <v>0.5</v>
      </c>
      <c r="O73">
        <f>faceworks!H72</f>
        <v>0.60000000000000009</v>
      </c>
      <c r="P73" s="15">
        <f t="shared" si="1"/>
        <v>7</v>
      </c>
    </row>
    <row r="74" spans="1:16" x14ac:dyDescent="0.25">
      <c r="A74" s="2" t="s">
        <v>170</v>
      </c>
      <c r="B74" s="2" t="s">
        <v>25</v>
      </c>
      <c r="C74" s="2" t="s">
        <v>26</v>
      </c>
      <c r="D74" s="2" t="s">
        <v>171</v>
      </c>
      <c r="E74">
        <v>0.75</v>
      </c>
      <c r="F74" s="16">
        <v>0.4</v>
      </c>
      <c r="G74">
        <v>1</v>
      </c>
      <c r="H74">
        <v>0.1</v>
      </c>
      <c r="I74">
        <v>0.8</v>
      </c>
      <c r="J74">
        <v>1.8</v>
      </c>
      <c r="K74">
        <v>0.8</v>
      </c>
      <c r="L74">
        <v>0</v>
      </c>
      <c r="M74">
        <v>0</v>
      </c>
      <c r="N74">
        <v>0.5</v>
      </c>
      <c r="O74">
        <f>faceworks!H73</f>
        <v>0.2</v>
      </c>
      <c r="P74" s="15">
        <f t="shared" si="1"/>
        <v>6.35</v>
      </c>
    </row>
    <row r="75" spans="1:16" x14ac:dyDescent="0.25">
      <c r="A75" s="2" t="s">
        <v>172</v>
      </c>
      <c r="B75" s="2" t="s">
        <v>25</v>
      </c>
      <c r="C75" s="2" t="s">
        <v>26</v>
      </c>
      <c r="D75" s="2" t="s">
        <v>173</v>
      </c>
      <c r="E75">
        <v>0.5</v>
      </c>
      <c r="F75" s="16">
        <v>0</v>
      </c>
      <c r="G75">
        <v>0</v>
      </c>
      <c r="H75">
        <v>0</v>
      </c>
      <c r="I75">
        <v>1</v>
      </c>
      <c r="J75">
        <v>1.8</v>
      </c>
      <c r="K75">
        <v>0.8</v>
      </c>
      <c r="L75">
        <v>0.8</v>
      </c>
      <c r="M75">
        <v>0</v>
      </c>
      <c r="N75">
        <v>0</v>
      </c>
      <c r="O75">
        <f>faceworks!H74</f>
        <v>0</v>
      </c>
      <c r="P75" s="15">
        <f t="shared" si="1"/>
        <v>4.8999999999999995</v>
      </c>
    </row>
    <row r="76" spans="1:16" x14ac:dyDescent="0.25">
      <c r="A76" s="2" t="s">
        <v>174</v>
      </c>
      <c r="B76" s="2" t="s">
        <v>25</v>
      </c>
      <c r="C76" s="2" t="s">
        <v>26</v>
      </c>
      <c r="D76" s="2" t="s">
        <v>175</v>
      </c>
      <c r="E76">
        <v>1.5</v>
      </c>
      <c r="F76" s="16">
        <v>0.5</v>
      </c>
      <c r="G76">
        <v>0.1</v>
      </c>
      <c r="H76">
        <v>0.1</v>
      </c>
      <c r="I76">
        <v>0.8</v>
      </c>
      <c r="J76">
        <v>1</v>
      </c>
      <c r="K76">
        <v>0.6</v>
      </c>
      <c r="L76">
        <v>0.8</v>
      </c>
      <c r="M76">
        <v>0.2</v>
      </c>
      <c r="N76">
        <v>0.6</v>
      </c>
      <c r="O76">
        <f>faceworks!H75</f>
        <v>0.60000000000000009</v>
      </c>
      <c r="P76" s="15">
        <f t="shared" si="1"/>
        <v>6.7999999999999989</v>
      </c>
    </row>
    <row r="77" spans="1:16" x14ac:dyDescent="0.25">
      <c r="A77" s="2" t="s">
        <v>176</v>
      </c>
      <c r="B77" s="2" t="s">
        <v>25</v>
      </c>
      <c r="C77" s="2" t="s">
        <v>26</v>
      </c>
      <c r="D77" s="2" t="s">
        <v>177</v>
      </c>
      <c r="E77">
        <v>0.5</v>
      </c>
      <c r="F77" s="16">
        <v>0.4</v>
      </c>
      <c r="G77">
        <v>0</v>
      </c>
      <c r="H77">
        <v>0</v>
      </c>
      <c r="I77">
        <v>1</v>
      </c>
      <c r="J77">
        <v>1</v>
      </c>
      <c r="K77">
        <v>0.2</v>
      </c>
      <c r="L77">
        <v>0.8</v>
      </c>
      <c r="M77">
        <v>0.1</v>
      </c>
      <c r="N77">
        <v>0.2</v>
      </c>
      <c r="O77">
        <f>faceworks!H76</f>
        <v>0.2</v>
      </c>
      <c r="P77" s="15">
        <f t="shared" si="1"/>
        <v>4.4000000000000004</v>
      </c>
    </row>
    <row r="78" spans="1:16" x14ac:dyDescent="0.25">
      <c r="A78" s="2" t="s">
        <v>178</v>
      </c>
      <c r="B78" s="2" t="s">
        <v>25</v>
      </c>
      <c r="C78" s="2" t="s">
        <v>26</v>
      </c>
      <c r="D78" s="2" t="s">
        <v>179</v>
      </c>
      <c r="E78">
        <v>1</v>
      </c>
      <c r="F78" s="16">
        <v>0.4</v>
      </c>
      <c r="G78">
        <v>0</v>
      </c>
      <c r="H78">
        <v>0</v>
      </c>
      <c r="I78">
        <v>1</v>
      </c>
      <c r="J78">
        <v>2</v>
      </c>
      <c r="K78">
        <v>0</v>
      </c>
      <c r="L78">
        <v>0.2</v>
      </c>
      <c r="M78">
        <v>0</v>
      </c>
      <c r="N78">
        <v>0.6</v>
      </c>
      <c r="O78">
        <f>faceworks!H77</f>
        <v>0.2</v>
      </c>
      <c r="P78" s="15">
        <f t="shared" si="1"/>
        <v>5.4</v>
      </c>
    </row>
    <row r="79" spans="1:16" x14ac:dyDescent="0.25">
      <c r="A79" s="2" t="s">
        <v>180</v>
      </c>
      <c r="B79" s="2" t="s">
        <v>25</v>
      </c>
      <c r="C79" s="2" t="s">
        <v>26</v>
      </c>
      <c r="D79" s="2" t="s">
        <v>181</v>
      </c>
      <c r="E79">
        <v>1.4</v>
      </c>
      <c r="F79" s="16">
        <v>0</v>
      </c>
      <c r="G79">
        <v>1</v>
      </c>
      <c r="H79">
        <v>0</v>
      </c>
      <c r="I79">
        <v>1</v>
      </c>
      <c r="J79">
        <v>1.8</v>
      </c>
      <c r="K79">
        <v>0.8</v>
      </c>
      <c r="L79">
        <v>0.6</v>
      </c>
      <c r="M79">
        <v>0</v>
      </c>
      <c r="N79">
        <v>0.5</v>
      </c>
      <c r="O79">
        <f>faceworks!H78</f>
        <v>0.60000000000000009</v>
      </c>
      <c r="P79">
        <f t="shared" si="1"/>
        <v>7.6999999999999993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8"/>
  <sheetViews>
    <sheetView zoomScale="70" zoomScaleNormal="70" workbookViewId="0">
      <selection activeCell="N79" sqref="N79"/>
    </sheetView>
  </sheetViews>
  <sheetFormatPr defaultRowHeight="13" x14ac:dyDescent="0.3"/>
  <cols>
    <col min="4" max="4" width="36.453125" bestFit="1" customWidth="1"/>
    <col min="9" max="10" width="9.1796875" style="20"/>
    <col min="11" max="11" width="10.90625" bestFit="1" customWidth="1"/>
    <col min="14" max="14" width="18.90625" bestFit="1" customWidth="1"/>
  </cols>
  <sheetData>
    <row r="2" spans="1:14" x14ac:dyDescent="0.3">
      <c r="I2" s="19" t="s">
        <v>207</v>
      </c>
      <c r="J2" s="21" t="s">
        <v>208</v>
      </c>
      <c r="K2" s="18" t="s">
        <v>209</v>
      </c>
      <c r="L2" s="18" t="s">
        <v>210</v>
      </c>
      <c r="M2" s="70" t="s">
        <v>277</v>
      </c>
    </row>
    <row r="3" spans="1:14" x14ac:dyDescent="0.3">
      <c r="A3" s="1" t="s">
        <v>6</v>
      </c>
      <c r="B3" s="1" t="s">
        <v>7</v>
      </c>
      <c r="C3" s="1" t="s">
        <v>8</v>
      </c>
      <c r="D3" s="1" t="s">
        <v>9</v>
      </c>
      <c r="E3" s="17" t="s">
        <v>184</v>
      </c>
      <c r="F3" s="17" t="s">
        <v>186</v>
      </c>
      <c r="G3" s="17" t="s">
        <v>201</v>
      </c>
      <c r="J3" s="20" t="s">
        <v>275</v>
      </c>
      <c r="K3" s="70" t="s">
        <v>276</v>
      </c>
      <c r="N3" s="70" t="s">
        <v>279</v>
      </c>
    </row>
    <row r="4" spans="1:14" ht="18" x14ac:dyDescent="0.4">
      <c r="A4" s="2" t="s">
        <v>24</v>
      </c>
      <c r="B4" s="2" t="s">
        <v>25</v>
      </c>
      <c r="C4" s="2" t="s">
        <v>26</v>
      </c>
      <c r="D4" s="2" t="s">
        <v>27</v>
      </c>
      <c r="E4" s="15">
        <f>'P1'!S7</f>
        <v>7.2</v>
      </c>
      <c r="F4" s="15">
        <f>'P2'!P3</f>
        <v>6.3999999999999995</v>
      </c>
      <c r="G4" s="15">
        <f>AVERAGE(E4:F4)</f>
        <v>6.8</v>
      </c>
      <c r="H4" s="31" t="str">
        <f>IF(G4&gt;=5,$I$2,$J$2)</f>
        <v>OK</v>
      </c>
      <c r="I4" s="22" t="str">
        <f>IF(E4&gt;F4,$K$2,$L$2)</f>
        <v>¯</v>
      </c>
      <c r="J4" s="15"/>
      <c r="N4" s="15">
        <f>+G4</f>
        <v>6.8</v>
      </c>
    </row>
    <row r="5" spans="1:14" ht="18" x14ac:dyDescent="0.4">
      <c r="A5" s="2" t="s">
        <v>28</v>
      </c>
      <c r="B5" s="2" t="s">
        <v>25</v>
      </c>
      <c r="C5" s="2" t="s">
        <v>26</v>
      </c>
      <c r="D5" s="2" t="s">
        <v>29</v>
      </c>
      <c r="E5" s="15">
        <f>'P1'!S8</f>
        <v>5.85</v>
      </c>
      <c r="F5" s="15">
        <f>'P2'!P4</f>
        <v>6.6</v>
      </c>
      <c r="G5" s="15">
        <f t="shared" ref="G5:G68" si="0">AVERAGE(E5:F5)</f>
        <v>6.2249999999999996</v>
      </c>
      <c r="H5" s="31" t="str">
        <f t="shared" ref="H5:H68" si="1">IF(G5&gt;=5,$I$2,$J$2)</f>
        <v>OK</v>
      </c>
      <c r="I5" s="25" t="str">
        <f t="shared" ref="I5:I68" si="2">IF(E5&gt;F5,$K$2,$L$2)</f>
        <v>­</v>
      </c>
      <c r="J5" s="15"/>
      <c r="N5" s="15">
        <f t="shared" ref="N5:N7" si="3">+G5</f>
        <v>6.2249999999999996</v>
      </c>
    </row>
    <row r="6" spans="1:14" ht="18" x14ac:dyDescent="0.4">
      <c r="A6" s="2" t="s">
        <v>30</v>
      </c>
      <c r="B6" s="2" t="s">
        <v>25</v>
      </c>
      <c r="C6" s="2" t="s">
        <v>26</v>
      </c>
      <c r="D6" s="2" t="s">
        <v>31</v>
      </c>
      <c r="E6" s="15">
        <f>'P1'!S9</f>
        <v>7</v>
      </c>
      <c r="F6" s="15">
        <f>'P2'!P5</f>
        <v>7.6999999999999993</v>
      </c>
      <c r="G6" s="15">
        <f t="shared" si="0"/>
        <v>7.35</v>
      </c>
      <c r="H6" s="31" t="str">
        <f t="shared" si="1"/>
        <v>OK</v>
      </c>
      <c r="I6" s="25" t="str">
        <f t="shared" si="2"/>
        <v>­</v>
      </c>
      <c r="J6" s="15"/>
      <c r="N6" s="15">
        <f t="shared" si="3"/>
        <v>7.35</v>
      </c>
    </row>
    <row r="7" spans="1:14" ht="18" x14ac:dyDescent="0.4">
      <c r="A7" s="2" t="s">
        <v>32</v>
      </c>
      <c r="B7" s="2" t="s">
        <v>25</v>
      </c>
      <c r="C7" s="2" t="s">
        <v>26</v>
      </c>
      <c r="D7" s="2" t="s">
        <v>33</v>
      </c>
      <c r="E7" s="15">
        <f>'P1'!S10</f>
        <v>6.45</v>
      </c>
      <c r="F7" s="15">
        <f>'P2'!P6</f>
        <v>7.25</v>
      </c>
      <c r="G7" s="15">
        <f t="shared" si="0"/>
        <v>6.85</v>
      </c>
      <c r="H7" s="31" t="str">
        <f t="shared" si="1"/>
        <v>OK</v>
      </c>
      <c r="I7" s="25" t="str">
        <f t="shared" si="2"/>
        <v>­</v>
      </c>
      <c r="J7" s="15"/>
      <c r="N7" s="15">
        <f t="shared" si="3"/>
        <v>6.85</v>
      </c>
    </row>
    <row r="8" spans="1:14" ht="18" x14ac:dyDescent="0.4">
      <c r="A8" s="2" t="s">
        <v>34</v>
      </c>
      <c r="B8" s="2" t="s">
        <v>25</v>
      </c>
      <c r="C8" s="2" t="s">
        <v>26</v>
      </c>
      <c r="D8" s="2" t="s">
        <v>35</v>
      </c>
      <c r="E8" s="15">
        <f>'P1'!S11</f>
        <v>1.3</v>
      </c>
      <c r="F8" s="15">
        <f>'P2'!P7</f>
        <v>5</v>
      </c>
      <c r="G8" s="15">
        <f t="shared" si="0"/>
        <v>3.15</v>
      </c>
      <c r="H8" t="str">
        <f t="shared" si="1"/>
        <v>SUB</v>
      </c>
      <c r="I8" s="25" t="str">
        <f t="shared" si="2"/>
        <v>­</v>
      </c>
      <c r="J8" s="15">
        <v>2.6</v>
      </c>
      <c r="K8" s="15">
        <f>+AVERAGE(F8,J8)</f>
        <v>3.8</v>
      </c>
      <c r="L8" s="35" t="str">
        <f>IF(K8&gt;=5,$I$2,$M$2)</f>
        <v>REC</v>
      </c>
      <c r="M8" s="71"/>
      <c r="N8" s="15">
        <f>+K8</f>
        <v>3.8</v>
      </c>
    </row>
    <row r="9" spans="1:14" ht="18" x14ac:dyDescent="0.4">
      <c r="A9" s="2" t="s">
        <v>36</v>
      </c>
      <c r="B9" s="2" t="s">
        <v>25</v>
      </c>
      <c r="C9" s="2" t="s">
        <v>26</v>
      </c>
      <c r="D9" s="2" t="s">
        <v>37</v>
      </c>
      <c r="E9" s="15">
        <f>'P1'!S12</f>
        <v>5.85</v>
      </c>
      <c r="F9" s="15">
        <f>'P2'!P8</f>
        <v>8.6999999999999993</v>
      </c>
      <c r="G9" s="15">
        <f t="shared" si="0"/>
        <v>7.2749999999999995</v>
      </c>
      <c r="H9" s="31" t="str">
        <f t="shared" si="1"/>
        <v>OK</v>
      </c>
      <c r="I9" s="25" t="str">
        <f t="shared" si="2"/>
        <v>­</v>
      </c>
      <c r="J9" s="15"/>
      <c r="N9" s="15">
        <f>+G9</f>
        <v>7.2749999999999995</v>
      </c>
    </row>
    <row r="10" spans="1:14" ht="18" x14ac:dyDescent="0.4">
      <c r="A10" s="2" t="s">
        <v>38</v>
      </c>
      <c r="B10" s="2" t="s">
        <v>39</v>
      </c>
      <c r="C10" s="2" t="s">
        <v>26</v>
      </c>
      <c r="D10" s="2" t="s">
        <v>40</v>
      </c>
      <c r="E10" s="15">
        <f>'P1'!S13</f>
        <v>5.85</v>
      </c>
      <c r="F10" s="15">
        <f>'P2'!P9</f>
        <v>8.9</v>
      </c>
      <c r="G10" s="15">
        <f t="shared" si="0"/>
        <v>7.375</v>
      </c>
      <c r="H10" s="31" t="str">
        <f t="shared" si="1"/>
        <v>OK</v>
      </c>
      <c r="I10" s="25" t="str">
        <f t="shared" si="2"/>
        <v>­</v>
      </c>
      <c r="J10" s="15"/>
      <c r="N10" s="15">
        <f t="shared" ref="N10:N11" si="4">+G10</f>
        <v>7.375</v>
      </c>
    </row>
    <row r="11" spans="1:14" ht="18" x14ac:dyDescent="0.4">
      <c r="A11" s="2" t="s">
        <v>41</v>
      </c>
      <c r="B11" s="2" t="s">
        <v>39</v>
      </c>
      <c r="C11" s="2" t="s">
        <v>26</v>
      </c>
      <c r="D11" s="2" t="s">
        <v>42</v>
      </c>
      <c r="E11" s="15">
        <f>'P1'!S14</f>
        <v>5.0999999999999996</v>
      </c>
      <c r="F11" s="15">
        <f>'P2'!P10</f>
        <v>5.8</v>
      </c>
      <c r="G11" s="15">
        <f t="shared" si="0"/>
        <v>5.4499999999999993</v>
      </c>
      <c r="H11" s="31" t="str">
        <f t="shared" si="1"/>
        <v>OK</v>
      </c>
      <c r="I11" s="25" t="str">
        <f t="shared" si="2"/>
        <v>­</v>
      </c>
      <c r="J11" s="15"/>
      <c r="N11" s="15">
        <f t="shared" si="4"/>
        <v>5.4499999999999993</v>
      </c>
    </row>
    <row r="12" spans="1:14" ht="18" x14ac:dyDescent="0.4">
      <c r="A12" s="2" t="s">
        <v>43</v>
      </c>
      <c r="B12" s="2" t="s">
        <v>39</v>
      </c>
      <c r="C12" s="2" t="s">
        <v>26</v>
      </c>
      <c r="D12" s="2" t="s">
        <v>44</v>
      </c>
      <c r="E12" s="15"/>
      <c r="F12" s="15">
        <f>'P2'!P11</f>
        <v>1.4</v>
      </c>
      <c r="G12" s="15">
        <f t="shared" si="0"/>
        <v>1.4</v>
      </c>
      <c r="H12" s="39" t="str">
        <f t="shared" si="1"/>
        <v>SUB</v>
      </c>
      <c r="I12" s="25" t="str">
        <f t="shared" si="2"/>
        <v>­</v>
      </c>
      <c r="J12" s="15">
        <v>1</v>
      </c>
      <c r="K12" s="15">
        <f>+AVERAGE(F12,J12)</f>
        <v>1.2</v>
      </c>
      <c r="L12" s="35" t="str">
        <f>IF(K12&gt;=5,$I$2,$M$2)</f>
        <v>REC</v>
      </c>
      <c r="M12" s="71"/>
      <c r="N12" s="15">
        <f>+K12</f>
        <v>1.2</v>
      </c>
    </row>
    <row r="13" spans="1:14" ht="18" x14ac:dyDescent="0.4">
      <c r="A13" s="2" t="s">
        <v>45</v>
      </c>
      <c r="B13" s="2" t="s">
        <v>25</v>
      </c>
      <c r="C13" s="2" t="s">
        <v>26</v>
      </c>
      <c r="D13" s="2" t="s">
        <v>46</v>
      </c>
      <c r="E13" s="15">
        <f>'P1'!S16</f>
        <v>5.15</v>
      </c>
      <c r="F13" s="15">
        <f>'P2'!P12</f>
        <v>5.35</v>
      </c>
      <c r="G13" s="15">
        <f t="shared" si="0"/>
        <v>5.25</v>
      </c>
      <c r="H13" s="31" t="str">
        <f t="shared" si="1"/>
        <v>OK</v>
      </c>
      <c r="I13" s="25" t="str">
        <f t="shared" si="2"/>
        <v>­</v>
      </c>
      <c r="J13" s="15"/>
      <c r="N13" s="15">
        <f>+G13</f>
        <v>5.25</v>
      </c>
    </row>
    <row r="14" spans="1:14" ht="18" x14ac:dyDescent="0.4">
      <c r="A14" s="2" t="s">
        <v>47</v>
      </c>
      <c r="B14" s="2" t="s">
        <v>25</v>
      </c>
      <c r="C14" s="2" t="s">
        <v>26</v>
      </c>
      <c r="D14" s="2" t="s">
        <v>48</v>
      </c>
      <c r="E14" s="15">
        <f>'P1'!S17</f>
        <v>7.45</v>
      </c>
      <c r="F14" s="15">
        <f>'P2'!P13</f>
        <v>5.3</v>
      </c>
      <c r="G14" s="15">
        <f t="shared" si="0"/>
        <v>6.375</v>
      </c>
      <c r="H14" s="31" t="str">
        <f t="shared" si="1"/>
        <v>OK</v>
      </c>
      <c r="I14" s="22" t="str">
        <f t="shared" si="2"/>
        <v>¯</v>
      </c>
      <c r="J14" s="15">
        <v>6.8</v>
      </c>
      <c r="K14" s="15">
        <f>+AVERAGE(E14,J14)</f>
        <v>7.125</v>
      </c>
      <c r="L14" s="31" t="str">
        <f>IF(K14&gt;=5,$I$2,$M$2)</f>
        <v>OK</v>
      </c>
      <c r="M14" s="71"/>
      <c r="N14" s="15">
        <f>+K14</f>
        <v>7.125</v>
      </c>
    </row>
    <row r="15" spans="1:14" ht="18" x14ac:dyDescent="0.4">
      <c r="A15" s="2" t="s">
        <v>49</v>
      </c>
      <c r="B15" s="2" t="s">
        <v>25</v>
      </c>
      <c r="C15" s="2" t="s">
        <v>26</v>
      </c>
      <c r="D15" s="2" t="s">
        <v>50</v>
      </c>
      <c r="E15" s="15">
        <f>'P1'!S18</f>
        <v>2.5499999999999998</v>
      </c>
      <c r="F15" s="15">
        <f>'P2'!P14</f>
        <v>7</v>
      </c>
      <c r="G15" s="15">
        <f t="shared" si="0"/>
        <v>4.7750000000000004</v>
      </c>
      <c r="H15" s="44" t="str">
        <f t="shared" si="1"/>
        <v>SUB</v>
      </c>
      <c r="I15" s="25" t="str">
        <f t="shared" si="2"/>
        <v>­</v>
      </c>
      <c r="J15">
        <v>4</v>
      </c>
      <c r="K15" s="15">
        <f>+AVERAGE(F15,J15)</f>
        <v>5.5</v>
      </c>
      <c r="L15" s="31" t="str">
        <f>IF(K15&gt;=5,$I$2,$M$2)</f>
        <v>OK</v>
      </c>
      <c r="M15" s="71"/>
      <c r="N15" s="15">
        <f>+K15</f>
        <v>5.5</v>
      </c>
    </row>
    <row r="16" spans="1:14" ht="18" x14ac:dyDescent="0.4">
      <c r="A16" s="2" t="s">
        <v>51</v>
      </c>
      <c r="B16" s="2" t="s">
        <v>25</v>
      </c>
      <c r="C16" s="2" t="s">
        <v>26</v>
      </c>
      <c r="D16" s="2" t="s">
        <v>52</v>
      </c>
      <c r="E16" s="15">
        <f>'P1'!S19</f>
        <v>5.55</v>
      </c>
      <c r="F16" s="15">
        <f>'P2'!P15</f>
        <v>6.9499999999999993</v>
      </c>
      <c r="G16" s="15">
        <f t="shared" si="0"/>
        <v>6.25</v>
      </c>
      <c r="H16" s="31" t="str">
        <f t="shared" si="1"/>
        <v>OK</v>
      </c>
      <c r="I16" s="25" t="str">
        <f t="shared" si="2"/>
        <v>­</v>
      </c>
      <c r="J16" s="15"/>
      <c r="L16" s="72"/>
      <c r="N16" s="15">
        <f>+G16</f>
        <v>6.25</v>
      </c>
    </row>
    <row r="17" spans="1:14" ht="18" x14ac:dyDescent="0.4">
      <c r="A17" s="2" t="s">
        <v>53</v>
      </c>
      <c r="B17" s="2" t="s">
        <v>25</v>
      </c>
      <c r="C17" s="2" t="s">
        <v>26</v>
      </c>
      <c r="D17" s="2" t="s">
        <v>54</v>
      </c>
      <c r="E17" s="15">
        <f>'P1'!S20</f>
        <v>8.65</v>
      </c>
      <c r="F17" s="15">
        <f>'P2'!P16</f>
        <v>7.9</v>
      </c>
      <c r="G17" s="15">
        <f t="shared" si="0"/>
        <v>8.2750000000000004</v>
      </c>
      <c r="H17" s="31" t="str">
        <f t="shared" si="1"/>
        <v>OK</v>
      </c>
      <c r="I17" s="22" t="str">
        <f t="shared" si="2"/>
        <v>¯</v>
      </c>
      <c r="J17" s="15"/>
      <c r="L17" s="72"/>
      <c r="N17" s="15">
        <f t="shared" ref="N17:N21" si="5">+G17</f>
        <v>8.2750000000000004</v>
      </c>
    </row>
    <row r="18" spans="1:14" ht="18" x14ac:dyDescent="0.4">
      <c r="A18" s="2" t="s">
        <v>55</v>
      </c>
      <c r="B18" s="2" t="s">
        <v>25</v>
      </c>
      <c r="C18" s="2" t="s">
        <v>26</v>
      </c>
      <c r="D18" s="2" t="s">
        <v>56</v>
      </c>
      <c r="E18" s="15">
        <f>'P1'!S21</f>
        <v>7.5</v>
      </c>
      <c r="F18" s="15">
        <f>'P2'!P17</f>
        <v>4.9000000000000004</v>
      </c>
      <c r="G18" s="15">
        <f t="shared" si="0"/>
        <v>6.2</v>
      </c>
      <c r="H18" s="31" t="str">
        <f t="shared" si="1"/>
        <v>OK</v>
      </c>
      <c r="I18" s="22" t="str">
        <f t="shared" si="2"/>
        <v>¯</v>
      </c>
      <c r="J18" s="15"/>
      <c r="L18" s="72"/>
      <c r="N18" s="15">
        <f t="shared" si="5"/>
        <v>6.2</v>
      </c>
    </row>
    <row r="19" spans="1:14" ht="18" x14ac:dyDescent="0.4">
      <c r="A19" s="2" t="s">
        <v>57</v>
      </c>
      <c r="B19" s="2" t="s">
        <v>25</v>
      </c>
      <c r="C19" s="2" t="s">
        <v>26</v>
      </c>
      <c r="D19" s="2" t="s">
        <v>58</v>
      </c>
      <c r="E19" s="15">
        <f>'P1'!S22</f>
        <v>7.9</v>
      </c>
      <c r="F19" s="15">
        <f>'P2'!P18</f>
        <v>7</v>
      </c>
      <c r="G19" s="15">
        <f t="shared" si="0"/>
        <v>7.45</v>
      </c>
      <c r="H19" s="31" t="str">
        <f t="shared" si="1"/>
        <v>OK</v>
      </c>
      <c r="I19" s="22" t="str">
        <f t="shared" si="2"/>
        <v>¯</v>
      </c>
      <c r="J19" s="15"/>
      <c r="L19" s="72"/>
      <c r="N19" s="15">
        <f t="shared" si="5"/>
        <v>7.45</v>
      </c>
    </row>
    <row r="20" spans="1:14" ht="18" x14ac:dyDescent="0.4">
      <c r="A20" s="2" t="s">
        <v>59</v>
      </c>
      <c r="B20" s="2" t="s">
        <v>25</v>
      </c>
      <c r="C20" s="2" t="s">
        <v>26</v>
      </c>
      <c r="D20" s="2" t="s">
        <v>60</v>
      </c>
      <c r="E20" s="15">
        <f>'P1'!S23</f>
        <v>2.6</v>
      </c>
      <c r="F20" s="15">
        <f>'P2'!P19</f>
        <v>7.1</v>
      </c>
      <c r="G20" s="15">
        <f t="shared" si="0"/>
        <v>4.8499999999999996</v>
      </c>
      <c r="H20" s="39" t="str">
        <f t="shared" si="1"/>
        <v>SUB</v>
      </c>
      <c r="I20" s="25" t="str">
        <f t="shared" si="2"/>
        <v>­</v>
      </c>
      <c r="J20" s="15">
        <v>4</v>
      </c>
      <c r="K20" s="15">
        <f>+AVERAGE(F20,J20)</f>
        <v>5.55</v>
      </c>
      <c r="L20" s="31" t="str">
        <f>IF(K20&gt;=5,$I$2,$M$2)</f>
        <v>OK</v>
      </c>
      <c r="M20" s="71"/>
      <c r="N20" s="15">
        <f>+K20</f>
        <v>5.55</v>
      </c>
    </row>
    <row r="21" spans="1:14" ht="18" x14ac:dyDescent="0.4">
      <c r="A21" s="2" t="s">
        <v>61</v>
      </c>
      <c r="B21" s="2" t="s">
        <v>25</v>
      </c>
      <c r="C21" s="2" t="s">
        <v>26</v>
      </c>
      <c r="D21" s="2" t="s">
        <v>62</v>
      </c>
      <c r="E21" s="15">
        <f>'P1'!S24</f>
        <v>6.45</v>
      </c>
      <c r="F21" s="15">
        <f>'P2'!P20</f>
        <v>6.1999999999999993</v>
      </c>
      <c r="G21" s="15">
        <f t="shared" si="0"/>
        <v>6.3249999999999993</v>
      </c>
      <c r="H21" s="31" t="str">
        <f t="shared" si="1"/>
        <v>OK</v>
      </c>
      <c r="I21" s="22" t="str">
        <f t="shared" si="2"/>
        <v>¯</v>
      </c>
      <c r="J21" s="15"/>
      <c r="L21" s="72"/>
      <c r="N21" s="15">
        <f t="shared" si="5"/>
        <v>6.3249999999999993</v>
      </c>
    </row>
    <row r="22" spans="1:14" ht="18" x14ac:dyDescent="0.4">
      <c r="A22" s="2" t="s">
        <v>63</v>
      </c>
      <c r="B22" s="2" t="s">
        <v>39</v>
      </c>
      <c r="C22" s="2" t="s">
        <v>26</v>
      </c>
      <c r="D22" s="2" t="s">
        <v>64</v>
      </c>
      <c r="E22" s="15">
        <f>'P1'!S25</f>
        <v>3.25</v>
      </c>
      <c r="F22" s="15">
        <f>'P2'!P21</f>
        <v>6.25</v>
      </c>
      <c r="G22" s="15">
        <f t="shared" si="0"/>
        <v>4.75</v>
      </c>
      <c r="H22" s="39" t="str">
        <f t="shared" si="1"/>
        <v>SUB</v>
      </c>
      <c r="I22" s="25" t="str">
        <f t="shared" si="2"/>
        <v>­</v>
      </c>
      <c r="J22" s="15">
        <v>5</v>
      </c>
      <c r="K22" s="15">
        <f>+AVERAGE(F22,J22)</f>
        <v>5.625</v>
      </c>
      <c r="L22" s="31" t="str">
        <f>IF(K22&gt;=5,$I$2,$M$2)</f>
        <v>OK</v>
      </c>
      <c r="M22" s="71"/>
      <c r="N22" s="15">
        <f>+K22</f>
        <v>5.625</v>
      </c>
    </row>
    <row r="23" spans="1:14" ht="18" x14ac:dyDescent="0.4">
      <c r="A23" s="2" t="s">
        <v>65</v>
      </c>
      <c r="B23" s="2" t="s">
        <v>25</v>
      </c>
      <c r="C23" s="2" t="s">
        <v>26</v>
      </c>
      <c r="D23" s="2" t="s">
        <v>66</v>
      </c>
      <c r="E23" s="15">
        <f>'P1'!S26</f>
        <v>5.7</v>
      </c>
      <c r="F23" s="15"/>
      <c r="G23" s="15">
        <f t="shared" si="0"/>
        <v>5.7</v>
      </c>
      <c r="H23" s="39" t="str">
        <f t="shared" si="1"/>
        <v>OK</v>
      </c>
      <c r="I23" s="22" t="str">
        <f t="shared" si="2"/>
        <v>¯</v>
      </c>
      <c r="J23" s="15">
        <v>5.75</v>
      </c>
      <c r="K23" s="15">
        <f>+AVERAGE(E23,J23)</f>
        <v>5.7249999999999996</v>
      </c>
      <c r="L23" s="31" t="str">
        <f>IF(K23&gt;=5,$I$2,$M$2)</f>
        <v>OK</v>
      </c>
      <c r="M23" s="71"/>
      <c r="N23" s="15">
        <f>+K23</f>
        <v>5.7249999999999996</v>
      </c>
    </row>
    <row r="24" spans="1:14" ht="18" x14ac:dyDescent="0.4">
      <c r="A24" s="2" t="s">
        <v>67</v>
      </c>
      <c r="B24" s="2" t="s">
        <v>25</v>
      </c>
      <c r="C24" s="2" t="s">
        <v>26</v>
      </c>
      <c r="D24" s="2" t="s">
        <v>68</v>
      </c>
      <c r="E24" s="15">
        <f>'P1'!S27</f>
        <v>6.1000000000000005</v>
      </c>
      <c r="F24" s="15">
        <f>'P2'!P23</f>
        <v>5.2</v>
      </c>
      <c r="G24" s="15">
        <f t="shared" si="0"/>
        <v>5.65</v>
      </c>
      <c r="H24" s="31" t="str">
        <f t="shared" si="1"/>
        <v>OK</v>
      </c>
      <c r="I24" s="22" t="str">
        <f t="shared" si="2"/>
        <v>¯</v>
      </c>
      <c r="J24" s="15"/>
      <c r="N24" s="15">
        <f t="shared" ref="N24" si="6">+G24</f>
        <v>5.65</v>
      </c>
    </row>
    <row r="25" spans="1:14" ht="18" x14ac:dyDescent="0.4">
      <c r="A25" s="2" t="s">
        <v>69</v>
      </c>
      <c r="B25" s="2" t="s">
        <v>25</v>
      </c>
      <c r="C25" s="2" t="s">
        <v>26</v>
      </c>
      <c r="D25" s="2" t="s">
        <v>70</v>
      </c>
      <c r="E25" s="15">
        <f>'P1'!S28</f>
        <v>3.4</v>
      </c>
      <c r="F25" s="15">
        <f>'P2'!P24</f>
        <v>5</v>
      </c>
      <c r="G25" s="15">
        <f t="shared" si="0"/>
        <v>4.2</v>
      </c>
      <c r="H25" s="39" t="str">
        <f t="shared" si="1"/>
        <v>SUB</v>
      </c>
      <c r="I25" s="25" t="str">
        <f t="shared" si="2"/>
        <v>­</v>
      </c>
      <c r="J25" s="15">
        <v>2</v>
      </c>
      <c r="K25" s="15">
        <f>+AVERAGE(E25,F25)</f>
        <v>4.2</v>
      </c>
      <c r="L25" s="35" t="str">
        <f>IF(K25&gt;=5,$I$2,$M$2)</f>
        <v>REC</v>
      </c>
      <c r="N25" s="15">
        <f>+K25</f>
        <v>4.2</v>
      </c>
    </row>
    <row r="26" spans="1:14" ht="18" x14ac:dyDescent="0.4">
      <c r="A26" s="2" t="s">
        <v>71</v>
      </c>
      <c r="B26" s="2" t="s">
        <v>25</v>
      </c>
      <c r="C26" s="2" t="s">
        <v>26</v>
      </c>
      <c r="D26" s="2" t="s">
        <v>72</v>
      </c>
      <c r="E26" s="15">
        <f>'P1'!S29</f>
        <v>6.65</v>
      </c>
      <c r="F26" s="15">
        <f>'P2'!P25</f>
        <v>8.6999999999999993</v>
      </c>
      <c r="G26" s="15">
        <f t="shared" si="0"/>
        <v>7.6749999999999998</v>
      </c>
      <c r="H26" s="31" t="str">
        <f t="shared" si="1"/>
        <v>OK</v>
      </c>
      <c r="I26" s="25" t="str">
        <f t="shared" si="2"/>
        <v>­</v>
      </c>
      <c r="J26" s="15"/>
      <c r="N26" s="15">
        <f t="shared" ref="N26:N80" si="7">+G26</f>
        <v>7.6749999999999998</v>
      </c>
    </row>
    <row r="27" spans="1:14" ht="18" x14ac:dyDescent="0.4">
      <c r="A27" s="2" t="s">
        <v>73</v>
      </c>
      <c r="B27" s="2" t="s">
        <v>25</v>
      </c>
      <c r="C27" s="2" t="s">
        <v>26</v>
      </c>
      <c r="D27" s="2" t="s">
        <v>74</v>
      </c>
      <c r="E27" s="15">
        <f>'P1'!S30</f>
        <v>9.35</v>
      </c>
      <c r="F27" s="15">
        <f>'P2'!P26</f>
        <v>7.8</v>
      </c>
      <c r="G27" s="15">
        <f t="shared" si="0"/>
        <v>8.5749999999999993</v>
      </c>
      <c r="H27" s="31" t="str">
        <f t="shared" si="1"/>
        <v>OK</v>
      </c>
      <c r="I27" s="22" t="str">
        <f t="shared" si="2"/>
        <v>¯</v>
      </c>
      <c r="J27" s="15"/>
      <c r="N27" s="15">
        <f t="shared" si="7"/>
        <v>8.5749999999999993</v>
      </c>
    </row>
    <row r="28" spans="1:14" ht="18" x14ac:dyDescent="0.4">
      <c r="A28" s="2" t="s">
        <v>75</v>
      </c>
      <c r="B28" s="2" t="s">
        <v>39</v>
      </c>
      <c r="C28" s="2" t="s">
        <v>26</v>
      </c>
      <c r="D28" s="2" t="s">
        <v>76</v>
      </c>
      <c r="E28" s="15">
        <f>'P1'!S31</f>
        <v>2.2000000000000002</v>
      </c>
      <c r="F28" s="15">
        <f>'P2'!P27</f>
        <v>8.6</v>
      </c>
      <c r="G28" s="15">
        <f t="shared" si="0"/>
        <v>5.4</v>
      </c>
      <c r="H28" s="31" t="str">
        <f t="shared" si="1"/>
        <v>OK</v>
      </c>
      <c r="I28" s="25" t="str">
        <f t="shared" si="2"/>
        <v>­</v>
      </c>
      <c r="J28" s="15"/>
      <c r="N28" s="15">
        <f t="shared" si="7"/>
        <v>5.4</v>
      </c>
    </row>
    <row r="29" spans="1:14" ht="18" x14ac:dyDescent="0.4">
      <c r="A29" s="2" t="s">
        <v>77</v>
      </c>
      <c r="B29" s="2" t="s">
        <v>25</v>
      </c>
      <c r="C29" s="2" t="s">
        <v>26</v>
      </c>
      <c r="D29" s="2" t="s">
        <v>78</v>
      </c>
      <c r="E29" s="15">
        <f>'P1'!S32</f>
        <v>4.5</v>
      </c>
      <c r="F29" s="15">
        <f>'P2'!P28</f>
        <v>7.05</v>
      </c>
      <c r="G29" s="15">
        <f t="shared" si="0"/>
        <v>5.7750000000000004</v>
      </c>
      <c r="H29" s="31" t="str">
        <f t="shared" si="1"/>
        <v>OK</v>
      </c>
      <c r="I29" s="25" t="str">
        <f t="shared" si="2"/>
        <v>­</v>
      </c>
      <c r="J29" s="15"/>
      <c r="N29" s="15">
        <f t="shared" si="7"/>
        <v>5.7750000000000004</v>
      </c>
    </row>
    <row r="30" spans="1:14" ht="18" x14ac:dyDescent="0.4">
      <c r="A30" s="2" t="s">
        <v>79</v>
      </c>
      <c r="B30" s="2" t="s">
        <v>25</v>
      </c>
      <c r="C30" s="2" t="s">
        <v>26</v>
      </c>
      <c r="D30" s="2" t="s">
        <v>80</v>
      </c>
      <c r="E30" s="15">
        <f>'P1'!S33</f>
        <v>6.2</v>
      </c>
      <c r="F30" s="15">
        <f>'P2'!P29</f>
        <v>6.7</v>
      </c>
      <c r="G30" s="15">
        <f t="shared" si="0"/>
        <v>6.45</v>
      </c>
      <c r="H30" s="31" t="str">
        <f t="shared" si="1"/>
        <v>OK</v>
      </c>
      <c r="I30" s="25" t="str">
        <f t="shared" si="2"/>
        <v>­</v>
      </c>
      <c r="J30" s="15"/>
      <c r="N30" s="15">
        <f t="shared" si="7"/>
        <v>6.45</v>
      </c>
    </row>
    <row r="31" spans="1:14" ht="18" x14ac:dyDescent="0.4">
      <c r="A31" s="2" t="s">
        <v>81</v>
      </c>
      <c r="B31" s="2" t="s">
        <v>25</v>
      </c>
      <c r="C31" s="2" t="s">
        <v>26</v>
      </c>
      <c r="D31" s="2" t="s">
        <v>82</v>
      </c>
      <c r="E31" s="15">
        <f>'P1'!S34</f>
        <v>4.3499999999999996</v>
      </c>
      <c r="F31" s="15">
        <f>'P2'!P30</f>
        <v>6.5</v>
      </c>
      <c r="G31" s="15">
        <f t="shared" si="0"/>
        <v>5.4249999999999998</v>
      </c>
      <c r="H31" s="31" t="str">
        <f t="shared" si="1"/>
        <v>OK</v>
      </c>
      <c r="I31" s="25" t="str">
        <f t="shared" si="2"/>
        <v>­</v>
      </c>
      <c r="J31" s="15"/>
      <c r="N31" s="15">
        <f t="shared" si="7"/>
        <v>5.4249999999999998</v>
      </c>
    </row>
    <row r="32" spans="1:14" ht="18" x14ac:dyDescent="0.4">
      <c r="A32" s="2" t="s">
        <v>83</v>
      </c>
      <c r="B32" s="2" t="s">
        <v>25</v>
      </c>
      <c r="C32" s="2" t="s">
        <v>26</v>
      </c>
      <c r="D32" s="2" t="s">
        <v>84</v>
      </c>
      <c r="E32" s="15">
        <f>'P1'!S35</f>
        <v>2.5</v>
      </c>
      <c r="F32" s="15">
        <f>'P2'!P31</f>
        <v>0</v>
      </c>
      <c r="G32" s="15">
        <f t="shared" si="0"/>
        <v>1.25</v>
      </c>
      <c r="H32" s="39" t="str">
        <f t="shared" si="1"/>
        <v>SUB</v>
      </c>
      <c r="I32" s="22" t="str">
        <f t="shared" si="2"/>
        <v>¯</v>
      </c>
      <c r="J32" s="15"/>
      <c r="N32" s="15">
        <f t="shared" si="7"/>
        <v>1.25</v>
      </c>
    </row>
    <row r="33" spans="1:14" ht="18" x14ac:dyDescent="0.4">
      <c r="A33" s="2" t="s">
        <v>85</v>
      </c>
      <c r="B33" s="2" t="s">
        <v>25</v>
      </c>
      <c r="C33" s="2" t="s">
        <v>26</v>
      </c>
      <c r="D33" s="2" t="s">
        <v>86</v>
      </c>
      <c r="E33" s="15">
        <f>'P1'!S36</f>
        <v>2.7</v>
      </c>
      <c r="F33" s="15">
        <f>'P2'!P32</f>
        <v>4.7000000000000011</v>
      </c>
      <c r="G33" s="15">
        <f t="shared" si="0"/>
        <v>3.7000000000000006</v>
      </c>
      <c r="H33" s="39" t="str">
        <f t="shared" si="1"/>
        <v>SUB</v>
      </c>
      <c r="I33" s="25" t="str">
        <f t="shared" si="2"/>
        <v>­</v>
      </c>
      <c r="J33" s="15">
        <v>4</v>
      </c>
      <c r="K33" s="15">
        <f>+AVERAGE(F33,J33)</f>
        <v>4.3500000000000005</v>
      </c>
      <c r="L33" s="35" t="str">
        <f>IF(K33&gt;=5,$I$2,$M$2)</f>
        <v>REC</v>
      </c>
      <c r="N33" s="15">
        <f>+K33</f>
        <v>4.3500000000000005</v>
      </c>
    </row>
    <row r="34" spans="1:14" ht="18" x14ac:dyDescent="0.4">
      <c r="A34" s="2" t="s">
        <v>87</v>
      </c>
      <c r="B34" s="2" t="s">
        <v>25</v>
      </c>
      <c r="C34" s="2" t="s">
        <v>26</v>
      </c>
      <c r="D34" s="2" t="s">
        <v>88</v>
      </c>
      <c r="E34" s="15">
        <f>'P1'!S37</f>
        <v>7.25</v>
      </c>
      <c r="F34" s="15">
        <f>'P2'!P33</f>
        <v>7.8</v>
      </c>
      <c r="G34" s="15">
        <f t="shared" si="0"/>
        <v>7.5250000000000004</v>
      </c>
      <c r="H34" s="31" t="str">
        <f t="shared" si="1"/>
        <v>OK</v>
      </c>
      <c r="I34" s="25" t="str">
        <f t="shared" si="2"/>
        <v>­</v>
      </c>
      <c r="J34" s="15"/>
      <c r="N34" s="15">
        <f t="shared" si="7"/>
        <v>7.5250000000000004</v>
      </c>
    </row>
    <row r="35" spans="1:14" ht="18" x14ac:dyDescent="0.4">
      <c r="A35" s="2" t="s">
        <v>89</v>
      </c>
      <c r="B35" s="2" t="s">
        <v>25</v>
      </c>
      <c r="C35" s="2" t="s">
        <v>26</v>
      </c>
      <c r="D35" s="2" t="s">
        <v>90</v>
      </c>
      <c r="E35" s="15">
        <f>'P1'!S38</f>
        <v>1.9</v>
      </c>
      <c r="F35" s="15">
        <f>'P2'!P34</f>
        <v>1</v>
      </c>
      <c r="G35" s="15">
        <f t="shared" si="0"/>
        <v>1.45</v>
      </c>
      <c r="H35" s="39" t="str">
        <f t="shared" si="1"/>
        <v>SUB</v>
      </c>
      <c r="I35" s="22" t="str">
        <f t="shared" si="2"/>
        <v>¯</v>
      </c>
      <c r="J35" s="15">
        <v>5.6</v>
      </c>
      <c r="K35" s="15">
        <f>+AVERAGE(E35:J35)</f>
        <v>2.4874999999999998</v>
      </c>
      <c r="L35" s="35" t="str">
        <f>IF(K35&gt;=5,$I$2,$M$2)</f>
        <v>REC</v>
      </c>
      <c r="N35" s="15">
        <f>+K35</f>
        <v>2.4874999999999998</v>
      </c>
    </row>
    <row r="36" spans="1:14" ht="18" x14ac:dyDescent="0.4">
      <c r="A36" s="2" t="s">
        <v>91</v>
      </c>
      <c r="B36" s="2" t="s">
        <v>25</v>
      </c>
      <c r="C36" s="2" t="s">
        <v>26</v>
      </c>
      <c r="D36" s="2" t="s">
        <v>92</v>
      </c>
      <c r="E36" s="15"/>
      <c r="F36" s="15"/>
      <c r="G36" s="15"/>
      <c r="H36" s="39" t="str">
        <f t="shared" si="1"/>
        <v>SUB</v>
      </c>
      <c r="I36" s="25" t="str">
        <f t="shared" si="2"/>
        <v>­</v>
      </c>
      <c r="J36" s="15"/>
      <c r="N36" s="15">
        <f t="shared" si="7"/>
        <v>0</v>
      </c>
    </row>
    <row r="37" spans="1:14" ht="18" x14ac:dyDescent="0.4">
      <c r="A37" s="2" t="s">
        <v>93</v>
      </c>
      <c r="B37" s="2" t="s">
        <v>25</v>
      </c>
      <c r="C37" s="2" t="s">
        <v>26</v>
      </c>
      <c r="D37" s="2" t="s">
        <v>94</v>
      </c>
      <c r="E37" s="15">
        <f>'P1'!S40</f>
        <v>2.75</v>
      </c>
      <c r="F37" s="15">
        <f>'P2'!P36</f>
        <v>6.8</v>
      </c>
      <c r="G37" s="15">
        <f t="shared" si="0"/>
        <v>4.7750000000000004</v>
      </c>
      <c r="H37" s="39" t="str">
        <f t="shared" si="1"/>
        <v>SUB</v>
      </c>
      <c r="I37" s="25" t="str">
        <f t="shared" si="2"/>
        <v>­</v>
      </c>
      <c r="J37" s="15">
        <v>2.8</v>
      </c>
      <c r="K37" s="15">
        <f>+AVERAGE(F37,J37)</f>
        <v>4.8</v>
      </c>
      <c r="L37" s="35" t="str">
        <f>IF(K37&gt;=5,$I$2,$M$2)</f>
        <v>REC</v>
      </c>
      <c r="N37" s="15">
        <f>+K37</f>
        <v>4.8</v>
      </c>
    </row>
    <row r="38" spans="1:14" ht="18" x14ac:dyDescent="0.4">
      <c r="A38" s="2" t="s">
        <v>95</v>
      </c>
      <c r="B38" s="2" t="s">
        <v>25</v>
      </c>
      <c r="C38" s="2" t="s">
        <v>26</v>
      </c>
      <c r="D38" s="2" t="s">
        <v>96</v>
      </c>
      <c r="E38" s="15">
        <f>'P1'!S41</f>
        <v>6.6999999999999993</v>
      </c>
      <c r="F38" s="15">
        <f>'P2'!P37</f>
        <v>10.15</v>
      </c>
      <c r="G38" s="15">
        <f t="shared" si="0"/>
        <v>8.4250000000000007</v>
      </c>
      <c r="H38" s="31" t="str">
        <f t="shared" si="1"/>
        <v>OK</v>
      </c>
      <c r="I38" s="25" t="str">
        <f t="shared" si="2"/>
        <v>­</v>
      </c>
      <c r="J38" s="15"/>
      <c r="N38" s="15">
        <f t="shared" si="7"/>
        <v>8.4250000000000007</v>
      </c>
    </row>
    <row r="39" spans="1:14" ht="18" x14ac:dyDescent="0.4">
      <c r="A39" s="2" t="s">
        <v>97</v>
      </c>
      <c r="B39" s="2" t="s">
        <v>25</v>
      </c>
      <c r="C39" s="2" t="s">
        <v>26</v>
      </c>
      <c r="D39" s="2" t="s">
        <v>98</v>
      </c>
      <c r="E39" s="15">
        <f>'P1'!S42</f>
        <v>6.85</v>
      </c>
      <c r="F39" s="15">
        <f>'P2'!P38</f>
        <v>8.3999999999999986</v>
      </c>
      <c r="G39" s="15">
        <f t="shared" si="0"/>
        <v>7.6249999999999991</v>
      </c>
      <c r="H39" s="31" t="str">
        <f t="shared" si="1"/>
        <v>OK</v>
      </c>
      <c r="I39" s="25" t="str">
        <f t="shared" si="2"/>
        <v>­</v>
      </c>
      <c r="J39" s="15"/>
      <c r="N39" s="15">
        <f t="shared" si="7"/>
        <v>7.6249999999999991</v>
      </c>
    </row>
    <row r="40" spans="1:14" ht="18" x14ac:dyDescent="0.4">
      <c r="A40" s="2" t="s">
        <v>99</v>
      </c>
      <c r="B40" s="2" t="s">
        <v>25</v>
      </c>
      <c r="C40" s="2" t="s">
        <v>26</v>
      </c>
      <c r="D40" s="2" t="s">
        <v>100</v>
      </c>
      <c r="E40" s="15">
        <f>'P1'!S43</f>
        <v>7.6</v>
      </c>
      <c r="F40" s="15">
        <f>'P2'!P39</f>
        <v>8.15</v>
      </c>
      <c r="G40" s="15">
        <f t="shared" si="0"/>
        <v>7.875</v>
      </c>
      <c r="H40" s="31" t="str">
        <f t="shared" si="1"/>
        <v>OK</v>
      </c>
      <c r="I40" s="22" t="str">
        <f t="shared" si="2"/>
        <v>­</v>
      </c>
      <c r="J40" s="15"/>
      <c r="N40" s="15">
        <f t="shared" si="7"/>
        <v>7.875</v>
      </c>
    </row>
    <row r="41" spans="1:14" ht="18" x14ac:dyDescent="0.4">
      <c r="A41" s="2" t="s">
        <v>101</v>
      </c>
      <c r="B41" s="2" t="s">
        <v>39</v>
      </c>
      <c r="C41" s="2" t="s">
        <v>26</v>
      </c>
      <c r="D41" s="2" t="s">
        <v>102</v>
      </c>
      <c r="E41" s="15">
        <f>'P1'!S44</f>
        <v>7.75</v>
      </c>
      <c r="F41" s="75">
        <v>0</v>
      </c>
      <c r="G41" s="15">
        <f t="shared" si="0"/>
        <v>3.875</v>
      </c>
      <c r="H41" s="39" t="str">
        <f t="shared" si="1"/>
        <v>SUB</v>
      </c>
      <c r="I41" s="22" t="str">
        <f t="shared" si="2"/>
        <v>¯</v>
      </c>
      <c r="J41" s="15">
        <v>7</v>
      </c>
      <c r="K41" s="15">
        <f>+AVERAGE(E41,J41)</f>
        <v>7.375</v>
      </c>
      <c r="L41" s="31" t="str">
        <f>IF(K41&gt;=5,$I$2,$M$2)</f>
        <v>OK</v>
      </c>
      <c r="N41" s="15">
        <f>+J41</f>
        <v>7</v>
      </c>
    </row>
    <row r="42" spans="1:14" ht="18" x14ac:dyDescent="0.4">
      <c r="A42" s="2" t="s">
        <v>103</v>
      </c>
      <c r="B42" s="2" t="s">
        <v>25</v>
      </c>
      <c r="C42" s="2" t="s">
        <v>26</v>
      </c>
      <c r="D42" s="2" t="s">
        <v>104</v>
      </c>
      <c r="E42" s="15">
        <f>'P1'!S45</f>
        <v>8.4</v>
      </c>
      <c r="F42" s="15">
        <f>'P2'!P41</f>
        <v>5.6999999999999993</v>
      </c>
      <c r="G42" s="15">
        <f t="shared" si="0"/>
        <v>7.05</v>
      </c>
      <c r="H42" s="31" t="str">
        <f t="shared" si="1"/>
        <v>OK</v>
      </c>
      <c r="I42" s="22" t="str">
        <f t="shared" si="2"/>
        <v>¯</v>
      </c>
      <c r="J42" s="15"/>
      <c r="N42" s="15">
        <f t="shared" si="7"/>
        <v>7.05</v>
      </c>
    </row>
    <row r="43" spans="1:14" ht="18" x14ac:dyDescent="0.4">
      <c r="A43" s="2" t="s">
        <v>105</v>
      </c>
      <c r="B43" s="2" t="s">
        <v>25</v>
      </c>
      <c r="C43" s="2" t="s">
        <v>26</v>
      </c>
      <c r="D43" s="2" t="s">
        <v>106</v>
      </c>
      <c r="E43" s="15">
        <f>'P1'!S46</f>
        <v>8.1000000000000014</v>
      </c>
      <c r="F43" s="15">
        <f>'P2'!P42</f>
        <v>8.1999999999999993</v>
      </c>
      <c r="G43" s="15">
        <f t="shared" si="0"/>
        <v>8.15</v>
      </c>
      <c r="H43" s="31" t="str">
        <f t="shared" si="1"/>
        <v>OK</v>
      </c>
      <c r="I43" s="25" t="str">
        <f t="shared" si="2"/>
        <v>­</v>
      </c>
      <c r="J43" s="15"/>
      <c r="N43" s="15">
        <f t="shared" si="7"/>
        <v>8.15</v>
      </c>
    </row>
    <row r="44" spans="1:14" ht="18" x14ac:dyDescent="0.4">
      <c r="A44" s="2" t="s">
        <v>107</v>
      </c>
      <c r="B44" s="2" t="s">
        <v>25</v>
      </c>
      <c r="C44" s="2" t="s">
        <v>26</v>
      </c>
      <c r="D44" s="2" t="s">
        <v>108</v>
      </c>
      <c r="E44" s="15">
        <f>'P1'!S47</f>
        <v>7.25</v>
      </c>
      <c r="F44" s="15">
        <f>'P2'!P43</f>
        <v>5.2</v>
      </c>
      <c r="G44" s="15">
        <f t="shared" si="0"/>
        <v>6.2249999999999996</v>
      </c>
      <c r="H44" s="31" t="str">
        <f t="shared" si="1"/>
        <v>OK</v>
      </c>
      <c r="I44" s="22" t="str">
        <f t="shared" si="2"/>
        <v>¯</v>
      </c>
      <c r="J44" s="15"/>
      <c r="N44" s="15">
        <f t="shared" si="7"/>
        <v>6.2249999999999996</v>
      </c>
    </row>
    <row r="45" spans="1:14" x14ac:dyDescent="0.3">
      <c r="A45" s="2" t="s">
        <v>109</v>
      </c>
      <c r="B45" s="2" t="s">
        <v>39</v>
      </c>
      <c r="C45" s="2" t="s">
        <v>26</v>
      </c>
      <c r="D45" s="2" t="s">
        <v>110</v>
      </c>
      <c r="E45" s="15"/>
      <c r="F45" s="15"/>
      <c r="G45" s="15"/>
      <c r="H45" s="37"/>
      <c r="I45" s="38"/>
      <c r="J45" s="15"/>
      <c r="N45" s="15"/>
    </row>
    <row r="46" spans="1:14" ht="18" x14ac:dyDescent="0.4">
      <c r="A46" s="2" t="s">
        <v>111</v>
      </c>
      <c r="B46" s="2" t="s">
        <v>39</v>
      </c>
      <c r="C46" s="2" t="s">
        <v>26</v>
      </c>
      <c r="D46" s="2" t="s">
        <v>112</v>
      </c>
      <c r="E46" s="15">
        <f>'P1'!S49</f>
        <v>1.45</v>
      </c>
      <c r="F46" s="15">
        <f>'P2'!P45</f>
        <v>0</v>
      </c>
      <c r="G46" s="15">
        <f t="shared" si="0"/>
        <v>0.72499999999999998</v>
      </c>
      <c r="H46" s="39" t="str">
        <f t="shared" si="1"/>
        <v>SUB</v>
      </c>
      <c r="I46" s="22" t="str">
        <f t="shared" si="2"/>
        <v>¯</v>
      </c>
      <c r="J46" s="15"/>
      <c r="N46" s="15">
        <f t="shared" si="7"/>
        <v>0.72499999999999998</v>
      </c>
    </row>
    <row r="47" spans="1:14" ht="18" x14ac:dyDescent="0.4">
      <c r="A47" s="2" t="s">
        <v>113</v>
      </c>
      <c r="B47" s="2" t="s">
        <v>25</v>
      </c>
      <c r="C47" s="2" t="s">
        <v>26</v>
      </c>
      <c r="D47" s="2" t="s">
        <v>114</v>
      </c>
      <c r="E47" s="15">
        <f>'P1'!S50</f>
        <v>8.5</v>
      </c>
      <c r="F47" s="15">
        <f>'P2'!P46</f>
        <v>7.3</v>
      </c>
      <c r="G47" s="15">
        <f t="shared" si="0"/>
        <v>7.9</v>
      </c>
      <c r="H47" s="31" t="str">
        <f t="shared" si="1"/>
        <v>OK</v>
      </c>
      <c r="I47" s="22" t="str">
        <f t="shared" si="2"/>
        <v>¯</v>
      </c>
      <c r="J47" s="15"/>
      <c r="N47" s="15">
        <f t="shared" si="7"/>
        <v>7.9</v>
      </c>
    </row>
    <row r="48" spans="1:14" ht="18" x14ac:dyDescent="0.4">
      <c r="A48" s="2" t="s">
        <v>115</v>
      </c>
      <c r="B48" s="2" t="s">
        <v>25</v>
      </c>
      <c r="C48" s="2" t="s">
        <v>26</v>
      </c>
      <c r="D48" s="2" t="s">
        <v>116</v>
      </c>
      <c r="E48" s="15">
        <f>'P1'!S51</f>
        <v>4.25</v>
      </c>
      <c r="F48" s="15">
        <f>'P2'!P47</f>
        <v>4</v>
      </c>
      <c r="G48" s="15">
        <f t="shared" si="0"/>
        <v>4.125</v>
      </c>
      <c r="H48" s="39" t="str">
        <f t="shared" si="1"/>
        <v>SUB</v>
      </c>
      <c r="I48" s="22" t="str">
        <f t="shared" si="2"/>
        <v>¯</v>
      </c>
      <c r="J48" s="15"/>
      <c r="N48" s="15">
        <f t="shared" si="7"/>
        <v>4.125</v>
      </c>
    </row>
    <row r="49" spans="1:14" ht="18" x14ac:dyDescent="0.4">
      <c r="A49" s="2" t="s">
        <v>117</v>
      </c>
      <c r="B49" s="2" t="s">
        <v>25</v>
      </c>
      <c r="C49" s="2" t="s">
        <v>26</v>
      </c>
      <c r="D49" s="2" t="s">
        <v>118</v>
      </c>
      <c r="E49" s="15">
        <f>'P1'!S52</f>
        <v>3.5</v>
      </c>
      <c r="F49" s="15">
        <f>'P2'!P48</f>
        <v>7.5</v>
      </c>
      <c r="G49" s="15">
        <f t="shared" si="0"/>
        <v>5.5</v>
      </c>
      <c r="H49" s="31" t="str">
        <f t="shared" si="1"/>
        <v>OK</v>
      </c>
      <c r="I49" s="25" t="str">
        <f t="shared" si="2"/>
        <v>­</v>
      </c>
      <c r="J49" s="15">
        <v>4</v>
      </c>
      <c r="K49" s="15">
        <f>+AVERAGE(F49,J49)</f>
        <v>5.75</v>
      </c>
      <c r="L49" s="31" t="str">
        <f>IF(K49&gt;=5,$I$2,$M$2)</f>
        <v>OK</v>
      </c>
      <c r="N49" s="15">
        <f>+K49</f>
        <v>5.75</v>
      </c>
    </row>
    <row r="50" spans="1:14" ht="18" x14ac:dyDescent="0.4">
      <c r="A50" s="2" t="s">
        <v>119</v>
      </c>
      <c r="B50" s="2" t="s">
        <v>25</v>
      </c>
      <c r="C50" s="2" t="s">
        <v>26</v>
      </c>
      <c r="D50" s="2" t="s">
        <v>120</v>
      </c>
      <c r="E50" s="15">
        <f>'P1'!S53</f>
        <v>8</v>
      </c>
      <c r="F50" s="15">
        <f>'P2'!P49</f>
        <v>9.1</v>
      </c>
      <c r="G50" s="15">
        <f t="shared" si="0"/>
        <v>8.5500000000000007</v>
      </c>
      <c r="H50" s="31" t="str">
        <f t="shared" si="1"/>
        <v>OK</v>
      </c>
      <c r="I50" s="25" t="str">
        <f t="shared" si="2"/>
        <v>­</v>
      </c>
      <c r="J50" s="15"/>
      <c r="N50" s="15">
        <f t="shared" si="7"/>
        <v>8.5500000000000007</v>
      </c>
    </row>
    <row r="51" spans="1:14" ht="18" x14ac:dyDescent="0.4">
      <c r="A51" s="2" t="s">
        <v>121</v>
      </c>
      <c r="B51" s="2" t="s">
        <v>25</v>
      </c>
      <c r="C51" s="2" t="s">
        <v>26</v>
      </c>
      <c r="D51" s="2" t="s">
        <v>122</v>
      </c>
      <c r="E51" s="15">
        <f>'P1'!S54</f>
        <v>1.95</v>
      </c>
      <c r="F51" s="15">
        <f>'P2'!P50</f>
        <v>5.8999999999999995</v>
      </c>
      <c r="G51" s="15">
        <f t="shared" si="0"/>
        <v>3.9249999999999998</v>
      </c>
      <c r="H51" s="39" t="str">
        <f t="shared" si="1"/>
        <v>SUB</v>
      </c>
      <c r="I51" s="25" t="str">
        <f t="shared" si="2"/>
        <v>­</v>
      </c>
      <c r="J51" s="15">
        <v>4.0999999999999996</v>
      </c>
      <c r="K51" s="14">
        <f>+AVERAGE(F51,J51)</f>
        <v>5</v>
      </c>
      <c r="L51" s="31" t="str">
        <f>IF(K51&gt;=5,$I$2,$M$2)</f>
        <v>OK</v>
      </c>
      <c r="N51" s="15">
        <f>+K51</f>
        <v>5</v>
      </c>
    </row>
    <row r="52" spans="1:14" ht="18" x14ac:dyDescent="0.4">
      <c r="A52" s="2" t="s">
        <v>124</v>
      </c>
      <c r="B52" s="2" t="s">
        <v>25</v>
      </c>
      <c r="C52" s="2" t="s">
        <v>26</v>
      </c>
      <c r="D52" s="2" t="s">
        <v>125</v>
      </c>
      <c r="E52" s="15">
        <f>'P1'!S55</f>
        <v>8.5</v>
      </c>
      <c r="F52" s="15">
        <f>'P2'!P51</f>
        <v>9.5999999999999979</v>
      </c>
      <c r="G52" s="15">
        <f t="shared" si="0"/>
        <v>9.0499999999999989</v>
      </c>
      <c r="H52" s="31" t="str">
        <f t="shared" si="1"/>
        <v>OK</v>
      </c>
      <c r="I52" s="25" t="str">
        <f t="shared" si="2"/>
        <v>­</v>
      </c>
      <c r="J52" s="15"/>
      <c r="N52" s="15">
        <f t="shared" si="7"/>
        <v>9.0499999999999989</v>
      </c>
    </row>
    <row r="53" spans="1:14" ht="18" x14ac:dyDescent="0.4">
      <c r="A53" s="2" t="s">
        <v>126</v>
      </c>
      <c r="B53" s="2" t="s">
        <v>25</v>
      </c>
      <c r="C53" s="2" t="s">
        <v>26</v>
      </c>
      <c r="D53" s="2" t="s">
        <v>127</v>
      </c>
      <c r="E53" s="15">
        <f>'P1'!S56</f>
        <v>7.15</v>
      </c>
      <c r="F53" s="15">
        <f>'P2'!P52</f>
        <v>8.7999999999999989</v>
      </c>
      <c r="G53" s="15">
        <f t="shared" si="0"/>
        <v>7.9749999999999996</v>
      </c>
      <c r="H53" s="31" t="str">
        <f t="shared" si="1"/>
        <v>OK</v>
      </c>
      <c r="I53" s="25" t="str">
        <f t="shared" si="2"/>
        <v>­</v>
      </c>
      <c r="J53" s="15"/>
      <c r="N53" s="15">
        <f t="shared" si="7"/>
        <v>7.9749999999999996</v>
      </c>
    </row>
    <row r="54" spans="1:14" ht="18" x14ac:dyDescent="0.4">
      <c r="A54" s="2" t="s">
        <v>128</v>
      </c>
      <c r="B54" s="2" t="s">
        <v>25</v>
      </c>
      <c r="C54" s="2" t="s">
        <v>26</v>
      </c>
      <c r="D54" s="2" t="s">
        <v>129</v>
      </c>
      <c r="E54" s="15">
        <f>'P1'!S57</f>
        <v>5.75</v>
      </c>
      <c r="F54" s="15">
        <f>'P2'!P53</f>
        <v>4.9000000000000004</v>
      </c>
      <c r="G54" s="15">
        <f t="shared" si="0"/>
        <v>5.3250000000000002</v>
      </c>
      <c r="H54" s="31" t="str">
        <f t="shared" si="1"/>
        <v>OK</v>
      </c>
      <c r="I54" s="22" t="str">
        <f t="shared" si="2"/>
        <v>¯</v>
      </c>
      <c r="J54" s="15"/>
      <c r="N54" s="15">
        <f t="shared" si="7"/>
        <v>5.3250000000000002</v>
      </c>
    </row>
    <row r="55" spans="1:14" ht="18" x14ac:dyDescent="0.4">
      <c r="A55" s="2" t="s">
        <v>130</v>
      </c>
      <c r="B55" s="2" t="s">
        <v>25</v>
      </c>
      <c r="C55" s="2" t="s">
        <v>26</v>
      </c>
      <c r="D55" s="2" t="s">
        <v>131</v>
      </c>
      <c r="E55" s="15">
        <f>'P1'!S58</f>
        <v>8.35</v>
      </c>
      <c r="F55" s="15">
        <f>'P2'!P54</f>
        <v>8.6</v>
      </c>
      <c r="G55" s="15">
        <f t="shared" si="0"/>
        <v>8.4749999999999996</v>
      </c>
      <c r="H55" s="31" t="str">
        <f t="shared" si="1"/>
        <v>OK</v>
      </c>
      <c r="I55" s="25" t="str">
        <f t="shared" si="2"/>
        <v>­</v>
      </c>
      <c r="J55" s="15"/>
      <c r="N55" s="15">
        <f t="shared" si="7"/>
        <v>8.4749999999999996</v>
      </c>
    </row>
    <row r="56" spans="1:14" ht="18" x14ac:dyDescent="0.4">
      <c r="A56" s="2" t="s">
        <v>132</v>
      </c>
      <c r="B56" s="2" t="s">
        <v>39</v>
      </c>
      <c r="C56" s="2" t="s">
        <v>26</v>
      </c>
      <c r="D56" s="2" t="s">
        <v>133</v>
      </c>
      <c r="E56" s="15">
        <f>'P1'!S59</f>
        <v>3.05</v>
      </c>
      <c r="F56" s="15">
        <f>'P2'!P55</f>
        <v>2.8000000000000003</v>
      </c>
      <c r="G56" s="15">
        <f t="shared" si="0"/>
        <v>2.9249999999999998</v>
      </c>
      <c r="H56" s="39" t="str">
        <f t="shared" si="1"/>
        <v>SUB</v>
      </c>
      <c r="I56" s="22" t="str">
        <f t="shared" si="2"/>
        <v>¯</v>
      </c>
      <c r="J56" s="15">
        <v>5</v>
      </c>
      <c r="K56" s="15">
        <f>+AVERAGE(E56,J56)</f>
        <v>4.0250000000000004</v>
      </c>
      <c r="L56" s="35" t="str">
        <f>IF(K56&gt;=5,$I$2,$M$2)</f>
        <v>REC</v>
      </c>
      <c r="N56" s="15">
        <f>+K56</f>
        <v>4.0250000000000004</v>
      </c>
    </row>
    <row r="57" spans="1:14" ht="18" x14ac:dyDescent="0.4">
      <c r="A57" s="2" t="s">
        <v>134</v>
      </c>
      <c r="B57" s="2" t="s">
        <v>25</v>
      </c>
      <c r="C57" s="2" t="s">
        <v>26</v>
      </c>
      <c r="D57" s="2" t="s">
        <v>135</v>
      </c>
      <c r="E57" s="15">
        <f>'P1'!S60</f>
        <v>3.75</v>
      </c>
      <c r="F57" s="15">
        <f>'P2'!P56</f>
        <v>8.5</v>
      </c>
      <c r="G57" s="15">
        <f t="shared" si="0"/>
        <v>6.125</v>
      </c>
      <c r="H57" s="31" t="str">
        <f t="shared" si="1"/>
        <v>OK</v>
      </c>
      <c r="I57" s="25" t="str">
        <f t="shared" si="2"/>
        <v>­</v>
      </c>
      <c r="J57" s="15"/>
      <c r="N57" s="15">
        <f t="shared" si="7"/>
        <v>6.125</v>
      </c>
    </row>
    <row r="58" spans="1:14" ht="18" x14ac:dyDescent="0.4">
      <c r="A58" s="2" t="s">
        <v>136</v>
      </c>
      <c r="B58" s="2" t="s">
        <v>25</v>
      </c>
      <c r="C58" s="2" t="s">
        <v>26</v>
      </c>
      <c r="D58" s="2" t="s">
        <v>137</v>
      </c>
      <c r="E58" s="15">
        <f>'P1'!S61</f>
        <v>2.9</v>
      </c>
      <c r="F58" s="15">
        <f>'P2'!P57</f>
        <v>7.4</v>
      </c>
      <c r="G58" s="15">
        <f t="shared" si="0"/>
        <v>5.15</v>
      </c>
      <c r="H58" s="31" t="str">
        <f t="shared" si="1"/>
        <v>OK</v>
      </c>
      <c r="I58" s="25" t="str">
        <f t="shared" si="2"/>
        <v>­</v>
      </c>
      <c r="J58" s="15"/>
      <c r="N58" s="15">
        <f t="shared" si="7"/>
        <v>5.15</v>
      </c>
    </row>
    <row r="59" spans="1:14" ht="18" x14ac:dyDescent="0.4">
      <c r="A59" s="2" t="s">
        <v>138</v>
      </c>
      <c r="B59" s="2" t="s">
        <v>25</v>
      </c>
      <c r="C59" s="2" t="s">
        <v>26</v>
      </c>
      <c r="D59" s="2" t="s">
        <v>139</v>
      </c>
      <c r="E59" s="15">
        <f>'P1'!S62</f>
        <v>9</v>
      </c>
      <c r="F59" s="15">
        <f>'P2'!P58</f>
        <v>5.85</v>
      </c>
      <c r="G59" s="15">
        <f t="shared" si="0"/>
        <v>7.4249999999999998</v>
      </c>
      <c r="H59" s="31" t="str">
        <f t="shared" si="1"/>
        <v>OK</v>
      </c>
      <c r="I59" s="22" t="str">
        <f t="shared" si="2"/>
        <v>¯</v>
      </c>
      <c r="J59" s="15"/>
      <c r="N59" s="15">
        <f t="shared" si="7"/>
        <v>7.4249999999999998</v>
      </c>
    </row>
    <row r="60" spans="1:14" ht="18" x14ac:dyDescent="0.4">
      <c r="A60" s="2" t="s">
        <v>140</v>
      </c>
      <c r="B60" s="2" t="s">
        <v>25</v>
      </c>
      <c r="C60" s="2" t="s">
        <v>26</v>
      </c>
      <c r="D60" s="2" t="s">
        <v>141</v>
      </c>
      <c r="E60" s="15">
        <f>'P1'!S63</f>
        <v>6.0500000000000007</v>
      </c>
      <c r="F60" s="15">
        <f>'P2'!P59</f>
        <v>4.7</v>
      </c>
      <c r="G60" s="15">
        <f t="shared" si="0"/>
        <v>5.375</v>
      </c>
      <c r="H60" s="31" t="str">
        <f t="shared" si="1"/>
        <v>OK</v>
      </c>
      <c r="I60" s="22" t="str">
        <f t="shared" si="2"/>
        <v>¯</v>
      </c>
      <c r="J60" s="15"/>
      <c r="N60" s="15">
        <f t="shared" si="7"/>
        <v>5.375</v>
      </c>
    </row>
    <row r="61" spans="1:14" ht="18" x14ac:dyDescent="0.4">
      <c r="A61" s="2" t="s">
        <v>142</v>
      </c>
      <c r="B61" s="2" t="s">
        <v>25</v>
      </c>
      <c r="C61" s="2" t="s">
        <v>26</v>
      </c>
      <c r="D61" s="2" t="s">
        <v>143</v>
      </c>
      <c r="E61" s="15">
        <f>'P1'!S64</f>
        <v>7.5</v>
      </c>
      <c r="F61" s="15">
        <f>'P2'!P60</f>
        <v>7.55</v>
      </c>
      <c r="G61" s="15">
        <f t="shared" si="0"/>
        <v>7.5250000000000004</v>
      </c>
      <c r="H61" s="31" t="str">
        <f t="shared" si="1"/>
        <v>OK</v>
      </c>
      <c r="I61" s="25" t="str">
        <f t="shared" si="2"/>
        <v>­</v>
      </c>
      <c r="J61" s="15"/>
      <c r="N61" s="15">
        <f t="shared" si="7"/>
        <v>7.5250000000000004</v>
      </c>
    </row>
    <row r="62" spans="1:14" ht="18" x14ac:dyDescent="0.4">
      <c r="A62" s="2" t="s">
        <v>144</v>
      </c>
      <c r="B62" s="2" t="s">
        <v>25</v>
      </c>
      <c r="C62" s="2" t="s">
        <v>26</v>
      </c>
      <c r="D62" s="2" t="s">
        <v>145</v>
      </c>
      <c r="E62" s="15">
        <f>'P1'!S65</f>
        <v>5.4</v>
      </c>
      <c r="F62" s="15">
        <f>'P2'!P61</f>
        <v>6.2499999999999991</v>
      </c>
      <c r="G62" s="15">
        <f t="shared" si="0"/>
        <v>5.8249999999999993</v>
      </c>
      <c r="H62" s="31" t="str">
        <f t="shared" si="1"/>
        <v>OK</v>
      </c>
      <c r="I62" s="25" t="str">
        <f t="shared" si="2"/>
        <v>­</v>
      </c>
      <c r="J62" s="15"/>
      <c r="N62" s="15">
        <f t="shared" si="7"/>
        <v>5.8249999999999993</v>
      </c>
    </row>
    <row r="63" spans="1:14" ht="18" x14ac:dyDescent="0.4">
      <c r="A63" s="2" t="s">
        <v>146</v>
      </c>
      <c r="B63" s="2" t="s">
        <v>25</v>
      </c>
      <c r="C63" s="2" t="s">
        <v>26</v>
      </c>
      <c r="D63" s="2" t="s">
        <v>147</v>
      </c>
      <c r="E63" s="15">
        <f>'P1'!S66</f>
        <v>6.65</v>
      </c>
      <c r="F63" s="15">
        <f>'P2'!P62</f>
        <v>7.25</v>
      </c>
      <c r="G63" s="15">
        <f t="shared" si="0"/>
        <v>6.95</v>
      </c>
      <c r="H63" s="31" t="str">
        <f t="shared" si="1"/>
        <v>OK</v>
      </c>
      <c r="I63" s="25" t="str">
        <f t="shared" si="2"/>
        <v>­</v>
      </c>
      <c r="J63" s="15"/>
      <c r="N63" s="15">
        <f t="shared" si="7"/>
        <v>6.95</v>
      </c>
    </row>
    <row r="64" spans="1:14" ht="18" x14ac:dyDescent="0.4">
      <c r="A64" s="2" t="s">
        <v>148</v>
      </c>
      <c r="B64" s="2" t="s">
        <v>25</v>
      </c>
      <c r="C64" s="2" t="s">
        <v>26</v>
      </c>
      <c r="D64" s="2" t="s">
        <v>149</v>
      </c>
      <c r="E64" s="15">
        <f>'P1'!S67</f>
        <v>5.9</v>
      </c>
      <c r="F64" s="15">
        <f>'P2'!P63</f>
        <v>5.8</v>
      </c>
      <c r="G64" s="15">
        <f t="shared" si="0"/>
        <v>5.85</v>
      </c>
      <c r="H64" s="31" t="str">
        <f t="shared" si="1"/>
        <v>OK</v>
      </c>
      <c r="I64" s="22" t="str">
        <f t="shared" si="2"/>
        <v>¯</v>
      </c>
      <c r="J64" s="15"/>
      <c r="N64" s="15">
        <f t="shared" si="7"/>
        <v>5.85</v>
      </c>
    </row>
    <row r="65" spans="1:14" ht="18" x14ac:dyDescent="0.4">
      <c r="A65" s="2" t="s">
        <v>150</v>
      </c>
      <c r="B65" s="2" t="s">
        <v>25</v>
      </c>
      <c r="C65" s="2" t="s">
        <v>26</v>
      </c>
      <c r="D65" s="2" t="s">
        <v>151</v>
      </c>
      <c r="E65" s="15">
        <f>'P1'!S68</f>
        <v>5.05</v>
      </c>
      <c r="F65" s="15">
        <f>'P2'!P64</f>
        <v>5.5</v>
      </c>
      <c r="G65" s="15">
        <f t="shared" si="0"/>
        <v>5.2750000000000004</v>
      </c>
      <c r="H65" s="31" t="str">
        <f t="shared" si="1"/>
        <v>OK</v>
      </c>
      <c r="I65" s="25" t="str">
        <f t="shared" si="2"/>
        <v>­</v>
      </c>
      <c r="J65" s="15"/>
      <c r="N65" s="15">
        <f t="shared" si="7"/>
        <v>5.2750000000000004</v>
      </c>
    </row>
    <row r="66" spans="1:14" ht="18" x14ac:dyDescent="0.4">
      <c r="A66" s="2" t="s">
        <v>152</v>
      </c>
      <c r="B66" s="2" t="s">
        <v>25</v>
      </c>
      <c r="C66" s="2" t="s">
        <v>26</v>
      </c>
      <c r="D66" s="2" t="s">
        <v>153</v>
      </c>
      <c r="E66" s="15">
        <f>'P1'!S69</f>
        <v>5.35</v>
      </c>
      <c r="F66" s="15">
        <f>'P2'!P65</f>
        <v>8.8000000000000007</v>
      </c>
      <c r="G66" s="15">
        <f t="shared" si="0"/>
        <v>7.0750000000000002</v>
      </c>
      <c r="H66" s="31" t="str">
        <f t="shared" si="1"/>
        <v>OK</v>
      </c>
      <c r="I66" s="25" t="str">
        <f t="shared" si="2"/>
        <v>­</v>
      </c>
      <c r="J66" s="15"/>
      <c r="N66" s="15">
        <f t="shared" si="7"/>
        <v>7.0750000000000002</v>
      </c>
    </row>
    <row r="67" spans="1:14" ht="18" x14ac:dyDescent="0.4">
      <c r="A67" s="2" t="s">
        <v>154</v>
      </c>
      <c r="B67" s="2" t="s">
        <v>25</v>
      </c>
      <c r="C67" s="2" t="s">
        <v>26</v>
      </c>
      <c r="D67" s="2" t="s">
        <v>155</v>
      </c>
      <c r="E67" s="15">
        <f>'P1'!S70</f>
        <v>5.4</v>
      </c>
      <c r="F67" s="15">
        <f>'P2'!P66</f>
        <v>6.3</v>
      </c>
      <c r="G67" s="15">
        <f t="shared" si="0"/>
        <v>5.85</v>
      </c>
      <c r="H67" s="31" t="str">
        <f t="shared" si="1"/>
        <v>OK</v>
      </c>
      <c r="I67" s="25" t="str">
        <f t="shared" si="2"/>
        <v>­</v>
      </c>
      <c r="J67" s="15"/>
      <c r="N67" s="15">
        <f t="shared" si="7"/>
        <v>5.85</v>
      </c>
    </row>
    <row r="68" spans="1:14" ht="18" x14ac:dyDescent="0.4">
      <c r="A68" s="2" t="s">
        <v>156</v>
      </c>
      <c r="B68" s="2" t="s">
        <v>25</v>
      </c>
      <c r="C68" s="2" t="s">
        <v>26</v>
      </c>
      <c r="D68" s="2" t="s">
        <v>157</v>
      </c>
      <c r="E68" s="15">
        <f>'P1'!S71</f>
        <v>5.25</v>
      </c>
      <c r="F68" s="15">
        <f>'P2'!P67</f>
        <v>6.65</v>
      </c>
      <c r="G68" s="15">
        <f t="shared" si="0"/>
        <v>5.95</v>
      </c>
      <c r="H68" s="31" t="str">
        <f t="shared" si="1"/>
        <v>OK</v>
      </c>
      <c r="I68" s="25" t="str">
        <f t="shared" si="2"/>
        <v>­</v>
      </c>
      <c r="J68" s="15"/>
      <c r="N68" s="15">
        <f t="shared" si="7"/>
        <v>5.95</v>
      </c>
    </row>
    <row r="69" spans="1:14" ht="18" x14ac:dyDescent="0.4">
      <c r="A69" s="2" t="s">
        <v>158</v>
      </c>
      <c r="B69" s="2" t="s">
        <v>25</v>
      </c>
      <c r="C69" s="2" t="s">
        <v>26</v>
      </c>
      <c r="D69" s="2" t="s">
        <v>159</v>
      </c>
      <c r="E69" s="15">
        <f>'P1'!S72</f>
        <v>4.6500000000000004</v>
      </c>
      <c r="F69" s="15">
        <f>'P2'!P68</f>
        <v>6.15</v>
      </c>
      <c r="G69" s="15">
        <f t="shared" ref="G69:G80" si="8">AVERAGE(E69:F69)</f>
        <v>5.4</v>
      </c>
      <c r="H69" s="31" t="str">
        <f t="shared" ref="H69:H80" si="9">IF(G69&gt;=5,$I$2,$J$2)</f>
        <v>OK</v>
      </c>
      <c r="I69" s="25" t="str">
        <f t="shared" ref="I69:I80" si="10">IF(E69&gt;F69,$K$2,$L$2)</f>
        <v>­</v>
      </c>
      <c r="J69" s="15"/>
      <c r="N69" s="15">
        <f t="shared" si="7"/>
        <v>5.4</v>
      </c>
    </row>
    <row r="70" spans="1:14" ht="18" x14ac:dyDescent="0.4">
      <c r="A70" s="2" t="s">
        <v>160</v>
      </c>
      <c r="B70" s="2" t="s">
        <v>25</v>
      </c>
      <c r="C70" s="2" t="s">
        <v>26</v>
      </c>
      <c r="D70" s="2" t="s">
        <v>161</v>
      </c>
      <c r="E70" s="15">
        <f>'P1'!S73</f>
        <v>6.3500000000000005</v>
      </c>
      <c r="F70" s="15">
        <f>'P2'!P69</f>
        <v>8.6</v>
      </c>
      <c r="G70" s="15">
        <f t="shared" si="8"/>
        <v>7.4749999999999996</v>
      </c>
      <c r="H70" s="31" t="str">
        <f t="shared" si="9"/>
        <v>OK</v>
      </c>
      <c r="I70" s="25" t="str">
        <f t="shared" si="10"/>
        <v>­</v>
      </c>
      <c r="J70" s="15"/>
      <c r="N70" s="15">
        <f t="shared" si="7"/>
        <v>7.4749999999999996</v>
      </c>
    </row>
    <row r="71" spans="1:14" ht="18" x14ac:dyDescent="0.4">
      <c r="A71" s="2" t="s">
        <v>162</v>
      </c>
      <c r="B71" s="2" t="s">
        <v>25</v>
      </c>
      <c r="C71" s="2" t="s">
        <v>26</v>
      </c>
      <c r="D71" s="2" t="s">
        <v>163</v>
      </c>
      <c r="E71" s="15">
        <f>'P1'!S74</f>
        <v>8.65</v>
      </c>
      <c r="F71" s="15">
        <f>'P2'!P70</f>
        <v>6.3999999999999995</v>
      </c>
      <c r="G71" s="15">
        <f t="shared" si="8"/>
        <v>7.5250000000000004</v>
      </c>
      <c r="H71" s="31" t="str">
        <f t="shared" si="9"/>
        <v>OK</v>
      </c>
      <c r="I71" s="22" t="str">
        <f t="shared" si="10"/>
        <v>¯</v>
      </c>
      <c r="J71" s="15"/>
      <c r="N71" s="15">
        <f t="shared" si="7"/>
        <v>7.5250000000000004</v>
      </c>
    </row>
    <row r="72" spans="1:14" ht="18" x14ac:dyDescent="0.4">
      <c r="A72" s="2" t="s">
        <v>164</v>
      </c>
      <c r="B72" s="2" t="s">
        <v>25</v>
      </c>
      <c r="C72" s="2" t="s">
        <v>26</v>
      </c>
      <c r="D72" s="2" t="s">
        <v>165</v>
      </c>
      <c r="E72" s="15">
        <f>'P1'!S75</f>
        <v>6.25</v>
      </c>
      <c r="F72" s="15">
        <f>'P2'!P71</f>
        <v>9.1</v>
      </c>
      <c r="G72" s="15">
        <f t="shared" si="8"/>
        <v>7.6749999999999998</v>
      </c>
      <c r="H72" s="31" t="str">
        <f t="shared" si="9"/>
        <v>OK</v>
      </c>
      <c r="I72" s="25" t="str">
        <f t="shared" si="10"/>
        <v>­</v>
      </c>
      <c r="J72" s="15"/>
      <c r="N72" s="15">
        <f t="shared" si="7"/>
        <v>7.6749999999999998</v>
      </c>
    </row>
    <row r="73" spans="1:14" ht="18" x14ac:dyDescent="0.4">
      <c r="A73" s="2" t="s">
        <v>166</v>
      </c>
      <c r="B73" s="2" t="s">
        <v>25</v>
      </c>
      <c r="C73" s="2" t="s">
        <v>26</v>
      </c>
      <c r="D73" s="2" t="s">
        <v>167</v>
      </c>
      <c r="E73" s="15">
        <f>'P1'!S76</f>
        <v>4.75</v>
      </c>
      <c r="F73" s="15">
        <f>'P2'!P72</f>
        <v>3.3</v>
      </c>
      <c r="G73" s="15">
        <f t="shared" si="8"/>
        <v>4.0250000000000004</v>
      </c>
      <c r="H73" s="39" t="str">
        <f t="shared" si="9"/>
        <v>SUB</v>
      </c>
      <c r="I73" s="22" t="str">
        <f t="shared" si="10"/>
        <v>¯</v>
      </c>
      <c r="J73" s="15">
        <v>3.8</v>
      </c>
      <c r="K73" s="15">
        <f>+AVERAGE(E73,J73)</f>
        <v>4.2750000000000004</v>
      </c>
      <c r="L73" s="35" t="str">
        <f>IF(K73&gt;=5,$I$2,$M$2)</f>
        <v>REC</v>
      </c>
      <c r="N73" s="15">
        <f>+K73</f>
        <v>4.2750000000000004</v>
      </c>
    </row>
    <row r="74" spans="1:14" ht="18" x14ac:dyDescent="0.4">
      <c r="A74" s="2" t="s">
        <v>168</v>
      </c>
      <c r="B74" s="2" t="s">
        <v>25</v>
      </c>
      <c r="C74" s="2" t="s">
        <v>26</v>
      </c>
      <c r="D74" s="2" t="s">
        <v>169</v>
      </c>
      <c r="E74" s="15">
        <f>'P1'!S77</f>
        <v>2.8000000000000003</v>
      </c>
      <c r="F74" s="15">
        <f>'P2'!P73</f>
        <v>7</v>
      </c>
      <c r="G74" s="15">
        <f t="shared" si="8"/>
        <v>4.9000000000000004</v>
      </c>
      <c r="H74" s="39" t="str">
        <f t="shared" si="9"/>
        <v>SUB</v>
      </c>
      <c r="I74" s="25" t="str">
        <f t="shared" si="10"/>
        <v>­</v>
      </c>
      <c r="J74" s="14">
        <v>9.25</v>
      </c>
      <c r="K74" s="15">
        <f>+AVERAGE(F74,J74)</f>
        <v>8.125</v>
      </c>
      <c r="L74" s="31" t="str">
        <f>IF(K74&gt;=5,$I$2,$M$2)</f>
        <v>OK</v>
      </c>
      <c r="N74" s="15">
        <f>+K74</f>
        <v>8.125</v>
      </c>
    </row>
    <row r="75" spans="1:14" ht="18" x14ac:dyDescent="0.4">
      <c r="A75" s="2" t="s">
        <v>170</v>
      </c>
      <c r="B75" s="2" t="s">
        <v>25</v>
      </c>
      <c r="C75" s="2" t="s">
        <v>26</v>
      </c>
      <c r="D75" s="2" t="s">
        <v>171</v>
      </c>
      <c r="E75" s="15">
        <f>'P1'!S78</f>
        <v>5</v>
      </c>
      <c r="F75" s="15">
        <f>'P2'!P74</f>
        <v>6.35</v>
      </c>
      <c r="G75" s="15">
        <f t="shared" si="8"/>
        <v>5.6749999999999998</v>
      </c>
      <c r="H75" s="31" t="str">
        <f t="shared" si="9"/>
        <v>OK</v>
      </c>
      <c r="I75" s="25" t="str">
        <f t="shared" si="10"/>
        <v>­</v>
      </c>
      <c r="J75" s="15"/>
      <c r="N75" s="15">
        <f t="shared" si="7"/>
        <v>5.6749999999999998</v>
      </c>
    </row>
    <row r="76" spans="1:14" ht="18" x14ac:dyDescent="0.4">
      <c r="A76" s="2" t="s">
        <v>172</v>
      </c>
      <c r="B76" s="2" t="s">
        <v>25</v>
      </c>
      <c r="C76" s="2" t="s">
        <v>26</v>
      </c>
      <c r="D76" s="2" t="s">
        <v>173</v>
      </c>
      <c r="E76" s="15">
        <f>'P1'!S79</f>
        <v>2.0499999999999998</v>
      </c>
      <c r="F76" s="15">
        <f>'P2'!P75</f>
        <v>4.8999999999999995</v>
      </c>
      <c r="G76" s="15">
        <f t="shared" si="8"/>
        <v>3.4749999999999996</v>
      </c>
      <c r="H76" s="39" t="str">
        <f t="shared" si="9"/>
        <v>SUB</v>
      </c>
      <c r="I76" s="25" t="str">
        <f t="shared" si="10"/>
        <v>­</v>
      </c>
      <c r="J76" s="15">
        <v>5.0999999999999996</v>
      </c>
      <c r="K76" s="15">
        <f>+AVERAGE(F76,J76)</f>
        <v>5</v>
      </c>
      <c r="L76" s="31" t="str">
        <f>IF(K76&gt;=5,$I$2,$M$2)</f>
        <v>OK</v>
      </c>
      <c r="N76" s="15">
        <f>+K76</f>
        <v>5</v>
      </c>
    </row>
    <row r="77" spans="1:14" ht="18" x14ac:dyDescent="0.4">
      <c r="A77" s="2" t="s">
        <v>174</v>
      </c>
      <c r="B77" s="2" t="s">
        <v>25</v>
      </c>
      <c r="C77" s="2" t="s">
        <v>26</v>
      </c>
      <c r="D77" s="2" t="s">
        <v>175</v>
      </c>
      <c r="E77" s="15">
        <f>'P1'!S80</f>
        <v>5.35</v>
      </c>
      <c r="F77" s="15">
        <f>'P2'!P76</f>
        <v>6.7999999999999989</v>
      </c>
      <c r="G77" s="15">
        <f t="shared" si="8"/>
        <v>6.0749999999999993</v>
      </c>
      <c r="H77" s="31" t="str">
        <f t="shared" si="9"/>
        <v>OK</v>
      </c>
      <c r="I77" s="25" t="str">
        <f t="shared" si="10"/>
        <v>­</v>
      </c>
      <c r="J77" s="15"/>
      <c r="N77" s="15">
        <f t="shared" si="7"/>
        <v>6.0749999999999993</v>
      </c>
    </row>
    <row r="78" spans="1:14" ht="18" x14ac:dyDescent="0.4">
      <c r="A78" s="2" t="s">
        <v>176</v>
      </c>
      <c r="B78" s="2" t="s">
        <v>25</v>
      </c>
      <c r="C78" s="2" t="s">
        <v>26</v>
      </c>
      <c r="D78" s="2" t="s">
        <v>177</v>
      </c>
      <c r="E78" s="15">
        <f>'P1'!S81</f>
        <v>0.5</v>
      </c>
      <c r="F78" s="15">
        <f>'P2'!P77</f>
        <v>4.4000000000000004</v>
      </c>
      <c r="G78" s="15">
        <f t="shared" si="8"/>
        <v>2.4500000000000002</v>
      </c>
      <c r="H78" s="39" t="str">
        <f t="shared" si="9"/>
        <v>SUB</v>
      </c>
      <c r="I78" s="25" t="str">
        <f t="shared" si="10"/>
        <v>­</v>
      </c>
      <c r="J78" s="15"/>
      <c r="N78" s="15">
        <f t="shared" si="7"/>
        <v>2.4500000000000002</v>
      </c>
    </row>
    <row r="79" spans="1:14" ht="18" x14ac:dyDescent="0.4">
      <c r="A79" s="2" t="s">
        <v>178</v>
      </c>
      <c r="B79" s="2" t="s">
        <v>25</v>
      </c>
      <c r="C79" s="2" t="s">
        <v>26</v>
      </c>
      <c r="D79" s="2" t="s">
        <v>179</v>
      </c>
      <c r="E79" s="15">
        <f>'P1'!S82</f>
        <v>4.6499999999999995</v>
      </c>
      <c r="F79" s="15">
        <f>'P2'!P78</f>
        <v>5.4</v>
      </c>
      <c r="G79" s="15">
        <f t="shared" si="8"/>
        <v>5.0250000000000004</v>
      </c>
      <c r="H79" s="31" t="str">
        <f t="shared" si="9"/>
        <v>OK</v>
      </c>
      <c r="I79" s="25" t="str">
        <f t="shared" si="10"/>
        <v>­</v>
      </c>
      <c r="J79" s="15">
        <v>6.5</v>
      </c>
      <c r="K79" s="15">
        <f>+AVERAGE(F79,J79)</f>
        <v>5.95</v>
      </c>
      <c r="L79" s="31" t="str">
        <f>IF(K79&gt;=5,$I$2,$M$2)</f>
        <v>OK</v>
      </c>
      <c r="N79" s="15">
        <f>+K79</f>
        <v>5.95</v>
      </c>
    </row>
    <row r="80" spans="1:14" ht="18" x14ac:dyDescent="0.4">
      <c r="A80" s="2" t="s">
        <v>180</v>
      </c>
      <c r="B80" s="2" t="s">
        <v>25</v>
      </c>
      <c r="C80" s="2" t="s">
        <v>26</v>
      </c>
      <c r="D80" s="2" t="s">
        <v>181</v>
      </c>
      <c r="E80" s="15">
        <f>'P1'!S83</f>
        <v>4.8000000000000007</v>
      </c>
      <c r="F80" s="15">
        <f>'P2'!P79</f>
        <v>7.6999999999999993</v>
      </c>
      <c r="G80" s="15">
        <f t="shared" si="8"/>
        <v>6.25</v>
      </c>
      <c r="H80" s="31" t="str">
        <f t="shared" si="9"/>
        <v>OK</v>
      </c>
      <c r="I80" s="25" t="str">
        <f t="shared" si="10"/>
        <v>­</v>
      </c>
      <c r="J80" s="15"/>
      <c r="N80" s="15">
        <f t="shared" si="7"/>
        <v>6.25</v>
      </c>
    </row>
    <row r="82" spans="4:13" ht="18" x14ac:dyDescent="0.4">
      <c r="G82" s="14">
        <f>H82/I84</f>
        <v>0.73684210526315785</v>
      </c>
      <c r="H82" s="31">
        <f>COUNTIF(H4:H80,I2)</f>
        <v>56</v>
      </c>
      <c r="I82" s="31">
        <f>COUNTIF(I4:I80,L2)</f>
        <v>52</v>
      </c>
      <c r="J82" s="32" t="str">
        <f>L2</f>
        <v>­</v>
      </c>
      <c r="K82" s="33">
        <f>I82/I84</f>
        <v>0.68421052631578949</v>
      </c>
      <c r="L82" s="31">
        <f>COUNTIF(L4:L80,I2)</f>
        <v>11</v>
      </c>
      <c r="M82" s="33">
        <f>+L82/L84</f>
        <v>0.57894736842105265</v>
      </c>
    </row>
    <row r="83" spans="4:13" ht="18" x14ac:dyDescent="0.4">
      <c r="H83" s="35">
        <f>COUNTIF(H4:H80,J2)</f>
        <v>20</v>
      </c>
      <c r="I83" s="35">
        <f>COUNTIF(I4:I80,K2)</f>
        <v>24</v>
      </c>
      <c r="J83" s="36" t="str">
        <f>K2</f>
        <v>¯</v>
      </c>
      <c r="K83" s="34">
        <f>I83/I84</f>
        <v>0.31578947368421051</v>
      </c>
      <c r="L83" s="35">
        <f>COUNTIF(L4:L80,M2)</f>
        <v>8</v>
      </c>
      <c r="M83" s="34">
        <f>+L83/L84</f>
        <v>0.42105263157894735</v>
      </c>
    </row>
    <row r="84" spans="4:13" x14ac:dyDescent="0.3">
      <c r="I84" s="28">
        <f>COUNTA(I4:I80)</f>
        <v>76</v>
      </c>
      <c r="L84" s="28">
        <f>COUNTA(L4:L80)</f>
        <v>19</v>
      </c>
    </row>
    <row r="88" spans="4:13" x14ac:dyDescent="0.3">
      <c r="D88" s="74" t="s">
        <v>278</v>
      </c>
      <c r="E88" s="73">
        <f>AVERAGE(E4:E80)</f>
        <v>5.4635135135135124</v>
      </c>
      <c r="F88" s="73">
        <f>AVERAGE(F4:F80)</f>
        <v>6.3310810810810816</v>
      </c>
      <c r="G88" s="20"/>
      <c r="H88" s="20"/>
      <c r="J88" s="73">
        <f>+AVERAGE(J4:J80)</f>
        <v>4.6473684210526311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D78"/>
    </sheetView>
  </sheetViews>
  <sheetFormatPr defaultRowHeight="12.5" x14ac:dyDescent="0.25"/>
  <cols>
    <col min="4" max="4" width="36.453125" bestFit="1" customWidth="1"/>
  </cols>
  <sheetData>
    <row r="1" spans="1:4" x14ac:dyDescent="0.25">
      <c r="A1" s="1" t="s">
        <v>6</v>
      </c>
      <c r="B1" s="1" t="s">
        <v>7</v>
      </c>
      <c r="C1" s="1" t="s">
        <v>8</v>
      </c>
      <c r="D1" s="1" t="s">
        <v>9</v>
      </c>
    </row>
    <row r="2" spans="1:4" x14ac:dyDescent="0.25">
      <c r="A2" s="2" t="s">
        <v>24</v>
      </c>
      <c r="B2" s="2" t="s">
        <v>25</v>
      </c>
      <c r="C2" s="2" t="s">
        <v>26</v>
      </c>
      <c r="D2" s="2" t="s">
        <v>27</v>
      </c>
    </row>
    <row r="3" spans="1:4" x14ac:dyDescent="0.25">
      <c r="A3" s="2" t="s">
        <v>28</v>
      </c>
      <c r="B3" s="2" t="s">
        <v>25</v>
      </c>
      <c r="C3" s="2" t="s">
        <v>26</v>
      </c>
      <c r="D3" s="2" t="s">
        <v>29</v>
      </c>
    </row>
    <row r="4" spans="1:4" x14ac:dyDescent="0.25">
      <c r="A4" s="2" t="s">
        <v>30</v>
      </c>
      <c r="B4" s="2" t="s">
        <v>25</v>
      </c>
      <c r="C4" s="2" t="s">
        <v>26</v>
      </c>
      <c r="D4" s="2" t="s">
        <v>31</v>
      </c>
    </row>
    <row r="5" spans="1:4" x14ac:dyDescent="0.25">
      <c r="A5" s="2" t="s">
        <v>32</v>
      </c>
      <c r="B5" s="2" t="s">
        <v>25</v>
      </c>
      <c r="C5" s="2" t="s">
        <v>26</v>
      </c>
      <c r="D5" s="2" t="s">
        <v>33</v>
      </c>
    </row>
    <row r="6" spans="1:4" x14ac:dyDescent="0.25">
      <c r="A6" s="2" t="s">
        <v>34</v>
      </c>
      <c r="B6" s="2" t="s">
        <v>25</v>
      </c>
      <c r="C6" s="2" t="s">
        <v>26</v>
      </c>
      <c r="D6" s="2" t="s">
        <v>35</v>
      </c>
    </row>
    <row r="7" spans="1:4" x14ac:dyDescent="0.25">
      <c r="A7" s="2" t="s">
        <v>36</v>
      </c>
      <c r="B7" s="2" t="s">
        <v>25</v>
      </c>
      <c r="C7" s="2" t="s">
        <v>26</v>
      </c>
      <c r="D7" s="2" t="s">
        <v>37</v>
      </c>
    </row>
    <row r="8" spans="1:4" x14ac:dyDescent="0.25">
      <c r="A8" s="2" t="s">
        <v>38</v>
      </c>
      <c r="B8" s="2" t="s">
        <v>39</v>
      </c>
      <c r="C8" s="2" t="s">
        <v>26</v>
      </c>
      <c r="D8" s="2" t="s">
        <v>40</v>
      </c>
    </row>
    <row r="9" spans="1:4" x14ac:dyDescent="0.25">
      <c r="A9" s="2" t="s">
        <v>41</v>
      </c>
      <c r="B9" s="2" t="s">
        <v>39</v>
      </c>
      <c r="C9" s="2" t="s">
        <v>26</v>
      </c>
      <c r="D9" s="2" t="s">
        <v>42</v>
      </c>
    </row>
    <row r="10" spans="1:4" x14ac:dyDescent="0.25">
      <c r="A10" s="2" t="s">
        <v>43</v>
      </c>
      <c r="B10" s="2" t="s">
        <v>39</v>
      </c>
      <c r="C10" s="2" t="s">
        <v>26</v>
      </c>
      <c r="D10" s="2" t="s">
        <v>44</v>
      </c>
    </row>
    <row r="11" spans="1:4" x14ac:dyDescent="0.25">
      <c r="A11" s="2" t="s">
        <v>45</v>
      </c>
      <c r="B11" s="2" t="s">
        <v>25</v>
      </c>
      <c r="C11" s="2" t="s">
        <v>26</v>
      </c>
      <c r="D11" s="2" t="s">
        <v>46</v>
      </c>
    </row>
    <row r="12" spans="1:4" x14ac:dyDescent="0.25">
      <c r="A12" s="2" t="s">
        <v>47</v>
      </c>
      <c r="B12" s="2" t="s">
        <v>25</v>
      </c>
      <c r="C12" s="2" t="s">
        <v>26</v>
      </c>
      <c r="D12" s="2" t="s">
        <v>48</v>
      </c>
    </row>
    <row r="13" spans="1:4" x14ac:dyDescent="0.25">
      <c r="A13" s="2" t="s">
        <v>49</v>
      </c>
      <c r="B13" s="2" t="s">
        <v>25</v>
      </c>
      <c r="C13" s="2" t="s">
        <v>26</v>
      </c>
      <c r="D13" s="2" t="s">
        <v>50</v>
      </c>
    </row>
    <row r="14" spans="1:4" x14ac:dyDescent="0.25">
      <c r="A14" s="2" t="s">
        <v>51</v>
      </c>
      <c r="B14" s="2" t="s">
        <v>25</v>
      </c>
      <c r="C14" s="2" t="s">
        <v>26</v>
      </c>
      <c r="D14" s="2" t="s">
        <v>52</v>
      </c>
    </row>
    <row r="15" spans="1:4" x14ac:dyDescent="0.25">
      <c r="A15" s="2" t="s">
        <v>53</v>
      </c>
      <c r="B15" s="2" t="s">
        <v>25</v>
      </c>
      <c r="C15" s="2" t="s">
        <v>26</v>
      </c>
      <c r="D15" s="2" t="s">
        <v>54</v>
      </c>
    </row>
    <row r="16" spans="1:4" x14ac:dyDescent="0.25">
      <c r="A16" s="2" t="s">
        <v>55</v>
      </c>
      <c r="B16" s="2" t="s">
        <v>25</v>
      </c>
      <c r="C16" s="2" t="s">
        <v>26</v>
      </c>
      <c r="D16" s="2" t="s">
        <v>56</v>
      </c>
    </row>
    <row r="17" spans="1:4" x14ac:dyDescent="0.25">
      <c r="A17" s="2" t="s">
        <v>57</v>
      </c>
      <c r="B17" s="2" t="s">
        <v>25</v>
      </c>
      <c r="C17" s="2" t="s">
        <v>26</v>
      </c>
      <c r="D17" s="2" t="s">
        <v>58</v>
      </c>
    </row>
    <row r="18" spans="1:4" x14ac:dyDescent="0.25">
      <c r="A18" s="2" t="s">
        <v>59</v>
      </c>
      <c r="B18" s="2" t="s">
        <v>25</v>
      </c>
      <c r="C18" s="2" t="s">
        <v>26</v>
      </c>
      <c r="D18" s="2" t="s">
        <v>60</v>
      </c>
    </row>
    <row r="19" spans="1:4" x14ac:dyDescent="0.25">
      <c r="A19" s="2" t="s">
        <v>61</v>
      </c>
      <c r="B19" s="2" t="s">
        <v>25</v>
      </c>
      <c r="C19" s="2" t="s">
        <v>26</v>
      </c>
      <c r="D19" s="2" t="s">
        <v>62</v>
      </c>
    </row>
    <row r="20" spans="1:4" x14ac:dyDescent="0.25">
      <c r="A20" s="2" t="s">
        <v>63</v>
      </c>
      <c r="B20" s="2" t="s">
        <v>39</v>
      </c>
      <c r="C20" s="2" t="s">
        <v>26</v>
      </c>
      <c r="D20" s="2" t="s">
        <v>64</v>
      </c>
    </row>
    <row r="21" spans="1:4" x14ac:dyDescent="0.25">
      <c r="A21" s="2" t="s">
        <v>65</v>
      </c>
      <c r="B21" s="2" t="s">
        <v>25</v>
      </c>
      <c r="C21" s="2" t="s">
        <v>26</v>
      </c>
      <c r="D21" s="2" t="s">
        <v>66</v>
      </c>
    </row>
    <row r="22" spans="1:4" x14ac:dyDescent="0.25">
      <c r="A22" s="2" t="s">
        <v>67</v>
      </c>
      <c r="B22" s="2" t="s">
        <v>25</v>
      </c>
      <c r="C22" s="2" t="s">
        <v>26</v>
      </c>
      <c r="D22" s="2" t="s">
        <v>68</v>
      </c>
    </row>
    <row r="23" spans="1:4" x14ac:dyDescent="0.25">
      <c r="A23" s="2" t="s">
        <v>69</v>
      </c>
      <c r="B23" s="2" t="s">
        <v>25</v>
      </c>
      <c r="C23" s="2" t="s">
        <v>26</v>
      </c>
      <c r="D23" s="2" t="s">
        <v>70</v>
      </c>
    </row>
    <row r="24" spans="1:4" x14ac:dyDescent="0.25">
      <c r="A24" s="2" t="s">
        <v>71</v>
      </c>
      <c r="B24" s="2" t="s">
        <v>25</v>
      </c>
      <c r="C24" s="2" t="s">
        <v>26</v>
      </c>
      <c r="D24" s="2" t="s">
        <v>72</v>
      </c>
    </row>
    <row r="25" spans="1:4" x14ac:dyDescent="0.25">
      <c r="A25" s="2" t="s">
        <v>73</v>
      </c>
      <c r="B25" s="2" t="s">
        <v>25</v>
      </c>
      <c r="C25" s="2" t="s">
        <v>26</v>
      </c>
      <c r="D25" s="2" t="s">
        <v>74</v>
      </c>
    </row>
    <row r="26" spans="1:4" x14ac:dyDescent="0.25">
      <c r="A26" s="2" t="s">
        <v>75</v>
      </c>
      <c r="B26" s="2" t="s">
        <v>39</v>
      </c>
      <c r="C26" s="2" t="s">
        <v>26</v>
      </c>
      <c r="D26" s="2" t="s">
        <v>76</v>
      </c>
    </row>
    <row r="27" spans="1:4" x14ac:dyDescent="0.25">
      <c r="A27" s="2" t="s">
        <v>77</v>
      </c>
      <c r="B27" s="2" t="s">
        <v>25</v>
      </c>
      <c r="C27" s="2" t="s">
        <v>26</v>
      </c>
      <c r="D27" s="2" t="s">
        <v>78</v>
      </c>
    </row>
    <row r="28" spans="1:4" x14ac:dyDescent="0.25">
      <c r="A28" s="2" t="s">
        <v>79</v>
      </c>
      <c r="B28" s="2" t="s">
        <v>25</v>
      </c>
      <c r="C28" s="2" t="s">
        <v>26</v>
      </c>
      <c r="D28" s="2" t="s">
        <v>80</v>
      </c>
    </row>
    <row r="29" spans="1:4" x14ac:dyDescent="0.25">
      <c r="A29" s="2" t="s">
        <v>81</v>
      </c>
      <c r="B29" s="2" t="s">
        <v>25</v>
      </c>
      <c r="C29" s="2" t="s">
        <v>26</v>
      </c>
      <c r="D29" s="2" t="s">
        <v>82</v>
      </c>
    </row>
    <row r="30" spans="1:4" x14ac:dyDescent="0.25">
      <c r="A30" s="2" t="s">
        <v>83</v>
      </c>
      <c r="B30" s="2" t="s">
        <v>25</v>
      </c>
      <c r="C30" s="2" t="s">
        <v>26</v>
      </c>
      <c r="D30" s="2" t="s">
        <v>84</v>
      </c>
    </row>
    <row r="31" spans="1:4" x14ac:dyDescent="0.25">
      <c r="A31" s="2" t="s">
        <v>85</v>
      </c>
      <c r="B31" s="2" t="s">
        <v>25</v>
      </c>
      <c r="C31" s="2" t="s">
        <v>26</v>
      </c>
      <c r="D31" s="2" t="s">
        <v>86</v>
      </c>
    </row>
    <row r="32" spans="1:4" x14ac:dyDescent="0.25">
      <c r="A32" s="2" t="s">
        <v>87</v>
      </c>
      <c r="B32" s="2" t="s">
        <v>25</v>
      </c>
      <c r="C32" s="2" t="s">
        <v>26</v>
      </c>
      <c r="D32" s="2" t="s">
        <v>88</v>
      </c>
    </row>
    <row r="33" spans="1:4" x14ac:dyDescent="0.25">
      <c r="A33" s="2" t="s">
        <v>89</v>
      </c>
      <c r="B33" s="2" t="s">
        <v>25</v>
      </c>
      <c r="C33" s="2" t="s">
        <v>26</v>
      </c>
      <c r="D33" s="2" t="s">
        <v>90</v>
      </c>
    </row>
    <row r="34" spans="1:4" x14ac:dyDescent="0.25">
      <c r="A34" s="2" t="s">
        <v>91</v>
      </c>
      <c r="B34" s="2" t="s">
        <v>25</v>
      </c>
      <c r="C34" s="2" t="s">
        <v>26</v>
      </c>
      <c r="D34" s="2" t="s">
        <v>92</v>
      </c>
    </row>
    <row r="35" spans="1:4" x14ac:dyDescent="0.25">
      <c r="A35" s="2" t="s">
        <v>93</v>
      </c>
      <c r="B35" s="2" t="s">
        <v>25</v>
      </c>
      <c r="C35" s="2" t="s">
        <v>26</v>
      </c>
      <c r="D35" s="2" t="s">
        <v>94</v>
      </c>
    </row>
    <row r="36" spans="1:4" x14ac:dyDescent="0.25">
      <c r="A36" s="2" t="s">
        <v>95</v>
      </c>
      <c r="B36" s="2" t="s">
        <v>25</v>
      </c>
      <c r="C36" s="2" t="s">
        <v>26</v>
      </c>
      <c r="D36" s="2" t="s">
        <v>96</v>
      </c>
    </row>
    <row r="37" spans="1:4" x14ac:dyDescent="0.25">
      <c r="A37" s="2" t="s">
        <v>97</v>
      </c>
      <c r="B37" s="2" t="s">
        <v>25</v>
      </c>
      <c r="C37" s="2" t="s">
        <v>26</v>
      </c>
      <c r="D37" s="2" t="s">
        <v>98</v>
      </c>
    </row>
    <row r="38" spans="1:4" x14ac:dyDescent="0.25">
      <c r="A38" s="2" t="s">
        <v>99</v>
      </c>
      <c r="B38" s="2" t="s">
        <v>25</v>
      </c>
      <c r="C38" s="2" t="s">
        <v>26</v>
      </c>
      <c r="D38" s="2" t="s">
        <v>100</v>
      </c>
    </row>
    <row r="39" spans="1:4" x14ac:dyDescent="0.25">
      <c r="A39" s="2" t="s">
        <v>101</v>
      </c>
      <c r="B39" s="2" t="s">
        <v>39</v>
      </c>
      <c r="C39" s="2" t="s">
        <v>26</v>
      </c>
      <c r="D39" s="2" t="s">
        <v>102</v>
      </c>
    </row>
    <row r="40" spans="1:4" x14ac:dyDescent="0.25">
      <c r="A40" s="2" t="s">
        <v>103</v>
      </c>
      <c r="B40" s="2" t="s">
        <v>25</v>
      </c>
      <c r="C40" s="2" t="s">
        <v>26</v>
      </c>
      <c r="D40" s="2" t="s">
        <v>104</v>
      </c>
    </row>
    <row r="41" spans="1:4" x14ac:dyDescent="0.25">
      <c r="A41" s="2" t="s">
        <v>105</v>
      </c>
      <c r="B41" s="2" t="s">
        <v>25</v>
      </c>
      <c r="C41" s="2" t="s">
        <v>26</v>
      </c>
      <c r="D41" s="2" t="s">
        <v>106</v>
      </c>
    </row>
    <row r="42" spans="1:4" x14ac:dyDescent="0.25">
      <c r="A42" s="2" t="s">
        <v>107</v>
      </c>
      <c r="B42" s="2" t="s">
        <v>25</v>
      </c>
      <c r="C42" s="2" t="s">
        <v>26</v>
      </c>
      <c r="D42" s="2" t="s">
        <v>108</v>
      </c>
    </row>
    <row r="43" spans="1:4" x14ac:dyDescent="0.25">
      <c r="A43" s="2" t="s">
        <v>109</v>
      </c>
      <c r="B43" s="2" t="s">
        <v>39</v>
      </c>
      <c r="C43" s="2" t="s">
        <v>26</v>
      </c>
      <c r="D43" s="2" t="s">
        <v>110</v>
      </c>
    </row>
    <row r="44" spans="1:4" x14ac:dyDescent="0.25">
      <c r="A44" s="2" t="s">
        <v>111</v>
      </c>
      <c r="B44" s="2" t="s">
        <v>39</v>
      </c>
      <c r="C44" s="2" t="s">
        <v>26</v>
      </c>
      <c r="D44" s="2" t="s">
        <v>112</v>
      </c>
    </row>
    <row r="45" spans="1:4" x14ac:dyDescent="0.25">
      <c r="A45" s="2" t="s">
        <v>113</v>
      </c>
      <c r="B45" s="2" t="s">
        <v>25</v>
      </c>
      <c r="C45" s="2" t="s">
        <v>26</v>
      </c>
      <c r="D45" s="2" t="s">
        <v>114</v>
      </c>
    </row>
    <row r="46" spans="1:4" x14ac:dyDescent="0.25">
      <c r="A46" s="2" t="s">
        <v>115</v>
      </c>
      <c r="B46" s="2" t="s">
        <v>25</v>
      </c>
      <c r="C46" s="2" t="s">
        <v>26</v>
      </c>
      <c r="D46" s="2" t="s">
        <v>116</v>
      </c>
    </row>
    <row r="47" spans="1:4" x14ac:dyDescent="0.25">
      <c r="A47" s="2" t="s">
        <v>117</v>
      </c>
      <c r="B47" s="2" t="s">
        <v>25</v>
      </c>
      <c r="C47" s="2" t="s">
        <v>26</v>
      </c>
      <c r="D47" s="2" t="s">
        <v>118</v>
      </c>
    </row>
    <row r="48" spans="1:4" x14ac:dyDescent="0.25">
      <c r="A48" s="2" t="s">
        <v>119</v>
      </c>
      <c r="B48" s="2" t="s">
        <v>25</v>
      </c>
      <c r="C48" s="2" t="s">
        <v>26</v>
      </c>
      <c r="D48" s="2" t="s">
        <v>120</v>
      </c>
    </row>
    <row r="49" spans="1:4" x14ac:dyDescent="0.25">
      <c r="A49" s="2" t="s">
        <v>121</v>
      </c>
      <c r="B49" s="2" t="s">
        <v>25</v>
      </c>
      <c r="C49" s="2" t="s">
        <v>26</v>
      </c>
      <c r="D49" s="2" t="s">
        <v>122</v>
      </c>
    </row>
    <row r="50" spans="1:4" x14ac:dyDescent="0.25">
      <c r="A50" s="2" t="s">
        <v>124</v>
      </c>
      <c r="B50" s="2" t="s">
        <v>25</v>
      </c>
      <c r="C50" s="2" t="s">
        <v>26</v>
      </c>
      <c r="D50" s="2" t="s">
        <v>125</v>
      </c>
    </row>
    <row r="51" spans="1:4" x14ac:dyDescent="0.25">
      <c r="A51" s="2" t="s">
        <v>126</v>
      </c>
      <c r="B51" s="2" t="s">
        <v>25</v>
      </c>
      <c r="C51" s="2" t="s">
        <v>26</v>
      </c>
      <c r="D51" s="2" t="s">
        <v>127</v>
      </c>
    </row>
    <row r="52" spans="1:4" x14ac:dyDescent="0.25">
      <c r="A52" s="2" t="s">
        <v>128</v>
      </c>
      <c r="B52" s="2" t="s">
        <v>25</v>
      </c>
      <c r="C52" s="2" t="s">
        <v>26</v>
      </c>
      <c r="D52" s="2" t="s">
        <v>129</v>
      </c>
    </row>
    <row r="53" spans="1:4" x14ac:dyDescent="0.25">
      <c r="A53" s="2" t="s">
        <v>130</v>
      </c>
      <c r="B53" s="2" t="s">
        <v>25</v>
      </c>
      <c r="C53" s="2" t="s">
        <v>26</v>
      </c>
      <c r="D53" s="2" t="s">
        <v>131</v>
      </c>
    </row>
    <row r="54" spans="1:4" x14ac:dyDescent="0.25">
      <c r="A54" s="2" t="s">
        <v>132</v>
      </c>
      <c r="B54" s="2" t="s">
        <v>39</v>
      </c>
      <c r="C54" s="2" t="s">
        <v>26</v>
      </c>
      <c r="D54" s="2" t="s">
        <v>133</v>
      </c>
    </row>
    <row r="55" spans="1:4" x14ac:dyDescent="0.25">
      <c r="A55" s="2" t="s">
        <v>134</v>
      </c>
      <c r="B55" s="2" t="s">
        <v>25</v>
      </c>
      <c r="C55" s="2" t="s">
        <v>26</v>
      </c>
      <c r="D55" s="2" t="s">
        <v>135</v>
      </c>
    </row>
    <row r="56" spans="1:4" x14ac:dyDescent="0.25">
      <c r="A56" s="2" t="s">
        <v>136</v>
      </c>
      <c r="B56" s="2" t="s">
        <v>25</v>
      </c>
      <c r="C56" s="2" t="s">
        <v>26</v>
      </c>
      <c r="D56" s="2" t="s">
        <v>137</v>
      </c>
    </row>
    <row r="57" spans="1:4" x14ac:dyDescent="0.25">
      <c r="A57" s="2" t="s">
        <v>138</v>
      </c>
      <c r="B57" s="2" t="s">
        <v>25</v>
      </c>
      <c r="C57" s="2" t="s">
        <v>26</v>
      </c>
      <c r="D57" s="2" t="s">
        <v>139</v>
      </c>
    </row>
    <row r="58" spans="1:4" x14ac:dyDescent="0.25">
      <c r="A58" s="2" t="s">
        <v>140</v>
      </c>
      <c r="B58" s="2" t="s">
        <v>25</v>
      </c>
      <c r="C58" s="2" t="s">
        <v>26</v>
      </c>
      <c r="D58" s="2" t="s">
        <v>141</v>
      </c>
    </row>
    <row r="59" spans="1:4" x14ac:dyDescent="0.25">
      <c r="A59" s="2" t="s">
        <v>142</v>
      </c>
      <c r="B59" s="2" t="s">
        <v>25</v>
      </c>
      <c r="C59" s="2" t="s">
        <v>26</v>
      </c>
      <c r="D59" s="2" t="s">
        <v>143</v>
      </c>
    </row>
    <row r="60" spans="1:4" x14ac:dyDescent="0.25">
      <c r="A60" s="2" t="s">
        <v>144</v>
      </c>
      <c r="B60" s="2" t="s">
        <v>25</v>
      </c>
      <c r="C60" s="2" t="s">
        <v>26</v>
      </c>
      <c r="D60" s="2" t="s">
        <v>145</v>
      </c>
    </row>
    <row r="61" spans="1:4" x14ac:dyDescent="0.25">
      <c r="A61" s="2" t="s">
        <v>146</v>
      </c>
      <c r="B61" s="2" t="s">
        <v>25</v>
      </c>
      <c r="C61" s="2" t="s">
        <v>26</v>
      </c>
      <c r="D61" s="2" t="s">
        <v>147</v>
      </c>
    </row>
    <row r="62" spans="1:4" x14ac:dyDescent="0.25">
      <c r="A62" s="2" t="s">
        <v>148</v>
      </c>
      <c r="B62" s="2" t="s">
        <v>25</v>
      </c>
      <c r="C62" s="2" t="s">
        <v>26</v>
      </c>
      <c r="D62" s="2" t="s">
        <v>149</v>
      </c>
    </row>
    <row r="63" spans="1:4" x14ac:dyDescent="0.25">
      <c r="A63" s="2" t="s">
        <v>150</v>
      </c>
      <c r="B63" s="2" t="s">
        <v>25</v>
      </c>
      <c r="C63" s="2" t="s">
        <v>26</v>
      </c>
      <c r="D63" s="2" t="s">
        <v>151</v>
      </c>
    </row>
    <row r="64" spans="1:4" x14ac:dyDescent="0.25">
      <c r="A64" s="2" t="s">
        <v>152</v>
      </c>
      <c r="B64" s="2" t="s">
        <v>25</v>
      </c>
      <c r="C64" s="2" t="s">
        <v>26</v>
      </c>
      <c r="D64" s="2" t="s">
        <v>153</v>
      </c>
    </row>
    <row r="65" spans="1:4" x14ac:dyDescent="0.25">
      <c r="A65" s="2" t="s">
        <v>154</v>
      </c>
      <c r="B65" s="2" t="s">
        <v>25</v>
      </c>
      <c r="C65" s="2" t="s">
        <v>26</v>
      </c>
      <c r="D65" s="2" t="s">
        <v>155</v>
      </c>
    </row>
    <row r="66" spans="1:4" x14ac:dyDescent="0.25">
      <c r="A66" s="2" t="s">
        <v>156</v>
      </c>
      <c r="B66" s="2" t="s">
        <v>25</v>
      </c>
      <c r="C66" s="2" t="s">
        <v>26</v>
      </c>
      <c r="D66" s="2" t="s">
        <v>157</v>
      </c>
    </row>
    <row r="67" spans="1:4" x14ac:dyDescent="0.25">
      <c r="A67" s="2" t="s">
        <v>158</v>
      </c>
      <c r="B67" s="2" t="s">
        <v>25</v>
      </c>
      <c r="C67" s="2" t="s">
        <v>26</v>
      </c>
      <c r="D67" s="2" t="s">
        <v>159</v>
      </c>
    </row>
    <row r="68" spans="1:4" x14ac:dyDescent="0.25">
      <c r="A68" s="2" t="s">
        <v>160</v>
      </c>
      <c r="B68" s="2" t="s">
        <v>25</v>
      </c>
      <c r="C68" s="2" t="s">
        <v>26</v>
      </c>
      <c r="D68" s="2" t="s">
        <v>161</v>
      </c>
    </row>
    <row r="69" spans="1:4" x14ac:dyDescent="0.25">
      <c r="A69" s="2" t="s">
        <v>162</v>
      </c>
      <c r="B69" s="2" t="s">
        <v>25</v>
      </c>
      <c r="C69" s="2" t="s">
        <v>26</v>
      </c>
      <c r="D69" s="2" t="s">
        <v>163</v>
      </c>
    </row>
    <row r="70" spans="1:4" x14ac:dyDescent="0.25">
      <c r="A70" s="2" t="s">
        <v>164</v>
      </c>
      <c r="B70" s="2" t="s">
        <v>25</v>
      </c>
      <c r="C70" s="2" t="s">
        <v>26</v>
      </c>
      <c r="D70" s="2" t="s">
        <v>165</v>
      </c>
    </row>
    <row r="71" spans="1:4" x14ac:dyDescent="0.25">
      <c r="A71" s="2" t="s">
        <v>166</v>
      </c>
      <c r="B71" s="2" t="s">
        <v>25</v>
      </c>
      <c r="C71" s="2" t="s">
        <v>26</v>
      </c>
      <c r="D71" s="2" t="s">
        <v>167</v>
      </c>
    </row>
    <row r="72" spans="1:4" x14ac:dyDescent="0.25">
      <c r="A72" s="2" t="s">
        <v>168</v>
      </c>
      <c r="B72" s="2" t="s">
        <v>25</v>
      </c>
      <c r="C72" s="2" t="s">
        <v>26</v>
      </c>
      <c r="D72" s="2" t="s">
        <v>169</v>
      </c>
    </row>
    <row r="73" spans="1:4" x14ac:dyDescent="0.25">
      <c r="A73" s="2" t="s">
        <v>170</v>
      </c>
      <c r="B73" s="2" t="s">
        <v>25</v>
      </c>
      <c r="C73" s="2" t="s">
        <v>26</v>
      </c>
      <c r="D73" s="2" t="s">
        <v>171</v>
      </c>
    </row>
    <row r="74" spans="1:4" x14ac:dyDescent="0.25">
      <c r="A74" s="2" t="s">
        <v>172</v>
      </c>
      <c r="B74" s="2" t="s">
        <v>25</v>
      </c>
      <c r="C74" s="2" t="s">
        <v>26</v>
      </c>
      <c r="D74" s="2" t="s">
        <v>173</v>
      </c>
    </row>
    <row r="75" spans="1:4" x14ac:dyDescent="0.25">
      <c r="A75" s="2" t="s">
        <v>174</v>
      </c>
      <c r="B75" s="2" t="s">
        <v>25</v>
      </c>
      <c r="C75" s="2" t="s">
        <v>26</v>
      </c>
      <c r="D75" s="2" t="s">
        <v>175</v>
      </c>
    </row>
    <row r="76" spans="1:4" x14ac:dyDescent="0.25">
      <c r="A76" s="2" t="s">
        <v>176</v>
      </c>
      <c r="B76" s="2" t="s">
        <v>25</v>
      </c>
      <c r="C76" s="2" t="s">
        <v>26</v>
      </c>
      <c r="D76" s="2" t="s">
        <v>177</v>
      </c>
    </row>
    <row r="77" spans="1:4" x14ac:dyDescent="0.25">
      <c r="A77" s="2" t="s">
        <v>178</v>
      </c>
      <c r="B77" s="2" t="s">
        <v>25</v>
      </c>
      <c r="C77" s="2" t="s">
        <v>26</v>
      </c>
      <c r="D77" s="2" t="s">
        <v>179</v>
      </c>
    </row>
    <row r="78" spans="1:4" x14ac:dyDescent="0.25">
      <c r="A78" s="2" t="s">
        <v>180</v>
      </c>
      <c r="B78" s="2" t="s">
        <v>25</v>
      </c>
      <c r="C78" s="2" t="s">
        <v>26</v>
      </c>
      <c r="D78" s="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opLeftCell="H59" workbookViewId="0">
      <selection activeCell="D44" sqref="D44"/>
    </sheetView>
  </sheetViews>
  <sheetFormatPr defaultRowHeight="12.5" x14ac:dyDescent="0.25"/>
  <cols>
    <col min="4" max="4" width="36.453125" bestFit="1" customWidth="1"/>
    <col min="14" max="14" width="8.453125" customWidth="1"/>
    <col min="17" max="17" width="27" bestFit="1" customWidth="1"/>
  </cols>
  <sheetData>
    <row r="1" spans="1:24" ht="13" x14ac:dyDescent="0.3">
      <c r="K1" s="56" t="s">
        <v>215</v>
      </c>
      <c r="L1" s="56">
        <v>2015</v>
      </c>
      <c r="M1" s="39" t="s">
        <v>217</v>
      </c>
      <c r="N1" s="39"/>
      <c r="O1" s="39"/>
      <c r="P1" s="39"/>
    </row>
    <row r="2" spans="1:24" ht="13" x14ac:dyDescent="0.3">
      <c r="K2" s="57" t="s">
        <v>216</v>
      </c>
      <c r="L2" s="58"/>
    </row>
    <row r="4" spans="1:24" ht="13" x14ac:dyDescent="0.3">
      <c r="A4" s="1" t="s">
        <v>6</v>
      </c>
      <c r="B4" s="1" t="s">
        <v>7</v>
      </c>
      <c r="C4" s="1" t="s">
        <v>8</v>
      </c>
      <c r="D4" s="1" t="s">
        <v>9</v>
      </c>
      <c r="E4" s="20" t="s">
        <v>192</v>
      </c>
      <c r="F4" s="20" t="s">
        <v>193</v>
      </c>
      <c r="G4" s="20" t="s">
        <v>194</v>
      </c>
      <c r="H4" s="20" t="s">
        <v>195</v>
      </c>
      <c r="I4" s="20" t="s">
        <v>196</v>
      </c>
      <c r="J4" s="20" t="s">
        <v>197</v>
      </c>
      <c r="K4" s="20" t="s">
        <v>198</v>
      </c>
      <c r="L4" s="20" t="s">
        <v>199</v>
      </c>
      <c r="M4" s="20" t="s">
        <v>200</v>
      </c>
      <c r="N4" s="20" t="s">
        <v>214</v>
      </c>
      <c r="O4" s="20" t="s">
        <v>201</v>
      </c>
    </row>
    <row r="5" spans="1:24" x14ac:dyDescent="0.25">
      <c r="A5" s="2" t="s">
        <v>24</v>
      </c>
      <c r="B5" s="2" t="s">
        <v>25</v>
      </c>
      <c r="C5" s="2" t="s">
        <v>26</v>
      </c>
      <c r="D5" s="2" t="s">
        <v>27</v>
      </c>
      <c r="E5" s="46">
        <v>8</v>
      </c>
      <c r="F5" s="46">
        <v>10</v>
      </c>
      <c r="G5" s="46">
        <v>8.1</v>
      </c>
      <c r="H5" s="46">
        <v>6.2</v>
      </c>
      <c r="I5" s="46">
        <v>8.6</v>
      </c>
      <c r="J5" s="46">
        <v>8.1</v>
      </c>
      <c r="K5" s="46">
        <v>8.4</v>
      </c>
      <c r="L5" s="69">
        <v>7.4</v>
      </c>
      <c r="M5" s="69">
        <v>6.6</v>
      </c>
      <c r="N5" s="69">
        <v>8.5</v>
      </c>
      <c r="O5" s="15">
        <f>AVERAGE(E5:N5)</f>
        <v>7.99</v>
      </c>
      <c r="Q5" s="48" t="s">
        <v>27</v>
      </c>
      <c r="R5" s="69">
        <v>7.4</v>
      </c>
      <c r="S5" s="69">
        <v>6.6</v>
      </c>
      <c r="T5" s="69">
        <v>8.5</v>
      </c>
    </row>
    <row r="6" spans="1:24" x14ac:dyDescent="0.25">
      <c r="A6" s="2" t="s">
        <v>28</v>
      </c>
      <c r="B6" s="2" t="s">
        <v>25</v>
      </c>
      <c r="C6" s="2" t="s">
        <v>26</v>
      </c>
      <c r="D6" s="2" t="s">
        <v>29</v>
      </c>
      <c r="E6" s="46">
        <v>7</v>
      </c>
      <c r="F6" s="46">
        <v>10</v>
      </c>
      <c r="G6" s="46">
        <v>8.1</v>
      </c>
      <c r="H6" s="46">
        <v>6.9</v>
      </c>
      <c r="I6" s="46">
        <v>7.4</v>
      </c>
      <c r="J6" s="46">
        <v>6.5</v>
      </c>
      <c r="K6" s="46">
        <v>7</v>
      </c>
      <c r="L6" s="69">
        <v>7</v>
      </c>
      <c r="M6" s="69">
        <v>5.9</v>
      </c>
      <c r="N6" s="69">
        <v>5.3</v>
      </c>
      <c r="O6" s="15">
        <f t="shared" ref="O6:O69" si="0">AVERAGE(E6:N6)</f>
        <v>7.1099999999999994</v>
      </c>
      <c r="Q6" s="48" t="s">
        <v>29</v>
      </c>
      <c r="R6" s="69">
        <v>7</v>
      </c>
      <c r="S6" s="69">
        <v>5.9</v>
      </c>
      <c r="T6" s="69">
        <v>5.3</v>
      </c>
    </row>
    <row r="7" spans="1:24" x14ac:dyDescent="0.25">
      <c r="A7" s="2" t="s">
        <v>30</v>
      </c>
      <c r="B7" s="2" t="s">
        <v>25</v>
      </c>
      <c r="C7" s="2" t="s">
        <v>26</v>
      </c>
      <c r="D7" s="2" t="s">
        <v>31</v>
      </c>
      <c r="E7" s="45">
        <v>9</v>
      </c>
      <c r="F7" s="45">
        <v>10</v>
      </c>
      <c r="G7" s="46">
        <v>5.0999999999999996</v>
      </c>
      <c r="H7" s="46">
        <v>6.8</v>
      </c>
      <c r="I7" s="45">
        <v>8.4</v>
      </c>
      <c r="J7" s="45">
        <v>7.5</v>
      </c>
      <c r="K7" s="45">
        <v>6.3</v>
      </c>
      <c r="L7" s="69">
        <v>8</v>
      </c>
      <c r="M7" s="69">
        <v>5</v>
      </c>
      <c r="N7" s="69"/>
      <c r="O7" s="15">
        <f t="shared" si="0"/>
        <v>7.3444444444444441</v>
      </c>
      <c r="Q7" s="48" t="s">
        <v>31</v>
      </c>
      <c r="R7" s="69">
        <v>0</v>
      </c>
      <c r="S7" s="69">
        <v>0</v>
      </c>
      <c r="T7" s="69">
        <v>0</v>
      </c>
    </row>
    <row r="8" spans="1:24" x14ac:dyDescent="0.25">
      <c r="A8" s="2" t="s">
        <v>32</v>
      </c>
      <c r="B8" s="2" t="s">
        <v>25</v>
      </c>
      <c r="C8" s="2" t="s">
        <v>26</v>
      </c>
      <c r="D8" s="2" t="s">
        <v>33</v>
      </c>
      <c r="E8" s="45">
        <v>9</v>
      </c>
      <c r="F8" s="45">
        <v>7.5</v>
      </c>
      <c r="G8" s="46">
        <v>7.5</v>
      </c>
      <c r="H8" s="46">
        <v>7.7</v>
      </c>
      <c r="I8" s="45">
        <v>9</v>
      </c>
      <c r="J8" s="45">
        <v>7.6</v>
      </c>
      <c r="K8" s="45">
        <v>8.9</v>
      </c>
      <c r="L8" s="69">
        <v>7.1</v>
      </c>
      <c r="M8" s="69">
        <v>6</v>
      </c>
      <c r="N8" s="69">
        <v>8.1999999999999993</v>
      </c>
      <c r="O8" s="15">
        <f t="shared" si="0"/>
        <v>7.85</v>
      </c>
      <c r="Q8" s="48" t="s">
        <v>230</v>
      </c>
      <c r="R8" s="69">
        <v>8</v>
      </c>
      <c r="S8" s="69">
        <v>5</v>
      </c>
      <c r="T8" s="69">
        <v>0</v>
      </c>
    </row>
    <row r="9" spans="1:24" x14ac:dyDescent="0.25">
      <c r="A9" s="2" t="s">
        <v>34</v>
      </c>
      <c r="B9" s="2" t="s">
        <v>25</v>
      </c>
      <c r="C9" s="2" t="s">
        <v>26</v>
      </c>
      <c r="D9" s="2" t="s">
        <v>35</v>
      </c>
      <c r="E9" s="47"/>
      <c r="F9" s="47"/>
      <c r="G9" s="46">
        <v>6.5</v>
      </c>
      <c r="H9" s="46">
        <v>8</v>
      </c>
      <c r="I9" s="45">
        <v>4.5</v>
      </c>
      <c r="J9" s="45">
        <v>6.2</v>
      </c>
      <c r="K9" s="45">
        <v>6.4</v>
      </c>
      <c r="L9" s="69">
        <v>8.4</v>
      </c>
      <c r="M9" s="69">
        <v>7.4</v>
      </c>
      <c r="N9" s="69">
        <v>7.5</v>
      </c>
      <c r="O9" s="15">
        <f>AVERAGE(E9:N9)</f>
        <v>6.8624999999999998</v>
      </c>
      <c r="Q9" s="48" t="s">
        <v>35</v>
      </c>
      <c r="R9" s="69">
        <v>7.1</v>
      </c>
      <c r="S9" s="69">
        <v>6</v>
      </c>
      <c r="T9" s="69">
        <v>8.1999999999999993</v>
      </c>
    </row>
    <row r="10" spans="1:24" x14ac:dyDescent="0.25">
      <c r="A10" s="2" t="s">
        <v>36</v>
      </c>
      <c r="B10" s="2" t="s">
        <v>25</v>
      </c>
      <c r="C10" s="2" t="s">
        <v>26</v>
      </c>
      <c r="D10" s="2" t="s">
        <v>37</v>
      </c>
      <c r="E10" s="45">
        <v>8</v>
      </c>
      <c r="F10" s="45">
        <v>10</v>
      </c>
      <c r="G10" s="46">
        <v>7</v>
      </c>
      <c r="H10" s="46">
        <v>8.1999999999999993</v>
      </c>
      <c r="I10" s="45">
        <v>8.1</v>
      </c>
      <c r="J10" s="45">
        <v>8.6</v>
      </c>
      <c r="K10" s="45">
        <v>8.4</v>
      </c>
      <c r="L10" s="69">
        <v>6.6</v>
      </c>
      <c r="M10" s="69">
        <v>7.4</v>
      </c>
      <c r="N10" s="69">
        <v>6.2</v>
      </c>
      <c r="O10" s="15">
        <f>AVERAGE(E10:N10)</f>
        <v>7.8500000000000014</v>
      </c>
      <c r="Q10" s="48" t="s">
        <v>37</v>
      </c>
      <c r="R10" s="69">
        <v>8.4</v>
      </c>
      <c r="S10" s="69">
        <v>7.4</v>
      </c>
      <c r="T10" s="69">
        <v>7.5</v>
      </c>
      <c r="U10" s="46">
        <v>6.8</v>
      </c>
      <c r="V10" s="45">
        <v>8.4</v>
      </c>
      <c r="W10" s="45">
        <v>7.5</v>
      </c>
      <c r="X10" s="45">
        <v>6.3</v>
      </c>
    </row>
    <row r="11" spans="1:24" ht="13" x14ac:dyDescent="0.3">
      <c r="A11" s="2" t="s">
        <v>38</v>
      </c>
      <c r="B11" s="2" t="s">
        <v>39</v>
      </c>
      <c r="C11" s="2" t="s">
        <v>26</v>
      </c>
      <c r="D11" s="2" t="s">
        <v>40</v>
      </c>
      <c r="E11" s="52"/>
      <c r="F11" s="52"/>
      <c r="G11" s="52"/>
      <c r="H11" s="52"/>
      <c r="I11" s="52"/>
      <c r="J11" s="52"/>
      <c r="K11" s="52"/>
      <c r="L11" s="82"/>
      <c r="M11" s="82"/>
      <c r="N11" s="82"/>
      <c r="O11" s="55">
        <v>5</v>
      </c>
      <c r="Q11" s="48" t="s">
        <v>231</v>
      </c>
      <c r="R11" s="69">
        <v>6.6</v>
      </c>
      <c r="S11" s="69">
        <v>7.4</v>
      </c>
      <c r="T11" s="69">
        <v>6.2</v>
      </c>
      <c r="U11" s="46">
        <v>7.7</v>
      </c>
      <c r="V11" s="45">
        <v>9</v>
      </c>
      <c r="W11" s="45">
        <v>7.6</v>
      </c>
      <c r="X11" s="45">
        <v>8.9</v>
      </c>
    </row>
    <row r="12" spans="1:24" ht="13" x14ac:dyDescent="0.3">
      <c r="A12" s="2" t="s">
        <v>41</v>
      </c>
      <c r="B12" s="2" t="s">
        <v>39</v>
      </c>
      <c r="C12" s="2" t="s">
        <v>26</v>
      </c>
      <c r="D12" s="2" t="s">
        <v>42</v>
      </c>
      <c r="E12" s="51"/>
      <c r="F12" s="51"/>
      <c r="G12" s="51"/>
      <c r="H12" s="51"/>
      <c r="I12" s="51"/>
      <c r="J12" s="51"/>
      <c r="K12" s="51"/>
      <c r="L12" s="82"/>
      <c r="M12" s="82"/>
      <c r="N12" s="82"/>
      <c r="O12" s="55">
        <v>5</v>
      </c>
      <c r="Q12" s="48" t="s">
        <v>42</v>
      </c>
      <c r="R12" s="69">
        <v>0</v>
      </c>
      <c r="S12" s="69">
        <v>0</v>
      </c>
      <c r="T12" s="69">
        <v>0</v>
      </c>
      <c r="U12" s="46">
        <v>8.1999999999999993</v>
      </c>
      <c r="V12" s="45">
        <v>8.1</v>
      </c>
      <c r="W12" s="45">
        <v>8.6</v>
      </c>
      <c r="X12" s="45">
        <v>8.4</v>
      </c>
    </row>
    <row r="13" spans="1:24" ht="13" x14ac:dyDescent="0.3">
      <c r="A13" s="2" t="s">
        <v>43</v>
      </c>
      <c r="B13" s="2" t="s">
        <v>39</v>
      </c>
      <c r="C13" s="2" t="s">
        <v>26</v>
      </c>
      <c r="D13" s="2" t="s">
        <v>44</v>
      </c>
      <c r="E13" s="52"/>
      <c r="F13" s="52"/>
      <c r="G13" s="52"/>
      <c r="H13" s="52"/>
      <c r="I13" s="52"/>
      <c r="J13" s="52"/>
      <c r="K13" s="52"/>
      <c r="L13" s="82"/>
      <c r="M13" s="82"/>
      <c r="N13" s="82"/>
      <c r="O13" s="55">
        <v>5</v>
      </c>
      <c r="Q13" s="48" t="s">
        <v>232</v>
      </c>
      <c r="R13" s="69">
        <v>0</v>
      </c>
      <c r="S13" s="69">
        <v>0</v>
      </c>
      <c r="T13" s="69">
        <v>0</v>
      </c>
      <c r="U13" s="46">
        <v>8</v>
      </c>
      <c r="V13" s="45">
        <v>4.5</v>
      </c>
      <c r="W13" s="45">
        <v>6.2</v>
      </c>
      <c r="X13" s="45">
        <v>6.4</v>
      </c>
    </row>
    <row r="14" spans="1:24" x14ac:dyDescent="0.25">
      <c r="A14" s="2" t="s">
        <v>45</v>
      </c>
      <c r="B14" s="2" t="s">
        <v>25</v>
      </c>
      <c r="C14" s="2" t="s">
        <v>26</v>
      </c>
      <c r="D14" s="2" t="s">
        <v>46</v>
      </c>
      <c r="E14" s="46">
        <v>8.5</v>
      </c>
      <c r="F14" s="46">
        <v>9.5</v>
      </c>
      <c r="G14" s="46">
        <v>6.5</v>
      </c>
      <c r="H14" s="46">
        <v>6.4</v>
      </c>
      <c r="I14" s="46">
        <v>7.2</v>
      </c>
      <c r="J14" s="46">
        <v>8.1999999999999993</v>
      </c>
      <c r="K14" s="46">
        <v>9.6</v>
      </c>
      <c r="L14" s="69">
        <v>6.7</v>
      </c>
      <c r="M14" s="69">
        <v>5.5</v>
      </c>
      <c r="N14" s="69">
        <v>7</v>
      </c>
      <c r="O14" s="15">
        <f t="shared" si="0"/>
        <v>7.51</v>
      </c>
      <c r="Q14" s="48" t="s">
        <v>233</v>
      </c>
      <c r="R14" s="69">
        <v>0</v>
      </c>
      <c r="S14" s="69">
        <v>0</v>
      </c>
      <c r="T14" s="69">
        <v>0</v>
      </c>
    </row>
    <row r="15" spans="1:24" x14ac:dyDescent="0.25">
      <c r="A15" s="2" t="s">
        <v>47</v>
      </c>
      <c r="B15" s="2" t="s">
        <v>25</v>
      </c>
      <c r="C15" s="2" t="s">
        <v>26</v>
      </c>
      <c r="D15" s="2" t="s">
        <v>48</v>
      </c>
      <c r="E15" s="46">
        <v>9</v>
      </c>
      <c r="F15" s="46">
        <v>7.5</v>
      </c>
      <c r="G15" s="46">
        <v>7.5</v>
      </c>
      <c r="H15" s="46">
        <v>7.7</v>
      </c>
      <c r="I15" s="46">
        <v>9</v>
      </c>
      <c r="J15" s="46">
        <v>7.6</v>
      </c>
      <c r="K15" s="46">
        <v>8.9</v>
      </c>
      <c r="L15" s="69">
        <v>7.1</v>
      </c>
      <c r="M15" s="69">
        <v>6</v>
      </c>
      <c r="N15" s="69">
        <v>8.1999999999999993</v>
      </c>
      <c r="O15" s="15">
        <f t="shared" si="0"/>
        <v>7.85</v>
      </c>
      <c r="Q15" s="48" t="s">
        <v>234</v>
      </c>
      <c r="R15" s="69">
        <v>6.7</v>
      </c>
      <c r="S15" s="69">
        <v>5.5</v>
      </c>
      <c r="T15" s="69">
        <v>7</v>
      </c>
    </row>
    <row r="16" spans="1:24" x14ac:dyDescent="0.25">
      <c r="A16" s="2" t="s">
        <v>49</v>
      </c>
      <c r="B16" s="2" t="s">
        <v>25</v>
      </c>
      <c r="C16" s="2" t="s">
        <v>26</v>
      </c>
      <c r="D16" s="2" t="s">
        <v>50</v>
      </c>
      <c r="E16" s="46">
        <v>9</v>
      </c>
      <c r="F16" s="46">
        <v>10</v>
      </c>
      <c r="G16" s="46">
        <v>7.8</v>
      </c>
      <c r="H16" s="46">
        <v>8.6</v>
      </c>
      <c r="I16" s="46">
        <v>8</v>
      </c>
      <c r="J16" s="46">
        <v>8.5</v>
      </c>
      <c r="K16" s="46">
        <v>8.4</v>
      </c>
      <c r="L16" s="69">
        <v>8</v>
      </c>
      <c r="M16" s="69">
        <v>5</v>
      </c>
      <c r="N16" s="69">
        <v>8.1999999999999993</v>
      </c>
      <c r="O16" s="15">
        <f t="shared" si="0"/>
        <v>8.15</v>
      </c>
      <c r="Q16" s="48" t="s">
        <v>235</v>
      </c>
      <c r="R16" s="69">
        <v>7.1</v>
      </c>
      <c r="S16" s="69">
        <v>6</v>
      </c>
      <c r="T16" s="69">
        <v>8.1999999999999993</v>
      </c>
    </row>
    <row r="17" spans="1:20" x14ac:dyDescent="0.25">
      <c r="A17" s="2" t="s">
        <v>51</v>
      </c>
      <c r="B17" s="2" t="s">
        <v>25</v>
      </c>
      <c r="C17" s="2" t="s">
        <v>26</v>
      </c>
      <c r="D17" s="2" t="s">
        <v>52</v>
      </c>
      <c r="E17" s="46">
        <v>9.5</v>
      </c>
      <c r="F17" s="46">
        <v>10</v>
      </c>
      <c r="G17" s="46">
        <v>8.5</v>
      </c>
      <c r="H17" s="46">
        <v>8.6999999999999993</v>
      </c>
      <c r="I17" s="46">
        <v>9.1999999999999993</v>
      </c>
      <c r="J17" s="46">
        <v>8</v>
      </c>
      <c r="K17" s="46">
        <v>9.5</v>
      </c>
      <c r="L17" s="69">
        <v>7.3</v>
      </c>
      <c r="M17" s="69">
        <v>6</v>
      </c>
      <c r="N17" s="69">
        <v>8.4</v>
      </c>
      <c r="O17" s="15">
        <f t="shared" si="0"/>
        <v>8.5100000000000016</v>
      </c>
      <c r="Q17" s="48" t="s">
        <v>236</v>
      </c>
      <c r="R17" s="69">
        <v>8</v>
      </c>
      <c r="S17" s="69">
        <v>5</v>
      </c>
      <c r="T17" s="69">
        <v>8.1999999999999993</v>
      </c>
    </row>
    <row r="18" spans="1:20" x14ac:dyDescent="0.25">
      <c r="A18" s="2" t="s">
        <v>53</v>
      </c>
      <c r="B18" s="2" t="s">
        <v>25</v>
      </c>
      <c r="C18" s="2" t="s">
        <v>26</v>
      </c>
      <c r="D18" s="2" t="s">
        <v>54</v>
      </c>
      <c r="E18" s="46">
        <v>9</v>
      </c>
      <c r="F18" s="46">
        <v>10</v>
      </c>
      <c r="G18" s="46">
        <v>5.4</v>
      </c>
      <c r="H18" s="46">
        <v>6</v>
      </c>
      <c r="I18" s="46">
        <v>7</v>
      </c>
      <c r="J18" s="46">
        <v>7.5</v>
      </c>
      <c r="K18" s="46">
        <v>8.9</v>
      </c>
      <c r="L18" s="69">
        <v>8.1999999999999993</v>
      </c>
      <c r="M18" s="69">
        <v>6.5</v>
      </c>
      <c r="N18" s="69">
        <v>5.8</v>
      </c>
      <c r="O18" s="15">
        <f t="shared" si="0"/>
        <v>7.43</v>
      </c>
      <c r="Q18" s="48" t="s">
        <v>237</v>
      </c>
      <c r="R18" s="69">
        <v>7.3</v>
      </c>
      <c r="S18" s="69">
        <v>6</v>
      </c>
      <c r="T18" s="69">
        <v>8.4</v>
      </c>
    </row>
    <row r="19" spans="1:20" x14ac:dyDescent="0.25">
      <c r="A19" s="2" t="s">
        <v>55</v>
      </c>
      <c r="B19" s="2" t="s">
        <v>25</v>
      </c>
      <c r="C19" s="2" t="s">
        <v>26</v>
      </c>
      <c r="D19" s="2" t="s">
        <v>56</v>
      </c>
      <c r="E19" s="46">
        <v>8</v>
      </c>
      <c r="F19" s="46">
        <v>10</v>
      </c>
      <c r="G19" s="46">
        <v>7</v>
      </c>
      <c r="H19" s="46">
        <v>8.1999999999999993</v>
      </c>
      <c r="I19" s="46">
        <v>8.1</v>
      </c>
      <c r="J19" s="46">
        <v>8.6</v>
      </c>
      <c r="K19" s="46">
        <v>8.4</v>
      </c>
      <c r="L19" s="69">
        <v>8.4</v>
      </c>
      <c r="M19" s="69">
        <v>7.4</v>
      </c>
      <c r="N19" s="69">
        <v>7.5</v>
      </c>
      <c r="O19" s="15">
        <f t="shared" si="0"/>
        <v>8.16</v>
      </c>
      <c r="Q19" s="48" t="s">
        <v>238</v>
      </c>
      <c r="R19" s="69">
        <v>8.1999999999999993</v>
      </c>
      <c r="S19" s="69">
        <v>6.5</v>
      </c>
      <c r="T19" s="69">
        <v>5.8</v>
      </c>
    </row>
    <row r="20" spans="1:20" x14ac:dyDescent="0.25">
      <c r="A20" s="2" t="s">
        <v>57</v>
      </c>
      <c r="B20" s="2" t="s">
        <v>25</v>
      </c>
      <c r="C20" s="2" t="s">
        <v>26</v>
      </c>
      <c r="D20" s="2" t="s">
        <v>58</v>
      </c>
      <c r="E20" s="46">
        <v>7</v>
      </c>
      <c r="F20" s="46">
        <v>10</v>
      </c>
      <c r="G20" s="46">
        <v>8.1</v>
      </c>
      <c r="H20" s="46">
        <v>6.9</v>
      </c>
      <c r="I20" s="46">
        <v>7.4</v>
      </c>
      <c r="J20" s="46">
        <v>6.5</v>
      </c>
      <c r="K20" s="46">
        <v>7</v>
      </c>
      <c r="L20" s="69">
        <v>7</v>
      </c>
      <c r="M20" s="69">
        <v>5.9</v>
      </c>
      <c r="N20" s="69">
        <v>5.3</v>
      </c>
      <c r="O20" s="15">
        <f t="shared" si="0"/>
        <v>7.1099999999999994</v>
      </c>
      <c r="Q20" s="48" t="s">
        <v>239</v>
      </c>
      <c r="R20" s="69">
        <v>8.4</v>
      </c>
      <c r="S20" s="69">
        <v>7.4</v>
      </c>
      <c r="T20" s="69">
        <v>7.5</v>
      </c>
    </row>
    <row r="21" spans="1:20" x14ac:dyDescent="0.25">
      <c r="A21" s="2" t="s">
        <v>59</v>
      </c>
      <c r="B21" s="2" t="s">
        <v>25</v>
      </c>
      <c r="C21" s="2" t="s">
        <v>26</v>
      </c>
      <c r="D21" s="2" t="s">
        <v>60</v>
      </c>
      <c r="E21" s="46">
        <v>9</v>
      </c>
      <c r="F21" s="46">
        <v>10</v>
      </c>
      <c r="G21" s="46">
        <v>7.8</v>
      </c>
      <c r="H21" s="46">
        <v>8.6</v>
      </c>
      <c r="I21" s="46"/>
      <c r="J21" s="46">
        <v>8.5</v>
      </c>
      <c r="K21" s="46">
        <v>8.4</v>
      </c>
      <c r="L21" s="69">
        <v>8</v>
      </c>
      <c r="M21" s="69">
        <v>5</v>
      </c>
      <c r="N21" s="69">
        <v>8.1999999999999993</v>
      </c>
      <c r="O21" s="15">
        <f t="shared" si="0"/>
        <v>8.1666666666666661</v>
      </c>
      <c r="Q21" s="48" t="s">
        <v>240</v>
      </c>
      <c r="R21" s="69">
        <v>7</v>
      </c>
      <c r="S21" s="69">
        <v>5.9</v>
      </c>
      <c r="T21" s="69">
        <v>5.3</v>
      </c>
    </row>
    <row r="22" spans="1:20" x14ac:dyDescent="0.25">
      <c r="A22" s="2" t="s">
        <v>61</v>
      </c>
      <c r="B22" s="2" t="s">
        <v>25</v>
      </c>
      <c r="C22" s="2" t="s">
        <v>26</v>
      </c>
      <c r="D22" s="2" t="s">
        <v>62</v>
      </c>
      <c r="E22" s="46">
        <v>7</v>
      </c>
      <c r="F22" s="46">
        <v>10</v>
      </c>
      <c r="G22" s="46">
        <v>8.1</v>
      </c>
      <c r="H22" s="46">
        <v>6.9</v>
      </c>
      <c r="I22" s="46">
        <v>7.4</v>
      </c>
      <c r="J22" s="46">
        <v>6.5</v>
      </c>
      <c r="K22" s="46">
        <v>7</v>
      </c>
      <c r="L22" s="69">
        <v>7</v>
      </c>
      <c r="M22" s="69">
        <v>5.9</v>
      </c>
      <c r="N22" s="69">
        <v>5.3</v>
      </c>
      <c r="O22" s="15">
        <f t="shared" si="0"/>
        <v>7.1099999999999994</v>
      </c>
      <c r="Q22" s="48" t="s">
        <v>62</v>
      </c>
      <c r="R22" s="69">
        <v>8</v>
      </c>
      <c r="S22" s="69">
        <v>5</v>
      </c>
      <c r="T22" s="69">
        <v>8.1999999999999993</v>
      </c>
    </row>
    <row r="23" spans="1:20" ht="13" x14ac:dyDescent="0.3">
      <c r="A23" s="2" t="s">
        <v>63</v>
      </c>
      <c r="B23" s="2" t="s">
        <v>39</v>
      </c>
      <c r="C23" s="2" t="s">
        <v>26</v>
      </c>
      <c r="D23" s="2" t="s">
        <v>64</v>
      </c>
      <c r="E23" s="52"/>
      <c r="F23" s="52"/>
      <c r="G23" s="52"/>
      <c r="H23" s="52"/>
      <c r="I23" s="52"/>
      <c r="J23" s="52"/>
      <c r="K23" s="52"/>
      <c r="L23" s="82"/>
      <c r="M23" s="82"/>
      <c r="N23" s="82"/>
      <c r="O23" s="55">
        <v>5</v>
      </c>
      <c r="Q23" s="48" t="s">
        <v>241</v>
      </c>
      <c r="R23" s="69">
        <v>7</v>
      </c>
      <c r="S23" s="69">
        <v>5.9</v>
      </c>
      <c r="T23" s="69">
        <v>5.3</v>
      </c>
    </row>
    <row r="24" spans="1:20" x14ac:dyDescent="0.25">
      <c r="A24" s="2" t="s">
        <v>65</v>
      </c>
      <c r="B24" s="2" t="s">
        <v>25</v>
      </c>
      <c r="C24" s="2" t="s">
        <v>26</v>
      </c>
      <c r="D24" s="2" t="s">
        <v>66</v>
      </c>
      <c r="E24" s="46">
        <v>9</v>
      </c>
      <c r="F24" s="46">
        <v>10</v>
      </c>
      <c r="G24" s="46">
        <v>5.0999999999999996</v>
      </c>
      <c r="H24" s="46">
        <v>6.8</v>
      </c>
      <c r="I24" s="46">
        <v>8.4</v>
      </c>
      <c r="J24" s="46">
        <v>7.5</v>
      </c>
      <c r="K24" s="46">
        <v>6.3</v>
      </c>
      <c r="L24" s="69"/>
      <c r="M24" s="69">
        <v>5</v>
      </c>
      <c r="N24" s="79"/>
      <c r="O24" s="15">
        <f t="shared" si="0"/>
        <v>7.2625000000000002</v>
      </c>
      <c r="Q24" s="48" t="s">
        <v>242</v>
      </c>
      <c r="R24" s="69">
        <v>0</v>
      </c>
      <c r="S24" s="69">
        <v>0</v>
      </c>
      <c r="T24" s="69">
        <v>0</v>
      </c>
    </row>
    <row r="25" spans="1:20" x14ac:dyDescent="0.25">
      <c r="A25" s="2" t="s">
        <v>67</v>
      </c>
      <c r="B25" s="2" t="s">
        <v>25</v>
      </c>
      <c r="C25" s="2" t="s">
        <v>26</v>
      </c>
      <c r="D25" s="2" t="s">
        <v>68</v>
      </c>
      <c r="E25" s="46">
        <v>6</v>
      </c>
      <c r="F25" s="46">
        <v>10</v>
      </c>
      <c r="G25" s="46">
        <v>9</v>
      </c>
      <c r="H25" s="46">
        <v>7.5</v>
      </c>
      <c r="I25" s="46">
        <v>6.3</v>
      </c>
      <c r="J25" s="46">
        <v>8.1999999999999993</v>
      </c>
      <c r="K25" s="46">
        <v>9</v>
      </c>
      <c r="L25" s="69">
        <v>8.6999999999999993</v>
      </c>
      <c r="M25" s="69">
        <v>6.4</v>
      </c>
      <c r="N25" s="81">
        <v>7.8</v>
      </c>
      <c r="O25" s="15">
        <f t="shared" si="0"/>
        <v>7.8900000000000006</v>
      </c>
      <c r="Q25" s="48" t="s">
        <v>243</v>
      </c>
      <c r="R25" s="69">
        <v>0</v>
      </c>
      <c r="S25" s="69">
        <v>5</v>
      </c>
      <c r="T25" s="69">
        <v>0</v>
      </c>
    </row>
    <row r="26" spans="1:20" x14ac:dyDescent="0.25">
      <c r="A26" s="2" t="s">
        <v>69</v>
      </c>
      <c r="B26" s="2" t="s">
        <v>25</v>
      </c>
      <c r="C26" s="2" t="s">
        <v>26</v>
      </c>
      <c r="D26" s="2" t="s">
        <v>70</v>
      </c>
      <c r="E26" s="46">
        <v>9</v>
      </c>
      <c r="F26" s="46">
        <v>10</v>
      </c>
      <c r="G26" s="46">
        <v>5.5</v>
      </c>
      <c r="H26" s="46">
        <v>7.1</v>
      </c>
      <c r="I26" s="46">
        <v>8.1</v>
      </c>
      <c r="J26" s="46">
        <v>8.3000000000000007</v>
      </c>
      <c r="K26" s="46">
        <v>8.8000000000000007</v>
      </c>
      <c r="L26" s="69">
        <v>7.1</v>
      </c>
      <c r="M26" s="69"/>
      <c r="N26" s="79"/>
      <c r="O26" s="15">
        <f t="shared" si="0"/>
        <v>7.9874999999999998</v>
      </c>
      <c r="Q26" s="48" t="s">
        <v>244</v>
      </c>
      <c r="R26" s="69">
        <v>8.6999999999999993</v>
      </c>
      <c r="S26" s="69">
        <v>6.4</v>
      </c>
      <c r="T26" s="69">
        <v>7.8</v>
      </c>
    </row>
    <row r="27" spans="1:20" x14ac:dyDescent="0.25">
      <c r="A27" s="2" t="s">
        <v>71</v>
      </c>
      <c r="B27" s="2" t="s">
        <v>25</v>
      </c>
      <c r="C27" s="2" t="s">
        <v>26</v>
      </c>
      <c r="D27" s="2" t="s">
        <v>72</v>
      </c>
      <c r="E27" s="46">
        <v>8.5</v>
      </c>
      <c r="F27" s="46">
        <v>9.5</v>
      </c>
      <c r="G27" s="46">
        <v>6.5</v>
      </c>
      <c r="H27" s="46">
        <v>6.4</v>
      </c>
      <c r="I27" s="46">
        <v>7.2</v>
      </c>
      <c r="J27" s="46">
        <v>8.1999999999999993</v>
      </c>
      <c r="K27" s="46">
        <v>9.6</v>
      </c>
      <c r="L27" s="69">
        <v>6.7</v>
      </c>
      <c r="M27" s="69">
        <v>5.5</v>
      </c>
      <c r="N27" s="69">
        <v>7</v>
      </c>
      <c r="O27" s="15">
        <f t="shared" si="0"/>
        <v>7.51</v>
      </c>
      <c r="Q27" s="48" t="s">
        <v>245</v>
      </c>
      <c r="R27" s="69">
        <v>7.1</v>
      </c>
      <c r="S27" s="69">
        <v>0</v>
      </c>
      <c r="T27" s="69">
        <v>0</v>
      </c>
    </row>
    <row r="28" spans="1:20" x14ac:dyDescent="0.25">
      <c r="A28" s="2" t="s">
        <v>73</v>
      </c>
      <c r="B28" s="2" t="s">
        <v>25</v>
      </c>
      <c r="C28" s="2" t="s">
        <v>26</v>
      </c>
      <c r="D28" s="2" t="s">
        <v>74</v>
      </c>
      <c r="E28" s="46">
        <v>9</v>
      </c>
      <c r="F28" s="46">
        <v>10</v>
      </c>
      <c r="G28" s="46">
        <v>6.6</v>
      </c>
      <c r="H28" s="46">
        <v>8.1999999999999993</v>
      </c>
      <c r="I28" s="46">
        <v>8.5</v>
      </c>
      <c r="J28" s="46">
        <v>8.3000000000000007</v>
      </c>
      <c r="K28" s="46">
        <v>8.6999999999999993</v>
      </c>
      <c r="L28" s="69">
        <v>9</v>
      </c>
      <c r="M28" s="69">
        <v>6.2</v>
      </c>
      <c r="N28" s="79"/>
      <c r="O28" s="15">
        <f t="shared" si="0"/>
        <v>8.2777777777777786</v>
      </c>
      <c r="Q28" s="48" t="s">
        <v>74</v>
      </c>
      <c r="R28" s="69">
        <v>6.7</v>
      </c>
      <c r="S28" s="69">
        <v>5.5</v>
      </c>
      <c r="T28" s="69">
        <v>7</v>
      </c>
    </row>
    <row r="29" spans="1:20" ht="13" x14ac:dyDescent="0.3">
      <c r="A29" s="2" t="s">
        <v>75</v>
      </c>
      <c r="B29" s="2" t="s">
        <v>39</v>
      </c>
      <c r="C29" s="2" t="s">
        <v>26</v>
      </c>
      <c r="D29" s="2" t="s">
        <v>76</v>
      </c>
      <c r="E29" s="52"/>
      <c r="F29" s="52"/>
      <c r="G29" s="52"/>
      <c r="H29" s="52"/>
      <c r="I29" s="52"/>
      <c r="J29" s="52"/>
      <c r="K29" s="52"/>
      <c r="L29" s="82"/>
      <c r="M29" s="82"/>
      <c r="N29" s="82"/>
      <c r="O29" s="55">
        <v>5</v>
      </c>
      <c r="Q29" s="48" t="s">
        <v>246</v>
      </c>
      <c r="R29" s="69">
        <v>9</v>
      </c>
      <c r="S29" s="69">
        <v>6.2</v>
      </c>
      <c r="T29" s="69">
        <v>0</v>
      </c>
    </row>
    <row r="30" spans="1:20" x14ac:dyDescent="0.25">
      <c r="A30" s="2" t="s">
        <v>77</v>
      </c>
      <c r="B30" s="2" t="s">
        <v>25</v>
      </c>
      <c r="C30" s="2" t="s">
        <v>26</v>
      </c>
      <c r="D30" s="2" t="s">
        <v>78</v>
      </c>
      <c r="E30" s="46">
        <v>7</v>
      </c>
      <c r="F30" s="46">
        <v>10</v>
      </c>
      <c r="G30" s="46">
        <v>8.4</v>
      </c>
      <c r="H30" s="46">
        <v>7.3</v>
      </c>
      <c r="I30" s="46">
        <v>6.5</v>
      </c>
      <c r="J30" s="46">
        <v>6.4</v>
      </c>
      <c r="K30" s="46">
        <v>9.8000000000000007</v>
      </c>
      <c r="L30" s="69">
        <v>8</v>
      </c>
      <c r="M30" s="69">
        <v>6</v>
      </c>
      <c r="N30" s="69">
        <v>7</v>
      </c>
      <c r="O30" s="15">
        <f t="shared" si="0"/>
        <v>7.6399999999999988</v>
      </c>
      <c r="Q30" s="48" t="s">
        <v>247</v>
      </c>
      <c r="R30" s="69">
        <v>0</v>
      </c>
      <c r="S30" s="69">
        <v>0</v>
      </c>
      <c r="T30" s="69">
        <v>0</v>
      </c>
    </row>
    <row r="31" spans="1:20" x14ac:dyDescent="0.25">
      <c r="A31" s="2" t="s">
        <v>79</v>
      </c>
      <c r="B31" s="2" t="s">
        <v>25</v>
      </c>
      <c r="C31" s="2" t="s">
        <v>26</v>
      </c>
      <c r="D31" s="2" t="s">
        <v>80</v>
      </c>
      <c r="E31" s="46">
        <v>6</v>
      </c>
      <c r="F31" s="46">
        <v>7.5</v>
      </c>
      <c r="G31" s="46">
        <v>5.5</v>
      </c>
      <c r="H31" s="46">
        <v>4.9000000000000004</v>
      </c>
      <c r="I31" s="46"/>
      <c r="J31" s="46">
        <v>6</v>
      </c>
      <c r="K31" s="46">
        <v>6.6</v>
      </c>
      <c r="L31" s="69">
        <v>6.8</v>
      </c>
      <c r="M31" s="69">
        <v>6.2</v>
      </c>
      <c r="N31" s="69">
        <v>6.6</v>
      </c>
      <c r="O31" s="15">
        <f t="shared" si="0"/>
        <v>6.2333333333333334</v>
      </c>
      <c r="Q31" s="48" t="s">
        <v>248</v>
      </c>
      <c r="R31" s="69">
        <v>8</v>
      </c>
      <c r="S31" s="69">
        <v>6</v>
      </c>
      <c r="T31" s="69">
        <v>7</v>
      </c>
    </row>
    <row r="32" spans="1:20" x14ac:dyDescent="0.25">
      <c r="A32" s="2" t="s">
        <v>81</v>
      </c>
      <c r="B32" s="2" t="s">
        <v>25</v>
      </c>
      <c r="C32" s="2" t="s">
        <v>26</v>
      </c>
      <c r="D32" s="2" t="s">
        <v>82</v>
      </c>
      <c r="E32" s="53"/>
      <c r="F32" s="46">
        <v>9.5</v>
      </c>
      <c r="G32" s="46">
        <v>7.8</v>
      </c>
      <c r="H32" s="46">
        <v>7.7</v>
      </c>
      <c r="I32" s="46">
        <v>7.2</v>
      </c>
      <c r="J32" s="46">
        <v>8.1</v>
      </c>
      <c r="K32" s="46">
        <v>7.3</v>
      </c>
      <c r="L32" s="69">
        <v>5.8</v>
      </c>
      <c r="M32" s="69">
        <v>5.3</v>
      </c>
      <c r="N32" s="69">
        <v>5.5</v>
      </c>
      <c r="O32" s="15">
        <f t="shared" si="0"/>
        <v>7.133333333333332</v>
      </c>
      <c r="Q32" s="48" t="s">
        <v>82</v>
      </c>
      <c r="R32" s="69">
        <v>6.8</v>
      </c>
      <c r="S32" s="69">
        <v>6.2</v>
      </c>
      <c r="T32" s="69">
        <v>6.6</v>
      </c>
    </row>
    <row r="33" spans="1:24" x14ac:dyDescent="0.25">
      <c r="A33" s="2" t="s">
        <v>83</v>
      </c>
      <c r="B33" s="2" t="s">
        <v>25</v>
      </c>
      <c r="C33" s="2" t="s">
        <v>26</v>
      </c>
      <c r="D33" s="2" t="s">
        <v>84</v>
      </c>
      <c r="E33" s="46">
        <v>9.5</v>
      </c>
      <c r="F33" s="46">
        <v>10</v>
      </c>
      <c r="G33" s="46">
        <v>9</v>
      </c>
      <c r="H33" s="46">
        <v>7.5</v>
      </c>
      <c r="I33" s="46">
        <v>6.3</v>
      </c>
      <c r="J33" s="46">
        <v>8.1999999999999993</v>
      </c>
      <c r="K33" s="46">
        <v>9</v>
      </c>
      <c r="L33" s="69">
        <v>8.6999999999999993</v>
      </c>
      <c r="M33" s="69">
        <v>6.4</v>
      </c>
      <c r="N33" s="79"/>
      <c r="O33" s="15">
        <f t="shared" si="0"/>
        <v>8.2888888888888896</v>
      </c>
      <c r="Q33" s="48" t="s">
        <v>249</v>
      </c>
      <c r="R33" s="69">
        <v>5.8</v>
      </c>
      <c r="S33" s="69">
        <v>5.3</v>
      </c>
      <c r="T33" s="69">
        <v>5.5</v>
      </c>
    </row>
    <row r="34" spans="1:24" x14ac:dyDescent="0.25">
      <c r="A34" s="2" t="s">
        <v>85</v>
      </c>
      <c r="B34" s="2" t="s">
        <v>25</v>
      </c>
      <c r="C34" s="2" t="s">
        <v>26</v>
      </c>
      <c r="D34" s="23" t="s">
        <v>86</v>
      </c>
      <c r="E34" s="45">
        <v>7.5</v>
      </c>
      <c r="F34" s="45">
        <v>10</v>
      </c>
      <c r="G34" s="46">
        <v>8</v>
      </c>
      <c r="H34" s="46">
        <v>7</v>
      </c>
      <c r="I34" s="45">
        <v>9.6</v>
      </c>
      <c r="J34" s="45">
        <v>9.6</v>
      </c>
      <c r="K34" s="45">
        <v>9.1999999999999993</v>
      </c>
      <c r="L34" s="69">
        <v>8.9</v>
      </c>
      <c r="M34" s="69">
        <v>7.8</v>
      </c>
      <c r="N34" s="79"/>
      <c r="O34" s="15">
        <f t="shared" si="0"/>
        <v>8.6222222222222236</v>
      </c>
      <c r="Q34" s="48" t="s">
        <v>250</v>
      </c>
      <c r="R34" s="69">
        <v>8.6999999999999993</v>
      </c>
      <c r="S34" s="69">
        <v>6.4</v>
      </c>
      <c r="T34" s="69">
        <v>0</v>
      </c>
    </row>
    <row r="35" spans="1:24" x14ac:dyDescent="0.25">
      <c r="A35" s="2" t="s">
        <v>87</v>
      </c>
      <c r="B35" s="2" t="s">
        <v>25</v>
      </c>
      <c r="C35" s="2" t="s">
        <v>26</v>
      </c>
      <c r="D35" s="2" t="s">
        <v>88</v>
      </c>
      <c r="E35" s="46">
        <v>8</v>
      </c>
      <c r="F35" s="46">
        <v>10</v>
      </c>
      <c r="G35" s="46">
        <v>8.1</v>
      </c>
      <c r="H35" s="46">
        <v>6.2</v>
      </c>
      <c r="I35" s="46">
        <v>8.6</v>
      </c>
      <c r="J35" s="46">
        <v>8.1</v>
      </c>
      <c r="K35" s="46">
        <v>8.4</v>
      </c>
      <c r="L35" s="69">
        <v>7.4</v>
      </c>
      <c r="M35" s="69">
        <v>6.6</v>
      </c>
      <c r="N35" s="69">
        <v>8.5</v>
      </c>
      <c r="O35" s="15">
        <f t="shared" si="0"/>
        <v>7.99</v>
      </c>
      <c r="Q35" s="48" t="s">
        <v>251</v>
      </c>
      <c r="R35" s="69">
        <v>8.9</v>
      </c>
      <c r="S35" s="69">
        <v>7.8</v>
      </c>
      <c r="T35" s="69">
        <v>0</v>
      </c>
    </row>
    <row r="36" spans="1:24" x14ac:dyDescent="0.25">
      <c r="A36" s="2" t="s">
        <v>89</v>
      </c>
      <c r="B36" s="2" t="s">
        <v>25</v>
      </c>
      <c r="C36" s="2" t="s">
        <v>26</v>
      </c>
      <c r="D36" s="2" t="s">
        <v>90</v>
      </c>
      <c r="E36" s="46">
        <v>6</v>
      </c>
      <c r="F36" s="46">
        <v>7.5</v>
      </c>
      <c r="G36" s="46">
        <v>5.5</v>
      </c>
      <c r="H36" s="46">
        <v>4.9000000000000004</v>
      </c>
      <c r="I36" s="54"/>
      <c r="J36" s="46">
        <v>6</v>
      </c>
      <c r="K36" s="46">
        <v>6.6</v>
      </c>
      <c r="L36" s="69">
        <v>6.8</v>
      </c>
      <c r="M36" s="69">
        <v>6.2</v>
      </c>
      <c r="N36" s="69">
        <v>6.6</v>
      </c>
      <c r="O36" s="15">
        <f t="shared" si="0"/>
        <v>6.2333333333333334</v>
      </c>
      <c r="Q36" s="48" t="s">
        <v>252</v>
      </c>
      <c r="R36" s="69">
        <v>7.4</v>
      </c>
      <c r="S36" s="69">
        <v>6.6</v>
      </c>
      <c r="T36" s="69">
        <v>8.5</v>
      </c>
    </row>
    <row r="37" spans="1:24" x14ac:dyDescent="0.25">
      <c r="A37" s="2" t="s">
        <v>91</v>
      </c>
      <c r="B37" s="2" t="s">
        <v>25</v>
      </c>
      <c r="C37" s="2" t="s">
        <v>26</v>
      </c>
      <c r="D37" s="2" t="s">
        <v>92</v>
      </c>
      <c r="E37" s="46">
        <v>9</v>
      </c>
      <c r="F37" s="46">
        <v>7.5</v>
      </c>
      <c r="G37" s="46">
        <v>7.5</v>
      </c>
      <c r="H37" s="46">
        <v>7.7</v>
      </c>
      <c r="I37" s="46">
        <v>9</v>
      </c>
      <c r="J37" s="46">
        <v>7.6</v>
      </c>
      <c r="K37" s="46">
        <v>8.9</v>
      </c>
      <c r="L37" s="69"/>
      <c r="M37" s="69"/>
      <c r="N37" s="79"/>
      <c r="O37" s="15">
        <f t="shared" si="0"/>
        <v>8.1714285714285726</v>
      </c>
      <c r="Q37" s="48" t="s">
        <v>92</v>
      </c>
      <c r="R37" s="69">
        <v>6.8</v>
      </c>
      <c r="S37" s="69">
        <v>6.2</v>
      </c>
      <c r="T37" s="69">
        <v>6.6</v>
      </c>
    </row>
    <row r="38" spans="1:24" x14ac:dyDescent="0.25">
      <c r="A38" s="2" t="s">
        <v>93</v>
      </c>
      <c r="B38" s="2" t="s">
        <v>25</v>
      </c>
      <c r="C38" s="2" t="s">
        <v>26</v>
      </c>
      <c r="D38" s="2" t="s">
        <v>94</v>
      </c>
      <c r="E38" s="45">
        <v>9</v>
      </c>
      <c r="F38" s="45">
        <v>7.5</v>
      </c>
      <c r="G38" s="46">
        <v>7.5</v>
      </c>
      <c r="H38" s="46">
        <v>7.7</v>
      </c>
      <c r="I38" s="45">
        <v>9</v>
      </c>
      <c r="J38" s="45">
        <v>7.6</v>
      </c>
      <c r="K38" s="45">
        <v>8.9</v>
      </c>
      <c r="L38" s="69">
        <v>7.1</v>
      </c>
      <c r="M38" s="69">
        <v>6</v>
      </c>
      <c r="N38" s="79"/>
      <c r="O38" s="15">
        <f t="shared" si="0"/>
        <v>7.8111111111111109</v>
      </c>
      <c r="Q38" s="48" t="s">
        <v>253</v>
      </c>
      <c r="R38" s="69">
        <v>0</v>
      </c>
      <c r="S38" s="69">
        <v>0</v>
      </c>
      <c r="T38" s="69">
        <v>0</v>
      </c>
      <c r="U38" s="46"/>
      <c r="V38" s="45"/>
      <c r="W38" s="45"/>
      <c r="X38" s="45"/>
    </row>
    <row r="39" spans="1:24" x14ac:dyDescent="0.25">
      <c r="A39" s="2" t="s">
        <v>95</v>
      </c>
      <c r="B39" s="2" t="s">
        <v>25</v>
      </c>
      <c r="C39" s="2" t="s">
        <v>26</v>
      </c>
      <c r="D39" s="2" t="s">
        <v>96</v>
      </c>
      <c r="E39" s="45">
        <v>8.5</v>
      </c>
      <c r="F39" s="45">
        <v>10</v>
      </c>
      <c r="G39" s="46">
        <v>7</v>
      </c>
      <c r="H39" s="46">
        <v>7.5</v>
      </c>
      <c r="I39" s="45">
        <v>7.4</v>
      </c>
      <c r="J39" s="45">
        <v>7.2</v>
      </c>
      <c r="K39" s="45">
        <v>8.1</v>
      </c>
      <c r="L39" s="69">
        <v>7.2</v>
      </c>
      <c r="M39" s="69">
        <v>5</v>
      </c>
      <c r="N39" s="69">
        <v>7.1</v>
      </c>
      <c r="O39" s="15">
        <f t="shared" si="0"/>
        <v>7.5</v>
      </c>
      <c r="Q39" s="48" t="s">
        <v>254</v>
      </c>
      <c r="R39" s="69">
        <v>7.1</v>
      </c>
      <c r="S39" s="69">
        <v>6</v>
      </c>
      <c r="T39" s="69">
        <v>0</v>
      </c>
      <c r="U39" s="46"/>
      <c r="V39" s="45"/>
      <c r="W39" s="45"/>
      <c r="X39" s="45"/>
    </row>
    <row r="40" spans="1:24" x14ac:dyDescent="0.25">
      <c r="A40" s="2" t="s">
        <v>97</v>
      </c>
      <c r="B40" s="2" t="s">
        <v>25</v>
      </c>
      <c r="C40" s="2" t="s">
        <v>26</v>
      </c>
      <c r="D40" s="2" t="s">
        <v>98</v>
      </c>
      <c r="E40" s="45">
        <v>9</v>
      </c>
      <c r="F40" s="45">
        <v>10</v>
      </c>
      <c r="G40" s="46">
        <v>5.0999999999999996</v>
      </c>
      <c r="H40" s="46">
        <v>6.8</v>
      </c>
      <c r="I40" s="45">
        <v>8.4</v>
      </c>
      <c r="J40" s="45">
        <v>7.5</v>
      </c>
      <c r="K40" s="45">
        <v>6.3</v>
      </c>
      <c r="L40" s="69">
        <v>8</v>
      </c>
      <c r="M40" s="69">
        <v>5</v>
      </c>
      <c r="N40" s="79"/>
      <c r="O40" s="15">
        <f t="shared" si="0"/>
        <v>7.3444444444444441</v>
      </c>
      <c r="Q40" s="48" t="s">
        <v>98</v>
      </c>
      <c r="R40" s="69">
        <v>7.2</v>
      </c>
      <c r="S40" s="69">
        <v>5</v>
      </c>
      <c r="T40" s="69">
        <v>7.1</v>
      </c>
      <c r="U40" s="46"/>
      <c r="V40" s="45"/>
      <c r="W40" s="45"/>
      <c r="X40" s="45"/>
    </row>
    <row r="41" spans="1:24" x14ac:dyDescent="0.25">
      <c r="A41" s="2" t="s">
        <v>99</v>
      </c>
      <c r="B41" s="2" t="s">
        <v>25</v>
      </c>
      <c r="C41" s="2" t="s">
        <v>26</v>
      </c>
      <c r="D41" s="2" t="s">
        <v>100</v>
      </c>
      <c r="E41" s="45">
        <v>9.5</v>
      </c>
      <c r="F41" s="45">
        <v>10</v>
      </c>
      <c r="G41" s="46">
        <v>8</v>
      </c>
      <c r="H41" s="46">
        <v>7.3</v>
      </c>
      <c r="I41" s="45">
        <v>7.9</v>
      </c>
      <c r="J41" s="45">
        <v>7.5</v>
      </c>
      <c r="K41" s="45">
        <v>8.8000000000000007</v>
      </c>
      <c r="L41" s="69">
        <v>8.6999999999999993</v>
      </c>
      <c r="M41" s="69">
        <v>6.6</v>
      </c>
      <c r="N41" s="79"/>
      <c r="O41" s="15">
        <f t="shared" si="0"/>
        <v>8.2555555555555546</v>
      </c>
      <c r="Q41" s="48" t="s">
        <v>100</v>
      </c>
      <c r="R41" s="69">
        <v>8</v>
      </c>
      <c r="S41" s="69">
        <v>5</v>
      </c>
      <c r="T41" s="69">
        <v>0</v>
      </c>
      <c r="U41" s="46"/>
      <c r="V41" s="45"/>
      <c r="W41" s="45"/>
      <c r="X41" s="45"/>
    </row>
    <row r="42" spans="1:24" x14ac:dyDescent="0.25">
      <c r="A42" s="2" t="s">
        <v>101</v>
      </c>
      <c r="B42" s="2" t="s">
        <v>39</v>
      </c>
      <c r="C42" s="2" t="s">
        <v>26</v>
      </c>
      <c r="D42" s="2" t="s">
        <v>102</v>
      </c>
      <c r="E42" s="47"/>
      <c r="F42" s="47"/>
      <c r="G42" s="46">
        <v>5</v>
      </c>
      <c r="H42" s="46">
        <v>3.8</v>
      </c>
      <c r="I42" s="45">
        <v>5.5</v>
      </c>
      <c r="J42" s="49"/>
      <c r="K42" s="45">
        <v>4.5</v>
      </c>
      <c r="L42" s="69">
        <v>6.6</v>
      </c>
      <c r="M42" s="69">
        <v>5.3</v>
      </c>
      <c r="N42" s="69">
        <v>7.1</v>
      </c>
      <c r="O42" s="15">
        <f t="shared" si="0"/>
        <v>5.3999999999999995</v>
      </c>
      <c r="Q42" s="48" t="s">
        <v>102</v>
      </c>
      <c r="R42" s="69">
        <v>8.6999999999999993</v>
      </c>
      <c r="S42" s="69">
        <v>6.6</v>
      </c>
      <c r="T42" s="69">
        <v>0</v>
      </c>
      <c r="U42" s="46"/>
      <c r="V42" s="45"/>
      <c r="W42" s="49"/>
      <c r="X42" s="45"/>
    </row>
    <row r="43" spans="1:24" x14ac:dyDescent="0.25">
      <c r="A43" s="2" t="s">
        <v>103</v>
      </c>
      <c r="B43" s="2" t="s">
        <v>25</v>
      </c>
      <c r="C43" s="2" t="s">
        <v>26</v>
      </c>
      <c r="D43" s="2" t="s">
        <v>104</v>
      </c>
      <c r="E43" s="45">
        <v>9</v>
      </c>
      <c r="F43" s="45">
        <v>10</v>
      </c>
      <c r="G43" s="46">
        <v>6</v>
      </c>
      <c r="H43" s="46">
        <v>8</v>
      </c>
      <c r="I43" s="45">
        <v>6.6</v>
      </c>
      <c r="J43" s="45">
        <v>6.9</v>
      </c>
      <c r="K43" s="45"/>
      <c r="L43" s="69">
        <v>7.5</v>
      </c>
      <c r="M43" s="69">
        <v>5</v>
      </c>
      <c r="N43" s="69">
        <v>7.3</v>
      </c>
      <c r="O43" s="15">
        <f t="shared" si="0"/>
        <v>7.3666666666666663</v>
      </c>
      <c r="Q43" s="48" t="s">
        <v>255</v>
      </c>
      <c r="R43" s="69">
        <v>6.6</v>
      </c>
      <c r="S43" s="69">
        <v>5.3</v>
      </c>
      <c r="T43" s="69">
        <v>7.1</v>
      </c>
      <c r="U43" s="46"/>
      <c r="V43" s="45"/>
      <c r="W43" s="45"/>
      <c r="X43" s="45"/>
    </row>
    <row r="44" spans="1:24" x14ac:dyDescent="0.25">
      <c r="A44" s="2" t="s">
        <v>105</v>
      </c>
      <c r="B44" s="2" t="s">
        <v>25</v>
      </c>
      <c r="C44" s="2" t="s">
        <v>26</v>
      </c>
      <c r="D44" s="23" t="s">
        <v>106</v>
      </c>
      <c r="E44" s="45">
        <v>7.5</v>
      </c>
      <c r="F44" s="45">
        <v>10</v>
      </c>
      <c r="G44" s="46">
        <v>8</v>
      </c>
      <c r="H44" s="46">
        <v>7</v>
      </c>
      <c r="I44" s="45">
        <v>9.6</v>
      </c>
      <c r="J44" s="45">
        <v>9.6</v>
      </c>
      <c r="K44" s="45">
        <v>9.1999999999999993</v>
      </c>
      <c r="L44" s="69">
        <v>8.9</v>
      </c>
      <c r="M44" s="69">
        <v>7.8</v>
      </c>
      <c r="N44" s="79"/>
      <c r="O44" s="15">
        <f t="shared" si="0"/>
        <v>8.6222222222222236</v>
      </c>
      <c r="Q44" s="48" t="s">
        <v>256</v>
      </c>
      <c r="R44" s="69">
        <v>7.5</v>
      </c>
      <c r="S44" s="69">
        <v>5</v>
      </c>
      <c r="T44" s="69">
        <v>7.3</v>
      </c>
      <c r="U44" s="46"/>
      <c r="V44" s="45"/>
      <c r="W44" s="45"/>
      <c r="X44" s="45"/>
    </row>
    <row r="45" spans="1:24" x14ac:dyDescent="0.25">
      <c r="A45" s="2" t="s">
        <v>107</v>
      </c>
      <c r="B45" s="2" t="s">
        <v>25</v>
      </c>
      <c r="C45" s="2" t="s">
        <v>26</v>
      </c>
      <c r="D45" s="2" t="s">
        <v>108</v>
      </c>
      <c r="E45" s="45">
        <v>9</v>
      </c>
      <c r="F45" s="45">
        <v>10</v>
      </c>
      <c r="G45" s="46">
        <v>6.6</v>
      </c>
      <c r="H45" s="46">
        <v>8.1999999999999993</v>
      </c>
      <c r="I45" s="45">
        <v>8.5</v>
      </c>
      <c r="J45" s="45">
        <v>8.3000000000000007</v>
      </c>
      <c r="K45" s="45">
        <v>8.6999999999999993</v>
      </c>
      <c r="L45" s="69">
        <v>9</v>
      </c>
      <c r="M45" s="69">
        <v>6.2</v>
      </c>
      <c r="N45" s="79"/>
      <c r="O45" s="15">
        <f t="shared" si="0"/>
        <v>8.2777777777777786</v>
      </c>
      <c r="Q45" s="48" t="s">
        <v>108</v>
      </c>
      <c r="R45" s="69">
        <v>8.9</v>
      </c>
      <c r="S45" s="69">
        <v>7.8</v>
      </c>
      <c r="T45" s="69">
        <v>0</v>
      </c>
      <c r="U45" s="46"/>
      <c r="V45" s="45"/>
      <c r="W45" s="45"/>
      <c r="X45" s="45"/>
    </row>
    <row r="46" spans="1:24" ht="13" x14ac:dyDescent="0.3">
      <c r="A46" s="2" t="s">
        <v>109</v>
      </c>
      <c r="B46" s="2" t="s">
        <v>39</v>
      </c>
      <c r="C46" s="2" t="s">
        <v>26</v>
      </c>
      <c r="D46" s="2" t="s">
        <v>110</v>
      </c>
      <c r="E46" s="52"/>
      <c r="F46" s="52"/>
      <c r="G46" s="52"/>
      <c r="H46" s="52"/>
      <c r="I46" s="52"/>
      <c r="J46" s="52"/>
      <c r="K46" s="52"/>
      <c r="L46" s="82"/>
      <c r="M46" s="82"/>
      <c r="N46" s="82"/>
      <c r="O46" s="55">
        <v>5</v>
      </c>
      <c r="Q46" s="48" t="s">
        <v>110</v>
      </c>
      <c r="R46" s="69">
        <v>9</v>
      </c>
      <c r="S46" s="69">
        <v>6.2</v>
      </c>
      <c r="T46" s="69">
        <v>0</v>
      </c>
    </row>
    <row r="47" spans="1:24" ht="13" x14ac:dyDescent="0.3">
      <c r="A47" s="2" t="s">
        <v>111</v>
      </c>
      <c r="B47" s="2" t="s">
        <v>39</v>
      </c>
      <c r="C47" s="2" t="s">
        <v>26</v>
      </c>
      <c r="D47" s="2" t="s">
        <v>112</v>
      </c>
      <c r="E47" s="52"/>
      <c r="F47" s="52"/>
      <c r="G47" s="52"/>
      <c r="H47" s="52"/>
      <c r="I47" s="52"/>
      <c r="J47" s="52"/>
      <c r="K47" s="52"/>
      <c r="L47" s="82"/>
      <c r="M47" s="82"/>
      <c r="N47" s="82"/>
      <c r="O47" s="55">
        <v>5</v>
      </c>
      <c r="Q47" s="48" t="s">
        <v>257</v>
      </c>
      <c r="R47" s="69">
        <v>0</v>
      </c>
      <c r="S47" s="69">
        <v>0</v>
      </c>
      <c r="T47" s="69">
        <v>0</v>
      </c>
    </row>
    <row r="48" spans="1:24" x14ac:dyDescent="0.25">
      <c r="A48" s="2" t="s">
        <v>113</v>
      </c>
      <c r="B48" s="2" t="s">
        <v>25</v>
      </c>
      <c r="C48" s="2" t="s">
        <v>26</v>
      </c>
      <c r="D48" s="2" t="s">
        <v>114</v>
      </c>
      <c r="E48" s="46">
        <v>9</v>
      </c>
      <c r="F48" s="46">
        <v>10</v>
      </c>
      <c r="G48" s="46">
        <v>6</v>
      </c>
      <c r="H48" s="46">
        <v>8</v>
      </c>
      <c r="I48" s="46">
        <v>6.6</v>
      </c>
      <c r="J48" s="46">
        <v>6.9</v>
      </c>
      <c r="K48" s="54"/>
      <c r="L48" s="69">
        <v>7.5</v>
      </c>
      <c r="M48" s="69">
        <v>5</v>
      </c>
      <c r="N48" s="69">
        <v>7.3</v>
      </c>
      <c r="O48" s="15">
        <f t="shared" si="0"/>
        <v>7.3666666666666663</v>
      </c>
      <c r="Q48" s="48" t="s">
        <v>258</v>
      </c>
      <c r="R48" s="69">
        <v>0</v>
      </c>
      <c r="S48" s="69">
        <v>0</v>
      </c>
      <c r="T48" s="69">
        <v>0</v>
      </c>
    </row>
    <row r="49" spans="1:20" x14ac:dyDescent="0.25">
      <c r="A49" s="2" t="s">
        <v>115</v>
      </c>
      <c r="B49" s="2" t="s">
        <v>25</v>
      </c>
      <c r="C49" s="2" t="s">
        <v>26</v>
      </c>
      <c r="D49" s="2" t="s">
        <v>116</v>
      </c>
      <c r="E49" s="46">
        <v>9.5</v>
      </c>
      <c r="F49" s="46">
        <v>10</v>
      </c>
      <c r="G49" s="46">
        <v>8.5</v>
      </c>
      <c r="H49" s="46">
        <v>8.6999999999999993</v>
      </c>
      <c r="I49" s="46">
        <v>9.1999999999999993</v>
      </c>
      <c r="J49" s="46">
        <v>8</v>
      </c>
      <c r="K49" s="46">
        <v>9.5</v>
      </c>
      <c r="L49" s="69">
        <v>7.3</v>
      </c>
      <c r="M49" s="69">
        <v>6</v>
      </c>
      <c r="N49" s="69">
        <v>8.4</v>
      </c>
      <c r="O49" s="15">
        <f t="shared" si="0"/>
        <v>8.5100000000000016</v>
      </c>
      <c r="Q49" s="48" t="s">
        <v>116</v>
      </c>
      <c r="R49" s="69">
        <v>0</v>
      </c>
      <c r="S49" s="69">
        <v>0</v>
      </c>
      <c r="T49" s="69">
        <v>0</v>
      </c>
    </row>
    <row r="50" spans="1:20" x14ac:dyDescent="0.25">
      <c r="A50" s="2" t="s">
        <v>117</v>
      </c>
      <c r="B50" s="2" t="s">
        <v>25</v>
      </c>
      <c r="C50" s="2" t="s">
        <v>26</v>
      </c>
      <c r="D50" s="2" t="s">
        <v>118</v>
      </c>
      <c r="E50" s="46">
        <v>8</v>
      </c>
      <c r="F50" s="46">
        <v>10</v>
      </c>
      <c r="G50" s="46">
        <v>6.5</v>
      </c>
      <c r="H50" s="46">
        <v>8</v>
      </c>
      <c r="I50" s="46">
        <v>4.5</v>
      </c>
      <c r="J50" s="46">
        <v>6.2</v>
      </c>
      <c r="K50" s="46">
        <v>6.4</v>
      </c>
      <c r="L50" s="69">
        <v>6.6</v>
      </c>
      <c r="M50" s="69">
        <v>7.4</v>
      </c>
      <c r="N50" s="69">
        <v>6.2</v>
      </c>
      <c r="O50" s="15">
        <f t="shared" si="0"/>
        <v>6.9799999999999995</v>
      </c>
      <c r="Q50" s="48" t="s">
        <v>118</v>
      </c>
      <c r="R50" s="69">
        <v>7.5</v>
      </c>
      <c r="S50" s="69">
        <v>5</v>
      </c>
      <c r="T50" s="69">
        <v>7.3</v>
      </c>
    </row>
    <row r="51" spans="1:20" x14ac:dyDescent="0.25">
      <c r="A51" s="2" t="s">
        <v>119</v>
      </c>
      <c r="B51" s="2" t="s">
        <v>25</v>
      </c>
      <c r="C51" s="2" t="s">
        <v>26</v>
      </c>
      <c r="D51" s="2" t="s">
        <v>120</v>
      </c>
      <c r="E51" s="46">
        <v>8.5</v>
      </c>
      <c r="F51" s="46">
        <v>10</v>
      </c>
      <c r="G51" s="46">
        <v>7</v>
      </c>
      <c r="H51" s="46">
        <v>7.5</v>
      </c>
      <c r="I51" s="46">
        <v>7.4</v>
      </c>
      <c r="J51" s="46">
        <v>7.2</v>
      </c>
      <c r="K51" s="46">
        <v>8.1</v>
      </c>
      <c r="L51" s="69">
        <v>7.2</v>
      </c>
      <c r="M51" s="69">
        <v>5</v>
      </c>
      <c r="N51" s="69">
        <v>7.1</v>
      </c>
      <c r="O51" s="15">
        <f t="shared" si="0"/>
        <v>7.5</v>
      </c>
      <c r="Q51" s="48" t="s">
        <v>259</v>
      </c>
      <c r="R51" s="69">
        <v>7.3</v>
      </c>
      <c r="S51" s="69">
        <v>6</v>
      </c>
      <c r="T51" s="69">
        <v>8.4</v>
      </c>
    </row>
    <row r="52" spans="1:20" x14ac:dyDescent="0.25">
      <c r="A52" s="2" t="s">
        <v>121</v>
      </c>
      <c r="B52" s="2" t="s">
        <v>25</v>
      </c>
      <c r="C52" s="2" t="s">
        <v>26</v>
      </c>
      <c r="D52" s="2" t="s">
        <v>122</v>
      </c>
      <c r="E52" s="46">
        <v>6</v>
      </c>
      <c r="F52" s="46">
        <v>8</v>
      </c>
      <c r="G52" s="46">
        <v>5.3</v>
      </c>
      <c r="H52" s="46">
        <v>6.7</v>
      </c>
      <c r="I52" s="46">
        <v>7.2</v>
      </c>
      <c r="J52" s="46">
        <v>6</v>
      </c>
      <c r="K52" s="46">
        <v>6.3</v>
      </c>
      <c r="L52" s="69">
        <v>5.9</v>
      </c>
      <c r="M52" s="69">
        <v>4.0999999999999996</v>
      </c>
      <c r="N52" s="79"/>
      <c r="O52" s="15">
        <f t="shared" si="0"/>
        <v>6.166666666666667</v>
      </c>
      <c r="Q52" s="48" t="s">
        <v>260</v>
      </c>
      <c r="R52" s="69">
        <v>6.6</v>
      </c>
      <c r="S52" s="69">
        <v>7.4</v>
      </c>
      <c r="T52" s="69">
        <v>6.2</v>
      </c>
    </row>
    <row r="53" spans="1:20" x14ac:dyDescent="0.25">
      <c r="A53" s="2" t="s">
        <v>124</v>
      </c>
      <c r="B53" s="2" t="s">
        <v>25</v>
      </c>
      <c r="C53" s="2" t="s">
        <v>26</v>
      </c>
      <c r="D53" s="2" t="s">
        <v>125</v>
      </c>
      <c r="E53" s="46">
        <v>8.5</v>
      </c>
      <c r="F53" s="46">
        <v>9</v>
      </c>
      <c r="G53" s="46">
        <v>7</v>
      </c>
      <c r="H53" s="46">
        <v>6.1</v>
      </c>
      <c r="I53" s="46">
        <v>7</v>
      </c>
      <c r="J53" s="46">
        <v>7</v>
      </c>
      <c r="K53" s="46">
        <v>8.6999999999999993</v>
      </c>
      <c r="L53" s="69">
        <v>8.6</v>
      </c>
      <c r="M53" s="69">
        <v>6.6</v>
      </c>
      <c r="N53" s="69">
        <v>8.9</v>
      </c>
      <c r="O53" s="15">
        <f t="shared" si="0"/>
        <v>7.74</v>
      </c>
      <c r="Q53" s="48" t="s">
        <v>125</v>
      </c>
      <c r="R53" s="69">
        <v>7.2</v>
      </c>
      <c r="S53" s="69">
        <v>5</v>
      </c>
      <c r="T53" s="69">
        <v>7.1</v>
      </c>
    </row>
    <row r="54" spans="1:20" x14ac:dyDescent="0.25">
      <c r="A54" s="2" t="s">
        <v>126</v>
      </c>
      <c r="B54" s="2" t="s">
        <v>25</v>
      </c>
      <c r="C54" s="2" t="s">
        <v>26</v>
      </c>
      <c r="D54" s="2" t="s">
        <v>127</v>
      </c>
      <c r="E54" s="46">
        <v>7.5</v>
      </c>
      <c r="F54" s="46">
        <v>10</v>
      </c>
      <c r="G54" s="46">
        <v>5.5</v>
      </c>
      <c r="H54" s="46">
        <v>7.1</v>
      </c>
      <c r="I54" s="46">
        <v>8.1</v>
      </c>
      <c r="J54" s="46">
        <v>8.3000000000000007</v>
      </c>
      <c r="K54" s="46">
        <v>8.8000000000000007</v>
      </c>
      <c r="L54" s="69">
        <v>7.1</v>
      </c>
      <c r="M54" s="69">
        <v>0</v>
      </c>
      <c r="N54" s="79"/>
      <c r="O54" s="15">
        <f t="shared" si="0"/>
        <v>6.9333333333333336</v>
      </c>
      <c r="Q54" s="48" t="s">
        <v>261</v>
      </c>
      <c r="R54" s="69">
        <v>5.9</v>
      </c>
      <c r="S54" s="69">
        <v>4.0999999999999996</v>
      </c>
      <c r="T54" s="69">
        <v>0</v>
      </c>
    </row>
    <row r="55" spans="1:20" x14ac:dyDescent="0.25">
      <c r="A55" s="2" t="s">
        <v>128</v>
      </c>
      <c r="B55" s="2" t="s">
        <v>25</v>
      </c>
      <c r="C55" s="2" t="s">
        <v>26</v>
      </c>
      <c r="D55" s="2" t="s">
        <v>129</v>
      </c>
      <c r="E55" s="46">
        <v>7</v>
      </c>
      <c r="F55" s="46">
        <v>10</v>
      </c>
      <c r="G55" s="46">
        <v>8.4</v>
      </c>
      <c r="H55" s="46">
        <v>7.3</v>
      </c>
      <c r="I55" s="46">
        <v>6.5</v>
      </c>
      <c r="J55" s="46">
        <v>6.4</v>
      </c>
      <c r="K55" s="46">
        <v>9.8000000000000007</v>
      </c>
      <c r="L55" s="69">
        <v>8</v>
      </c>
      <c r="M55" s="69">
        <v>6</v>
      </c>
      <c r="N55" s="69">
        <v>7</v>
      </c>
      <c r="O55" s="15">
        <f t="shared" si="0"/>
        <v>7.6399999999999988</v>
      </c>
      <c r="Q55" s="48" t="s">
        <v>262</v>
      </c>
      <c r="R55" s="69">
        <v>8.6</v>
      </c>
      <c r="S55" s="69">
        <v>6.6</v>
      </c>
      <c r="T55" s="69">
        <v>8.9</v>
      </c>
    </row>
    <row r="56" spans="1:20" x14ac:dyDescent="0.25">
      <c r="A56" s="2" t="s">
        <v>130</v>
      </c>
      <c r="B56" s="2" t="s">
        <v>25</v>
      </c>
      <c r="C56" s="2" t="s">
        <v>26</v>
      </c>
      <c r="D56" s="2" t="s">
        <v>131</v>
      </c>
      <c r="E56" s="46">
        <v>8.5</v>
      </c>
      <c r="F56" s="46">
        <v>9</v>
      </c>
      <c r="G56" s="46">
        <v>7</v>
      </c>
      <c r="H56" s="46">
        <v>6.1</v>
      </c>
      <c r="I56" s="46">
        <v>7</v>
      </c>
      <c r="J56" s="46">
        <v>7</v>
      </c>
      <c r="K56" s="46">
        <v>8.6999999999999993</v>
      </c>
      <c r="L56" s="69">
        <v>8.6</v>
      </c>
      <c r="M56" s="69">
        <v>6.6</v>
      </c>
      <c r="N56" s="69">
        <v>8.9</v>
      </c>
      <c r="O56" s="15">
        <f t="shared" si="0"/>
        <v>7.74</v>
      </c>
      <c r="Q56" s="48" t="s">
        <v>131</v>
      </c>
      <c r="R56" s="69">
        <v>7.1</v>
      </c>
      <c r="S56" s="69">
        <v>0</v>
      </c>
      <c r="T56" s="69">
        <v>0</v>
      </c>
    </row>
    <row r="57" spans="1:20" ht="13" x14ac:dyDescent="0.3">
      <c r="A57" s="2" t="s">
        <v>132</v>
      </c>
      <c r="B57" s="2" t="s">
        <v>39</v>
      </c>
      <c r="C57" s="2" t="s">
        <v>26</v>
      </c>
      <c r="D57" s="2" t="s">
        <v>133</v>
      </c>
      <c r="E57" s="52"/>
      <c r="F57" s="52"/>
      <c r="G57" s="52"/>
      <c r="H57" s="52"/>
      <c r="I57" s="52"/>
      <c r="J57" s="52"/>
      <c r="K57" s="52"/>
      <c r="L57" s="82"/>
      <c r="M57" s="82"/>
      <c r="N57" s="82"/>
      <c r="O57" s="55">
        <v>5</v>
      </c>
      <c r="Q57" s="48" t="s">
        <v>263</v>
      </c>
      <c r="R57" s="69">
        <v>8</v>
      </c>
      <c r="S57" s="69">
        <v>6</v>
      </c>
      <c r="T57" s="69">
        <v>7</v>
      </c>
    </row>
    <row r="58" spans="1:20" x14ac:dyDescent="0.25">
      <c r="A58" s="2" t="s">
        <v>134</v>
      </c>
      <c r="B58" s="2" t="s">
        <v>25</v>
      </c>
      <c r="C58" s="2" t="s">
        <v>26</v>
      </c>
      <c r="D58" s="2" t="s">
        <v>135</v>
      </c>
      <c r="E58" s="46">
        <v>9.5</v>
      </c>
      <c r="F58" s="46">
        <v>10</v>
      </c>
      <c r="G58" s="46">
        <v>8</v>
      </c>
      <c r="H58" s="46">
        <v>7.3</v>
      </c>
      <c r="I58" s="46">
        <v>7.9</v>
      </c>
      <c r="J58" s="46">
        <v>7.5</v>
      </c>
      <c r="K58" s="46">
        <v>8.8000000000000007</v>
      </c>
      <c r="L58" s="69">
        <v>8.6999999999999993</v>
      </c>
      <c r="M58" s="69">
        <v>6.6</v>
      </c>
      <c r="N58" s="79"/>
      <c r="O58" s="15">
        <f t="shared" si="0"/>
        <v>8.2555555555555546</v>
      </c>
      <c r="Q58" s="48" t="s">
        <v>135</v>
      </c>
      <c r="R58" s="69">
        <v>8.6</v>
      </c>
      <c r="S58" s="69">
        <v>6.6</v>
      </c>
      <c r="T58" s="69">
        <v>8.9</v>
      </c>
    </row>
    <row r="59" spans="1:20" x14ac:dyDescent="0.25">
      <c r="A59" s="2" t="s">
        <v>136</v>
      </c>
      <c r="B59" s="2" t="s">
        <v>25</v>
      </c>
      <c r="C59" s="2" t="s">
        <v>26</v>
      </c>
      <c r="D59" s="2" t="s">
        <v>137</v>
      </c>
      <c r="E59" s="46">
        <v>6</v>
      </c>
      <c r="F59" s="46">
        <v>8</v>
      </c>
      <c r="G59" s="46">
        <v>5.3</v>
      </c>
      <c r="H59" s="46">
        <v>6.7</v>
      </c>
      <c r="I59" s="46">
        <v>7.2</v>
      </c>
      <c r="J59" s="46">
        <v>6</v>
      </c>
      <c r="K59" s="46">
        <v>6.3</v>
      </c>
      <c r="L59" s="69">
        <v>5.9</v>
      </c>
      <c r="M59" s="69">
        <v>4.0999999999999996</v>
      </c>
      <c r="N59" s="79"/>
      <c r="O59" s="15">
        <f t="shared" si="0"/>
        <v>6.166666666666667</v>
      </c>
      <c r="Q59" s="48" t="s">
        <v>137</v>
      </c>
      <c r="R59" s="69">
        <v>0</v>
      </c>
      <c r="S59" s="69">
        <v>0</v>
      </c>
      <c r="T59" s="69">
        <v>0</v>
      </c>
    </row>
    <row r="60" spans="1:20" x14ac:dyDescent="0.25">
      <c r="A60" s="2" t="s">
        <v>138</v>
      </c>
      <c r="B60" s="2" t="s">
        <v>25</v>
      </c>
      <c r="C60" s="2" t="s">
        <v>26</v>
      </c>
      <c r="D60" s="2" t="s">
        <v>139</v>
      </c>
      <c r="E60" s="46">
        <v>9.5</v>
      </c>
      <c r="F60" s="46">
        <v>10</v>
      </c>
      <c r="G60" s="46">
        <v>8</v>
      </c>
      <c r="H60" s="46">
        <v>7.3</v>
      </c>
      <c r="I60" s="46">
        <v>7.9</v>
      </c>
      <c r="J60" s="46">
        <v>7.5</v>
      </c>
      <c r="K60" s="46">
        <v>8.8000000000000007</v>
      </c>
      <c r="L60" s="69">
        <v>8.6999999999999993</v>
      </c>
      <c r="M60" s="69">
        <v>6.6</v>
      </c>
      <c r="N60" s="79"/>
      <c r="O60" s="15">
        <f t="shared" si="0"/>
        <v>8.2555555555555546</v>
      </c>
      <c r="Q60" s="80" t="s">
        <v>264</v>
      </c>
      <c r="R60" s="79">
        <v>8.6999999999999993</v>
      </c>
      <c r="S60" s="79">
        <v>6.6</v>
      </c>
      <c r="T60" s="69">
        <v>0</v>
      </c>
    </row>
    <row r="61" spans="1:20" x14ac:dyDescent="0.25">
      <c r="A61" s="2" t="s">
        <v>140</v>
      </c>
      <c r="B61" s="2" t="s">
        <v>25</v>
      </c>
      <c r="C61" s="2" t="s">
        <v>26</v>
      </c>
      <c r="D61" s="2" t="s">
        <v>141</v>
      </c>
      <c r="E61" s="53"/>
      <c r="F61" s="46">
        <v>9.5</v>
      </c>
      <c r="G61" s="46">
        <v>7.8</v>
      </c>
      <c r="H61" s="46">
        <v>7.7</v>
      </c>
      <c r="I61" s="46">
        <v>7.2</v>
      </c>
      <c r="J61" s="46">
        <v>8.1</v>
      </c>
      <c r="K61" s="46">
        <v>7.3</v>
      </c>
      <c r="L61" s="69">
        <v>5.8</v>
      </c>
      <c r="M61" s="69">
        <v>5.3</v>
      </c>
      <c r="N61" s="69">
        <v>5.5</v>
      </c>
      <c r="O61" s="15">
        <f t="shared" si="0"/>
        <v>7.133333333333332</v>
      </c>
      <c r="Q61" s="80" t="s">
        <v>141</v>
      </c>
      <c r="R61" s="79">
        <v>5.9</v>
      </c>
      <c r="S61" s="79">
        <v>4.0999999999999996</v>
      </c>
      <c r="T61" s="69">
        <v>0</v>
      </c>
    </row>
    <row r="62" spans="1:20" x14ac:dyDescent="0.25">
      <c r="A62" s="2" t="s">
        <v>142</v>
      </c>
      <c r="B62" s="2" t="s">
        <v>25</v>
      </c>
      <c r="C62" s="2" t="s">
        <v>26</v>
      </c>
      <c r="D62" s="2" t="s">
        <v>143</v>
      </c>
      <c r="E62" s="46">
        <v>9</v>
      </c>
      <c r="F62" s="46">
        <v>10</v>
      </c>
      <c r="G62" s="46">
        <v>6.6</v>
      </c>
      <c r="H62" s="46">
        <v>8.1999999999999993</v>
      </c>
      <c r="I62" s="46">
        <v>8.5</v>
      </c>
      <c r="J62" s="46">
        <v>8.3000000000000007</v>
      </c>
      <c r="K62" s="46">
        <v>8.6999999999999993</v>
      </c>
      <c r="L62" s="69">
        <v>9</v>
      </c>
      <c r="M62" s="69">
        <v>6.2</v>
      </c>
      <c r="N62" s="79"/>
      <c r="O62" s="15">
        <f t="shared" si="0"/>
        <v>8.2777777777777786</v>
      </c>
      <c r="Q62" s="80" t="s">
        <v>265</v>
      </c>
      <c r="R62" s="79">
        <v>8.6999999999999993</v>
      </c>
      <c r="S62" s="79">
        <v>6.6</v>
      </c>
      <c r="T62" s="69">
        <v>0</v>
      </c>
    </row>
    <row r="63" spans="1:20" x14ac:dyDescent="0.25">
      <c r="A63" s="2" t="s">
        <v>144</v>
      </c>
      <c r="B63" s="2" t="s">
        <v>25</v>
      </c>
      <c r="C63" s="2" t="s">
        <v>26</v>
      </c>
      <c r="D63" s="2" t="s">
        <v>145</v>
      </c>
      <c r="E63" s="46">
        <v>9.5</v>
      </c>
      <c r="F63" s="46">
        <v>10</v>
      </c>
      <c r="G63" s="46">
        <v>9</v>
      </c>
      <c r="H63" s="46">
        <v>7.5</v>
      </c>
      <c r="I63" s="46">
        <v>6.3</v>
      </c>
      <c r="J63" s="46">
        <v>8.1999999999999993</v>
      </c>
      <c r="K63" s="46">
        <v>9</v>
      </c>
      <c r="L63" s="69">
        <v>8.6999999999999993</v>
      </c>
      <c r="M63" s="69">
        <v>6.4</v>
      </c>
      <c r="N63" s="69">
        <v>7.8</v>
      </c>
      <c r="O63" s="15">
        <f t="shared" si="0"/>
        <v>8.24</v>
      </c>
      <c r="Q63" s="80" t="s">
        <v>266</v>
      </c>
      <c r="R63" s="79">
        <v>5.8</v>
      </c>
      <c r="S63" s="79">
        <v>5.3</v>
      </c>
      <c r="T63" s="69">
        <v>5.5</v>
      </c>
    </row>
    <row r="64" spans="1:20" x14ac:dyDescent="0.25">
      <c r="A64" s="2" t="s">
        <v>146</v>
      </c>
      <c r="B64" s="2" t="s">
        <v>25</v>
      </c>
      <c r="C64" s="2" t="s">
        <v>26</v>
      </c>
      <c r="D64" s="2" t="s">
        <v>147</v>
      </c>
      <c r="E64" s="46">
        <v>9</v>
      </c>
      <c r="F64" s="46">
        <v>10</v>
      </c>
      <c r="G64" s="46">
        <v>5.4</v>
      </c>
      <c r="H64" s="46">
        <v>6</v>
      </c>
      <c r="I64" s="46">
        <v>7</v>
      </c>
      <c r="J64" s="46">
        <v>7.5</v>
      </c>
      <c r="K64" s="46">
        <v>8.9</v>
      </c>
      <c r="L64" s="69">
        <v>8.1999999999999993</v>
      </c>
      <c r="M64" s="69">
        <v>6.5</v>
      </c>
      <c r="N64" s="69">
        <v>5.8</v>
      </c>
      <c r="O64" s="15">
        <f t="shared" si="0"/>
        <v>7.43</v>
      </c>
      <c r="Q64" s="80" t="s">
        <v>267</v>
      </c>
      <c r="R64" s="79">
        <v>9</v>
      </c>
      <c r="S64" s="79">
        <v>6.2</v>
      </c>
      <c r="T64" s="69">
        <v>0</v>
      </c>
    </row>
    <row r="65" spans="1:20" x14ac:dyDescent="0.25">
      <c r="A65" s="2" t="s">
        <v>148</v>
      </c>
      <c r="B65" s="2" t="s">
        <v>25</v>
      </c>
      <c r="C65" s="2" t="s">
        <v>26</v>
      </c>
      <c r="D65" s="2" t="s">
        <v>149</v>
      </c>
      <c r="E65" s="46">
        <v>8</v>
      </c>
      <c r="F65" s="46">
        <v>10</v>
      </c>
      <c r="G65" s="46">
        <v>8.1</v>
      </c>
      <c r="H65" s="46">
        <v>6.2</v>
      </c>
      <c r="I65" s="46">
        <v>8.6</v>
      </c>
      <c r="J65" s="46">
        <v>8.1</v>
      </c>
      <c r="K65" s="46">
        <v>8.4</v>
      </c>
      <c r="L65" s="69">
        <v>7.4</v>
      </c>
      <c r="M65" s="69">
        <v>6.6</v>
      </c>
      <c r="N65" s="69">
        <v>8.5</v>
      </c>
      <c r="O65" s="15">
        <f t="shared" si="0"/>
        <v>7.99</v>
      </c>
      <c r="Q65" s="80" t="s">
        <v>268</v>
      </c>
      <c r="R65" s="79">
        <v>8.6999999999999993</v>
      </c>
      <c r="S65" s="79">
        <v>6.4</v>
      </c>
      <c r="T65" s="69">
        <v>7.8</v>
      </c>
    </row>
    <row r="66" spans="1:20" x14ac:dyDescent="0.25">
      <c r="A66" s="2" t="s">
        <v>150</v>
      </c>
      <c r="B66" s="2" t="s">
        <v>25</v>
      </c>
      <c r="C66" s="2" t="s">
        <v>26</v>
      </c>
      <c r="D66" s="2" t="s">
        <v>151</v>
      </c>
      <c r="E66" s="46">
        <v>8</v>
      </c>
      <c r="F66" s="46">
        <v>10</v>
      </c>
      <c r="G66" s="46">
        <v>6.5</v>
      </c>
      <c r="H66" s="46">
        <v>8</v>
      </c>
      <c r="I66" s="46">
        <v>4.5</v>
      </c>
      <c r="J66" s="46">
        <v>6.2</v>
      </c>
      <c r="K66" s="46">
        <v>7.4</v>
      </c>
      <c r="L66" s="69">
        <v>6.6</v>
      </c>
      <c r="M66" s="69">
        <v>7.4</v>
      </c>
      <c r="N66" s="69">
        <v>6.2</v>
      </c>
      <c r="O66" s="15">
        <f t="shared" si="0"/>
        <v>7.080000000000001</v>
      </c>
      <c r="Q66" s="80" t="s">
        <v>269</v>
      </c>
      <c r="R66" s="79">
        <v>8.1999999999999993</v>
      </c>
      <c r="S66" s="79">
        <v>6.5</v>
      </c>
      <c r="T66" s="69">
        <v>5.8</v>
      </c>
    </row>
    <row r="67" spans="1:20" x14ac:dyDescent="0.25">
      <c r="A67" s="2" t="s">
        <v>152</v>
      </c>
      <c r="B67" s="2" t="s">
        <v>25</v>
      </c>
      <c r="C67" s="2" t="s">
        <v>26</v>
      </c>
      <c r="D67" s="2" t="s">
        <v>153</v>
      </c>
      <c r="E67" s="46">
        <v>8.5</v>
      </c>
      <c r="F67" s="46">
        <v>9</v>
      </c>
      <c r="G67" s="46">
        <v>7</v>
      </c>
      <c r="H67" s="46">
        <v>6.1</v>
      </c>
      <c r="I67" s="46">
        <v>7</v>
      </c>
      <c r="J67" s="46">
        <v>7</v>
      </c>
      <c r="K67" s="46">
        <v>8.6999999999999993</v>
      </c>
      <c r="L67" s="69">
        <v>8.6</v>
      </c>
      <c r="M67" s="69">
        <v>6.6</v>
      </c>
      <c r="N67" s="69">
        <v>8.9</v>
      </c>
      <c r="O67" s="15">
        <f t="shared" si="0"/>
        <v>7.74</v>
      </c>
      <c r="Q67" s="48" t="s">
        <v>270</v>
      </c>
      <c r="R67" s="69">
        <v>7.4</v>
      </c>
      <c r="S67" s="69">
        <v>6.6</v>
      </c>
      <c r="T67" s="69">
        <v>8.5</v>
      </c>
    </row>
    <row r="68" spans="1:20" x14ac:dyDescent="0.25">
      <c r="A68" s="2" t="s">
        <v>154</v>
      </c>
      <c r="B68" s="2" t="s">
        <v>25</v>
      </c>
      <c r="C68" s="2" t="s">
        <v>26</v>
      </c>
      <c r="D68" s="2" t="s">
        <v>155</v>
      </c>
      <c r="E68" s="46">
        <v>8</v>
      </c>
      <c r="F68" s="46">
        <v>10</v>
      </c>
      <c r="G68" s="46">
        <v>5.5</v>
      </c>
      <c r="H68" s="46">
        <v>7.1</v>
      </c>
      <c r="I68" s="46">
        <v>8.1</v>
      </c>
      <c r="J68" s="46">
        <v>8.3000000000000007</v>
      </c>
      <c r="K68" s="46">
        <v>8.8000000000000007</v>
      </c>
      <c r="L68" s="69">
        <v>7.1</v>
      </c>
      <c r="M68" s="69">
        <v>4.0999999999999996</v>
      </c>
      <c r="N68" s="79"/>
      <c r="O68" s="15">
        <f t="shared" si="0"/>
        <v>7.4444444444444446</v>
      </c>
      <c r="Q68" s="48" t="s">
        <v>271</v>
      </c>
      <c r="R68" s="69">
        <v>6.6</v>
      </c>
      <c r="S68" s="69">
        <v>7.4</v>
      </c>
      <c r="T68" s="69">
        <v>6.2</v>
      </c>
    </row>
    <row r="69" spans="1:20" x14ac:dyDescent="0.25">
      <c r="A69" s="2" t="s">
        <v>156</v>
      </c>
      <c r="B69" s="2" t="s">
        <v>25</v>
      </c>
      <c r="C69" s="2" t="s">
        <v>26</v>
      </c>
      <c r="D69" s="2" t="s">
        <v>157</v>
      </c>
      <c r="E69" s="46">
        <v>9</v>
      </c>
      <c r="F69" s="46">
        <v>10</v>
      </c>
      <c r="G69" s="46">
        <v>6</v>
      </c>
      <c r="H69" s="46">
        <v>8</v>
      </c>
      <c r="I69" s="46">
        <v>6.6</v>
      </c>
      <c r="J69" s="46">
        <v>6.9</v>
      </c>
      <c r="K69" s="54"/>
      <c r="L69" s="69">
        <v>7.5</v>
      </c>
      <c r="M69" s="69">
        <v>5</v>
      </c>
      <c r="N69" s="69">
        <v>7.3</v>
      </c>
      <c r="O69" s="15">
        <f t="shared" si="0"/>
        <v>7.3666666666666663</v>
      </c>
      <c r="Q69" s="48" t="s">
        <v>272</v>
      </c>
      <c r="R69" s="69">
        <v>8.6</v>
      </c>
      <c r="S69" s="69">
        <v>6.6</v>
      </c>
      <c r="T69" s="69">
        <v>8.9</v>
      </c>
    </row>
    <row r="70" spans="1:20" x14ac:dyDescent="0.25">
      <c r="A70" s="2" t="s">
        <v>158</v>
      </c>
      <c r="B70" s="2" t="s">
        <v>25</v>
      </c>
      <c r="C70" s="2" t="s">
        <v>26</v>
      </c>
      <c r="D70" s="2" t="s">
        <v>159</v>
      </c>
      <c r="E70" s="46">
        <v>7.5</v>
      </c>
      <c r="F70" s="46">
        <v>8.5</v>
      </c>
      <c r="G70" s="46">
        <v>5</v>
      </c>
      <c r="H70" s="46">
        <v>3.8</v>
      </c>
      <c r="I70" s="46">
        <v>5.5</v>
      </c>
      <c r="J70" s="54"/>
      <c r="K70" s="46">
        <v>4.5</v>
      </c>
      <c r="L70" s="69">
        <v>6.6</v>
      </c>
      <c r="M70" s="69">
        <v>5.3</v>
      </c>
      <c r="N70" s="69">
        <v>7.1</v>
      </c>
      <c r="O70" s="15">
        <f t="shared" ref="O70:O81" si="1">AVERAGE(E70:N70)</f>
        <v>5.9777777777777779</v>
      </c>
      <c r="Q70" s="48" t="s">
        <v>273</v>
      </c>
      <c r="R70" s="69">
        <v>7.1</v>
      </c>
      <c r="S70" s="69">
        <v>4.0999999999999996</v>
      </c>
      <c r="T70" s="69">
        <v>0</v>
      </c>
    </row>
    <row r="71" spans="1:20" x14ac:dyDescent="0.25">
      <c r="A71" s="2" t="s">
        <v>160</v>
      </c>
      <c r="B71" s="2" t="s">
        <v>25</v>
      </c>
      <c r="C71" s="2" t="s">
        <v>26</v>
      </c>
      <c r="D71" s="2" t="s">
        <v>161</v>
      </c>
      <c r="E71" s="46">
        <v>8</v>
      </c>
      <c r="F71" s="46">
        <v>8.5</v>
      </c>
      <c r="G71" s="46">
        <v>5.5</v>
      </c>
      <c r="H71" s="46">
        <v>7.1</v>
      </c>
      <c r="I71" s="46">
        <v>8.1</v>
      </c>
      <c r="J71" s="46">
        <v>8.3000000000000007</v>
      </c>
      <c r="K71" s="46">
        <v>8.8000000000000007</v>
      </c>
      <c r="L71" s="69">
        <v>7.1</v>
      </c>
      <c r="M71" s="69">
        <v>4.0999999999999996</v>
      </c>
      <c r="N71" s="79"/>
      <c r="O71" s="15">
        <f t="shared" si="1"/>
        <v>7.2777777777777777</v>
      </c>
      <c r="Q71" s="48" t="s">
        <v>274</v>
      </c>
      <c r="R71" s="69">
        <v>7.5</v>
      </c>
      <c r="S71" s="69">
        <v>5</v>
      </c>
      <c r="T71" s="69">
        <v>7.3</v>
      </c>
    </row>
    <row r="72" spans="1:20" x14ac:dyDescent="0.25">
      <c r="A72" s="2" t="s">
        <v>162</v>
      </c>
      <c r="B72" s="2" t="s">
        <v>25</v>
      </c>
      <c r="C72" s="2" t="s">
        <v>26</v>
      </c>
      <c r="D72" s="2" t="s">
        <v>163</v>
      </c>
      <c r="E72" s="46">
        <v>8.5</v>
      </c>
      <c r="F72" s="46">
        <v>10</v>
      </c>
      <c r="G72" s="46">
        <v>7</v>
      </c>
      <c r="H72" s="46">
        <v>7.5</v>
      </c>
      <c r="I72" s="46">
        <v>7.4</v>
      </c>
      <c r="J72" s="46">
        <v>7.2</v>
      </c>
      <c r="K72" s="46">
        <v>8.1</v>
      </c>
      <c r="L72" s="69">
        <v>7.2</v>
      </c>
      <c r="M72" s="69">
        <v>5</v>
      </c>
      <c r="N72" s="69">
        <v>7.1</v>
      </c>
      <c r="O72" s="15">
        <f t="shared" si="1"/>
        <v>7.5</v>
      </c>
      <c r="Q72" s="48" t="s">
        <v>163</v>
      </c>
      <c r="R72" s="69">
        <v>6.6</v>
      </c>
      <c r="S72" s="69">
        <v>5.3</v>
      </c>
      <c r="T72" s="69">
        <v>7.1</v>
      </c>
    </row>
    <row r="73" spans="1:20" x14ac:dyDescent="0.25">
      <c r="A73" s="2" t="s">
        <v>164</v>
      </c>
      <c r="B73" s="2" t="s">
        <v>25</v>
      </c>
      <c r="C73" s="2" t="s">
        <v>26</v>
      </c>
      <c r="D73" s="2" t="s">
        <v>165</v>
      </c>
      <c r="E73" s="46">
        <v>7</v>
      </c>
      <c r="F73" s="46">
        <v>10</v>
      </c>
      <c r="G73" s="46">
        <v>8.4</v>
      </c>
      <c r="H73" s="46">
        <v>7.3</v>
      </c>
      <c r="I73" s="46">
        <v>6.5</v>
      </c>
      <c r="J73" s="46">
        <v>6.4</v>
      </c>
      <c r="K73" s="46">
        <v>9.8000000000000007</v>
      </c>
      <c r="L73" s="69">
        <v>8</v>
      </c>
      <c r="M73" s="69">
        <v>6</v>
      </c>
      <c r="N73" s="69">
        <v>7</v>
      </c>
      <c r="O73" s="15">
        <f t="shared" si="1"/>
        <v>7.6399999999999988</v>
      </c>
      <c r="Q73" s="48" t="s">
        <v>165</v>
      </c>
      <c r="R73" s="69">
        <v>7.1</v>
      </c>
      <c r="S73" s="69">
        <v>4.0999999999999996</v>
      </c>
      <c r="T73" s="69">
        <v>0</v>
      </c>
    </row>
    <row r="74" spans="1:20" x14ac:dyDescent="0.25">
      <c r="A74" s="2" t="s">
        <v>166</v>
      </c>
      <c r="B74" s="2" t="s">
        <v>25</v>
      </c>
      <c r="C74" s="2" t="s">
        <v>26</v>
      </c>
      <c r="D74" s="2" t="s">
        <v>167</v>
      </c>
      <c r="E74" s="53"/>
      <c r="F74" s="53"/>
      <c r="G74" s="46">
        <v>7</v>
      </c>
      <c r="H74" s="46">
        <v>8.1999999999999993</v>
      </c>
      <c r="I74" s="46">
        <v>8.1</v>
      </c>
      <c r="J74" s="46">
        <v>8.6</v>
      </c>
      <c r="K74" s="54"/>
      <c r="L74" s="69">
        <v>8.4</v>
      </c>
      <c r="M74" s="69">
        <v>0</v>
      </c>
      <c r="N74" s="69">
        <v>7.5</v>
      </c>
      <c r="O74" s="15">
        <f t="shared" si="1"/>
        <v>6.8285714285714283</v>
      </c>
      <c r="Q74" s="48" t="s">
        <v>167</v>
      </c>
      <c r="R74" s="69">
        <v>7.2</v>
      </c>
      <c r="S74" s="69">
        <v>5</v>
      </c>
      <c r="T74" s="69">
        <v>7.1</v>
      </c>
    </row>
    <row r="75" spans="1:20" x14ac:dyDescent="0.25">
      <c r="A75" s="2" t="s">
        <v>168</v>
      </c>
      <c r="B75" s="2" t="s">
        <v>25</v>
      </c>
      <c r="C75" s="2" t="s">
        <v>26</v>
      </c>
      <c r="D75" s="23" t="s">
        <v>169</v>
      </c>
      <c r="E75" s="45">
        <v>7.5</v>
      </c>
      <c r="F75" s="45">
        <v>10</v>
      </c>
      <c r="G75" s="46">
        <v>8</v>
      </c>
      <c r="H75" s="46">
        <v>7</v>
      </c>
      <c r="I75" s="45">
        <v>9.6</v>
      </c>
      <c r="J75" s="45">
        <v>9.6</v>
      </c>
      <c r="K75" s="45">
        <v>9.1999999999999993</v>
      </c>
      <c r="L75" s="69">
        <v>8.9</v>
      </c>
      <c r="M75" s="69">
        <v>7.8</v>
      </c>
      <c r="N75" s="79"/>
      <c r="O75" s="15">
        <f t="shared" si="1"/>
        <v>8.6222222222222236</v>
      </c>
      <c r="Q75" s="48" t="s">
        <v>169</v>
      </c>
      <c r="R75" s="69">
        <v>8</v>
      </c>
      <c r="S75" s="69">
        <v>6</v>
      </c>
      <c r="T75" s="69">
        <v>7</v>
      </c>
    </row>
    <row r="76" spans="1:20" x14ac:dyDescent="0.25">
      <c r="A76" s="2" t="s">
        <v>170</v>
      </c>
      <c r="B76" s="2" t="s">
        <v>25</v>
      </c>
      <c r="C76" s="2" t="s">
        <v>26</v>
      </c>
      <c r="D76" s="2" t="s">
        <v>171</v>
      </c>
      <c r="E76" s="46">
        <v>9.5</v>
      </c>
      <c r="F76" s="46">
        <v>10</v>
      </c>
      <c r="G76" s="46">
        <v>8.5</v>
      </c>
      <c r="H76" s="46">
        <v>8.6999999999999993</v>
      </c>
      <c r="I76" s="46">
        <v>9.1999999999999993</v>
      </c>
      <c r="J76" s="46">
        <v>8</v>
      </c>
      <c r="K76" s="46">
        <v>9.5</v>
      </c>
      <c r="L76" s="69">
        <v>7.3</v>
      </c>
      <c r="M76" s="69">
        <v>6</v>
      </c>
      <c r="N76" s="69">
        <v>8.4</v>
      </c>
      <c r="O76" s="15">
        <f t="shared" si="1"/>
        <v>8.5100000000000016</v>
      </c>
      <c r="Q76" s="48" t="s">
        <v>171</v>
      </c>
      <c r="R76" s="69">
        <v>8.4</v>
      </c>
      <c r="S76" s="69">
        <v>0</v>
      </c>
      <c r="T76" s="69">
        <v>7.5</v>
      </c>
    </row>
    <row r="77" spans="1:20" x14ac:dyDescent="0.25">
      <c r="A77" s="2" t="s">
        <v>172</v>
      </c>
      <c r="B77" s="2" t="s">
        <v>25</v>
      </c>
      <c r="C77" s="2" t="s">
        <v>26</v>
      </c>
      <c r="D77" s="2" t="s">
        <v>173</v>
      </c>
      <c r="E77" s="46">
        <v>6</v>
      </c>
      <c r="F77" s="46">
        <v>8</v>
      </c>
      <c r="G77" s="46">
        <v>5.3</v>
      </c>
      <c r="H77" s="46">
        <v>6.7</v>
      </c>
      <c r="I77" s="46">
        <v>7.2</v>
      </c>
      <c r="J77" s="46">
        <v>6</v>
      </c>
      <c r="K77" s="46">
        <v>6.3</v>
      </c>
      <c r="L77" s="69">
        <v>5.9</v>
      </c>
      <c r="M77" s="69">
        <v>4.0999999999999996</v>
      </c>
      <c r="N77" s="79"/>
      <c r="O77" s="15">
        <f t="shared" si="1"/>
        <v>6.166666666666667</v>
      </c>
      <c r="Q77" s="48" t="s">
        <v>173</v>
      </c>
      <c r="R77" s="69">
        <v>8.9</v>
      </c>
      <c r="S77" s="69">
        <v>7.8</v>
      </c>
      <c r="T77" s="69">
        <v>0</v>
      </c>
    </row>
    <row r="78" spans="1:20" x14ac:dyDescent="0.25">
      <c r="A78" s="2" t="s">
        <v>174</v>
      </c>
      <c r="B78" s="2" t="s">
        <v>25</v>
      </c>
      <c r="C78" s="2" t="s">
        <v>26</v>
      </c>
      <c r="D78" s="2" t="s">
        <v>175</v>
      </c>
      <c r="E78" s="46">
        <v>8.5</v>
      </c>
      <c r="F78" s="46">
        <v>9.5</v>
      </c>
      <c r="G78" s="46">
        <v>6.5</v>
      </c>
      <c r="H78" s="46">
        <v>6.4</v>
      </c>
      <c r="I78" s="46">
        <v>7.2</v>
      </c>
      <c r="J78" s="46">
        <v>8.1999999999999993</v>
      </c>
      <c r="K78" s="46">
        <v>9.6</v>
      </c>
      <c r="L78" s="69">
        <v>6.7</v>
      </c>
      <c r="M78" s="69">
        <v>5.5</v>
      </c>
      <c r="N78" s="69">
        <v>7</v>
      </c>
      <c r="O78" s="15">
        <f t="shared" si="1"/>
        <v>7.51</v>
      </c>
      <c r="Q78" s="48" t="s">
        <v>175</v>
      </c>
      <c r="R78" s="69">
        <v>7.3</v>
      </c>
      <c r="S78" s="69">
        <v>6</v>
      </c>
      <c r="T78" s="69">
        <v>8.4</v>
      </c>
    </row>
    <row r="79" spans="1:20" x14ac:dyDescent="0.25">
      <c r="A79" s="2" t="s">
        <v>176</v>
      </c>
      <c r="B79" s="2" t="s">
        <v>25</v>
      </c>
      <c r="C79" s="2" t="s">
        <v>26</v>
      </c>
      <c r="D79" s="2" t="s">
        <v>177</v>
      </c>
      <c r="E79" s="53"/>
      <c r="F79" s="46">
        <v>9.5</v>
      </c>
      <c r="G79" s="46">
        <v>7.8</v>
      </c>
      <c r="H79" s="46">
        <v>7.7</v>
      </c>
      <c r="I79" s="46">
        <v>7.2</v>
      </c>
      <c r="J79" s="46">
        <v>8.1</v>
      </c>
      <c r="K79" s="46">
        <v>7.3</v>
      </c>
      <c r="L79" s="69">
        <v>5.8</v>
      </c>
      <c r="M79" s="69">
        <v>5.3</v>
      </c>
      <c r="N79" s="69">
        <v>5.5</v>
      </c>
      <c r="O79" s="15">
        <f t="shared" si="1"/>
        <v>7.133333333333332</v>
      </c>
      <c r="Q79" s="48" t="s">
        <v>177</v>
      </c>
      <c r="R79" s="69">
        <v>5.9</v>
      </c>
      <c r="S79" s="69">
        <v>4.0999999999999996</v>
      </c>
      <c r="T79" s="69">
        <v>0</v>
      </c>
    </row>
    <row r="80" spans="1:20" x14ac:dyDescent="0.25">
      <c r="A80" s="2" t="s">
        <v>178</v>
      </c>
      <c r="B80" s="2" t="s">
        <v>25</v>
      </c>
      <c r="C80" s="2" t="s">
        <v>26</v>
      </c>
      <c r="D80" s="2" t="s">
        <v>179</v>
      </c>
      <c r="E80" s="53"/>
      <c r="F80" s="46">
        <v>7.5</v>
      </c>
      <c r="G80" s="46">
        <v>5.5</v>
      </c>
      <c r="H80" s="46">
        <v>4.9000000000000004</v>
      </c>
      <c r="I80" s="46">
        <v>4.5</v>
      </c>
      <c r="J80" s="46">
        <v>6</v>
      </c>
      <c r="K80" s="46">
        <v>6.6</v>
      </c>
      <c r="L80" s="69">
        <v>6.8</v>
      </c>
      <c r="M80" s="69">
        <v>6.2</v>
      </c>
      <c r="N80" s="69">
        <v>6.6</v>
      </c>
      <c r="O80" s="15">
        <f t="shared" si="1"/>
        <v>6.0666666666666664</v>
      </c>
      <c r="Q80" s="48" t="s">
        <v>179</v>
      </c>
      <c r="R80" s="69">
        <v>6.7</v>
      </c>
      <c r="S80" s="69">
        <v>5.5</v>
      </c>
      <c r="T80" s="69">
        <v>7</v>
      </c>
    </row>
    <row r="81" spans="1:20" x14ac:dyDescent="0.25">
      <c r="A81" s="2" t="s">
        <v>180</v>
      </c>
      <c r="B81" s="2" t="s">
        <v>25</v>
      </c>
      <c r="C81" s="2" t="s">
        <v>26</v>
      </c>
      <c r="D81" s="2" t="s">
        <v>181</v>
      </c>
      <c r="E81" s="46">
        <v>9</v>
      </c>
      <c r="F81" s="46">
        <v>10</v>
      </c>
      <c r="G81" s="46">
        <v>7.8</v>
      </c>
      <c r="H81" s="46">
        <v>8.6</v>
      </c>
      <c r="I81" s="46">
        <v>8</v>
      </c>
      <c r="J81" s="46">
        <v>8.5</v>
      </c>
      <c r="K81" s="46">
        <v>8.4</v>
      </c>
      <c r="L81" s="69">
        <v>8</v>
      </c>
      <c r="M81" s="69">
        <v>5</v>
      </c>
      <c r="N81" s="69">
        <v>8.1999999999999993</v>
      </c>
      <c r="O81" s="15">
        <f t="shared" si="1"/>
        <v>8.15</v>
      </c>
      <c r="Q81" s="48" t="s">
        <v>181</v>
      </c>
      <c r="R81" s="69">
        <v>5.8</v>
      </c>
      <c r="S81" s="69">
        <v>5.3</v>
      </c>
      <c r="T81" s="69">
        <v>5.5</v>
      </c>
    </row>
    <row r="82" spans="1:20" x14ac:dyDescent="0.25">
      <c r="L82" s="69"/>
      <c r="M82" s="69"/>
      <c r="N82" s="69"/>
      <c r="R82" s="69">
        <v>6.8</v>
      </c>
      <c r="S82" s="69">
        <v>6.2</v>
      </c>
      <c r="T82" s="69">
        <v>6.6</v>
      </c>
    </row>
    <row r="83" spans="1:20" x14ac:dyDescent="0.25">
      <c r="L83" s="69"/>
      <c r="M83" s="69"/>
      <c r="N83" s="69"/>
      <c r="R83" s="69">
        <v>8</v>
      </c>
      <c r="S83" s="69">
        <v>5</v>
      </c>
      <c r="T83" s="69">
        <v>8.1999999999999993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66" workbookViewId="0">
      <selection activeCell="G24" sqref="G24"/>
    </sheetView>
  </sheetViews>
  <sheetFormatPr defaultRowHeight="12.5" x14ac:dyDescent="0.25"/>
  <cols>
    <col min="4" max="4" width="36.453125" bestFit="1" customWidth="1"/>
  </cols>
  <sheetData>
    <row r="1" spans="1:8" x14ac:dyDescent="0.25">
      <c r="A1" s="1" t="s">
        <v>6</v>
      </c>
      <c r="B1" s="1" t="s">
        <v>7</v>
      </c>
      <c r="C1" s="1" t="s">
        <v>8</v>
      </c>
      <c r="D1" s="1" t="s">
        <v>9</v>
      </c>
      <c r="E1" s="17" t="s">
        <v>202</v>
      </c>
      <c r="F1" s="17" t="s">
        <v>203</v>
      </c>
      <c r="G1" s="17" t="s">
        <v>204</v>
      </c>
      <c r="H1" s="17" t="s">
        <v>23</v>
      </c>
    </row>
    <row r="2" spans="1:8" x14ac:dyDescent="0.25">
      <c r="A2" s="2" t="s">
        <v>24</v>
      </c>
      <c r="B2" s="2" t="s">
        <v>25</v>
      </c>
      <c r="C2" s="2" t="s">
        <v>26</v>
      </c>
      <c r="D2" s="2" t="s">
        <v>27</v>
      </c>
    </row>
    <row r="3" spans="1:8" x14ac:dyDescent="0.25">
      <c r="A3" s="2" t="s">
        <v>28</v>
      </c>
      <c r="B3" s="2" t="s">
        <v>25</v>
      </c>
      <c r="C3" s="2" t="s">
        <v>26</v>
      </c>
      <c r="D3" s="2" t="s">
        <v>29</v>
      </c>
    </row>
    <row r="4" spans="1:8" x14ac:dyDescent="0.25">
      <c r="A4" s="2" t="s">
        <v>30</v>
      </c>
      <c r="B4" s="2" t="s">
        <v>25</v>
      </c>
      <c r="C4" s="2" t="s">
        <v>26</v>
      </c>
      <c r="D4" s="2" t="s">
        <v>31</v>
      </c>
    </row>
    <row r="5" spans="1:8" x14ac:dyDescent="0.25">
      <c r="A5" s="2" t="s">
        <v>32</v>
      </c>
      <c r="B5" s="2" t="s">
        <v>25</v>
      </c>
      <c r="C5" s="2" t="s">
        <v>26</v>
      </c>
      <c r="D5" s="2" t="s">
        <v>33</v>
      </c>
    </row>
    <row r="6" spans="1:8" x14ac:dyDescent="0.25">
      <c r="A6" s="2" t="s">
        <v>34</v>
      </c>
      <c r="B6" s="2" t="s">
        <v>25</v>
      </c>
      <c r="C6" s="2" t="s">
        <v>26</v>
      </c>
      <c r="D6" s="2" t="s">
        <v>35</v>
      </c>
      <c r="E6">
        <v>0.2</v>
      </c>
      <c r="F6">
        <v>0.2</v>
      </c>
      <c r="G6">
        <v>0.2</v>
      </c>
      <c r="H6">
        <f t="shared" ref="H6:H66" si="0">SUM(E6:G6)</f>
        <v>0.60000000000000009</v>
      </c>
    </row>
    <row r="7" spans="1:8" x14ac:dyDescent="0.25">
      <c r="A7" s="2" t="s">
        <v>36</v>
      </c>
      <c r="B7" s="2" t="s">
        <v>25</v>
      </c>
      <c r="C7" s="2" t="s">
        <v>26</v>
      </c>
      <c r="D7" s="2" t="s">
        <v>37</v>
      </c>
      <c r="E7">
        <v>0.2</v>
      </c>
      <c r="F7">
        <v>0.2</v>
      </c>
      <c r="G7">
        <v>0.2</v>
      </c>
      <c r="H7">
        <f t="shared" si="0"/>
        <v>0.60000000000000009</v>
      </c>
    </row>
    <row r="8" spans="1:8" x14ac:dyDescent="0.25">
      <c r="A8" s="2" t="s">
        <v>38</v>
      </c>
      <c r="B8" s="2" t="s">
        <v>39</v>
      </c>
      <c r="C8" s="2" t="s">
        <v>26</v>
      </c>
      <c r="D8" s="2" t="s">
        <v>40</v>
      </c>
      <c r="G8">
        <v>0.2</v>
      </c>
      <c r="H8">
        <f t="shared" si="0"/>
        <v>0.2</v>
      </c>
    </row>
    <row r="9" spans="1:8" x14ac:dyDescent="0.25">
      <c r="A9" s="2" t="s">
        <v>41</v>
      </c>
      <c r="B9" s="2" t="s">
        <v>39</v>
      </c>
      <c r="C9" s="2" t="s">
        <v>26</v>
      </c>
      <c r="D9" s="2" t="s">
        <v>42</v>
      </c>
    </row>
    <row r="10" spans="1:8" x14ac:dyDescent="0.25">
      <c r="A10" s="2" t="s">
        <v>43</v>
      </c>
      <c r="B10" s="2" t="s">
        <v>39</v>
      </c>
      <c r="C10" s="2" t="s">
        <v>26</v>
      </c>
      <c r="D10" s="2" t="s">
        <v>44</v>
      </c>
    </row>
    <row r="11" spans="1:8" x14ac:dyDescent="0.25">
      <c r="A11" s="2" t="s">
        <v>45</v>
      </c>
      <c r="B11" s="2" t="s">
        <v>25</v>
      </c>
      <c r="C11" s="2" t="s">
        <v>26</v>
      </c>
      <c r="D11" s="2" t="s">
        <v>46</v>
      </c>
    </row>
    <row r="12" spans="1:8" x14ac:dyDescent="0.25">
      <c r="A12" s="2" t="s">
        <v>47</v>
      </c>
      <c r="B12" s="2" t="s">
        <v>25</v>
      </c>
      <c r="C12" s="2" t="s">
        <v>26</v>
      </c>
      <c r="D12" s="2" t="s">
        <v>48</v>
      </c>
    </row>
    <row r="13" spans="1:8" x14ac:dyDescent="0.25">
      <c r="A13" s="2" t="s">
        <v>49</v>
      </c>
      <c r="B13" s="2" t="s">
        <v>25</v>
      </c>
      <c r="C13" s="2" t="s">
        <v>26</v>
      </c>
      <c r="D13" s="2" t="s">
        <v>50</v>
      </c>
      <c r="E13">
        <v>0.2</v>
      </c>
      <c r="F13">
        <v>0.2</v>
      </c>
      <c r="G13">
        <v>0.2</v>
      </c>
      <c r="H13">
        <f t="shared" si="0"/>
        <v>0.60000000000000009</v>
      </c>
    </row>
    <row r="14" spans="1:8" x14ac:dyDescent="0.25">
      <c r="A14" s="2" t="s">
        <v>51</v>
      </c>
      <c r="B14" s="2" t="s">
        <v>25</v>
      </c>
      <c r="C14" s="2" t="s">
        <v>26</v>
      </c>
      <c r="D14" s="2" t="s">
        <v>52</v>
      </c>
      <c r="E14">
        <v>0.2</v>
      </c>
      <c r="F14">
        <v>0.2</v>
      </c>
      <c r="G14">
        <v>0.2</v>
      </c>
      <c r="H14">
        <f t="shared" si="0"/>
        <v>0.60000000000000009</v>
      </c>
    </row>
    <row r="15" spans="1:8" x14ac:dyDescent="0.25">
      <c r="A15" s="2" t="s">
        <v>53</v>
      </c>
      <c r="B15" s="2" t="s">
        <v>25</v>
      </c>
      <c r="C15" s="2" t="s">
        <v>26</v>
      </c>
      <c r="D15" s="2" t="s">
        <v>54</v>
      </c>
      <c r="E15">
        <v>0.2</v>
      </c>
      <c r="F15">
        <v>0.2</v>
      </c>
      <c r="H15">
        <f t="shared" si="0"/>
        <v>0.4</v>
      </c>
    </row>
    <row r="16" spans="1:8" x14ac:dyDescent="0.25">
      <c r="A16" s="2" t="s">
        <v>55</v>
      </c>
      <c r="B16" s="2" t="s">
        <v>25</v>
      </c>
      <c r="C16" s="2" t="s">
        <v>26</v>
      </c>
      <c r="D16" s="2" t="s">
        <v>56</v>
      </c>
      <c r="F16">
        <v>0.2</v>
      </c>
      <c r="H16">
        <f t="shared" si="0"/>
        <v>0.2</v>
      </c>
    </row>
    <row r="17" spans="1:8" x14ac:dyDescent="0.25">
      <c r="A17" s="2" t="s">
        <v>57</v>
      </c>
      <c r="B17" s="2" t="s">
        <v>25</v>
      </c>
      <c r="C17" s="2" t="s">
        <v>26</v>
      </c>
      <c r="D17" s="2" t="s">
        <v>58</v>
      </c>
    </row>
    <row r="18" spans="1:8" x14ac:dyDescent="0.25">
      <c r="A18" s="2" t="s">
        <v>59</v>
      </c>
      <c r="B18" s="2" t="s">
        <v>25</v>
      </c>
      <c r="C18" s="2" t="s">
        <v>26</v>
      </c>
      <c r="D18" s="2" t="s">
        <v>60</v>
      </c>
    </row>
    <row r="19" spans="1:8" x14ac:dyDescent="0.25">
      <c r="A19" s="2" t="s">
        <v>61</v>
      </c>
      <c r="B19" s="2" t="s">
        <v>25</v>
      </c>
      <c r="C19" s="2" t="s">
        <v>26</v>
      </c>
      <c r="D19" s="2" t="s">
        <v>62</v>
      </c>
    </row>
    <row r="20" spans="1:8" x14ac:dyDescent="0.25">
      <c r="A20" s="2" t="s">
        <v>63</v>
      </c>
      <c r="B20" s="2" t="s">
        <v>39</v>
      </c>
      <c r="C20" s="2" t="s">
        <v>26</v>
      </c>
      <c r="D20" s="2" t="s">
        <v>64</v>
      </c>
    </row>
    <row r="21" spans="1:8" x14ac:dyDescent="0.25">
      <c r="A21" s="2" t="s">
        <v>65</v>
      </c>
      <c r="B21" s="2" t="s">
        <v>25</v>
      </c>
      <c r="C21" s="2" t="s">
        <v>26</v>
      </c>
      <c r="D21" s="2" t="s">
        <v>66</v>
      </c>
    </row>
    <row r="22" spans="1:8" x14ac:dyDescent="0.25">
      <c r="A22" s="2" t="s">
        <v>67</v>
      </c>
      <c r="B22" s="2" t="s">
        <v>25</v>
      </c>
      <c r="C22" s="2" t="s">
        <v>26</v>
      </c>
      <c r="D22" s="2" t="s">
        <v>68</v>
      </c>
      <c r="G22">
        <v>0.2</v>
      </c>
      <c r="H22">
        <f t="shared" si="0"/>
        <v>0.2</v>
      </c>
    </row>
    <row r="23" spans="1:8" x14ac:dyDescent="0.25">
      <c r="A23" s="2" t="s">
        <v>69</v>
      </c>
      <c r="B23" s="2" t="s">
        <v>25</v>
      </c>
      <c r="C23" s="2" t="s">
        <v>26</v>
      </c>
      <c r="D23" s="2" t="s">
        <v>70</v>
      </c>
      <c r="E23">
        <v>0.2</v>
      </c>
      <c r="F23">
        <v>0.2</v>
      </c>
      <c r="G23">
        <v>0.2</v>
      </c>
      <c r="H23">
        <f t="shared" si="0"/>
        <v>0.60000000000000009</v>
      </c>
    </row>
    <row r="24" spans="1:8" x14ac:dyDescent="0.25">
      <c r="A24" s="2" t="s">
        <v>71</v>
      </c>
      <c r="B24" s="2" t="s">
        <v>25</v>
      </c>
      <c r="C24" s="2" t="s">
        <v>26</v>
      </c>
      <c r="D24" s="2" t="s">
        <v>72</v>
      </c>
      <c r="F24">
        <v>0.2</v>
      </c>
      <c r="H24">
        <f t="shared" si="0"/>
        <v>0.2</v>
      </c>
    </row>
    <row r="25" spans="1:8" x14ac:dyDescent="0.25">
      <c r="A25" s="2" t="s">
        <v>73</v>
      </c>
      <c r="B25" s="2" t="s">
        <v>25</v>
      </c>
      <c r="C25" s="2" t="s">
        <v>26</v>
      </c>
      <c r="D25" s="2" t="s">
        <v>74</v>
      </c>
    </row>
    <row r="26" spans="1:8" x14ac:dyDescent="0.25">
      <c r="A26" s="2" t="s">
        <v>75</v>
      </c>
      <c r="B26" s="2" t="s">
        <v>39</v>
      </c>
      <c r="C26" s="2" t="s">
        <v>26</v>
      </c>
      <c r="D26" s="2" t="s">
        <v>76</v>
      </c>
    </row>
    <row r="27" spans="1:8" x14ac:dyDescent="0.25">
      <c r="A27" s="2" t="s">
        <v>77</v>
      </c>
      <c r="B27" s="2" t="s">
        <v>25</v>
      </c>
      <c r="C27" s="2" t="s">
        <v>26</v>
      </c>
      <c r="D27" s="2" t="s">
        <v>78</v>
      </c>
    </row>
    <row r="28" spans="1:8" x14ac:dyDescent="0.25">
      <c r="A28" s="2" t="s">
        <v>79</v>
      </c>
      <c r="B28" s="2" t="s">
        <v>25</v>
      </c>
      <c r="C28" s="2" t="s">
        <v>26</v>
      </c>
      <c r="D28" s="2" t="s">
        <v>80</v>
      </c>
      <c r="E28">
        <v>0.2</v>
      </c>
      <c r="H28">
        <f t="shared" si="0"/>
        <v>0.2</v>
      </c>
    </row>
    <row r="29" spans="1:8" x14ac:dyDescent="0.25">
      <c r="A29" s="2" t="s">
        <v>81</v>
      </c>
      <c r="B29" s="2" t="s">
        <v>25</v>
      </c>
      <c r="C29" s="2" t="s">
        <v>26</v>
      </c>
      <c r="D29" s="2" t="s">
        <v>82</v>
      </c>
      <c r="E29">
        <v>0.2</v>
      </c>
      <c r="F29">
        <v>0.2</v>
      </c>
      <c r="G29">
        <v>0.2</v>
      </c>
      <c r="H29">
        <f t="shared" si="0"/>
        <v>0.60000000000000009</v>
      </c>
    </row>
    <row r="30" spans="1:8" x14ac:dyDescent="0.25">
      <c r="A30" s="2" t="s">
        <v>83</v>
      </c>
      <c r="B30" s="2" t="s">
        <v>25</v>
      </c>
      <c r="C30" s="2" t="s">
        <v>26</v>
      </c>
      <c r="D30" s="2" t="s">
        <v>84</v>
      </c>
      <c r="E30">
        <v>0.2</v>
      </c>
      <c r="F30">
        <v>0.2</v>
      </c>
      <c r="H30">
        <f t="shared" si="0"/>
        <v>0.4</v>
      </c>
    </row>
    <row r="31" spans="1:8" x14ac:dyDescent="0.25">
      <c r="A31" s="2" t="s">
        <v>85</v>
      </c>
      <c r="B31" s="2" t="s">
        <v>25</v>
      </c>
      <c r="C31" s="2" t="s">
        <v>26</v>
      </c>
      <c r="D31" s="2" t="s">
        <v>86</v>
      </c>
    </row>
    <row r="32" spans="1:8" x14ac:dyDescent="0.25">
      <c r="A32" s="2" t="s">
        <v>87</v>
      </c>
      <c r="B32" s="2" t="s">
        <v>25</v>
      </c>
      <c r="C32" s="2" t="s">
        <v>26</v>
      </c>
      <c r="D32" s="2" t="s">
        <v>88</v>
      </c>
    </row>
    <row r="33" spans="1:8" x14ac:dyDescent="0.25">
      <c r="A33" s="2" t="s">
        <v>89</v>
      </c>
      <c r="B33" s="2" t="s">
        <v>25</v>
      </c>
      <c r="C33" s="2" t="s">
        <v>26</v>
      </c>
      <c r="D33" s="2" t="s">
        <v>90</v>
      </c>
    </row>
    <row r="34" spans="1:8" x14ac:dyDescent="0.25">
      <c r="A34" s="2" t="s">
        <v>91</v>
      </c>
      <c r="B34" s="2" t="s">
        <v>25</v>
      </c>
      <c r="C34" s="2" t="s">
        <v>26</v>
      </c>
      <c r="D34" s="2" t="s">
        <v>92</v>
      </c>
    </row>
    <row r="35" spans="1:8" x14ac:dyDescent="0.25">
      <c r="A35" s="2" t="s">
        <v>93</v>
      </c>
      <c r="B35" s="2" t="s">
        <v>25</v>
      </c>
      <c r="C35" s="2" t="s">
        <v>26</v>
      </c>
      <c r="D35" s="2" t="s">
        <v>94</v>
      </c>
    </row>
    <row r="36" spans="1:8" x14ac:dyDescent="0.25">
      <c r="A36" s="2" t="s">
        <v>95</v>
      </c>
      <c r="B36" s="2" t="s">
        <v>25</v>
      </c>
      <c r="C36" s="2" t="s">
        <v>26</v>
      </c>
      <c r="D36" s="2" t="s">
        <v>96</v>
      </c>
      <c r="E36">
        <v>0.2</v>
      </c>
      <c r="F36">
        <v>0.2</v>
      </c>
      <c r="G36">
        <v>0.2</v>
      </c>
      <c r="H36">
        <f t="shared" si="0"/>
        <v>0.60000000000000009</v>
      </c>
    </row>
    <row r="37" spans="1:8" x14ac:dyDescent="0.25">
      <c r="A37" s="2" t="s">
        <v>97</v>
      </c>
      <c r="B37" s="2" t="s">
        <v>25</v>
      </c>
      <c r="C37" s="2" t="s">
        <v>26</v>
      </c>
      <c r="D37" s="2" t="s">
        <v>98</v>
      </c>
      <c r="E37">
        <v>0.2</v>
      </c>
      <c r="F37">
        <v>0.2</v>
      </c>
      <c r="G37">
        <v>0.2</v>
      </c>
      <c r="H37">
        <f t="shared" si="0"/>
        <v>0.60000000000000009</v>
      </c>
    </row>
    <row r="38" spans="1:8" x14ac:dyDescent="0.25">
      <c r="A38" s="2" t="s">
        <v>99</v>
      </c>
      <c r="B38" s="2" t="s">
        <v>25</v>
      </c>
      <c r="C38" s="2" t="s">
        <v>26</v>
      </c>
      <c r="D38" s="2" t="s">
        <v>100</v>
      </c>
      <c r="E38">
        <v>0.2</v>
      </c>
      <c r="F38">
        <v>0.2</v>
      </c>
      <c r="G38">
        <v>0.2</v>
      </c>
      <c r="H38">
        <f t="shared" si="0"/>
        <v>0.60000000000000009</v>
      </c>
    </row>
    <row r="39" spans="1:8" x14ac:dyDescent="0.25">
      <c r="A39" s="2" t="s">
        <v>101</v>
      </c>
      <c r="B39" s="2" t="s">
        <v>39</v>
      </c>
      <c r="C39" s="2" t="s">
        <v>26</v>
      </c>
      <c r="D39" s="2" t="s">
        <v>102</v>
      </c>
      <c r="H39">
        <f t="shared" si="0"/>
        <v>0</v>
      </c>
    </row>
    <row r="40" spans="1:8" x14ac:dyDescent="0.25">
      <c r="A40" s="2" t="s">
        <v>103</v>
      </c>
      <c r="B40" s="2" t="s">
        <v>25</v>
      </c>
      <c r="C40" s="2" t="s">
        <v>26</v>
      </c>
      <c r="D40" s="2" t="s">
        <v>104</v>
      </c>
      <c r="E40">
        <v>0.2</v>
      </c>
      <c r="F40">
        <v>0.2</v>
      </c>
      <c r="G40">
        <v>0.2</v>
      </c>
      <c r="H40">
        <f t="shared" si="0"/>
        <v>0.60000000000000009</v>
      </c>
    </row>
    <row r="41" spans="1:8" x14ac:dyDescent="0.25">
      <c r="A41" s="2" t="s">
        <v>105</v>
      </c>
      <c r="B41" s="2" t="s">
        <v>25</v>
      </c>
      <c r="C41" s="2" t="s">
        <v>26</v>
      </c>
      <c r="D41" s="2" t="s">
        <v>106</v>
      </c>
      <c r="E41">
        <v>0.2</v>
      </c>
      <c r="F41">
        <v>0.2</v>
      </c>
      <c r="G41">
        <v>0.2</v>
      </c>
      <c r="H41">
        <f t="shared" si="0"/>
        <v>0.60000000000000009</v>
      </c>
    </row>
    <row r="42" spans="1:8" x14ac:dyDescent="0.25">
      <c r="A42" s="2" t="s">
        <v>107</v>
      </c>
      <c r="B42" s="2" t="s">
        <v>25</v>
      </c>
      <c r="C42" s="2" t="s">
        <v>26</v>
      </c>
      <c r="D42" s="2" t="s">
        <v>108</v>
      </c>
    </row>
    <row r="43" spans="1:8" x14ac:dyDescent="0.25">
      <c r="A43" s="2" t="s">
        <v>109</v>
      </c>
      <c r="B43" s="2" t="s">
        <v>39</v>
      </c>
      <c r="C43" s="2" t="s">
        <v>26</v>
      </c>
      <c r="D43" s="2" t="s">
        <v>110</v>
      </c>
    </row>
    <row r="44" spans="1:8" x14ac:dyDescent="0.25">
      <c r="A44" s="2" t="s">
        <v>111</v>
      </c>
      <c r="B44" s="2" t="s">
        <v>39</v>
      </c>
      <c r="C44" s="2" t="s">
        <v>26</v>
      </c>
      <c r="D44" s="2" t="s">
        <v>112</v>
      </c>
    </row>
    <row r="45" spans="1:8" x14ac:dyDescent="0.25">
      <c r="A45" s="2" t="s">
        <v>113</v>
      </c>
      <c r="B45" s="2" t="s">
        <v>25</v>
      </c>
      <c r="C45" s="2" t="s">
        <v>26</v>
      </c>
      <c r="D45" s="2" t="s">
        <v>114</v>
      </c>
      <c r="F45">
        <v>0.2</v>
      </c>
      <c r="H45">
        <f t="shared" si="0"/>
        <v>0.2</v>
      </c>
    </row>
    <row r="46" spans="1:8" x14ac:dyDescent="0.25">
      <c r="A46" s="2" t="s">
        <v>115</v>
      </c>
      <c r="B46" s="2" t="s">
        <v>25</v>
      </c>
      <c r="C46" s="2" t="s">
        <v>26</v>
      </c>
      <c r="D46" s="2" t="s">
        <v>116</v>
      </c>
      <c r="E46">
        <v>0.2</v>
      </c>
      <c r="F46">
        <v>0.2</v>
      </c>
      <c r="H46">
        <f t="shared" si="0"/>
        <v>0.4</v>
      </c>
    </row>
    <row r="47" spans="1:8" x14ac:dyDescent="0.25">
      <c r="A47" s="2" t="s">
        <v>117</v>
      </c>
      <c r="B47" s="2" t="s">
        <v>25</v>
      </c>
      <c r="C47" s="2" t="s">
        <v>26</v>
      </c>
      <c r="D47" s="2" t="s">
        <v>118</v>
      </c>
      <c r="E47">
        <v>0.2</v>
      </c>
      <c r="G47">
        <v>0.2</v>
      </c>
      <c r="H47">
        <f t="shared" si="0"/>
        <v>0.4</v>
      </c>
    </row>
    <row r="48" spans="1:8" x14ac:dyDescent="0.25">
      <c r="A48" s="2" t="s">
        <v>119</v>
      </c>
      <c r="B48" s="2" t="s">
        <v>25</v>
      </c>
      <c r="C48" s="2" t="s">
        <v>26</v>
      </c>
      <c r="D48" s="2" t="s">
        <v>120</v>
      </c>
      <c r="E48">
        <v>0.2</v>
      </c>
      <c r="F48">
        <v>0.2</v>
      </c>
      <c r="G48">
        <v>0.2</v>
      </c>
      <c r="H48">
        <f t="shared" si="0"/>
        <v>0.60000000000000009</v>
      </c>
    </row>
    <row r="49" spans="1:8" x14ac:dyDescent="0.25">
      <c r="A49" s="2" t="s">
        <v>121</v>
      </c>
      <c r="B49" s="2" t="s">
        <v>25</v>
      </c>
      <c r="C49" s="2" t="s">
        <v>26</v>
      </c>
      <c r="D49" s="2" t="s">
        <v>122</v>
      </c>
    </row>
    <row r="50" spans="1:8" x14ac:dyDescent="0.25">
      <c r="A50" s="2" t="s">
        <v>124</v>
      </c>
      <c r="B50" s="2" t="s">
        <v>25</v>
      </c>
      <c r="C50" s="2" t="s">
        <v>26</v>
      </c>
      <c r="D50" s="2" t="s">
        <v>125</v>
      </c>
      <c r="F50">
        <v>0.2</v>
      </c>
      <c r="H50">
        <f t="shared" si="0"/>
        <v>0.2</v>
      </c>
    </row>
    <row r="51" spans="1:8" x14ac:dyDescent="0.25">
      <c r="A51" s="2" t="s">
        <v>126</v>
      </c>
      <c r="B51" s="2" t="s">
        <v>25</v>
      </c>
      <c r="C51" s="2" t="s">
        <v>26</v>
      </c>
      <c r="D51" s="2" t="s">
        <v>127</v>
      </c>
      <c r="E51">
        <v>0.2</v>
      </c>
      <c r="F51">
        <v>0.2</v>
      </c>
      <c r="G51">
        <v>0.2</v>
      </c>
      <c r="H51">
        <f t="shared" si="0"/>
        <v>0.60000000000000009</v>
      </c>
    </row>
    <row r="52" spans="1:8" x14ac:dyDescent="0.25">
      <c r="A52" s="2" t="s">
        <v>128</v>
      </c>
      <c r="B52" s="2" t="s">
        <v>25</v>
      </c>
      <c r="C52" s="2" t="s">
        <v>26</v>
      </c>
      <c r="D52" s="2" t="s">
        <v>129</v>
      </c>
      <c r="E52">
        <v>0.2</v>
      </c>
      <c r="F52">
        <v>0.2</v>
      </c>
      <c r="H52">
        <f t="shared" si="0"/>
        <v>0.4</v>
      </c>
    </row>
    <row r="53" spans="1:8" x14ac:dyDescent="0.25">
      <c r="A53" s="2" t="s">
        <v>130</v>
      </c>
      <c r="B53" s="2" t="s">
        <v>25</v>
      </c>
      <c r="C53" s="2" t="s">
        <v>26</v>
      </c>
      <c r="D53" s="2" t="s">
        <v>131</v>
      </c>
      <c r="E53">
        <v>0.2</v>
      </c>
      <c r="F53">
        <v>0.2</v>
      </c>
      <c r="G53">
        <v>0.2</v>
      </c>
      <c r="H53">
        <f t="shared" si="0"/>
        <v>0.60000000000000009</v>
      </c>
    </row>
    <row r="54" spans="1:8" x14ac:dyDescent="0.25">
      <c r="A54" s="2" t="s">
        <v>132</v>
      </c>
      <c r="B54" s="2" t="s">
        <v>39</v>
      </c>
      <c r="C54" s="2" t="s">
        <v>26</v>
      </c>
      <c r="D54" s="2" t="s">
        <v>133</v>
      </c>
      <c r="E54">
        <v>0.2</v>
      </c>
      <c r="F54">
        <v>0.2</v>
      </c>
      <c r="G54">
        <v>0.2</v>
      </c>
      <c r="H54">
        <f t="shared" si="0"/>
        <v>0.60000000000000009</v>
      </c>
    </row>
    <row r="55" spans="1:8" x14ac:dyDescent="0.25">
      <c r="A55" s="2" t="s">
        <v>134</v>
      </c>
      <c r="B55" s="2" t="s">
        <v>25</v>
      </c>
      <c r="C55" s="2" t="s">
        <v>26</v>
      </c>
      <c r="D55" s="2" t="s">
        <v>135</v>
      </c>
      <c r="E55">
        <v>0.2</v>
      </c>
      <c r="F55">
        <v>0.2</v>
      </c>
      <c r="H55">
        <f t="shared" si="0"/>
        <v>0.4</v>
      </c>
    </row>
    <row r="56" spans="1:8" x14ac:dyDescent="0.25">
      <c r="A56" s="2" t="s">
        <v>136</v>
      </c>
      <c r="B56" s="2" t="s">
        <v>25</v>
      </c>
      <c r="C56" s="2" t="s">
        <v>26</v>
      </c>
      <c r="D56" s="2" t="s">
        <v>137</v>
      </c>
      <c r="E56">
        <v>0.2</v>
      </c>
      <c r="H56">
        <f t="shared" si="0"/>
        <v>0.2</v>
      </c>
    </row>
    <row r="57" spans="1:8" x14ac:dyDescent="0.25">
      <c r="A57" s="2" t="s">
        <v>138</v>
      </c>
      <c r="B57" s="2" t="s">
        <v>25</v>
      </c>
      <c r="C57" s="2" t="s">
        <v>26</v>
      </c>
      <c r="D57" s="2" t="s">
        <v>139</v>
      </c>
      <c r="E57">
        <v>0.2</v>
      </c>
      <c r="F57">
        <v>0.2</v>
      </c>
      <c r="H57">
        <f t="shared" si="0"/>
        <v>0.4</v>
      </c>
    </row>
    <row r="58" spans="1:8" x14ac:dyDescent="0.25">
      <c r="A58" s="2" t="s">
        <v>140</v>
      </c>
      <c r="B58" s="2" t="s">
        <v>25</v>
      </c>
      <c r="C58" s="2" t="s">
        <v>26</v>
      </c>
      <c r="D58" s="2" t="s">
        <v>141</v>
      </c>
    </row>
    <row r="59" spans="1:8" x14ac:dyDescent="0.25">
      <c r="A59" s="2" t="s">
        <v>142</v>
      </c>
      <c r="B59" s="2" t="s">
        <v>25</v>
      </c>
      <c r="C59" s="2" t="s">
        <v>26</v>
      </c>
      <c r="D59" s="2" t="s">
        <v>143</v>
      </c>
    </row>
    <row r="60" spans="1:8" x14ac:dyDescent="0.25">
      <c r="A60" s="2" t="s">
        <v>144</v>
      </c>
      <c r="B60" s="2" t="s">
        <v>25</v>
      </c>
      <c r="C60" s="2" t="s">
        <v>26</v>
      </c>
      <c r="D60" s="2" t="s">
        <v>145</v>
      </c>
    </row>
    <row r="61" spans="1:8" x14ac:dyDescent="0.25">
      <c r="A61" s="2" t="s">
        <v>146</v>
      </c>
      <c r="B61" s="2" t="s">
        <v>25</v>
      </c>
      <c r="C61" s="2" t="s">
        <v>26</v>
      </c>
      <c r="D61" s="2" t="s">
        <v>147</v>
      </c>
    </row>
    <row r="62" spans="1:8" x14ac:dyDescent="0.25">
      <c r="A62" s="2" t="s">
        <v>148</v>
      </c>
      <c r="B62" s="2" t="s">
        <v>25</v>
      </c>
      <c r="C62" s="2" t="s">
        <v>26</v>
      </c>
      <c r="D62" s="2" t="s">
        <v>149</v>
      </c>
      <c r="F62">
        <v>0.2</v>
      </c>
      <c r="H62">
        <f t="shared" si="0"/>
        <v>0.2</v>
      </c>
    </row>
    <row r="63" spans="1:8" x14ac:dyDescent="0.25">
      <c r="A63" s="2" t="s">
        <v>150</v>
      </c>
      <c r="B63" s="2" t="s">
        <v>25</v>
      </c>
      <c r="C63" s="2" t="s">
        <v>26</v>
      </c>
      <c r="D63" s="2" t="s">
        <v>151</v>
      </c>
      <c r="E63">
        <v>0.2</v>
      </c>
      <c r="H63">
        <f t="shared" si="0"/>
        <v>0.2</v>
      </c>
    </row>
    <row r="64" spans="1:8" x14ac:dyDescent="0.25">
      <c r="A64" s="2" t="s">
        <v>152</v>
      </c>
      <c r="B64" s="2" t="s">
        <v>25</v>
      </c>
      <c r="C64" s="2" t="s">
        <v>26</v>
      </c>
      <c r="D64" s="2" t="s">
        <v>153</v>
      </c>
    </row>
    <row r="65" spans="1:8" x14ac:dyDescent="0.25">
      <c r="A65" s="2" t="s">
        <v>154</v>
      </c>
      <c r="B65" s="2" t="s">
        <v>25</v>
      </c>
      <c r="C65" s="2" t="s">
        <v>26</v>
      </c>
      <c r="D65" s="2" t="s">
        <v>155</v>
      </c>
    </row>
    <row r="66" spans="1:8" x14ac:dyDescent="0.25">
      <c r="A66" s="2" t="s">
        <v>156</v>
      </c>
      <c r="B66" s="2" t="s">
        <v>25</v>
      </c>
      <c r="C66" s="2" t="s">
        <v>26</v>
      </c>
      <c r="D66" s="2" t="s">
        <v>157</v>
      </c>
      <c r="E66">
        <v>0.2</v>
      </c>
      <c r="F66">
        <v>0.2</v>
      </c>
      <c r="G66">
        <v>0.2</v>
      </c>
      <c r="H66">
        <f t="shared" si="0"/>
        <v>0.60000000000000009</v>
      </c>
    </row>
    <row r="67" spans="1:8" x14ac:dyDescent="0.25">
      <c r="A67" s="2" t="s">
        <v>158</v>
      </c>
      <c r="B67" s="2" t="s">
        <v>25</v>
      </c>
      <c r="C67" s="2" t="s">
        <v>26</v>
      </c>
      <c r="D67" s="2" t="s">
        <v>159</v>
      </c>
      <c r="G67">
        <v>0.2</v>
      </c>
      <c r="H67">
        <f t="shared" ref="H67:H78" si="1">SUM(E67:G67)</f>
        <v>0.2</v>
      </c>
    </row>
    <row r="68" spans="1:8" x14ac:dyDescent="0.25">
      <c r="A68" s="2" t="s">
        <v>160</v>
      </c>
      <c r="B68" s="2" t="s">
        <v>25</v>
      </c>
      <c r="C68" s="2" t="s">
        <v>26</v>
      </c>
      <c r="D68" s="2" t="s">
        <v>161</v>
      </c>
      <c r="E68">
        <v>0.2</v>
      </c>
      <c r="F68">
        <v>0.2</v>
      </c>
      <c r="G68">
        <v>0.2</v>
      </c>
      <c r="H68">
        <f t="shared" si="1"/>
        <v>0.60000000000000009</v>
      </c>
    </row>
    <row r="69" spans="1:8" x14ac:dyDescent="0.25">
      <c r="A69" s="2" t="s">
        <v>162</v>
      </c>
      <c r="B69" s="2" t="s">
        <v>25</v>
      </c>
      <c r="C69" s="2" t="s">
        <v>26</v>
      </c>
      <c r="D69" s="2" t="s">
        <v>163</v>
      </c>
      <c r="F69">
        <v>0.2</v>
      </c>
      <c r="H69">
        <f t="shared" si="1"/>
        <v>0.2</v>
      </c>
    </row>
    <row r="70" spans="1:8" x14ac:dyDescent="0.25">
      <c r="A70" s="2" t="s">
        <v>164</v>
      </c>
      <c r="B70" s="2" t="s">
        <v>25</v>
      </c>
      <c r="C70" s="2" t="s">
        <v>26</v>
      </c>
      <c r="D70" s="2" t="s">
        <v>165</v>
      </c>
      <c r="E70">
        <v>0.2</v>
      </c>
      <c r="F70">
        <v>0.2</v>
      </c>
      <c r="H70">
        <f t="shared" si="1"/>
        <v>0.4</v>
      </c>
    </row>
    <row r="71" spans="1:8" x14ac:dyDescent="0.25">
      <c r="A71" s="2" t="s">
        <v>166</v>
      </c>
      <c r="B71" s="2" t="s">
        <v>25</v>
      </c>
      <c r="C71" s="2" t="s">
        <v>26</v>
      </c>
      <c r="D71" s="2" t="s">
        <v>167</v>
      </c>
    </row>
    <row r="72" spans="1:8" x14ac:dyDescent="0.25">
      <c r="A72" s="2" t="s">
        <v>168</v>
      </c>
      <c r="B72" s="2" t="s">
        <v>25</v>
      </c>
      <c r="C72" s="2" t="s">
        <v>26</v>
      </c>
      <c r="D72" s="2" t="s">
        <v>169</v>
      </c>
      <c r="E72">
        <v>0.2</v>
      </c>
      <c r="F72">
        <v>0.2</v>
      </c>
      <c r="G72">
        <v>0.2</v>
      </c>
      <c r="H72">
        <f t="shared" si="1"/>
        <v>0.60000000000000009</v>
      </c>
    </row>
    <row r="73" spans="1:8" x14ac:dyDescent="0.25">
      <c r="A73" s="2" t="s">
        <v>170</v>
      </c>
      <c r="B73" s="2" t="s">
        <v>25</v>
      </c>
      <c r="C73" s="2" t="s">
        <v>26</v>
      </c>
      <c r="D73" s="2" t="s">
        <v>171</v>
      </c>
      <c r="F73">
        <v>0.2</v>
      </c>
      <c r="H73">
        <f t="shared" si="1"/>
        <v>0.2</v>
      </c>
    </row>
    <row r="74" spans="1:8" x14ac:dyDescent="0.25">
      <c r="A74" s="2" t="s">
        <v>172</v>
      </c>
      <c r="B74" s="2" t="s">
        <v>25</v>
      </c>
      <c r="C74" s="2" t="s">
        <v>26</v>
      </c>
      <c r="D74" s="2" t="s">
        <v>173</v>
      </c>
    </row>
    <row r="75" spans="1:8" x14ac:dyDescent="0.25">
      <c r="A75" s="2" t="s">
        <v>174</v>
      </c>
      <c r="B75" s="2" t="s">
        <v>25</v>
      </c>
      <c r="C75" s="2" t="s">
        <v>26</v>
      </c>
      <c r="D75" s="2" t="s">
        <v>175</v>
      </c>
      <c r="E75">
        <v>0.2</v>
      </c>
      <c r="F75">
        <v>0.2</v>
      </c>
      <c r="G75">
        <v>0.2</v>
      </c>
      <c r="H75">
        <f t="shared" si="1"/>
        <v>0.60000000000000009</v>
      </c>
    </row>
    <row r="76" spans="1:8" x14ac:dyDescent="0.25">
      <c r="A76" s="2" t="s">
        <v>176</v>
      </c>
      <c r="B76" s="2" t="s">
        <v>25</v>
      </c>
      <c r="C76" s="2" t="s">
        <v>26</v>
      </c>
      <c r="D76" s="2" t="s">
        <v>177</v>
      </c>
      <c r="E76">
        <v>0.2</v>
      </c>
      <c r="H76">
        <f t="shared" si="1"/>
        <v>0.2</v>
      </c>
    </row>
    <row r="77" spans="1:8" x14ac:dyDescent="0.25">
      <c r="A77" s="2" t="s">
        <v>178</v>
      </c>
      <c r="B77" s="2" t="s">
        <v>25</v>
      </c>
      <c r="C77" s="2" t="s">
        <v>26</v>
      </c>
      <c r="D77" s="2" t="s">
        <v>179</v>
      </c>
      <c r="G77">
        <v>0.2</v>
      </c>
      <c r="H77">
        <f t="shared" si="1"/>
        <v>0.2</v>
      </c>
    </row>
    <row r="78" spans="1:8" x14ac:dyDescent="0.25">
      <c r="A78" s="2" t="s">
        <v>180</v>
      </c>
      <c r="B78" s="2" t="s">
        <v>25</v>
      </c>
      <c r="C78" s="2" t="s">
        <v>26</v>
      </c>
      <c r="D78" s="2" t="s">
        <v>181</v>
      </c>
      <c r="E78">
        <v>0.2</v>
      </c>
      <c r="F78">
        <v>0.2</v>
      </c>
      <c r="G78">
        <v>0.2</v>
      </c>
      <c r="H78">
        <f t="shared" si="1"/>
        <v>0.60000000000000009</v>
      </c>
    </row>
    <row r="80" spans="1:8" ht="13" x14ac:dyDescent="0.3">
      <c r="H80" s="20" t="s">
        <v>213</v>
      </c>
    </row>
    <row r="81" spans="4:12" ht="13" x14ac:dyDescent="0.3">
      <c r="D81" s="40" t="s">
        <v>211</v>
      </c>
      <c r="E81" s="19">
        <f>COUNTA(E2:E78)</f>
        <v>32</v>
      </c>
      <c r="F81" s="19">
        <f>COUNTA(F2:F78)</f>
        <v>34</v>
      </c>
      <c r="G81" s="19">
        <f>COUNTA(G2:G78)</f>
        <v>25</v>
      </c>
      <c r="H81" s="67">
        <f>AVERAGE(E81:G81)</f>
        <v>30.333333333333332</v>
      </c>
    </row>
    <row r="82" spans="4:12" ht="13" x14ac:dyDescent="0.3">
      <c r="D82" s="41" t="s">
        <v>212</v>
      </c>
      <c r="E82" s="21">
        <f>COUNTBLANK(E2:E78)</f>
        <v>45</v>
      </c>
      <c r="F82" s="21">
        <f>COUNTBLANK(F2:F78)</f>
        <v>43</v>
      </c>
      <c r="G82" s="21">
        <f>COUNTBLANK(G2:G78)</f>
        <v>52</v>
      </c>
      <c r="H82" s="67">
        <f t="shared" ref="H82:H84" si="2">AVERAGE(E82:G82)</f>
        <v>46.666666666666664</v>
      </c>
    </row>
    <row r="83" spans="4:12" ht="13" x14ac:dyDescent="0.3">
      <c r="D83" s="40" t="s">
        <v>211</v>
      </c>
      <c r="E83" s="42">
        <f>E81/(E81+E82)</f>
        <v>0.41558441558441561</v>
      </c>
      <c r="F83" s="42">
        <f>F81/(F81+F82)</f>
        <v>0.44155844155844154</v>
      </c>
      <c r="G83" s="42">
        <f>G81/(G81+G82)</f>
        <v>0.32467532467532467</v>
      </c>
      <c r="H83" s="66">
        <f t="shared" si="2"/>
        <v>0.39393939393939398</v>
      </c>
    </row>
    <row r="84" spans="4:12" ht="13" x14ac:dyDescent="0.3">
      <c r="D84" s="41" t="s">
        <v>212</v>
      </c>
      <c r="E84" s="43">
        <f>1-E83</f>
        <v>0.58441558441558439</v>
      </c>
      <c r="F84" s="43">
        <f>1-F83</f>
        <v>0.55844155844155852</v>
      </c>
      <c r="G84" s="43">
        <f>1-G83</f>
        <v>0.67532467532467533</v>
      </c>
      <c r="H84" s="66">
        <f t="shared" si="2"/>
        <v>0.60606060606060608</v>
      </c>
    </row>
    <row r="86" spans="4:12" x14ac:dyDescent="0.25">
      <c r="D86" s="30" t="s">
        <v>222</v>
      </c>
      <c r="E86">
        <f>SUM(E87:E89)</f>
        <v>43</v>
      </c>
      <c r="F86" s="29">
        <f>E86/$E$90</f>
        <v>0.55844155844155841</v>
      </c>
      <c r="G86" s="16" t="s">
        <v>226</v>
      </c>
    </row>
    <row r="87" spans="4:12" x14ac:dyDescent="0.25">
      <c r="D87" s="30" t="s">
        <v>221</v>
      </c>
      <c r="E87">
        <f>COUNTIF(H2:H78,0.6)</f>
        <v>20</v>
      </c>
      <c r="F87" s="29">
        <f>E87/$E$90</f>
        <v>0.25974025974025972</v>
      </c>
      <c r="G87" s="16" t="s">
        <v>226</v>
      </c>
      <c r="K87" s="29">
        <f>E87/$E$86</f>
        <v>0.46511627906976744</v>
      </c>
      <c r="L87" s="16" t="s">
        <v>228</v>
      </c>
    </row>
    <row r="88" spans="4:12" x14ac:dyDescent="0.25">
      <c r="D88" s="30" t="s">
        <v>224</v>
      </c>
      <c r="E88">
        <f>COUNTIF(H2:H78,0.4)</f>
        <v>8</v>
      </c>
      <c r="F88" s="29">
        <f>E88/$E$90</f>
        <v>0.1038961038961039</v>
      </c>
      <c r="G88" s="16" t="s">
        <v>226</v>
      </c>
      <c r="K88" s="29">
        <f>E88/$E$86</f>
        <v>0.18604651162790697</v>
      </c>
      <c r="L88" s="16" t="s">
        <v>227</v>
      </c>
    </row>
    <row r="89" spans="4:12" x14ac:dyDescent="0.25">
      <c r="D89" s="30" t="s">
        <v>223</v>
      </c>
      <c r="E89">
        <f>COUNTIF(H2:H78,0.2)</f>
        <v>15</v>
      </c>
      <c r="F89" s="29">
        <f>E89/$E$90</f>
        <v>0.19480519480519481</v>
      </c>
      <c r="G89" s="16" t="s">
        <v>226</v>
      </c>
      <c r="K89" s="29">
        <f>E89/$E$86</f>
        <v>0.34883720930232559</v>
      </c>
      <c r="L89" s="16" t="s">
        <v>229</v>
      </c>
    </row>
    <row r="90" spans="4:12" x14ac:dyDescent="0.25">
      <c r="D90" s="30" t="s">
        <v>225</v>
      </c>
      <c r="E90">
        <f>COUNTBLANK(H2:H78)+COUNTA(H2:H78)</f>
        <v>77</v>
      </c>
      <c r="K90" s="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0"/>
  <sheetViews>
    <sheetView workbookViewId="0">
      <selection activeCell="E3" sqref="E3"/>
    </sheetView>
  </sheetViews>
  <sheetFormatPr defaultRowHeight="12.5" x14ac:dyDescent="0.25"/>
  <cols>
    <col min="4" max="4" width="36.453125" bestFit="1" customWidth="1"/>
  </cols>
  <sheetData>
    <row r="3" spans="1:4" x14ac:dyDescent="0.25">
      <c r="A3" s="1" t="s">
        <v>6</v>
      </c>
      <c r="B3" s="1" t="s">
        <v>7</v>
      </c>
      <c r="C3" s="1" t="s">
        <v>8</v>
      </c>
      <c r="D3" s="1" t="s">
        <v>9</v>
      </c>
    </row>
    <row r="4" spans="1:4" x14ac:dyDescent="0.25">
      <c r="A4" s="2" t="s">
        <v>24</v>
      </c>
      <c r="B4" s="2" t="s">
        <v>25</v>
      </c>
      <c r="C4" s="2" t="s">
        <v>26</v>
      </c>
      <c r="D4" s="2" t="s">
        <v>27</v>
      </c>
    </row>
    <row r="5" spans="1:4" x14ac:dyDescent="0.25">
      <c r="A5" s="2" t="s">
        <v>28</v>
      </c>
      <c r="B5" s="2" t="s">
        <v>25</v>
      </c>
      <c r="C5" s="2" t="s">
        <v>26</v>
      </c>
      <c r="D5" s="2" t="s">
        <v>29</v>
      </c>
    </row>
    <row r="6" spans="1:4" x14ac:dyDescent="0.25">
      <c r="A6" s="2" t="s">
        <v>30</v>
      </c>
      <c r="B6" s="2" t="s">
        <v>25</v>
      </c>
      <c r="C6" s="2" t="s">
        <v>26</v>
      </c>
      <c r="D6" s="2" t="s">
        <v>31</v>
      </c>
    </row>
    <row r="7" spans="1:4" x14ac:dyDescent="0.25">
      <c r="A7" s="2" t="s">
        <v>32</v>
      </c>
      <c r="B7" s="2" t="s">
        <v>25</v>
      </c>
      <c r="C7" s="2" t="s">
        <v>26</v>
      </c>
      <c r="D7" s="2" t="s">
        <v>33</v>
      </c>
    </row>
    <row r="8" spans="1:4" x14ac:dyDescent="0.25">
      <c r="A8" s="2" t="s">
        <v>34</v>
      </c>
      <c r="B8" s="2" t="s">
        <v>25</v>
      </c>
      <c r="C8" s="2" t="s">
        <v>26</v>
      </c>
      <c r="D8" s="2" t="s">
        <v>35</v>
      </c>
    </row>
    <row r="9" spans="1:4" x14ac:dyDescent="0.25">
      <c r="A9" s="2" t="s">
        <v>36</v>
      </c>
      <c r="B9" s="2" t="s">
        <v>25</v>
      </c>
      <c r="C9" s="2" t="s">
        <v>26</v>
      </c>
      <c r="D9" s="2" t="s">
        <v>37</v>
      </c>
    </row>
    <row r="10" spans="1:4" x14ac:dyDescent="0.25">
      <c r="A10" s="2" t="s">
        <v>38</v>
      </c>
      <c r="B10" s="2" t="s">
        <v>39</v>
      </c>
      <c r="C10" s="2" t="s">
        <v>26</v>
      </c>
      <c r="D10" s="2" t="s">
        <v>40</v>
      </c>
    </row>
    <row r="11" spans="1:4" x14ac:dyDescent="0.25">
      <c r="A11" s="2" t="s">
        <v>41</v>
      </c>
      <c r="B11" s="2" t="s">
        <v>39</v>
      </c>
      <c r="C11" s="2" t="s">
        <v>26</v>
      </c>
      <c r="D11" s="2" t="s">
        <v>42</v>
      </c>
    </row>
    <row r="12" spans="1:4" x14ac:dyDescent="0.25">
      <c r="A12" s="2" t="s">
        <v>43</v>
      </c>
      <c r="B12" s="2" t="s">
        <v>39</v>
      </c>
      <c r="C12" s="2" t="s">
        <v>26</v>
      </c>
      <c r="D12" s="2" t="s">
        <v>44</v>
      </c>
    </row>
    <row r="13" spans="1:4" x14ac:dyDescent="0.25">
      <c r="A13" s="2" t="s">
        <v>45</v>
      </c>
      <c r="B13" s="2" t="s">
        <v>25</v>
      </c>
      <c r="C13" s="2" t="s">
        <v>26</v>
      </c>
      <c r="D13" s="2" t="s">
        <v>46</v>
      </c>
    </row>
    <row r="14" spans="1:4" x14ac:dyDescent="0.25">
      <c r="A14" s="2" t="s">
        <v>47</v>
      </c>
      <c r="B14" s="2" t="s">
        <v>25</v>
      </c>
      <c r="C14" s="2" t="s">
        <v>26</v>
      </c>
      <c r="D14" s="2" t="s">
        <v>48</v>
      </c>
    </row>
    <row r="15" spans="1:4" x14ac:dyDescent="0.25">
      <c r="A15" s="2" t="s">
        <v>49</v>
      </c>
      <c r="B15" s="2" t="s">
        <v>25</v>
      </c>
      <c r="C15" s="2" t="s">
        <v>26</v>
      </c>
      <c r="D15" s="2" t="s">
        <v>50</v>
      </c>
    </row>
    <row r="16" spans="1:4" x14ac:dyDescent="0.25">
      <c r="A16" s="2" t="s">
        <v>51</v>
      </c>
      <c r="B16" s="2" t="s">
        <v>25</v>
      </c>
      <c r="C16" s="2" t="s">
        <v>26</v>
      </c>
      <c r="D16" s="2" t="s">
        <v>52</v>
      </c>
    </row>
    <row r="17" spans="1:4" x14ac:dyDescent="0.25">
      <c r="A17" s="2" t="s">
        <v>53</v>
      </c>
      <c r="B17" s="2" t="s">
        <v>25</v>
      </c>
      <c r="C17" s="2" t="s">
        <v>26</v>
      </c>
      <c r="D17" s="2" t="s">
        <v>54</v>
      </c>
    </row>
    <row r="18" spans="1:4" x14ac:dyDescent="0.25">
      <c r="A18" s="2" t="s">
        <v>55</v>
      </c>
      <c r="B18" s="2" t="s">
        <v>25</v>
      </c>
      <c r="C18" s="2" t="s">
        <v>26</v>
      </c>
      <c r="D18" s="2" t="s">
        <v>56</v>
      </c>
    </row>
    <row r="19" spans="1:4" x14ac:dyDescent="0.25">
      <c r="A19" s="2" t="s">
        <v>57</v>
      </c>
      <c r="B19" s="2" t="s">
        <v>25</v>
      </c>
      <c r="C19" s="2" t="s">
        <v>26</v>
      </c>
      <c r="D19" s="2" t="s">
        <v>58</v>
      </c>
    </row>
    <row r="20" spans="1:4" x14ac:dyDescent="0.25">
      <c r="A20" s="2" t="s">
        <v>59</v>
      </c>
      <c r="B20" s="2" t="s">
        <v>25</v>
      </c>
      <c r="C20" s="2" t="s">
        <v>26</v>
      </c>
      <c r="D20" s="2" t="s">
        <v>60</v>
      </c>
    </row>
    <row r="21" spans="1:4" x14ac:dyDescent="0.25">
      <c r="A21" s="2" t="s">
        <v>61</v>
      </c>
      <c r="B21" s="2" t="s">
        <v>25</v>
      </c>
      <c r="C21" s="2" t="s">
        <v>26</v>
      </c>
      <c r="D21" s="2" t="s">
        <v>62</v>
      </c>
    </row>
    <row r="22" spans="1:4" x14ac:dyDescent="0.25">
      <c r="A22" s="2" t="s">
        <v>63</v>
      </c>
      <c r="B22" s="2" t="s">
        <v>39</v>
      </c>
      <c r="C22" s="2" t="s">
        <v>26</v>
      </c>
      <c r="D22" s="2" t="s">
        <v>64</v>
      </c>
    </row>
    <row r="23" spans="1:4" x14ac:dyDescent="0.25">
      <c r="A23" s="2" t="s">
        <v>65</v>
      </c>
      <c r="B23" s="2" t="s">
        <v>25</v>
      </c>
      <c r="C23" s="2" t="s">
        <v>26</v>
      </c>
      <c r="D23" s="2" t="s">
        <v>66</v>
      </c>
    </row>
    <row r="24" spans="1:4" x14ac:dyDescent="0.25">
      <c r="A24" s="2" t="s">
        <v>67</v>
      </c>
      <c r="B24" s="2" t="s">
        <v>25</v>
      </c>
      <c r="C24" s="2" t="s">
        <v>26</v>
      </c>
      <c r="D24" s="2" t="s">
        <v>68</v>
      </c>
    </row>
    <row r="25" spans="1:4" x14ac:dyDescent="0.25">
      <c r="A25" s="2" t="s">
        <v>69</v>
      </c>
      <c r="B25" s="2" t="s">
        <v>25</v>
      </c>
      <c r="C25" s="2" t="s">
        <v>26</v>
      </c>
      <c r="D25" s="2" t="s">
        <v>70</v>
      </c>
    </row>
    <row r="26" spans="1:4" x14ac:dyDescent="0.25">
      <c r="A26" s="2" t="s">
        <v>71</v>
      </c>
      <c r="B26" s="2" t="s">
        <v>25</v>
      </c>
      <c r="C26" s="2" t="s">
        <v>26</v>
      </c>
      <c r="D26" s="2" t="s">
        <v>72</v>
      </c>
    </row>
    <row r="27" spans="1:4" x14ac:dyDescent="0.25">
      <c r="A27" s="2" t="s">
        <v>73</v>
      </c>
      <c r="B27" s="2" t="s">
        <v>25</v>
      </c>
      <c r="C27" s="2" t="s">
        <v>26</v>
      </c>
      <c r="D27" s="2" t="s">
        <v>74</v>
      </c>
    </row>
    <row r="28" spans="1:4" x14ac:dyDescent="0.25">
      <c r="A28" s="2" t="s">
        <v>75</v>
      </c>
      <c r="B28" s="2" t="s">
        <v>39</v>
      </c>
      <c r="C28" s="2" t="s">
        <v>26</v>
      </c>
      <c r="D28" s="2" t="s">
        <v>76</v>
      </c>
    </row>
    <row r="29" spans="1:4" x14ac:dyDescent="0.25">
      <c r="A29" s="2" t="s">
        <v>77</v>
      </c>
      <c r="B29" s="2" t="s">
        <v>25</v>
      </c>
      <c r="C29" s="2" t="s">
        <v>26</v>
      </c>
      <c r="D29" s="2" t="s">
        <v>78</v>
      </c>
    </row>
    <row r="30" spans="1:4" x14ac:dyDescent="0.25">
      <c r="A30" s="2" t="s">
        <v>79</v>
      </c>
      <c r="B30" s="2" t="s">
        <v>25</v>
      </c>
      <c r="C30" s="2" t="s">
        <v>26</v>
      </c>
      <c r="D30" s="2" t="s">
        <v>80</v>
      </c>
    </row>
    <row r="31" spans="1:4" x14ac:dyDescent="0.25">
      <c r="A31" s="2" t="s">
        <v>81</v>
      </c>
      <c r="B31" s="2" t="s">
        <v>25</v>
      </c>
      <c r="C31" s="2" t="s">
        <v>26</v>
      </c>
      <c r="D31" s="2" t="s">
        <v>82</v>
      </c>
    </row>
    <row r="32" spans="1:4" x14ac:dyDescent="0.25">
      <c r="A32" s="2" t="s">
        <v>83</v>
      </c>
      <c r="B32" s="2" t="s">
        <v>25</v>
      </c>
      <c r="C32" s="2" t="s">
        <v>26</v>
      </c>
      <c r="D32" s="2" t="s">
        <v>84</v>
      </c>
    </row>
    <row r="33" spans="1:4" x14ac:dyDescent="0.25">
      <c r="A33" s="2" t="s">
        <v>85</v>
      </c>
      <c r="B33" s="2" t="s">
        <v>25</v>
      </c>
      <c r="C33" s="2" t="s">
        <v>26</v>
      </c>
      <c r="D33" s="2" t="s">
        <v>86</v>
      </c>
    </row>
    <row r="34" spans="1:4" x14ac:dyDescent="0.25">
      <c r="A34" s="2" t="s">
        <v>87</v>
      </c>
      <c r="B34" s="2" t="s">
        <v>25</v>
      </c>
      <c r="C34" s="2" t="s">
        <v>26</v>
      </c>
      <c r="D34" s="2" t="s">
        <v>88</v>
      </c>
    </row>
    <row r="35" spans="1:4" x14ac:dyDescent="0.25">
      <c r="A35" s="2" t="s">
        <v>89</v>
      </c>
      <c r="B35" s="2" t="s">
        <v>25</v>
      </c>
      <c r="C35" s="2" t="s">
        <v>26</v>
      </c>
      <c r="D35" s="2" t="s">
        <v>90</v>
      </c>
    </row>
    <row r="36" spans="1:4" x14ac:dyDescent="0.25">
      <c r="A36" s="2" t="s">
        <v>91</v>
      </c>
      <c r="B36" s="2" t="s">
        <v>25</v>
      </c>
      <c r="C36" s="2" t="s">
        <v>26</v>
      </c>
      <c r="D36" s="2" t="s">
        <v>92</v>
      </c>
    </row>
    <row r="37" spans="1:4" x14ac:dyDescent="0.25">
      <c r="A37" s="2" t="s">
        <v>93</v>
      </c>
      <c r="B37" s="2" t="s">
        <v>25</v>
      </c>
      <c r="C37" s="2" t="s">
        <v>26</v>
      </c>
      <c r="D37" s="2" t="s">
        <v>94</v>
      </c>
    </row>
    <row r="38" spans="1:4" x14ac:dyDescent="0.25">
      <c r="A38" s="2" t="s">
        <v>95</v>
      </c>
      <c r="B38" s="2" t="s">
        <v>25</v>
      </c>
      <c r="C38" s="2" t="s">
        <v>26</v>
      </c>
      <c r="D38" s="2" t="s">
        <v>96</v>
      </c>
    </row>
    <row r="39" spans="1:4" x14ac:dyDescent="0.25">
      <c r="A39" s="2" t="s">
        <v>97</v>
      </c>
      <c r="B39" s="2" t="s">
        <v>25</v>
      </c>
      <c r="C39" s="2" t="s">
        <v>26</v>
      </c>
      <c r="D39" s="2" t="s">
        <v>98</v>
      </c>
    </row>
    <row r="40" spans="1:4" x14ac:dyDescent="0.25">
      <c r="A40" s="2" t="s">
        <v>99</v>
      </c>
      <c r="B40" s="2" t="s">
        <v>25</v>
      </c>
      <c r="C40" s="2" t="s">
        <v>26</v>
      </c>
      <c r="D40" s="2" t="s">
        <v>100</v>
      </c>
    </row>
    <row r="41" spans="1:4" x14ac:dyDescent="0.25">
      <c r="A41" s="2" t="s">
        <v>101</v>
      </c>
      <c r="B41" s="2" t="s">
        <v>39</v>
      </c>
      <c r="C41" s="2" t="s">
        <v>26</v>
      </c>
      <c r="D41" s="2" t="s">
        <v>102</v>
      </c>
    </row>
    <row r="42" spans="1:4" x14ac:dyDescent="0.25">
      <c r="A42" s="2" t="s">
        <v>103</v>
      </c>
      <c r="B42" s="2" t="s">
        <v>25</v>
      </c>
      <c r="C42" s="2" t="s">
        <v>26</v>
      </c>
      <c r="D42" s="2" t="s">
        <v>104</v>
      </c>
    </row>
    <row r="43" spans="1:4" x14ac:dyDescent="0.25">
      <c r="A43" s="2" t="s">
        <v>105</v>
      </c>
      <c r="B43" s="2" t="s">
        <v>25</v>
      </c>
      <c r="C43" s="2" t="s">
        <v>26</v>
      </c>
      <c r="D43" s="2" t="s">
        <v>106</v>
      </c>
    </row>
    <row r="44" spans="1:4" x14ac:dyDescent="0.25">
      <c r="A44" s="2" t="s">
        <v>107</v>
      </c>
      <c r="B44" s="2" t="s">
        <v>25</v>
      </c>
      <c r="C44" s="2" t="s">
        <v>26</v>
      </c>
      <c r="D44" s="2" t="s">
        <v>108</v>
      </c>
    </row>
    <row r="45" spans="1:4" x14ac:dyDescent="0.25">
      <c r="A45" s="2" t="s">
        <v>109</v>
      </c>
      <c r="B45" s="2" t="s">
        <v>39</v>
      </c>
      <c r="C45" s="2" t="s">
        <v>26</v>
      </c>
      <c r="D45" s="2" t="s">
        <v>110</v>
      </c>
    </row>
    <row r="46" spans="1:4" x14ac:dyDescent="0.25">
      <c r="A46" s="2" t="s">
        <v>111</v>
      </c>
      <c r="B46" s="2" t="s">
        <v>39</v>
      </c>
      <c r="C46" s="2" t="s">
        <v>26</v>
      </c>
      <c r="D46" s="2" t="s">
        <v>112</v>
      </c>
    </row>
    <row r="47" spans="1:4" x14ac:dyDescent="0.25">
      <c r="A47" s="2" t="s">
        <v>113</v>
      </c>
      <c r="B47" s="2" t="s">
        <v>25</v>
      </c>
      <c r="C47" s="2" t="s">
        <v>26</v>
      </c>
      <c r="D47" s="2" t="s">
        <v>114</v>
      </c>
    </row>
    <row r="48" spans="1:4" x14ac:dyDescent="0.25">
      <c r="A48" s="2" t="s">
        <v>115</v>
      </c>
      <c r="B48" s="2" t="s">
        <v>25</v>
      </c>
      <c r="C48" s="2" t="s">
        <v>26</v>
      </c>
      <c r="D48" s="2" t="s">
        <v>116</v>
      </c>
    </row>
    <row r="49" spans="1:4" x14ac:dyDescent="0.25">
      <c r="A49" s="2" t="s">
        <v>117</v>
      </c>
      <c r="B49" s="2" t="s">
        <v>25</v>
      </c>
      <c r="C49" s="2" t="s">
        <v>26</v>
      </c>
      <c r="D49" s="2" t="s">
        <v>118</v>
      </c>
    </row>
    <row r="50" spans="1:4" x14ac:dyDescent="0.25">
      <c r="A50" s="2" t="s">
        <v>119</v>
      </c>
      <c r="B50" s="2" t="s">
        <v>25</v>
      </c>
      <c r="C50" s="2" t="s">
        <v>26</v>
      </c>
      <c r="D50" s="2" t="s">
        <v>120</v>
      </c>
    </row>
    <row r="51" spans="1:4" x14ac:dyDescent="0.25">
      <c r="A51" s="2" t="s">
        <v>121</v>
      </c>
      <c r="B51" s="2" t="s">
        <v>25</v>
      </c>
      <c r="C51" s="2" t="s">
        <v>26</v>
      </c>
      <c r="D51" s="2" t="s">
        <v>122</v>
      </c>
    </row>
    <row r="52" spans="1:4" x14ac:dyDescent="0.25">
      <c r="A52" s="2" t="s">
        <v>124</v>
      </c>
      <c r="B52" s="2" t="s">
        <v>25</v>
      </c>
      <c r="C52" s="2" t="s">
        <v>26</v>
      </c>
      <c r="D52" s="2" t="s">
        <v>125</v>
      </c>
    </row>
    <row r="53" spans="1:4" x14ac:dyDescent="0.25">
      <c r="A53" s="2" t="s">
        <v>126</v>
      </c>
      <c r="B53" s="2" t="s">
        <v>25</v>
      </c>
      <c r="C53" s="2" t="s">
        <v>26</v>
      </c>
      <c r="D53" s="2" t="s">
        <v>127</v>
      </c>
    </row>
    <row r="54" spans="1:4" x14ac:dyDescent="0.25">
      <c r="A54" s="2" t="s">
        <v>128</v>
      </c>
      <c r="B54" s="2" t="s">
        <v>25</v>
      </c>
      <c r="C54" s="2" t="s">
        <v>26</v>
      </c>
      <c r="D54" s="2" t="s">
        <v>129</v>
      </c>
    </row>
    <row r="55" spans="1:4" x14ac:dyDescent="0.25">
      <c r="A55" s="2" t="s">
        <v>130</v>
      </c>
      <c r="B55" s="2" t="s">
        <v>25</v>
      </c>
      <c r="C55" s="2" t="s">
        <v>26</v>
      </c>
      <c r="D55" s="2" t="s">
        <v>131</v>
      </c>
    </row>
    <row r="56" spans="1:4" x14ac:dyDescent="0.25">
      <c r="A56" s="2" t="s">
        <v>132</v>
      </c>
      <c r="B56" s="2" t="s">
        <v>39</v>
      </c>
      <c r="C56" s="2" t="s">
        <v>26</v>
      </c>
      <c r="D56" s="2" t="s">
        <v>133</v>
      </c>
    </row>
    <row r="57" spans="1:4" x14ac:dyDescent="0.25">
      <c r="A57" s="2" t="s">
        <v>134</v>
      </c>
      <c r="B57" s="2" t="s">
        <v>25</v>
      </c>
      <c r="C57" s="2" t="s">
        <v>26</v>
      </c>
      <c r="D57" s="2" t="s">
        <v>135</v>
      </c>
    </row>
    <row r="58" spans="1:4" x14ac:dyDescent="0.25">
      <c r="A58" s="2" t="s">
        <v>136</v>
      </c>
      <c r="B58" s="2" t="s">
        <v>25</v>
      </c>
      <c r="C58" s="2" t="s">
        <v>26</v>
      </c>
      <c r="D58" s="2" t="s">
        <v>137</v>
      </c>
    </row>
    <row r="59" spans="1:4" x14ac:dyDescent="0.25">
      <c r="A59" s="2" t="s">
        <v>138</v>
      </c>
      <c r="B59" s="2" t="s">
        <v>25</v>
      </c>
      <c r="C59" s="2" t="s">
        <v>26</v>
      </c>
      <c r="D59" s="2" t="s">
        <v>139</v>
      </c>
    </row>
    <row r="60" spans="1:4" x14ac:dyDescent="0.25">
      <c r="A60" s="2" t="s">
        <v>140</v>
      </c>
      <c r="B60" s="2" t="s">
        <v>25</v>
      </c>
      <c r="C60" s="2" t="s">
        <v>26</v>
      </c>
      <c r="D60" s="2" t="s">
        <v>141</v>
      </c>
    </row>
    <row r="61" spans="1:4" x14ac:dyDescent="0.25">
      <c r="A61" s="2" t="s">
        <v>142</v>
      </c>
      <c r="B61" s="2" t="s">
        <v>25</v>
      </c>
      <c r="C61" s="2" t="s">
        <v>26</v>
      </c>
      <c r="D61" s="2" t="s">
        <v>143</v>
      </c>
    </row>
    <row r="62" spans="1:4" x14ac:dyDescent="0.25">
      <c r="A62" s="2" t="s">
        <v>144</v>
      </c>
      <c r="B62" s="2" t="s">
        <v>25</v>
      </c>
      <c r="C62" s="2" t="s">
        <v>26</v>
      </c>
      <c r="D62" s="2" t="s">
        <v>145</v>
      </c>
    </row>
    <row r="63" spans="1:4" x14ac:dyDescent="0.25">
      <c r="A63" s="2" t="s">
        <v>146</v>
      </c>
      <c r="B63" s="2" t="s">
        <v>25</v>
      </c>
      <c r="C63" s="2" t="s">
        <v>26</v>
      </c>
      <c r="D63" s="2" t="s">
        <v>147</v>
      </c>
    </row>
    <row r="64" spans="1:4" x14ac:dyDescent="0.25">
      <c r="A64" s="2" t="s">
        <v>148</v>
      </c>
      <c r="B64" s="2" t="s">
        <v>25</v>
      </c>
      <c r="C64" s="2" t="s">
        <v>26</v>
      </c>
      <c r="D64" s="2" t="s">
        <v>149</v>
      </c>
    </row>
    <row r="65" spans="1:4" x14ac:dyDescent="0.25">
      <c r="A65" s="2" t="s">
        <v>150</v>
      </c>
      <c r="B65" s="2" t="s">
        <v>25</v>
      </c>
      <c r="C65" s="2" t="s">
        <v>26</v>
      </c>
      <c r="D65" s="2" t="s">
        <v>151</v>
      </c>
    </row>
    <row r="66" spans="1:4" x14ac:dyDescent="0.25">
      <c r="A66" s="2" t="s">
        <v>152</v>
      </c>
      <c r="B66" s="2" t="s">
        <v>25</v>
      </c>
      <c r="C66" s="2" t="s">
        <v>26</v>
      </c>
      <c r="D66" s="2" t="s">
        <v>153</v>
      </c>
    </row>
    <row r="67" spans="1:4" x14ac:dyDescent="0.25">
      <c r="A67" s="2" t="s">
        <v>154</v>
      </c>
      <c r="B67" s="2" t="s">
        <v>25</v>
      </c>
      <c r="C67" s="2" t="s">
        <v>26</v>
      </c>
      <c r="D67" s="2" t="s">
        <v>155</v>
      </c>
    </row>
    <row r="68" spans="1:4" x14ac:dyDescent="0.25">
      <c r="A68" s="2" t="s">
        <v>156</v>
      </c>
      <c r="B68" s="2" t="s">
        <v>25</v>
      </c>
      <c r="C68" s="2" t="s">
        <v>26</v>
      </c>
      <c r="D68" s="2" t="s">
        <v>157</v>
      </c>
    </row>
    <row r="69" spans="1:4" x14ac:dyDescent="0.25">
      <c r="A69" s="2" t="s">
        <v>158</v>
      </c>
      <c r="B69" s="2" t="s">
        <v>25</v>
      </c>
      <c r="C69" s="2" t="s">
        <v>26</v>
      </c>
      <c r="D69" s="2" t="s">
        <v>159</v>
      </c>
    </row>
    <row r="70" spans="1:4" x14ac:dyDescent="0.25">
      <c r="A70" s="2" t="s">
        <v>160</v>
      </c>
      <c r="B70" s="2" t="s">
        <v>25</v>
      </c>
      <c r="C70" s="2" t="s">
        <v>26</v>
      </c>
      <c r="D70" s="2" t="s">
        <v>161</v>
      </c>
    </row>
    <row r="71" spans="1:4" x14ac:dyDescent="0.25">
      <c r="A71" s="2" t="s">
        <v>162</v>
      </c>
      <c r="B71" s="2" t="s">
        <v>25</v>
      </c>
      <c r="C71" s="2" t="s">
        <v>26</v>
      </c>
      <c r="D71" s="2" t="s">
        <v>163</v>
      </c>
    </row>
    <row r="72" spans="1:4" x14ac:dyDescent="0.25">
      <c r="A72" s="2" t="s">
        <v>164</v>
      </c>
      <c r="B72" s="2" t="s">
        <v>25</v>
      </c>
      <c r="C72" s="2" t="s">
        <v>26</v>
      </c>
      <c r="D72" s="2" t="s">
        <v>165</v>
      </c>
    </row>
    <row r="73" spans="1:4" x14ac:dyDescent="0.25">
      <c r="A73" s="2" t="s">
        <v>166</v>
      </c>
      <c r="B73" s="2" t="s">
        <v>25</v>
      </c>
      <c r="C73" s="2" t="s">
        <v>26</v>
      </c>
      <c r="D73" s="2" t="s">
        <v>167</v>
      </c>
    </row>
    <row r="74" spans="1:4" x14ac:dyDescent="0.25">
      <c r="A74" s="2" t="s">
        <v>168</v>
      </c>
      <c r="B74" s="2" t="s">
        <v>25</v>
      </c>
      <c r="C74" s="2" t="s">
        <v>26</v>
      </c>
      <c r="D74" s="2" t="s">
        <v>169</v>
      </c>
    </row>
    <row r="75" spans="1:4" x14ac:dyDescent="0.25">
      <c r="A75" s="2" t="s">
        <v>170</v>
      </c>
      <c r="B75" s="2" t="s">
        <v>25</v>
      </c>
      <c r="C75" s="2" t="s">
        <v>26</v>
      </c>
      <c r="D75" s="2" t="s">
        <v>171</v>
      </c>
    </row>
    <row r="76" spans="1:4" x14ac:dyDescent="0.25">
      <c r="A76" s="2" t="s">
        <v>172</v>
      </c>
      <c r="B76" s="2" t="s">
        <v>25</v>
      </c>
      <c r="C76" s="2" t="s">
        <v>26</v>
      </c>
      <c r="D76" s="2" t="s">
        <v>173</v>
      </c>
    </row>
    <row r="77" spans="1:4" x14ac:dyDescent="0.25">
      <c r="A77" s="2" t="s">
        <v>174</v>
      </c>
      <c r="B77" s="2" t="s">
        <v>25</v>
      </c>
      <c r="C77" s="2" t="s">
        <v>26</v>
      </c>
      <c r="D77" s="2" t="s">
        <v>175</v>
      </c>
    </row>
    <row r="78" spans="1:4" x14ac:dyDescent="0.25">
      <c r="A78" s="2" t="s">
        <v>176</v>
      </c>
      <c r="B78" s="2" t="s">
        <v>25</v>
      </c>
      <c r="C78" s="2" t="s">
        <v>26</v>
      </c>
      <c r="D78" s="2" t="s">
        <v>177</v>
      </c>
    </row>
    <row r="79" spans="1:4" x14ac:dyDescent="0.25">
      <c r="A79" s="2" t="s">
        <v>178</v>
      </c>
      <c r="B79" s="2" t="s">
        <v>25</v>
      </c>
      <c r="C79" s="2" t="s">
        <v>26</v>
      </c>
      <c r="D79" s="2" t="s">
        <v>179</v>
      </c>
    </row>
    <row r="80" spans="1:4" x14ac:dyDescent="0.25">
      <c r="A80" s="2" t="s">
        <v>180</v>
      </c>
      <c r="B80" s="2" t="s">
        <v>25</v>
      </c>
      <c r="C80" s="2" t="s">
        <v>26</v>
      </c>
      <c r="D80" s="2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B60" workbookViewId="0">
      <selection activeCell="H83" sqref="H83"/>
    </sheetView>
  </sheetViews>
  <sheetFormatPr defaultRowHeight="12.5" x14ac:dyDescent="0.25"/>
  <cols>
    <col min="4" max="4" width="36.453125" bestFit="1" customWidth="1"/>
    <col min="5" max="5" width="6.81640625" bestFit="1" customWidth="1"/>
    <col min="6" max="6" width="10.6328125" bestFit="1" customWidth="1"/>
    <col min="7" max="7" width="10.453125" customWidth="1"/>
    <col min="8" max="8" width="15.26953125" bestFit="1" customWidth="1"/>
    <col min="9" max="9" width="20.81640625" customWidth="1"/>
    <col min="12" max="12" width="11.54296875" bestFit="1" customWidth="1"/>
    <col min="13" max="13" width="12.81640625" bestFit="1" customWidth="1"/>
  </cols>
  <sheetData>
    <row r="1" spans="1:13" ht="13" x14ac:dyDescent="0.3">
      <c r="J1" s="56" t="s">
        <v>215</v>
      </c>
      <c r="K1" s="56">
        <v>2015</v>
      </c>
      <c r="L1" s="16" t="s">
        <v>218</v>
      </c>
      <c r="M1" s="70" t="s">
        <v>282</v>
      </c>
    </row>
    <row r="3" spans="1:13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280</v>
      </c>
      <c r="F3" s="1" t="s">
        <v>281</v>
      </c>
      <c r="G3" s="17" t="s">
        <v>205</v>
      </c>
      <c r="H3" s="17" t="s">
        <v>206</v>
      </c>
    </row>
    <row r="4" spans="1:13" x14ac:dyDescent="0.25">
      <c r="A4" s="2" t="s">
        <v>24</v>
      </c>
      <c r="B4" s="2" t="s">
        <v>25</v>
      </c>
      <c r="C4" s="2" t="s">
        <v>26</v>
      </c>
      <c r="D4" s="2" t="s">
        <v>27</v>
      </c>
      <c r="E4" s="76">
        <f>+'media P1 e P2'!N4</f>
        <v>6.8</v>
      </c>
      <c r="F4" s="76">
        <f>+relatorios!O5</f>
        <v>7.99</v>
      </c>
      <c r="G4" s="50">
        <f>+(E4*3+F4*2)/5</f>
        <v>7.2759999999999989</v>
      </c>
      <c r="I4" s="77" t="str">
        <f>IF(AND(E4&gt;=5,F4&gt;=5),$L$1,$M$1)</f>
        <v>APROVADO</v>
      </c>
    </row>
    <row r="5" spans="1:13" x14ac:dyDescent="0.25">
      <c r="A5" s="2" t="s">
        <v>28</v>
      </c>
      <c r="B5" s="2" t="s">
        <v>25</v>
      </c>
      <c r="C5" s="2" t="s">
        <v>26</v>
      </c>
      <c r="D5" s="2" t="s">
        <v>29</v>
      </c>
      <c r="E5" s="76">
        <f>+'media P1 e P2'!N5</f>
        <v>6.2249999999999996</v>
      </c>
      <c r="F5" s="76">
        <f>+relatorios!O6</f>
        <v>7.1099999999999994</v>
      </c>
      <c r="G5" s="50">
        <f t="shared" ref="G5:G68" si="0">+(E5*3+F5*2)/5</f>
        <v>6.5789999999999988</v>
      </c>
      <c r="I5" s="77" t="str">
        <f t="shared" ref="I5:I68" si="1">IF(AND(E5&gt;=5,F5&gt;=5),$L$1,$M$1)</f>
        <v>APROVADO</v>
      </c>
    </row>
    <row r="6" spans="1:13" x14ac:dyDescent="0.25">
      <c r="A6" s="2" t="s">
        <v>30</v>
      </c>
      <c r="B6" s="2" t="s">
        <v>25</v>
      </c>
      <c r="C6" s="2" t="s">
        <v>26</v>
      </c>
      <c r="D6" s="2" t="s">
        <v>31</v>
      </c>
      <c r="E6" s="76">
        <f>+'media P1 e P2'!N6</f>
        <v>7.35</v>
      </c>
      <c r="F6" s="76">
        <f>+relatorios!O7</f>
        <v>7.3444444444444441</v>
      </c>
      <c r="G6" s="50">
        <f t="shared" si="0"/>
        <v>7.3477777777777771</v>
      </c>
      <c r="I6" s="77" t="str">
        <f t="shared" si="1"/>
        <v>APROVADO</v>
      </c>
    </row>
    <row r="7" spans="1:13" x14ac:dyDescent="0.25">
      <c r="A7" s="2" t="s">
        <v>32</v>
      </c>
      <c r="B7" s="2" t="s">
        <v>25</v>
      </c>
      <c r="C7" s="2" t="s">
        <v>26</v>
      </c>
      <c r="D7" s="2" t="s">
        <v>33</v>
      </c>
      <c r="E7" s="76">
        <f>+'media P1 e P2'!N7</f>
        <v>6.85</v>
      </c>
      <c r="F7" s="76">
        <f>+relatorios!O8</f>
        <v>7.85</v>
      </c>
      <c r="G7" s="50">
        <f t="shared" si="0"/>
        <v>7.25</v>
      </c>
      <c r="I7" s="77" t="str">
        <f t="shared" si="1"/>
        <v>APROVADO</v>
      </c>
    </row>
    <row r="8" spans="1:13" x14ac:dyDescent="0.25">
      <c r="A8" s="2" t="s">
        <v>34</v>
      </c>
      <c r="B8" s="2" t="s">
        <v>25</v>
      </c>
      <c r="C8" s="2" t="s">
        <v>26</v>
      </c>
      <c r="D8" s="2" t="s">
        <v>35</v>
      </c>
      <c r="E8" s="76">
        <f>+'media P1 e P2'!N8</f>
        <v>3.8</v>
      </c>
      <c r="F8" s="76">
        <f>+relatorios!O9</f>
        <v>6.8624999999999998</v>
      </c>
      <c r="G8" s="50">
        <f t="shared" si="0"/>
        <v>5.0250000000000004</v>
      </c>
      <c r="I8" s="78" t="str">
        <f t="shared" si="1"/>
        <v>RECUP</v>
      </c>
    </row>
    <row r="9" spans="1:13" x14ac:dyDescent="0.25">
      <c r="A9" s="2" t="s">
        <v>36</v>
      </c>
      <c r="B9" s="2" t="s">
        <v>25</v>
      </c>
      <c r="C9" s="2" t="s">
        <v>26</v>
      </c>
      <c r="D9" s="2" t="s">
        <v>37</v>
      </c>
      <c r="E9" s="76">
        <f>+'media P1 e P2'!N9</f>
        <v>7.2749999999999995</v>
      </c>
      <c r="F9" s="76">
        <f>+relatorios!O10</f>
        <v>7.8500000000000014</v>
      </c>
      <c r="G9" s="50">
        <f t="shared" si="0"/>
        <v>7.5050000000000008</v>
      </c>
      <c r="I9" s="77" t="str">
        <f t="shared" si="1"/>
        <v>APROVADO</v>
      </c>
    </row>
    <row r="10" spans="1:13" x14ac:dyDescent="0.25">
      <c r="A10" s="2" t="s">
        <v>38</v>
      </c>
      <c r="B10" s="2" t="s">
        <v>39</v>
      </c>
      <c r="C10" s="2" t="s">
        <v>26</v>
      </c>
      <c r="D10" s="2" t="s">
        <v>40</v>
      </c>
      <c r="E10" s="76">
        <f>+'media P1 e P2'!N10</f>
        <v>7.375</v>
      </c>
      <c r="F10" s="76">
        <f>+relatorios!O11</f>
        <v>5</v>
      </c>
      <c r="G10" s="50">
        <f t="shared" si="0"/>
        <v>6.4249999999999998</v>
      </c>
      <c r="I10" s="77" t="str">
        <f t="shared" si="1"/>
        <v>APROVADO</v>
      </c>
      <c r="J10" s="2"/>
    </row>
    <row r="11" spans="1:13" x14ac:dyDescent="0.25">
      <c r="A11" s="2" t="s">
        <v>41</v>
      </c>
      <c r="B11" s="2" t="s">
        <v>39</v>
      </c>
      <c r="C11" s="2" t="s">
        <v>26</v>
      </c>
      <c r="D11" s="2" t="s">
        <v>42</v>
      </c>
      <c r="E11" s="76">
        <f>+'media P1 e P2'!N11</f>
        <v>5.4499999999999993</v>
      </c>
      <c r="F11" s="76">
        <f>+relatorios!O12</f>
        <v>5</v>
      </c>
      <c r="G11" s="50">
        <f t="shared" si="0"/>
        <v>5.27</v>
      </c>
      <c r="I11" s="77" t="str">
        <f t="shared" si="1"/>
        <v>APROVADO</v>
      </c>
      <c r="J11" s="2"/>
    </row>
    <row r="12" spans="1:13" x14ac:dyDescent="0.25">
      <c r="A12" s="2" t="s">
        <v>43</v>
      </c>
      <c r="B12" s="2" t="s">
        <v>39</v>
      </c>
      <c r="C12" s="2" t="s">
        <v>26</v>
      </c>
      <c r="D12" s="2" t="s">
        <v>44</v>
      </c>
      <c r="E12" s="76">
        <f>+'media P1 e P2'!N12</f>
        <v>1.2</v>
      </c>
      <c r="F12" s="76">
        <f>+relatorios!O13</f>
        <v>5</v>
      </c>
      <c r="G12" s="50">
        <f t="shared" si="0"/>
        <v>2.7199999999999998</v>
      </c>
      <c r="I12" s="78" t="str">
        <f t="shared" si="1"/>
        <v>RECUP</v>
      </c>
      <c r="J12" s="2"/>
    </row>
    <row r="13" spans="1:13" x14ac:dyDescent="0.25">
      <c r="A13" s="2" t="s">
        <v>45</v>
      </c>
      <c r="B13" s="2" t="s">
        <v>25</v>
      </c>
      <c r="C13" s="2" t="s">
        <v>26</v>
      </c>
      <c r="D13" s="2" t="s">
        <v>46</v>
      </c>
      <c r="E13" s="76">
        <f>+'media P1 e P2'!N13</f>
        <v>5.25</v>
      </c>
      <c r="F13" s="76">
        <f>+relatorios!O14</f>
        <v>7.51</v>
      </c>
      <c r="G13" s="50">
        <f t="shared" si="0"/>
        <v>6.1539999999999999</v>
      </c>
      <c r="I13" s="77" t="str">
        <f t="shared" si="1"/>
        <v>APROVADO</v>
      </c>
      <c r="J13" s="2"/>
    </row>
    <row r="14" spans="1:13" x14ac:dyDescent="0.25">
      <c r="A14" s="2" t="s">
        <v>47</v>
      </c>
      <c r="B14" s="2" t="s">
        <v>25</v>
      </c>
      <c r="C14" s="2" t="s">
        <v>26</v>
      </c>
      <c r="D14" s="2" t="s">
        <v>48</v>
      </c>
      <c r="E14" s="76">
        <f>+'media P1 e P2'!N14</f>
        <v>7.125</v>
      </c>
      <c r="F14" s="76">
        <f>+relatorios!O15</f>
        <v>7.85</v>
      </c>
      <c r="G14" s="50">
        <f t="shared" si="0"/>
        <v>7.4150000000000009</v>
      </c>
      <c r="I14" s="77" t="str">
        <f t="shared" si="1"/>
        <v>APROVADO</v>
      </c>
      <c r="J14" s="2"/>
    </row>
    <row r="15" spans="1:13" x14ac:dyDescent="0.25">
      <c r="A15" s="2" t="s">
        <v>49</v>
      </c>
      <c r="B15" s="2" t="s">
        <v>25</v>
      </c>
      <c r="C15" s="2" t="s">
        <v>26</v>
      </c>
      <c r="D15" s="2" t="s">
        <v>50</v>
      </c>
      <c r="E15" s="76">
        <f>+'media P1 e P2'!N15</f>
        <v>5.5</v>
      </c>
      <c r="F15" s="76">
        <f>+relatorios!O16</f>
        <v>8.15</v>
      </c>
      <c r="G15" s="50">
        <f t="shared" si="0"/>
        <v>6.56</v>
      </c>
      <c r="I15" s="77" t="str">
        <f t="shared" si="1"/>
        <v>APROVADO</v>
      </c>
      <c r="J15" s="2"/>
    </row>
    <row r="16" spans="1:13" x14ac:dyDescent="0.25">
      <c r="A16" s="2" t="s">
        <v>51</v>
      </c>
      <c r="B16" s="2" t="s">
        <v>25</v>
      </c>
      <c r="C16" s="2" t="s">
        <v>26</v>
      </c>
      <c r="D16" s="2" t="s">
        <v>52</v>
      </c>
      <c r="E16" s="76">
        <f>+'media P1 e P2'!N16</f>
        <v>6.25</v>
      </c>
      <c r="F16" s="76">
        <f>+relatorios!O17</f>
        <v>8.5100000000000016</v>
      </c>
      <c r="G16" s="50">
        <f t="shared" si="0"/>
        <v>7.1540000000000008</v>
      </c>
      <c r="I16" s="77" t="str">
        <f t="shared" si="1"/>
        <v>APROVADO</v>
      </c>
      <c r="J16" s="2"/>
    </row>
    <row r="17" spans="1:10" x14ac:dyDescent="0.25">
      <c r="A17" s="2" t="s">
        <v>53</v>
      </c>
      <c r="B17" s="2" t="s">
        <v>25</v>
      </c>
      <c r="C17" s="2" t="s">
        <v>26</v>
      </c>
      <c r="D17" s="2" t="s">
        <v>54</v>
      </c>
      <c r="E17" s="76">
        <f>+'media P1 e P2'!N17</f>
        <v>8.2750000000000004</v>
      </c>
      <c r="F17" s="76">
        <f>+relatorios!O18</f>
        <v>7.43</v>
      </c>
      <c r="G17" s="50">
        <f t="shared" si="0"/>
        <v>7.9370000000000003</v>
      </c>
      <c r="I17" s="77" t="str">
        <f t="shared" si="1"/>
        <v>APROVADO</v>
      </c>
      <c r="J17" s="2"/>
    </row>
    <row r="18" spans="1:10" x14ac:dyDescent="0.25">
      <c r="A18" s="2" t="s">
        <v>55</v>
      </c>
      <c r="B18" s="2" t="s">
        <v>25</v>
      </c>
      <c r="C18" s="2" t="s">
        <v>26</v>
      </c>
      <c r="D18" s="2" t="s">
        <v>56</v>
      </c>
      <c r="E18" s="76">
        <f>+'media P1 e P2'!N18</f>
        <v>6.2</v>
      </c>
      <c r="F18" s="76">
        <f>+relatorios!O19</f>
        <v>8.16</v>
      </c>
      <c r="G18" s="50">
        <f t="shared" si="0"/>
        <v>6.984</v>
      </c>
      <c r="I18" s="77" t="str">
        <f t="shared" si="1"/>
        <v>APROVADO</v>
      </c>
    </row>
    <row r="19" spans="1:10" x14ac:dyDescent="0.25">
      <c r="A19" s="2" t="s">
        <v>57</v>
      </c>
      <c r="B19" s="2" t="s">
        <v>25</v>
      </c>
      <c r="C19" s="2" t="s">
        <v>26</v>
      </c>
      <c r="D19" s="2" t="s">
        <v>58</v>
      </c>
      <c r="E19" s="76">
        <f>+'media P1 e P2'!N19</f>
        <v>7.45</v>
      </c>
      <c r="F19" s="76">
        <f>+relatorios!O20</f>
        <v>7.1099999999999994</v>
      </c>
      <c r="G19" s="50">
        <f t="shared" si="0"/>
        <v>7.3140000000000001</v>
      </c>
      <c r="I19" s="77" t="str">
        <f t="shared" si="1"/>
        <v>APROVADO</v>
      </c>
    </row>
    <row r="20" spans="1:10" x14ac:dyDescent="0.25">
      <c r="A20" s="2" t="s">
        <v>59</v>
      </c>
      <c r="B20" s="2" t="s">
        <v>25</v>
      </c>
      <c r="C20" s="2" t="s">
        <v>26</v>
      </c>
      <c r="D20" s="2" t="s">
        <v>60</v>
      </c>
      <c r="E20" s="76">
        <f>+'media P1 e P2'!N20</f>
        <v>5.55</v>
      </c>
      <c r="F20" s="76">
        <f>+relatorios!O21</f>
        <v>8.1666666666666661</v>
      </c>
      <c r="G20" s="50">
        <f t="shared" si="0"/>
        <v>6.5966666666666667</v>
      </c>
      <c r="I20" s="77" t="str">
        <f t="shared" si="1"/>
        <v>APROVADO</v>
      </c>
    </row>
    <row r="21" spans="1:10" x14ac:dyDescent="0.25">
      <c r="A21" s="2" t="s">
        <v>61</v>
      </c>
      <c r="B21" s="2" t="s">
        <v>25</v>
      </c>
      <c r="C21" s="2" t="s">
        <v>26</v>
      </c>
      <c r="D21" s="2" t="s">
        <v>62</v>
      </c>
      <c r="E21" s="76">
        <f>+'media P1 e P2'!N21</f>
        <v>6.3249999999999993</v>
      </c>
      <c r="F21" s="76">
        <f>+relatorios!O22</f>
        <v>7.1099999999999994</v>
      </c>
      <c r="G21" s="50">
        <f t="shared" si="0"/>
        <v>6.6389999999999985</v>
      </c>
      <c r="I21" s="77" t="str">
        <f t="shared" si="1"/>
        <v>APROVADO</v>
      </c>
    </row>
    <row r="22" spans="1:10" x14ac:dyDescent="0.25">
      <c r="A22" s="2" t="s">
        <v>63</v>
      </c>
      <c r="B22" s="2" t="s">
        <v>39</v>
      </c>
      <c r="C22" s="2" t="s">
        <v>26</v>
      </c>
      <c r="D22" s="2" t="s">
        <v>64</v>
      </c>
      <c r="E22" s="76">
        <f>+'media P1 e P2'!N22</f>
        <v>5.625</v>
      </c>
      <c r="F22" s="76">
        <f>+relatorios!O23</f>
        <v>5</v>
      </c>
      <c r="G22" s="50">
        <f t="shared" si="0"/>
        <v>5.375</v>
      </c>
      <c r="I22" s="77" t="str">
        <f t="shared" si="1"/>
        <v>APROVADO</v>
      </c>
    </row>
    <row r="23" spans="1:10" x14ac:dyDescent="0.25">
      <c r="A23" s="2" t="s">
        <v>65</v>
      </c>
      <c r="B23" s="2" t="s">
        <v>25</v>
      </c>
      <c r="C23" s="2" t="s">
        <v>26</v>
      </c>
      <c r="D23" s="2" t="s">
        <v>66</v>
      </c>
      <c r="E23" s="76">
        <f>+'media P1 e P2'!N23</f>
        <v>5.7249999999999996</v>
      </c>
      <c r="F23" s="76">
        <f>+relatorios!O24</f>
        <v>7.2625000000000002</v>
      </c>
      <c r="G23" s="50">
        <f t="shared" si="0"/>
        <v>6.339999999999999</v>
      </c>
      <c r="I23" s="77" t="str">
        <f t="shared" si="1"/>
        <v>APROVADO</v>
      </c>
    </row>
    <row r="24" spans="1:10" x14ac:dyDescent="0.25">
      <c r="A24" s="2" t="s">
        <v>67</v>
      </c>
      <c r="B24" s="2" t="s">
        <v>25</v>
      </c>
      <c r="C24" s="2" t="s">
        <v>26</v>
      </c>
      <c r="D24" s="2" t="s">
        <v>68</v>
      </c>
      <c r="E24" s="76">
        <f>+'media P1 e P2'!N24</f>
        <v>5.65</v>
      </c>
      <c r="F24" s="76">
        <f>+relatorios!O25</f>
        <v>7.8900000000000006</v>
      </c>
      <c r="G24" s="50">
        <f t="shared" si="0"/>
        <v>6.5460000000000012</v>
      </c>
      <c r="I24" s="77" t="str">
        <f t="shared" si="1"/>
        <v>APROVADO</v>
      </c>
    </row>
    <row r="25" spans="1:10" x14ac:dyDescent="0.25">
      <c r="A25" s="2" t="s">
        <v>69</v>
      </c>
      <c r="B25" s="2" t="s">
        <v>25</v>
      </c>
      <c r="C25" s="2" t="s">
        <v>26</v>
      </c>
      <c r="D25" s="2" t="s">
        <v>70</v>
      </c>
      <c r="E25" s="76">
        <f>+'media P1 e P2'!N25</f>
        <v>4.2</v>
      </c>
      <c r="F25" s="76">
        <f>+relatorios!O26</f>
        <v>7.9874999999999998</v>
      </c>
      <c r="G25" s="50">
        <f t="shared" si="0"/>
        <v>5.7150000000000007</v>
      </c>
      <c r="I25" s="78" t="str">
        <f t="shared" si="1"/>
        <v>RECUP</v>
      </c>
    </row>
    <row r="26" spans="1:10" x14ac:dyDescent="0.25">
      <c r="A26" s="2" t="s">
        <v>71</v>
      </c>
      <c r="B26" s="2" t="s">
        <v>25</v>
      </c>
      <c r="C26" s="2" t="s">
        <v>26</v>
      </c>
      <c r="D26" s="2" t="s">
        <v>72</v>
      </c>
      <c r="E26" s="76">
        <f>+'media P1 e P2'!N26</f>
        <v>7.6749999999999998</v>
      </c>
      <c r="F26" s="76">
        <f>+relatorios!O27</f>
        <v>7.51</v>
      </c>
      <c r="G26" s="50">
        <f t="shared" si="0"/>
        <v>7.609</v>
      </c>
      <c r="I26" s="77" t="str">
        <f t="shared" si="1"/>
        <v>APROVADO</v>
      </c>
    </row>
    <row r="27" spans="1:10" x14ac:dyDescent="0.25">
      <c r="A27" s="2" t="s">
        <v>73</v>
      </c>
      <c r="B27" s="2" t="s">
        <v>25</v>
      </c>
      <c r="C27" s="2" t="s">
        <v>26</v>
      </c>
      <c r="D27" s="2" t="s">
        <v>74</v>
      </c>
      <c r="E27" s="76">
        <f>+'media P1 e P2'!N27</f>
        <v>8.5749999999999993</v>
      </c>
      <c r="F27" s="76">
        <f>+relatorios!O28</f>
        <v>8.2777777777777786</v>
      </c>
      <c r="G27" s="50">
        <f t="shared" si="0"/>
        <v>8.4561111111111096</v>
      </c>
      <c r="I27" s="77" t="str">
        <f t="shared" si="1"/>
        <v>APROVADO</v>
      </c>
    </row>
    <row r="28" spans="1:10" x14ac:dyDescent="0.25">
      <c r="A28" s="2" t="s">
        <v>75</v>
      </c>
      <c r="B28" s="2" t="s">
        <v>39</v>
      </c>
      <c r="C28" s="2" t="s">
        <v>26</v>
      </c>
      <c r="D28" s="2" t="s">
        <v>76</v>
      </c>
      <c r="E28" s="76">
        <f>+'media P1 e P2'!N28</f>
        <v>5.4</v>
      </c>
      <c r="F28" s="76">
        <f>+relatorios!O29</f>
        <v>5</v>
      </c>
      <c r="G28" s="50">
        <f t="shared" si="0"/>
        <v>5.24</v>
      </c>
      <c r="I28" s="77" t="str">
        <f t="shared" si="1"/>
        <v>APROVADO</v>
      </c>
    </row>
    <row r="29" spans="1:10" x14ac:dyDescent="0.25">
      <c r="A29" s="2" t="s">
        <v>77</v>
      </c>
      <c r="B29" s="2" t="s">
        <v>25</v>
      </c>
      <c r="C29" s="2" t="s">
        <v>26</v>
      </c>
      <c r="D29" s="2" t="s">
        <v>78</v>
      </c>
      <c r="E29" s="76">
        <f>+'media P1 e P2'!N29</f>
        <v>5.7750000000000004</v>
      </c>
      <c r="F29" s="76">
        <f>+relatorios!O30</f>
        <v>7.6399999999999988</v>
      </c>
      <c r="G29" s="50">
        <f t="shared" si="0"/>
        <v>6.5210000000000008</v>
      </c>
      <c r="I29" s="77" t="str">
        <f t="shared" si="1"/>
        <v>APROVADO</v>
      </c>
    </row>
    <row r="30" spans="1:10" x14ac:dyDescent="0.25">
      <c r="A30" s="2" t="s">
        <v>79</v>
      </c>
      <c r="B30" s="2" t="s">
        <v>25</v>
      </c>
      <c r="C30" s="2" t="s">
        <v>26</v>
      </c>
      <c r="D30" s="2" t="s">
        <v>80</v>
      </c>
      <c r="E30" s="76">
        <f>+'media P1 e P2'!N30</f>
        <v>6.45</v>
      </c>
      <c r="F30" s="76">
        <f>+relatorios!O31</f>
        <v>6.2333333333333334</v>
      </c>
      <c r="G30" s="50">
        <f t="shared" si="0"/>
        <v>6.3633333333333342</v>
      </c>
      <c r="I30" s="77" t="str">
        <f t="shared" si="1"/>
        <v>APROVADO</v>
      </c>
    </row>
    <row r="31" spans="1:10" x14ac:dyDescent="0.25">
      <c r="A31" s="2" t="s">
        <v>81</v>
      </c>
      <c r="B31" s="2" t="s">
        <v>25</v>
      </c>
      <c r="C31" s="2" t="s">
        <v>26</v>
      </c>
      <c r="D31" s="2" t="s">
        <v>82</v>
      </c>
      <c r="E31" s="76">
        <f>+'media P1 e P2'!N31</f>
        <v>5.4249999999999998</v>
      </c>
      <c r="F31" s="76">
        <f>+relatorios!O32</f>
        <v>7.133333333333332</v>
      </c>
      <c r="G31" s="50">
        <f t="shared" si="0"/>
        <v>6.1083333333333325</v>
      </c>
      <c r="I31" s="77" t="str">
        <f t="shared" si="1"/>
        <v>APROVADO</v>
      </c>
    </row>
    <row r="32" spans="1:10" x14ac:dyDescent="0.25">
      <c r="A32" s="2" t="s">
        <v>83</v>
      </c>
      <c r="B32" s="2" t="s">
        <v>25</v>
      </c>
      <c r="C32" s="2" t="s">
        <v>26</v>
      </c>
      <c r="D32" s="2" t="s">
        <v>84</v>
      </c>
      <c r="E32" s="76">
        <f>+'media P1 e P2'!N32</f>
        <v>1.25</v>
      </c>
      <c r="F32" s="76">
        <f>+relatorios!O33</f>
        <v>8.2888888888888896</v>
      </c>
      <c r="G32" s="50">
        <f t="shared" si="0"/>
        <v>4.065555555555556</v>
      </c>
      <c r="I32" s="78" t="str">
        <f t="shared" si="1"/>
        <v>RECUP</v>
      </c>
    </row>
    <row r="33" spans="1:9" x14ac:dyDescent="0.25">
      <c r="A33" s="2" t="s">
        <v>85</v>
      </c>
      <c r="B33" s="2" t="s">
        <v>25</v>
      </c>
      <c r="C33" s="2" t="s">
        <v>26</v>
      </c>
      <c r="D33" s="2" t="s">
        <v>86</v>
      </c>
      <c r="E33" s="76">
        <f>+'media P1 e P2'!N33</f>
        <v>4.3500000000000005</v>
      </c>
      <c r="F33" s="76">
        <f>+relatorios!O34</f>
        <v>8.6222222222222236</v>
      </c>
      <c r="G33" s="50">
        <f t="shared" si="0"/>
        <v>6.0588888888888892</v>
      </c>
      <c r="I33" s="78" t="str">
        <f t="shared" si="1"/>
        <v>RECUP</v>
      </c>
    </row>
    <row r="34" spans="1:9" x14ac:dyDescent="0.25">
      <c r="A34" s="2" t="s">
        <v>87</v>
      </c>
      <c r="B34" s="2" t="s">
        <v>25</v>
      </c>
      <c r="C34" s="2" t="s">
        <v>26</v>
      </c>
      <c r="D34" s="2" t="s">
        <v>88</v>
      </c>
      <c r="E34" s="76">
        <f>+'media P1 e P2'!N34</f>
        <v>7.5250000000000004</v>
      </c>
      <c r="F34" s="76">
        <f>+relatorios!O35</f>
        <v>7.99</v>
      </c>
      <c r="G34" s="50">
        <f t="shared" si="0"/>
        <v>7.7110000000000012</v>
      </c>
      <c r="I34" s="77" t="str">
        <f t="shared" si="1"/>
        <v>APROVADO</v>
      </c>
    </row>
    <row r="35" spans="1:9" x14ac:dyDescent="0.25">
      <c r="A35" s="2" t="s">
        <v>89</v>
      </c>
      <c r="B35" s="2" t="s">
        <v>25</v>
      </c>
      <c r="C35" s="2" t="s">
        <v>26</v>
      </c>
      <c r="D35" s="2" t="s">
        <v>90</v>
      </c>
      <c r="E35" s="76">
        <f>+'media P1 e P2'!N35</f>
        <v>2.4874999999999998</v>
      </c>
      <c r="F35" s="76">
        <f>+relatorios!O36</f>
        <v>6.2333333333333334</v>
      </c>
      <c r="G35" s="50">
        <f t="shared" si="0"/>
        <v>3.9858333333333333</v>
      </c>
      <c r="I35" s="78" t="str">
        <f t="shared" si="1"/>
        <v>RECUP</v>
      </c>
    </row>
    <row r="36" spans="1:9" x14ac:dyDescent="0.25">
      <c r="A36" s="2" t="s">
        <v>91</v>
      </c>
      <c r="B36" s="2" t="s">
        <v>25</v>
      </c>
      <c r="C36" s="2" t="s">
        <v>26</v>
      </c>
      <c r="D36" s="2" t="s">
        <v>92</v>
      </c>
      <c r="E36" s="76"/>
      <c r="F36" s="76">
        <f>+relatorios!O37</f>
        <v>8.1714285714285726</v>
      </c>
      <c r="G36" s="50">
        <f t="shared" si="0"/>
        <v>3.2685714285714291</v>
      </c>
      <c r="I36" s="78" t="str">
        <f t="shared" si="1"/>
        <v>RECUP</v>
      </c>
    </row>
    <row r="37" spans="1:9" x14ac:dyDescent="0.25">
      <c r="A37" s="2" t="s">
        <v>93</v>
      </c>
      <c r="B37" s="2" t="s">
        <v>25</v>
      </c>
      <c r="C37" s="2" t="s">
        <v>26</v>
      </c>
      <c r="D37" s="2" t="s">
        <v>94</v>
      </c>
      <c r="E37" s="76">
        <f>+'media P1 e P2'!N37</f>
        <v>4.8</v>
      </c>
      <c r="F37" s="76">
        <f>+relatorios!O38</f>
        <v>7.8111111111111109</v>
      </c>
      <c r="G37" s="50">
        <f t="shared" si="0"/>
        <v>6.0044444444444434</v>
      </c>
      <c r="I37" s="78" t="str">
        <f t="shared" si="1"/>
        <v>RECUP</v>
      </c>
    </row>
    <row r="38" spans="1:9" x14ac:dyDescent="0.25">
      <c r="A38" s="2" t="s">
        <v>95</v>
      </c>
      <c r="B38" s="2" t="s">
        <v>25</v>
      </c>
      <c r="C38" s="2" t="s">
        <v>26</v>
      </c>
      <c r="D38" s="2" t="s">
        <v>96</v>
      </c>
      <c r="E38" s="76">
        <f>+'media P1 e P2'!N38</f>
        <v>8.4250000000000007</v>
      </c>
      <c r="F38" s="76">
        <f>+relatorios!O39</f>
        <v>7.5</v>
      </c>
      <c r="G38" s="50">
        <f t="shared" si="0"/>
        <v>8.0550000000000015</v>
      </c>
      <c r="I38" s="77" t="str">
        <f t="shared" si="1"/>
        <v>APROVADO</v>
      </c>
    </row>
    <row r="39" spans="1:9" x14ac:dyDescent="0.25">
      <c r="A39" s="2" t="s">
        <v>97</v>
      </c>
      <c r="B39" s="2" t="s">
        <v>25</v>
      </c>
      <c r="C39" s="2" t="s">
        <v>26</v>
      </c>
      <c r="D39" s="2" t="s">
        <v>98</v>
      </c>
      <c r="E39" s="76">
        <f>+'media P1 e P2'!N39</f>
        <v>7.6249999999999991</v>
      </c>
      <c r="F39" s="76">
        <f>+relatorios!O40</f>
        <v>7.3444444444444441</v>
      </c>
      <c r="G39" s="50">
        <f t="shared" si="0"/>
        <v>7.5127777777777762</v>
      </c>
      <c r="I39" s="77" t="str">
        <f t="shared" si="1"/>
        <v>APROVADO</v>
      </c>
    </row>
    <row r="40" spans="1:9" x14ac:dyDescent="0.25">
      <c r="A40" s="2" t="s">
        <v>99</v>
      </c>
      <c r="B40" s="2" t="s">
        <v>25</v>
      </c>
      <c r="C40" s="2" t="s">
        <v>26</v>
      </c>
      <c r="D40" s="2" t="s">
        <v>100</v>
      </c>
      <c r="E40" s="76">
        <f>+'media P1 e P2'!N40</f>
        <v>7.875</v>
      </c>
      <c r="F40" s="76">
        <f>+relatorios!O41</f>
        <v>8.2555555555555546</v>
      </c>
      <c r="G40" s="50">
        <f t="shared" si="0"/>
        <v>8.0272222222222211</v>
      </c>
      <c r="I40" s="77" t="str">
        <f t="shared" si="1"/>
        <v>APROVADO</v>
      </c>
    </row>
    <row r="41" spans="1:9" x14ac:dyDescent="0.25">
      <c r="A41" s="2" t="s">
        <v>101</v>
      </c>
      <c r="B41" s="2" t="s">
        <v>39</v>
      </c>
      <c r="C41" s="2" t="s">
        <v>26</v>
      </c>
      <c r="D41" s="2" t="s">
        <v>102</v>
      </c>
      <c r="E41" s="76">
        <f>+'media P1 e P2'!N41</f>
        <v>7</v>
      </c>
      <c r="F41" s="76">
        <f>+relatorios!O42</f>
        <v>5.3999999999999995</v>
      </c>
      <c r="G41" s="50">
        <f t="shared" si="0"/>
        <v>6.3599999999999994</v>
      </c>
      <c r="I41" s="77" t="str">
        <f t="shared" si="1"/>
        <v>APROVADO</v>
      </c>
    </row>
    <row r="42" spans="1:9" x14ac:dyDescent="0.25">
      <c r="A42" s="2" t="s">
        <v>103</v>
      </c>
      <c r="B42" s="2" t="s">
        <v>25</v>
      </c>
      <c r="C42" s="2" t="s">
        <v>26</v>
      </c>
      <c r="D42" s="2" t="s">
        <v>104</v>
      </c>
      <c r="E42" s="76">
        <f>+'media P1 e P2'!N42</f>
        <v>7.05</v>
      </c>
      <c r="F42" s="76">
        <f>+relatorios!O43</f>
        <v>7.3666666666666663</v>
      </c>
      <c r="G42" s="50">
        <f t="shared" si="0"/>
        <v>7.1766666666666667</v>
      </c>
      <c r="I42" s="77" t="str">
        <f t="shared" si="1"/>
        <v>APROVADO</v>
      </c>
    </row>
    <row r="43" spans="1:9" x14ac:dyDescent="0.25">
      <c r="A43" s="2" t="s">
        <v>105</v>
      </c>
      <c r="B43" s="2" t="s">
        <v>25</v>
      </c>
      <c r="C43" s="2" t="s">
        <v>26</v>
      </c>
      <c r="D43" s="2" t="s">
        <v>106</v>
      </c>
      <c r="E43" s="76">
        <f>+'media P1 e P2'!N43</f>
        <v>8.15</v>
      </c>
      <c r="F43" s="76">
        <f>+relatorios!O44</f>
        <v>8.6222222222222236</v>
      </c>
      <c r="G43" s="50">
        <f t="shared" si="0"/>
        <v>8.3388888888888903</v>
      </c>
      <c r="I43" s="77" t="str">
        <f t="shared" si="1"/>
        <v>APROVADO</v>
      </c>
    </row>
    <row r="44" spans="1:9" x14ac:dyDescent="0.25">
      <c r="A44" s="2" t="s">
        <v>107</v>
      </c>
      <c r="B44" s="2" t="s">
        <v>25</v>
      </c>
      <c r="C44" s="2" t="s">
        <v>26</v>
      </c>
      <c r="D44" s="2" t="s">
        <v>108</v>
      </c>
      <c r="E44" s="76">
        <f>+'media P1 e P2'!N44</f>
        <v>6.2249999999999996</v>
      </c>
      <c r="F44" s="76">
        <f>+relatorios!O45</f>
        <v>8.2777777777777786</v>
      </c>
      <c r="G44" s="50">
        <f t="shared" si="0"/>
        <v>7.0461111111111112</v>
      </c>
      <c r="I44" s="77" t="str">
        <f t="shared" si="1"/>
        <v>APROVADO</v>
      </c>
    </row>
    <row r="45" spans="1:9" x14ac:dyDescent="0.25">
      <c r="A45" s="2" t="s">
        <v>109</v>
      </c>
      <c r="B45" s="2" t="s">
        <v>39</v>
      </c>
      <c r="C45" s="2" t="s">
        <v>26</v>
      </c>
      <c r="D45" s="2" t="s">
        <v>110</v>
      </c>
      <c r="E45" s="76"/>
      <c r="F45" s="76">
        <f>+relatorios!O46</f>
        <v>5</v>
      </c>
      <c r="G45" s="50">
        <f t="shared" si="0"/>
        <v>2</v>
      </c>
      <c r="I45" s="78" t="str">
        <f t="shared" si="1"/>
        <v>RECUP</v>
      </c>
    </row>
    <row r="46" spans="1:9" x14ac:dyDescent="0.25">
      <c r="A46" s="2" t="s">
        <v>111</v>
      </c>
      <c r="B46" s="2" t="s">
        <v>39</v>
      </c>
      <c r="C46" s="2" t="s">
        <v>26</v>
      </c>
      <c r="D46" s="2" t="s">
        <v>112</v>
      </c>
      <c r="E46" s="76">
        <f>+'media P1 e P2'!N46</f>
        <v>0.72499999999999998</v>
      </c>
      <c r="F46" s="76">
        <f>+relatorios!O47</f>
        <v>5</v>
      </c>
      <c r="G46" s="50">
        <f t="shared" si="0"/>
        <v>2.4350000000000001</v>
      </c>
      <c r="I46" s="78" t="str">
        <f t="shared" si="1"/>
        <v>RECUP</v>
      </c>
    </row>
    <row r="47" spans="1:9" x14ac:dyDescent="0.25">
      <c r="A47" s="2" t="s">
        <v>113</v>
      </c>
      <c r="B47" s="2" t="s">
        <v>25</v>
      </c>
      <c r="C47" s="2" t="s">
        <v>26</v>
      </c>
      <c r="D47" s="2" t="s">
        <v>114</v>
      </c>
      <c r="E47" s="76">
        <f>+'media P1 e P2'!N47</f>
        <v>7.9</v>
      </c>
      <c r="F47" s="76">
        <f>+relatorios!O48</f>
        <v>7.3666666666666663</v>
      </c>
      <c r="G47" s="50">
        <f t="shared" si="0"/>
        <v>7.6866666666666674</v>
      </c>
      <c r="I47" s="77" t="str">
        <f t="shared" si="1"/>
        <v>APROVADO</v>
      </c>
    </row>
    <row r="48" spans="1:9" x14ac:dyDescent="0.25">
      <c r="A48" s="2" t="s">
        <v>115</v>
      </c>
      <c r="B48" s="2" t="s">
        <v>25</v>
      </c>
      <c r="C48" s="2" t="s">
        <v>26</v>
      </c>
      <c r="D48" s="2" t="s">
        <v>116</v>
      </c>
      <c r="E48" s="76">
        <f>+'media P1 e P2'!N48</f>
        <v>4.125</v>
      </c>
      <c r="F48" s="76">
        <f>+relatorios!O49</f>
        <v>8.5100000000000016</v>
      </c>
      <c r="G48" s="50">
        <f t="shared" si="0"/>
        <v>5.8790000000000004</v>
      </c>
      <c r="I48" s="78" t="str">
        <f t="shared" si="1"/>
        <v>RECUP</v>
      </c>
    </row>
    <row r="49" spans="1:9" x14ac:dyDescent="0.25">
      <c r="A49" s="2" t="s">
        <v>117</v>
      </c>
      <c r="B49" s="2" t="s">
        <v>25</v>
      </c>
      <c r="C49" s="2" t="s">
        <v>26</v>
      </c>
      <c r="D49" s="2" t="s">
        <v>118</v>
      </c>
      <c r="E49" s="76">
        <f>+'media P1 e P2'!N49</f>
        <v>5.75</v>
      </c>
      <c r="F49" s="76">
        <f>+relatorios!O50</f>
        <v>6.9799999999999995</v>
      </c>
      <c r="G49" s="50">
        <f t="shared" si="0"/>
        <v>6.242</v>
      </c>
      <c r="I49" s="77" t="str">
        <f t="shared" si="1"/>
        <v>APROVADO</v>
      </c>
    </row>
    <row r="50" spans="1:9" x14ac:dyDescent="0.25">
      <c r="A50" s="2" t="s">
        <v>119</v>
      </c>
      <c r="B50" s="2" t="s">
        <v>25</v>
      </c>
      <c r="C50" s="2" t="s">
        <v>26</v>
      </c>
      <c r="D50" s="2" t="s">
        <v>120</v>
      </c>
      <c r="E50" s="76">
        <f>+'media P1 e P2'!N50</f>
        <v>8.5500000000000007</v>
      </c>
      <c r="F50" s="76">
        <f>+relatorios!O51</f>
        <v>7.5</v>
      </c>
      <c r="G50" s="50">
        <f t="shared" si="0"/>
        <v>8.1300000000000008</v>
      </c>
      <c r="I50" s="77" t="str">
        <f t="shared" si="1"/>
        <v>APROVADO</v>
      </c>
    </row>
    <row r="51" spans="1:9" x14ac:dyDescent="0.25">
      <c r="A51" s="2" t="s">
        <v>121</v>
      </c>
      <c r="B51" s="2" t="s">
        <v>25</v>
      </c>
      <c r="C51" s="2" t="s">
        <v>26</v>
      </c>
      <c r="D51" s="2" t="s">
        <v>122</v>
      </c>
      <c r="E51" s="76">
        <f>+'media P1 e P2'!N51</f>
        <v>5</v>
      </c>
      <c r="F51" s="76">
        <f>+relatorios!O52</f>
        <v>6.166666666666667</v>
      </c>
      <c r="G51" s="50">
        <f t="shared" si="0"/>
        <v>5.4666666666666668</v>
      </c>
      <c r="I51" s="77" t="str">
        <f t="shared" si="1"/>
        <v>APROVADO</v>
      </c>
    </row>
    <row r="52" spans="1:9" x14ac:dyDescent="0.25">
      <c r="A52" s="2" t="s">
        <v>124</v>
      </c>
      <c r="B52" s="2" t="s">
        <v>25</v>
      </c>
      <c r="C52" s="2" t="s">
        <v>26</v>
      </c>
      <c r="D52" s="2" t="s">
        <v>125</v>
      </c>
      <c r="E52" s="76">
        <f>+'media P1 e P2'!N52</f>
        <v>9.0499999999999989</v>
      </c>
      <c r="F52" s="76">
        <f>+relatorios!O53</f>
        <v>7.74</v>
      </c>
      <c r="G52" s="50">
        <f t="shared" si="0"/>
        <v>8.5259999999999998</v>
      </c>
      <c r="I52" s="77" t="str">
        <f t="shared" si="1"/>
        <v>APROVADO</v>
      </c>
    </row>
    <row r="53" spans="1:9" x14ac:dyDescent="0.25">
      <c r="A53" s="2" t="s">
        <v>126</v>
      </c>
      <c r="B53" s="2" t="s">
        <v>25</v>
      </c>
      <c r="C53" s="2" t="s">
        <v>26</v>
      </c>
      <c r="D53" s="2" t="s">
        <v>127</v>
      </c>
      <c r="E53" s="76">
        <f>+'media P1 e P2'!N53</f>
        <v>7.9749999999999996</v>
      </c>
      <c r="F53" s="76">
        <f>+relatorios!O54</f>
        <v>6.9333333333333336</v>
      </c>
      <c r="G53" s="50">
        <f t="shared" si="0"/>
        <v>7.5583333333333327</v>
      </c>
      <c r="I53" s="77" t="str">
        <f t="shared" si="1"/>
        <v>APROVADO</v>
      </c>
    </row>
    <row r="54" spans="1:9" x14ac:dyDescent="0.25">
      <c r="A54" s="2" t="s">
        <v>128</v>
      </c>
      <c r="B54" s="2" t="s">
        <v>25</v>
      </c>
      <c r="C54" s="2" t="s">
        <v>26</v>
      </c>
      <c r="D54" s="2" t="s">
        <v>129</v>
      </c>
      <c r="E54" s="76">
        <f>+'media P1 e P2'!N54</f>
        <v>5.3250000000000002</v>
      </c>
      <c r="F54" s="76">
        <f>+relatorios!O55</f>
        <v>7.6399999999999988</v>
      </c>
      <c r="G54" s="50">
        <f t="shared" si="0"/>
        <v>6.2509999999999994</v>
      </c>
      <c r="I54" s="77" t="str">
        <f t="shared" si="1"/>
        <v>APROVADO</v>
      </c>
    </row>
    <row r="55" spans="1:9" x14ac:dyDescent="0.25">
      <c r="A55" s="2" t="s">
        <v>130</v>
      </c>
      <c r="B55" s="2" t="s">
        <v>25</v>
      </c>
      <c r="C55" s="2" t="s">
        <v>26</v>
      </c>
      <c r="D55" s="2" t="s">
        <v>131</v>
      </c>
      <c r="E55" s="76">
        <f>+'media P1 e P2'!N55</f>
        <v>8.4749999999999996</v>
      </c>
      <c r="F55" s="76">
        <f>+relatorios!O56</f>
        <v>7.74</v>
      </c>
      <c r="G55" s="50">
        <f t="shared" si="0"/>
        <v>8.1810000000000009</v>
      </c>
      <c r="I55" s="77" t="str">
        <f t="shared" si="1"/>
        <v>APROVADO</v>
      </c>
    </row>
    <row r="56" spans="1:9" x14ac:dyDescent="0.25">
      <c r="A56" s="2" t="s">
        <v>132</v>
      </c>
      <c r="B56" s="2" t="s">
        <v>39</v>
      </c>
      <c r="C56" s="2" t="s">
        <v>26</v>
      </c>
      <c r="D56" s="2" t="s">
        <v>133</v>
      </c>
      <c r="E56" s="76">
        <f>+'media P1 e P2'!N56</f>
        <v>4.0250000000000004</v>
      </c>
      <c r="F56" s="76">
        <f>+relatorios!O57</f>
        <v>5</v>
      </c>
      <c r="G56" s="50">
        <f t="shared" si="0"/>
        <v>4.4150000000000009</v>
      </c>
      <c r="I56" s="78" t="str">
        <f t="shared" si="1"/>
        <v>RECUP</v>
      </c>
    </row>
    <row r="57" spans="1:9" x14ac:dyDescent="0.25">
      <c r="A57" s="2" t="s">
        <v>134</v>
      </c>
      <c r="B57" s="2" t="s">
        <v>25</v>
      </c>
      <c r="C57" s="2" t="s">
        <v>26</v>
      </c>
      <c r="D57" s="2" t="s">
        <v>135</v>
      </c>
      <c r="E57" s="76">
        <f>+'media P1 e P2'!N57</f>
        <v>6.125</v>
      </c>
      <c r="F57" s="76">
        <f>+relatorios!O58</f>
        <v>8.2555555555555546</v>
      </c>
      <c r="G57" s="50">
        <f t="shared" si="0"/>
        <v>6.9772222222222213</v>
      </c>
      <c r="I57" s="77" t="str">
        <f t="shared" si="1"/>
        <v>APROVADO</v>
      </c>
    </row>
    <row r="58" spans="1:9" x14ac:dyDescent="0.25">
      <c r="A58" s="2" t="s">
        <v>136</v>
      </c>
      <c r="B58" s="2" t="s">
        <v>25</v>
      </c>
      <c r="C58" s="2" t="s">
        <v>26</v>
      </c>
      <c r="D58" s="2" t="s">
        <v>137</v>
      </c>
      <c r="E58" s="76">
        <f>+'media P1 e P2'!N58</f>
        <v>5.15</v>
      </c>
      <c r="F58" s="76">
        <f>+relatorios!O59</f>
        <v>6.166666666666667</v>
      </c>
      <c r="G58" s="50">
        <f t="shared" si="0"/>
        <v>5.5566666666666666</v>
      </c>
      <c r="I58" s="77" t="str">
        <f t="shared" si="1"/>
        <v>APROVADO</v>
      </c>
    </row>
    <row r="59" spans="1:9" x14ac:dyDescent="0.25">
      <c r="A59" s="2" t="s">
        <v>138</v>
      </c>
      <c r="B59" s="2" t="s">
        <v>25</v>
      </c>
      <c r="C59" s="2" t="s">
        <v>26</v>
      </c>
      <c r="D59" s="2" t="s">
        <v>139</v>
      </c>
      <c r="E59" s="76">
        <f>+'media P1 e P2'!N59</f>
        <v>7.4249999999999998</v>
      </c>
      <c r="F59" s="76">
        <f>+relatorios!O60</f>
        <v>8.2555555555555546</v>
      </c>
      <c r="G59" s="50">
        <f t="shared" si="0"/>
        <v>7.7572222222222225</v>
      </c>
      <c r="I59" s="77" t="str">
        <f t="shared" si="1"/>
        <v>APROVADO</v>
      </c>
    </row>
    <row r="60" spans="1:9" x14ac:dyDescent="0.25">
      <c r="A60" s="2" t="s">
        <v>140</v>
      </c>
      <c r="B60" s="2" t="s">
        <v>25</v>
      </c>
      <c r="C60" s="2" t="s">
        <v>26</v>
      </c>
      <c r="D60" s="2" t="s">
        <v>141</v>
      </c>
      <c r="E60" s="76">
        <f>+'media P1 e P2'!N60</f>
        <v>5.375</v>
      </c>
      <c r="F60" s="76">
        <f>+relatorios!O61</f>
        <v>7.133333333333332</v>
      </c>
      <c r="G60" s="50">
        <f t="shared" si="0"/>
        <v>6.0783333333333331</v>
      </c>
      <c r="I60" s="77" t="str">
        <f t="shared" si="1"/>
        <v>APROVADO</v>
      </c>
    </row>
    <row r="61" spans="1:9" x14ac:dyDescent="0.25">
      <c r="A61" s="2" t="s">
        <v>142</v>
      </c>
      <c r="B61" s="2" t="s">
        <v>25</v>
      </c>
      <c r="C61" s="2" t="s">
        <v>26</v>
      </c>
      <c r="D61" s="2" t="s">
        <v>143</v>
      </c>
      <c r="E61" s="76">
        <f>+'media P1 e P2'!N61</f>
        <v>7.5250000000000004</v>
      </c>
      <c r="F61" s="76">
        <f>+relatorios!O62</f>
        <v>8.2777777777777786</v>
      </c>
      <c r="G61" s="50">
        <f t="shared" si="0"/>
        <v>7.8261111111111124</v>
      </c>
      <c r="I61" s="77" t="str">
        <f t="shared" si="1"/>
        <v>APROVADO</v>
      </c>
    </row>
    <row r="62" spans="1:9" x14ac:dyDescent="0.25">
      <c r="A62" s="2" t="s">
        <v>144</v>
      </c>
      <c r="B62" s="2" t="s">
        <v>25</v>
      </c>
      <c r="C62" s="2" t="s">
        <v>26</v>
      </c>
      <c r="D62" s="2" t="s">
        <v>145</v>
      </c>
      <c r="E62" s="76">
        <f>+'media P1 e P2'!N62</f>
        <v>5.8249999999999993</v>
      </c>
      <c r="F62" s="76">
        <f>+relatorios!O63</f>
        <v>8.24</v>
      </c>
      <c r="G62" s="50">
        <f t="shared" si="0"/>
        <v>6.7909999999999995</v>
      </c>
      <c r="I62" s="77" t="str">
        <f t="shared" si="1"/>
        <v>APROVADO</v>
      </c>
    </row>
    <row r="63" spans="1:9" x14ac:dyDescent="0.25">
      <c r="A63" s="2" t="s">
        <v>146</v>
      </c>
      <c r="B63" s="2" t="s">
        <v>25</v>
      </c>
      <c r="C63" s="2" t="s">
        <v>26</v>
      </c>
      <c r="D63" s="2" t="s">
        <v>147</v>
      </c>
      <c r="E63" s="76">
        <f>+'media P1 e P2'!N63</f>
        <v>6.95</v>
      </c>
      <c r="F63" s="76">
        <f>+relatorios!O64</f>
        <v>7.43</v>
      </c>
      <c r="G63" s="50">
        <f t="shared" si="0"/>
        <v>7.1420000000000003</v>
      </c>
      <c r="I63" s="77" t="str">
        <f t="shared" si="1"/>
        <v>APROVADO</v>
      </c>
    </row>
    <row r="64" spans="1:9" x14ac:dyDescent="0.25">
      <c r="A64" s="2" t="s">
        <v>148</v>
      </c>
      <c r="B64" s="2" t="s">
        <v>25</v>
      </c>
      <c r="C64" s="2" t="s">
        <v>26</v>
      </c>
      <c r="D64" s="2" t="s">
        <v>149</v>
      </c>
      <c r="E64" s="76">
        <f>+'media P1 e P2'!N64</f>
        <v>5.85</v>
      </c>
      <c r="F64" s="76">
        <f>+relatorios!O65</f>
        <v>7.99</v>
      </c>
      <c r="G64" s="50">
        <f t="shared" si="0"/>
        <v>6.7060000000000004</v>
      </c>
      <c r="I64" s="77" t="str">
        <f t="shared" si="1"/>
        <v>APROVADO</v>
      </c>
    </row>
    <row r="65" spans="1:9" x14ac:dyDescent="0.25">
      <c r="A65" s="2" t="s">
        <v>150</v>
      </c>
      <c r="B65" s="2" t="s">
        <v>25</v>
      </c>
      <c r="C65" s="2" t="s">
        <v>26</v>
      </c>
      <c r="D65" s="2" t="s">
        <v>151</v>
      </c>
      <c r="E65" s="76">
        <f>+'media P1 e P2'!N65</f>
        <v>5.2750000000000004</v>
      </c>
      <c r="F65" s="76">
        <f>+relatorios!O66</f>
        <v>7.080000000000001</v>
      </c>
      <c r="G65" s="50">
        <f t="shared" si="0"/>
        <v>5.9970000000000008</v>
      </c>
      <c r="I65" s="77" t="str">
        <f t="shared" si="1"/>
        <v>APROVADO</v>
      </c>
    </row>
    <row r="66" spans="1:9" x14ac:dyDescent="0.25">
      <c r="A66" s="2" t="s">
        <v>152</v>
      </c>
      <c r="B66" s="2" t="s">
        <v>25</v>
      </c>
      <c r="C66" s="2" t="s">
        <v>26</v>
      </c>
      <c r="D66" s="2" t="s">
        <v>153</v>
      </c>
      <c r="E66" s="76">
        <f>+'media P1 e P2'!N66</f>
        <v>7.0750000000000002</v>
      </c>
      <c r="F66" s="76">
        <f>+relatorios!O67</f>
        <v>7.74</v>
      </c>
      <c r="G66" s="50">
        <f t="shared" si="0"/>
        <v>7.3409999999999993</v>
      </c>
      <c r="I66" s="77" t="str">
        <f t="shared" si="1"/>
        <v>APROVADO</v>
      </c>
    </row>
    <row r="67" spans="1:9" x14ac:dyDescent="0.25">
      <c r="A67" s="2" t="s">
        <v>154</v>
      </c>
      <c r="B67" s="2" t="s">
        <v>25</v>
      </c>
      <c r="C67" s="2" t="s">
        <v>26</v>
      </c>
      <c r="D67" s="2" t="s">
        <v>155</v>
      </c>
      <c r="E67" s="76">
        <f>+'media P1 e P2'!N67</f>
        <v>5.85</v>
      </c>
      <c r="F67" s="76">
        <f>+relatorios!O68</f>
        <v>7.4444444444444446</v>
      </c>
      <c r="G67" s="50">
        <f t="shared" si="0"/>
        <v>6.4877777777777768</v>
      </c>
      <c r="I67" s="77" t="str">
        <f t="shared" si="1"/>
        <v>APROVADO</v>
      </c>
    </row>
    <row r="68" spans="1:9" x14ac:dyDescent="0.25">
      <c r="A68" s="2" t="s">
        <v>156</v>
      </c>
      <c r="B68" s="2" t="s">
        <v>25</v>
      </c>
      <c r="C68" s="2" t="s">
        <v>26</v>
      </c>
      <c r="D68" s="2" t="s">
        <v>157</v>
      </c>
      <c r="E68" s="76">
        <f>+'media P1 e P2'!N68</f>
        <v>5.95</v>
      </c>
      <c r="F68" s="76">
        <f>+relatorios!O69</f>
        <v>7.3666666666666663</v>
      </c>
      <c r="G68" s="50">
        <f t="shared" si="0"/>
        <v>6.5166666666666675</v>
      </c>
      <c r="I68" s="77" t="str">
        <f t="shared" si="1"/>
        <v>APROVADO</v>
      </c>
    </row>
    <row r="69" spans="1:9" x14ac:dyDescent="0.25">
      <c r="A69" s="2" t="s">
        <v>158</v>
      </c>
      <c r="B69" s="2" t="s">
        <v>25</v>
      </c>
      <c r="C69" s="2" t="s">
        <v>26</v>
      </c>
      <c r="D69" s="2" t="s">
        <v>159</v>
      </c>
      <c r="E69" s="76">
        <f>+'media P1 e P2'!N69</f>
        <v>5.4</v>
      </c>
      <c r="F69" s="76">
        <f>+relatorios!O70</f>
        <v>5.9777777777777779</v>
      </c>
      <c r="G69" s="50">
        <f t="shared" ref="G69:G74" si="2">+(E69*3+F69*2)/5</f>
        <v>5.6311111111111121</v>
      </c>
      <c r="I69" s="77" t="str">
        <f t="shared" ref="I69:I80" si="3">IF(AND(E69&gt;=5,F69&gt;=5),$L$1,$M$1)</f>
        <v>APROVADO</v>
      </c>
    </row>
    <row r="70" spans="1:9" x14ac:dyDescent="0.25">
      <c r="A70" s="2" t="s">
        <v>160</v>
      </c>
      <c r="B70" s="2" t="s">
        <v>25</v>
      </c>
      <c r="C70" s="2" t="s">
        <v>26</v>
      </c>
      <c r="D70" s="2" t="s">
        <v>161</v>
      </c>
      <c r="E70" s="76">
        <f>+'media P1 e P2'!N70</f>
        <v>7.4749999999999996</v>
      </c>
      <c r="F70" s="76">
        <f>+relatorios!O71</f>
        <v>7.2777777777777777</v>
      </c>
      <c r="G70" s="50">
        <f t="shared" si="2"/>
        <v>7.3961111111111109</v>
      </c>
      <c r="I70" s="77" t="str">
        <f t="shared" si="3"/>
        <v>APROVADO</v>
      </c>
    </row>
    <row r="71" spans="1:9" x14ac:dyDescent="0.25">
      <c r="A71" s="2" t="s">
        <v>162</v>
      </c>
      <c r="B71" s="2" t="s">
        <v>25</v>
      </c>
      <c r="C71" s="2" t="s">
        <v>26</v>
      </c>
      <c r="D71" s="2" t="s">
        <v>163</v>
      </c>
      <c r="E71" s="76">
        <f>+'media P1 e P2'!N71</f>
        <v>7.5250000000000004</v>
      </c>
      <c r="F71" s="76">
        <f>+relatorios!O72</f>
        <v>7.5</v>
      </c>
      <c r="G71" s="50">
        <f t="shared" si="2"/>
        <v>7.5150000000000006</v>
      </c>
      <c r="I71" s="77" t="str">
        <f t="shared" si="3"/>
        <v>APROVADO</v>
      </c>
    </row>
    <row r="72" spans="1:9" x14ac:dyDescent="0.25">
      <c r="A72" s="2" t="s">
        <v>164</v>
      </c>
      <c r="B72" s="2" t="s">
        <v>25</v>
      </c>
      <c r="C72" s="2" t="s">
        <v>26</v>
      </c>
      <c r="D72" s="2" t="s">
        <v>165</v>
      </c>
      <c r="E72" s="76">
        <f>+'media P1 e P2'!N72</f>
        <v>7.6749999999999998</v>
      </c>
      <c r="F72" s="76">
        <f>+relatorios!O73</f>
        <v>7.6399999999999988</v>
      </c>
      <c r="G72" s="50">
        <f t="shared" si="2"/>
        <v>7.6609999999999987</v>
      </c>
      <c r="I72" s="77" t="str">
        <f t="shared" si="3"/>
        <v>APROVADO</v>
      </c>
    </row>
    <row r="73" spans="1:9" x14ac:dyDescent="0.25">
      <c r="A73" s="2" t="s">
        <v>166</v>
      </c>
      <c r="B73" s="2" t="s">
        <v>25</v>
      </c>
      <c r="C73" s="2" t="s">
        <v>26</v>
      </c>
      <c r="D73" s="2" t="s">
        <v>167</v>
      </c>
      <c r="E73" s="76">
        <f>+'media P1 e P2'!N73</f>
        <v>4.2750000000000004</v>
      </c>
      <c r="F73" s="76">
        <f>+relatorios!O74</f>
        <v>6.8285714285714283</v>
      </c>
      <c r="G73" s="50">
        <f t="shared" si="2"/>
        <v>5.2964285714285717</v>
      </c>
      <c r="I73" s="78" t="str">
        <f t="shared" si="3"/>
        <v>RECUP</v>
      </c>
    </row>
    <row r="74" spans="1:9" x14ac:dyDescent="0.25">
      <c r="A74" s="2" t="s">
        <v>168</v>
      </c>
      <c r="B74" s="2" t="s">
        <v>25</v>
      </c>
      <c r="C74" s="2" t="s">
        <v>26</v>
      </c>
      <c r="D74" s="2" t="s">
        <v>169</v>
      </c>
      <c r="E74" s="76">
        <f>+'media P1 e P2'!N74</f>
        <v>8.125</v>
      </c>
      <c r="F74" s="76">
        <f>+relatorios!O75</f>
        <v>8.6222222222222236</v>
      </c>
      <c r="G74" s="50">
        <f t="shared" si="2"/>
        <v>8.3238888888888898</v>
      </c>
      <c r="I74" s="77" t="str">
        <f t="shared" si="3"/>
        <v>APROVADO</v>
      </c>
    </row>
    <row r="75" spans="1:9" x14ac:dyDescent="0.25">
      <c r="A75" s="2" t="s">
        <v>170</v>
      </c>
      <c r="B75" s="2" t="s">
        <v>25</v>
      </c>
      <c r="C75" s="2" t="s">
        <v>26</v>
      </c>
      <c r="D75" s="2" t="s">
        <v>171</v>
      </c>
      <c r="E75" s="76">
        <f>+'media P1 e P2'!N75</f>
        <v>5.6749999999999998</v>
      </c>
      <c r="F75" s="76">
        <f>+relatorios!O76</f>
        <v>8.5100000000000016</v>
      </c>
      <c r="G75" s="50">
        <f>('media P1 e P2'!G75*3+relatorios!O76*2)/5</f>
        <v>6.8090000000000002</v>
      </c>
      <c r="I75" s="77" t="str">
        <f t="shared" si="3"/>
        <v>APROVADO</v>
      </c>
    </row>
    <row r="76" spans="1:9" x14ac:dyDescent="0.25">
      <c r="A76" s="2" t="s">
        <v>172</v>
      </c>
      <c r="B76" s="2" t="s">
        <v>25</v>
      </c>
      <c r="C76" s="2" t="s">
        <v>26</v>
      </c>
      <c r="D76" s="2" t="s">
        <v>173</v>
      </c>
      <c r="E76" s="76">
        <f>+'media P1 e P2'!N76</f>
        <v>5</v>
      </c>
      <c r="F76" s="76">
        <f>+relatorios!O77</f>
        <v>6.166666666666667</v>
      </c>
      <c r="G76" s="50">
        <f>('media P1 e P2'!G76*3+relatorios!O77*2)/5</f>
        <v>4.5516666666666667</v>
      </c>
      <c r="I76" s="77" t="str">
        <f t="shared" si="3"/>
        <v>APROVADO</v>
      </c>
    </row>
    <row r="77" spans="1:9" x14ac:dyDescent="0.25">
      <c r="A77" s="2" t="s">
        <v>174</v>
      </c>
      <c r="B77" s="2" t="s">
        <v>25</v>
      </c>
      <c r="C77" s="2" t="s">
        <v>26</v>
      </c>
      <c r="D77" s="2" t="s">
        <v>175</v>
      </c>
      <c r="E77" s="76">
        <f>+'media P1 e P2'!N77</f>
        <v>6.0749999999999993</v>
      </c>
      <c r="F77" s="76">
        <f>+relatorios!O78</f>
        <v>7.51</v>
      </c>
      <c r="G77" s="50">
        <f>('media P1 e P2'!G77*3+relatorios!O78*2)/5</f>
        <v>6.6489999999999991</v>
      </c>
      <c r="I77" s="77" t="str">
        <f t="shared" si="3"/>
        <v>APROVADO</v>
      </c>
    </row>
    <row r="78" spans="1:9" x14ac:dyDescent="0.25">
      <c r="A78" s="2" t="s">
        <v>176</v>
      </c>
      <c r="B78" s="2" t="s">
        <v>25</v>
      </c>
      <c r="C78" s="2" t="s">
        <v>26</v>
      </c>
      <c r="D78" s="2" t="s">
        <v>177</v>
      </c>
      <c r="E78" s="76">
        <f>+'media P1 e P2'!N78</f>
        <v>2.4500000000000002</v>
      </c>
      <c r="F78" s="76">
        <f>+relatorios!O79</f>
        <v>7.133333333333332</v>
      </c>
      <c r="G78" s="50">
        <f>('media P1 e P2'!G78*3+relatorios!O79*2)/5</f>
        <v>4.3233333333333324</v>
      </c>
      <c r="I78" s="78" t="str">
        <f t="shared" si="3"/>
        <v>RECUP</v>
      </c>
    </row>
    <row r="79" spans="1:9" x14ac:dyDescent="0.25">
      <c r="A79" s="2" t="s">
        <v>178</v>
      </c>
      <c r="B79" s="2" t="s">
        <v>25</v>
      </c>
      <c r="C79" s="2" t="s">
        <v>26</v>
      </c>
      <c r="D79" s="2" t="s">
        <v>179</v>
      </c>
      <c r="E79" s="76">
        <f>+'media P1 e P2'!N79</f>
        <v>5.95</v>
      </c>
      <c r="F79" s="76">
        <f>+relatorios!O80</f>
        <v>6.0666666666666664</v>
      </c>
      <c r="G79" s="50">
        <f>('media P1 e P2'!G79*3+relatorios!O80*2)/5</f>
        <v>5.4416666666666673</v>
      </c>
      <c r="I79" s="77" t="str">
        <f t="shared" si="3"/>
        <v>APROVADO</v>
      </c>
    </row>
    <row r="80" spans="1:9" x14ac:dyDescent="0.25">
      <c r="A80" s="2" t="s">
        <v>180</v>
      </c>
      <c r="B80" s="2" t="s">
        <v>25</v>
      </c>
      <c r="C80" s="2" t="s">
        <v>26</v>
      </c>
      <c r="D80" s="2" t="s">
        <v>181</v>
      </c>
      <c r="E80" s="76">
        <f>+'media P1 e P2'!N80</f>
        <v>6.25</v>
      </c>
      <c r="F80" s="76">
        <f>+relatorios!O81</f>
        <v>8.15</v>
      </c>
      <c r="G80" s="50">
        <f>('media P1 e P2'!G80*3+relatorios!O81*2)/5</f>
        <v>7.01</v>
      </c>
      <c r="I80" s="77" t="str">
        <f t="shared" si="3"/>
        <v>APROVADO</v>
      </c>
    </row>
    <row r="81" spans="4:11" ht="13" thickBot="1" x14ac:dyDescent="0.3"/>
    <row r="82" spans="4:11" ht="18.5" thickBot="1" x14ac:dyDescent="0.45">
      <c r="D82" s="64" t="s">
        <v>220</v>
      </c>
      <c r="E82" s="83">
        <f>+AVERAGE(E4:E80)</f>
        <v>6.0888333333333327</v>
      </c>
      <c r="F82" s="83">
        <f>+AVERAGE(F4:F80)</f>
        <v>7.2748232323232305</v>
      </c>
      <c r="G82" s="65">
        <f>AVERAGE(G4:G80)</f>
        <v>6.4492474747474757</v>
      </c>
      <c r="I82" s="59" t="s">
        <v>219</v>
      </c>
      <c r="J82" s="60">
        <f>COUNTIF(I4:I80,L1)</f>
        <v>63</v>
      </c>
      <c r="K82" s="61">
        <f>J82/(J82+J83)</f>
        <v>0.81818181818181823</v>
      </c>
    </row>
    <row r="83" spans="4:11" ht="18.5" thickBot="1" x14ac:dyDescent="0.45">
      <c r="I83" s="84" t="s">
        <v>282</v>
      </c>
      <c r="J83" s="62">
        <f>COUNTIF(I5:I80,M1)</f>
        <v>14</v>
      </c>
      <c r="K83" s="63">
        <f>J83/(J83+J82)</f>
        <v>0.18181818181818182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P1</vt:lpstr>
      <vt:lpstr>P2</vt:lpstr>
      <vt:lpstr>media P1 e P2</vt:lpstr>
      <vt:lpstr>Prec</vt:lpstr>
      <vt:lpstr>relatorios</vt:lpstr>
      <vt:lpstr>faceworks</vt:lpstr>
      <vt:lpstr>Biohaking</vt:lpstr>
      <vt:lpstr>nota final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Vidinha</dc:creator>
  <cp:lastModifiedBy>Pedro Vidinha</cp:lastModifiedBy>
  <cp:lastPrinted>2016-06-29T23:48:20Z</cp:lastPrinted>
  <dcterms:created xsi:type="dcterms:W3CDTF">2016-04-27T17:38:12Z</dcterms:created>
  <dcterms:modified xsi:type="dcterms:W3CDTF">2016-07-10T16:21:28Z</dcterms:modified>
</cp:coreProperties>
</file>