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ova" sheetId="1" r:id="rId1"/>
    <sheet name="selecao" sheetId="2" r:id="rId2"/>
    <sheet name="GxA" sheetId="3" r:id="rId3"/>
  </sheets>
  <calcPr calcId="152511" concurrentCalc="0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O19" i="1"/>
  <c r="O18" i="1"/>
  <c r="O17" i="1"/>
  <c r="O16" i="1"/>
  <c r="O15" i="1"/>
  <c r="O8" i="1"/>
  <c r="O7" i="1"/>
  <c r="O6" i="1"/>
  <c r="O5" i="1"/>
  <c r="O4" i="1"/>
  <c r="G5" i="1"/>
  <c r="G6" i="1"/>
  <c r="G7" i="1"/>
  <c r="G8" i="1"/>
  <c r="G4" i="1"/>
  <c r="H10" i="3"/>
  <c r="I10" i="3"/>
  <c r="J10" i="3"/>
  <c r="H12" i="3"/>
  <c r="H13" i="3"/>
  <c r="J5" i="3"/>
  <c r="J6" i="3"/>
  <c r="J7" i="3"/>
  <c r="J8" i="3"/>
  <c r="J9" i="3"/>
  <c r="H14" i="3"/>
  <c r="H15" i="3"/>
  <c r="H16" i="3"/>
  <c r="H25" i="3"/>
  <c r="I25" i="3"/>
  <c r="J25" i="3"/>
  <c r="H27" i="3"/>
  <c r="H28" i="3"/>
  <c r="J20" i="3"/>
  <c r="J21" i="3"/>
  <c r="J22" i="3"/>
  <c r="J23" i="3"/>
  <c r="J24" i="3"/>
  <c r="H29" i="3"/>
  <c r="H30" i="3"/>
  <c r="H31" i="3"/>
  <c r="J26" i="2"/>
  <c r="J9" i="2"/>
  <c r="C10" i="2"/>
  <c r="C9" i="2"/>
  <c r="C12" i="2"/>
  <c r="C27" i="2"/>
  <c r="C26" i="2"/>
  <c r="C29" i="2"/>
  <c r="C30" i="2"/>
  <c r="C32" i="2"/>
  <c r="C31" i="2"/>
  <c r="C13" i="2"/>
  <c r="C15" i="2"/>
  <c r="C14" i="2"/>
  <c r="K24" i="2"/>
  <c r="E24" i="2"/>
  <c r="D24" i="2"/>
  <c r="K23" i="2"/>
  <c r="E23" i="2"/>
  <c r="D23" i="2"/>
  <c r="K22" i="2"/>
  <c r="E22" i="2"/>
  <c r="D22" i="2"/>
  <c r="K21" i="2"/>
  <c r="E21" i="2"/>
  <c r="D21" i="2"/>
  <c r="K20" i="2"/>
  <c r="E20" i="2"/>
  <c r="D20" i="2"/>
  <c r="K4" i="2"/>
  <c r="D4" i="2"/>
  <c r="E4" i="2"/>
  <c r="K5" i="2"/>
  <c r="D5" i="2"/>
  <c r="E5" i="2"/>
  <c r="K6" i="2"/>
  <c r="D6" i="2"/>
  <c r="E6" i="2"/>
  <c r="K7" i="2"/>
  <c r="D7" i="2"/>
  <c r="E7" i="2"/>
  <c r="K3" i="2"/>
  <c r="E3" i="2"/>
  <c r="D3" i="2"/>
  <c r="N8" i="1"/>
  <c r="N7" i="1"/>
  <c r="N6" i="1"/>
  <c r="N5" i="1"/>
  <c r="N4" i="1"/>
  <c r="O10" i="1"/>
  <c r="M10" i="1"/>
  <c r="L10" i="1"/>
  <c r="K10" i="1"/>
  <c r="J10" i="1"/>
  <c r="M9" i="1"/>
  <c r="L9" i="1"/>
  <c r="K9" i="1"/>
  <c r="J9" i="1"/>
  <c r="F8" i="1"/>
  <c r="F7" i="1"/>
  <c r="F6" i="1"/>
  <c r="F5" i="1"/>
  <c r="F4" i="1"/>
  <c r="G10" i="1"/>
  <c r="E10" i="1"/>
  <c r="D10" i="1"/>
  <c r="C10" i="1"/>
  <c r="B10" i="1"/>
  <c r="E9" i="1"/>
  <c r="D9" i="1"/>
  <c r="C9" i="1"/>
  <c r="B9" i="1"/>
  <c r="N15" i="1"/>
  <c r="N16" i="1"/>
  <c r="N17" i="1"/>
  <c r="N18" i="1"/>
  <c r="N19" i="1"/>
  <c r="O21" i="1"/>
  <c r="M21" i="1"/>
  <c r="L21" i="1"/>
  <c r="K21" i="1"/>
  <c r="J21" i="1"/>
  <c r="F15" i="1"/>
  <c r="F16" i="1"/>
  <c r="F17" i="1"/>
  <c r="F18" i="1"/>
  <c r="F19" i="1"/>
  <c r="G21" i="1"/>
  <c r="E21" i="1"/>
  <c r="D21" i="1"/>
  <c r="C21" i="1"/>
  <c r="B21" i="1"/>
  <c r="M20" i="1"/>
  <c r="L20" i="1"/>
  <c r="K20" i="1"/>
  <c r="J20" i="1"/>
  <c r="E20" i="1"/>
  <c r="D20" i="1"/>
  <c r="C20" i="1"/>
  <c r="B20" i="1"/>
</calcChain>
</file>

<file path=xl/sharedStrings.xml><?xml version="1.0" encoding="utf-8"?>
<sst xmlns="http://schemas.openxmlformats.org/spreadsheetml/2006/main" count="191" uniqueCount="48">
  <si>
    <t>AP</t>
  </si>
  <si>
    <t>Bloco 1</t>
  </si>
  <si>
    <t>Bloco 2</t>
  </si>
  <si>
    <t>Bloco 3</t>
  </si>
  <si>
    <t>Bloco 4</t>
  </si>
  <si>
    <t>Média</t>
  </si>
  <si>
    <t>total</t>
  </si>
  <si>
    <t>NF</t>
  </si>
  <si>
    <t>Dow</t>
  </si>
  <si>
    <t>Biomatrix</t>
  </si>
  <si>
    <t>Syngenta</t>
  </si>
  <si>
    <t>IAC</t>
  </si>
  <si>
    <t>Pioneer</t>
  </si>
  <si>
    <t>Turma 1</t>
  </si>
  <si>
    <t>Turma 2</t>
  </si>
  <si>
    <t>HS</t>
  </si>
  <si>
    <t>QMR</t>
  </si>
  <si>
    <t>r</t>
  </si>
  <si>
    <t>q</t>
  </si>
  <si>
    <t>lower</t>
  </si>
  <si>
    <t>upper</t>
  </si>
  <si>
    <t>DMS</t>
  </si>
  <si>
    <t>Tukey</t>
  </si>
  <si>
    <t>A</t>
  </si>
  <si>
    <t>B</t>
  </si>
  <si>
    <t>AB</t>
  </si>
  <si>
    <t>X0</t>
  </si>
  <si>
    <t>Xs</t>
  </si>
  <si>
    <t>h</t>
  </si>
  <si>
    <t>GS</t>
  </si>
  <si>
    <t>GS%</t>
  </si>
  <si>
    <t>Xm</t>
  </si>
  <si>
    <t>DS</t>
  </si>
  <si>
    <t>CV%</t>
  </si>
  <si>
    <t>Genotipo</t>
  </si>
  <si>
    <t>Bloco</t>
  </si>
  <si>
    <t>Turma</t>
  </si>
  <si>
    <t>AMB1</t>
  </si>
  <si>
    <t>AMB2</t>
  </si>
  <si>
    <t>Totais</t>
  </si>
  <si>
    <t>Total</t>
  </si>
  <si>
    <t>C</t>
  </si>
  <si>
    <t>SQtotal</t>
  </si>
  <si>
    <t>SQH</t>
  </si>
  <si>
    <t>SQA</t>
  </si>
  <si>
    <t>SQGxA</t>
  </si>
  <si>
    <t>O problema estava nos arrendodamentos</t>
  </si>
  <si>
    <t>considerar duas casas decimais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</si>
</sst>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3" borderId="0" xfId="0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workbookViewId="0">
      <selection activeCell="G15" sqref="G15:G19"/>
    </sheetView>
  </sheetViews>
  <sheetFormatPr defaultRowHeight="15" x14ac:dyDescent="0.25"/>
  <cols>
    <col min="1" max="1" width="9.85546875" bestFit="1" customWidth="1"/>
    <col min="2" max="5" width="8" bestFit="1" customWidth="1"/>
    <col min="6" max="6" width="7.140625" bestFit="1" customWidth="1"/>
    <col min="7" max="7" width="6.140625" bestFit="1" customWidth="1"/>
    <col min="9" max="9" width="9.85546875" bestFit="1" customWidth="1"/>
    <col min="10" max="13" width="8" bestFit="1" customWidth="1"/>
    <col min="14" max="14" width="7.140625" bestFit="1" customWidth="1"/>
    <col min="15" max="15" width="7.28515625" bestFit="1" customWidth="1"/>
  </cols>
  <sheetData>
    <row r="2" spans="1:15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  <c r="H3" s="9"/>
      <c r="I3" s="10" t="s">
        <v>7</v>
      </c>
      <c r="J3" s="11" t="s">
        <v>1</v>
      </c>
      <c r="K3" s="11" t="s">
        <v>2</v>
      </c>
      <c r="L3" s="11" t="s">
        <v>3</v>
      </c>
      <c r="M3" s="11" t="s">
        <v>4</v>
      </c>
      <c r="N3" s="10" t="s">
        <v>5</v>
      </c>
      <c r="O3" s="10" t="s">
        <v>6</v>
      </c>
    </row>
    <row r="4" spans="1:15" ht="15.75" x14ac:dyDescent="0.25">
      <c r="A4" s="12" t="s">
        <v>9</v>
      </c>
      <c r="B4" s="7">
        <v>1.39</v>
      </c>
      <c r="C4" s="7">
        <v>1.26</v>
      </c>
      <c r="D4" s="6">
        <v>1.42</v>
      </c>
      <c r="E4" s="6">
        <v>1.35</v>
      </c>
      <c r="F4" s="13">
        <f>AVERAGE(B4:E4)</f>
        <v>1.355</v>
      </c>
      <c r="G4" s="13">
        <f>SUM(B4:E4)</f>
        <v>5.42</v>
      </c>
      <c r="H4" s="9"/>
      <c r="I4" s="12" t="s">
        <v>9</v>
      </c>
      <c r="J4" s="7">
        <v>7</v>
      </c>
      <c r="K4" s="8">
        <v>6.6</v>
      </c>
      <c r="L4" s="6">
        <v>6</v>
      </c>
      <c r="M4" s="6">
        <v>7.6</v>
      </c>
      <c r="N4" s="13">
        <f>AVERAGE(J4:M4)</f>
        <v>6.8000000000000007</v>
      </c>
      <c r="O4" s="13">
        <f>SUM(J4:M4)</f>
        <v>27.200000000000003</v>
      </c>
    </row>
    <row r="5" spans="1:15" ht="15.75" x14ac:dyDescent="0.25">
      <c r="A5" s="12" t="s">
        <v>8</v>
      </c>
      <c r="B5" s="7">
        <v>1.22</v>
      </c>
      <c r="C5" s="7">
        <v>1.25</v>
      </c>
      <c r="D5" s="6">
        <v>1.25</v>
      </c>
      <c r="E5" s="6">
        <v>1.36</v>
      </c>
      <c r="F5" s="13">
        <f t="shared" ref="F5:F8" si="0">AVERAGE(B5:E5)</f>
        <v>1.27</v>
      </c>
      <c r="G5" s="13">
        <f t="shared" ref="G5:G8" si="1">SUM(B5:E5)</f>
        <v>5.08</v>
      </c>
      <c r="H5" s="9"/>
      <c r="I5" s="12" t="s">
        <v>8</v>
      </c>
      <c r="J5" s="7">
        <v>6</v>
      </c>
      <c r="K5" s="8">
        <v>4.5999999999999996</v>
      </c>
      <c r="L5" s="6">
        <v>4.5999999999999996</v>
      </c>
      <c r="M5" s="6">
        <v>6</v>
      </c>
      <c r="N5" s="13">
        <f t="shared" ref="N5:N8" si="2">AVERAGE(J5:M5)</f>
        <v>5.3</v>
      </c>
      <c r="O5" s="13">
        <f t="shared" ref="O5:O8" si="3">SUM(J5:M5)</f>
        <v>21.2</v>
      </c>
    </row>
    <row r="6" spans="1:15" ht="15.75" x14ac:dyDescent="0.25">
      <c r="A6" s="12" t="s">
        <v>11</v>
      </c>
      <c r="B6" s="7">
        <v>1.2</v>
      </c>
      <c r="C6" s="7">
        <v>1.35</v>
      </c>
      <c r="D6" s="6">
        <v>1.32</v>
      </c>
      <c r="E6" s="6">
        <v>1.34</v>
      </c>
      <c r="F6" s="13">
        <f t="shared" si="0"/>
        <v>1.3025</v>
      </c>
      <c r="G6" s="13">
        <f t="shared" si="1"/>
        <v>5.21</v>
      </c>
      <c r="H6" s="9"/>
      <c r="I6" s="12" t="s">
        <v>11</v>
      </c>
      <c r="J6" s="7">
        <v>5.4</v>
      </c>
      <c r="K6" s="8">
        <v>5.2</v>
      </c>
      <c r="L6" s="6">
        <v>6.8</v>
      </c>
      <c r="M6" s="6">
        <v>7.6</v>
      </c>
      <c r="N6" s="13">
        <f t="shared" si="2"/>
        <v>6.25</v>
      </c>
      <c r="O6" s="13">
        <f t="shared" si="3"/>
        <v>25</v>
      </c>
    </row>
    <row r="7" spans="1:15" ht="15.75" x14ac:dyDescent="0.25">
      <c r="A7" s="12" t="s">
        <v>10</v>
      </c>
      <c r="B7" s="7">
        <v>1.28</v>
      </c>
      <c r="C7" s="7">
        <v>1.31</v>
      </c>
      <c r="D7" s="6">
        <v>1.38</v>
      </c>
      <c r="E7" s="6">
        <v>1.2</v>
      </c>
      <c r="F7" s="13">
        <f t="shared" si="0"/>
        <v>1.2925</v>
      </c>
      <c r="G7" s="13">
        <f t="shared" si="1"/>
        <v>5.17</v>
      </c>
      <c r="H7" s="9"/>
      <c r="I7" s="12" t="s">
        <v>10</v>
      </c>
      <c r="J7" s="7">
        <v>6.6</v>
      </c>
      <c r="K7" s="8">
        <v>6.6</v>
      </c>
      <c r="L7" s="6">
        <v>6.4</v>
      </c>
      <c r="M7" s="6">
        <v>7.8</v>
      </c>
      <c r="N7" s="13">
        <f t="shared" si="2"/>
        <v>6.8500000000000005</v>
      </c>
      <c r="O7" s="13">
        <f t="shared" si="3"/>
        <v>27.400000000000002</v>
      </c>
    </row>
    <row r="8" spans="1:15" ht="15.75" x14ac:dyDescent="0.25">
      <c r="A8" s="12" t="s">
        <v>12</v>
      </c>
      <c r="B8" s="7">
        <v>1.34</v>
      </c>
      <c r="C8" s="7">
        <v>1.33</v>
      </c>
      <c r="D8" s="6">
        <v>1.42</v>
      </c>
      <c r="E8" s="6">
        <v>1.33</v>
      </c>
      <c r="F8" s="13">
        <f t="shared" si="0"/>
        <v>1.355</v>
      </c>
      <c r="G8" s="13">
        <f t="shared" si="1"/>
        <v>5.42</v>
      </c>
      <c r="H8" s="9"/>
      <c r="I8" s="12" t="s">
        <v>12</v>
      </c>
      <c r="J8" s="7">
        <v>7.2</v>
      </c>
      <c r="K8" s="8">
        <v>5.2</v>
      </c>
      <c r="L8" s="6">
        <v>5.4</v>
      </c>
      <c r="M8" s="6">
        <v>6.6</v>
      </c>
      <c r="N8" s="13">
        <f t="shared" si="2"/>
        <v>6.1</v>
      </c>
      <c r="O8" s="13">
        <f t="shared" si="3"/>
        <v>24.4</v>
      </c>
    </row>
    <row r="9" spans="1:15" ht="15.75" x14ac:dyDescent="0.25">
      <c r="A9" s="2" t="s">
        <v>5</v>
      </c>
      <c r="B9" s="1">
        <f>AVERAGE(B4:B8)</f>
        <v>1.286</v>
      </c>
      <c r="C9" s="1">
        <f t="shared" ref="C9:E9" si="4">AVERAGE(C4:C8)</f>
        <v>1.3</v>
      </c>
      <c r="D9" s="1">
        <f t="shared" si="4"/>
        <v>1.3580000000000001</v>
      </c>
      <c r="E9" s="1">
        <f t="shared" si="4"/>
        <v>1.3160000000000001</v>
      </c>
      <c r="F9" s="1"/>
      <c r="G9" s="1"/>
      <c r="H9" s="9"/>
      <c r="I9" s="2" t="s">
        <v>5</v>
      </c>
      <c r="J9" s="1">
        <f>AVERAGE(J4:J8)</f>
        <v>6.44</v>
      </c>
      <c r="K9" s="1">
        <f t="shared" ref="K9:M9" si="5">AVERAGE(K4:K8)</f>
        <v>5.64</v>
      </c>
      <c r="L9" s="1">
        <f t="shared" si="5"/>
        <v>5.839999999999999</v>
      </c>
      <c r="M9" s="1">
        <f t="shared" si="5"/>
        <v>7.12</v>
      </c>
      <c r="N9" s="1"/>
      <c r="O9" s="1"/>
    </row>
    <row r="10" spans="1:15" ht="15.75" x14ac:dyDescent="0.25">
      <c r="A10" s="2" t="s">
        <v>6</v>
      </c>
      <c r="B10" s="1">
        <f>SUM(B4:B8)</f>
        <v>6.43</v>
      </c>
      <c r="C10" s="1">
        <f t="shared" ref="C10:E10" si="6">SUM(C4:C8)</f>
        <v>6.5</v>
      </c>
      <c r="D10" s="1">
        <f t="shared" si="6"/>
        <v>6.79</v>
      </c>
      <c r="E10" s="1">
        <f t="shared" si="6"/>
        <v>6.58</v>
      </c>
      <c r="F10" s="2"/>
      <c r="G10" s="1">
        <f>SUM(G4:G8)</f>
        <v>26.300000000000004</v>
      </c>
      <c r="H10" s="9"/>
      <c r="I10" s="2" t="s">
        <v>6</v>
      </c>
      <c r="J10" s="1">
        <f>SUM(J4:J8)</f>
        <v>32.200000000000003</v>
      </c>
      <c r="K10" s="1">
        <f t="shared" ref="K10:M10" si="7">SUM(K4:K8)</f>
        <v>28.2</v>
      </c>
      <c r="L10" s="1">
        <f t="shared" si="7"/>
        <v>29.199999999999996</v>
      </c>
      <c r="M10" s="1">
        <f t="shared" si="7"/>
        <v>35.6</v>
      </c>
      <c r="N10" s="2"/>
      <c r="O10" s="1">
        <f>SUM(O4:O8)</f>
        <v>125.20000000000002</v>
      </c>
    </row>
    <row r="11" spans="1:15" ht="15.75" x14ac:dyDescent="0.25">
      <c r="A11" s="2"/>
      <c r="B11" s="1"/>
      <c r="C11" s="1"/>
      <c r="D11" s="1"/>
      <c r="E11" s="1"/>
      <c r="F11" s="2"/>
      <c r="G11" s="1"/>
      <c r="H11" s="9"/>
      <c r="I11" s="2"/>
      <c r="J11" s="1"/>
      <c r="K11" s="1"/>
      <c r="L11" s="1"/>
      <c r="M11" s="1"/>
      <c r="N11" s="2"/>
      <c r="O11" s="1"/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9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A14" s="10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0" t="s">
        <v>5</v>
      </c>
      <c r="G14" s="10" t="s">
        <v>6</v>
      </c>
      <c r="H14" s="14"/>
      <c r="I14" s="10" t="s">
        <v>7</v>
      </c>
      <c r="J14" s="11" t="s">
        <v>1</v>
      </c>
      <c r="K14" s="11" t="s">
        <v>2</v>
      </c>
      <c r="L14" s="11" t="s">
        <v>3</v>
      </c>
      <c r="M14" s="11" t="s">
        <v>4</v>
      </c>
      <c r="N14" s="10" t="s">
        <v>5</v>
      </c>
      <c r="O14" s="10" t="s">
        <v>6</v>
      </c>
    </row>
    <row r="15" spans="1:15" x14ac:dyDescent="0.25">
      <c r="A15" s="11" t="s">
        <v>8</v>
      </c>
      <c r="B15" s="3">
        <v>1.22</v>
      </c>
      <c r="C15" s="3">
        <v>1.1819999999999999</v>
      </c>
      <c r="D15" s="4">
        <v>1.2280000000000002</v>
      </c>
      <c r="E15" s="4">
        <v>1.0900000000000001</v>
      </c>
      <c r="F15" s="13">
        <f>AVERAGE(B15:E15)</f>
        <v>1.1800000000000002</v>
      </c>
      <c r="G15" s="13">
        <f>SUM(B15:E15)</f>
        <v>4.7200000000000006</v>
      </c>
      <c r="H15" s="14"/>
      <c r="I15" s="11" t="s">
        <v>8</v>
      </c>
      <c r="J15" s="5">
        <v>14.6</v>
      </c>
      <c r="K15" s="3">
        <v>13.6</v>
      </c>
      <c r="L15" s="4">
        <v>13.4</v>
      </c>
      <c r="M15" s="4">
        <v>12.2</v>
      </c>
      <c r="N15" s="13">
        <f>AVERAGE(J15:M15)</f>
        <v>13.45</v>
      </c>
      <c r="O15" s="13">
        <f>SUM(J15:M15)</f>
        <v>53.8</v>
      </c>
    </row>
    <row r="16" spans="1:15" x14ac:dyDescent="0.25">
      <c r="A16" s="11" t="s">
        <v>9</v>
      </c>
      <c r="B16" s="3">
        <v>1.1800000000000002</v>
      </c>
      <c r="C16" s="3">
        <v>1.22</v>
      </c>
      <c r="D16" s="4">
        <v>1.3340000000000001</v>
      </c>
      <c r="E16" s="4">
        <v>1.2399999999999998</v>
      </c>
      <c r="F16" s="13">
        <f t="shared" ref="F16:F19" si="8">AVERAGE(B16:E16)</f>
        <v>1.2435</v>
      </c>
      <c r="G16" s="13">
        <f t="shared" ref="G16:G19" si="9">SUM(B16:E16)</f>
        <v>4.9740000000000002</v>
      </c>
      <c r="H16" s="14"/>
      <c r="I16" s="11" t="s">
        <v>9</v>
      </c>
      <c r="J16" s="5">
        <v>15.8</v>
      </c>
      <c r="K16" s="3">
        <v>14.2</v>
      </c>
      <c r="L16" s="4">
        <v>13.8</v>
      </c>
      <c r="M16" s="4">
        <v>13</v>
      </c>
      <c r="N16" s="13">
        <f t="shared" ref="N16:N19" si="10">AVERAGE(J16:M16)</f>
        <v>14.2</v>
      </c>
      <c r="O16" s="13">
        <f t="shared" ref="O16:O19" si="11">SUM(J16:M16)</f>
        <v>56.8</v>
      </c>
    </row>
    <row r="17" spans="1:15" x14ac:dyDescent="0.25">
      <c r="A17" s="11" t="s">
        <v>10</v>
      </c>
      <c r="B17" s="3">
        <v>1.17</v>
      </c>
      <c r="C17" s="4">
        <v>1.1039999999999999</v>
      </c>
      <c r="D17" s="4">
        <v>1.2639999999999998</v>
      </c>
      <c r="E17" s="4">
        <v>1.24</v>
      </c>
      <c r="F17" s="13">
        <f t="shared" si="8"/>
        <v>1.1944999999999999</v>
      </c>
      <c r="G17" s="13">
        <f t="shared" si="9"/>
        <v>4.7779999999999996</v>
      </c>
      <c r="H17" s="14"/>
      <c r="I17" s="11" t="s">
        <v>10</v>
      </c>
      <c r="J17" s="5">
        <v>16</v>
      </c>
      <c r="K17" s="4">
        <v>15.2</v>
      </c>
      <c r="L17" s="4">
        <v>14</v>
      </c>
      <c r="M17" s="4">
        <v>12.4</v>
      </c>
      <c r="N17" s="13">
        <f t="shared" si="10"/>
        <v>14.4</v>
      </c>
      <c r="O17" s="13">
        <f t="shared" si="11"/>
        <v>57.6</v>
      </c>
    </row>
    <row r="18" spans="1:15" x14ac:dyDescent="0.25">
      <c r="A18" s="11" t="s">
        <v>11</v>
      </c>
      <c r="B18" s="3">
        <v>1.2</v>
      </c>
      <c r="C18" s="4">
        <v>1.1280000000000001</v>
      </c>
      <c r="D18" s="4">
        <v>1.1739999999999999</v>
      </c>
      <c r="E18" s="4">
        <v>1.1700000000000002</v>
      </c>
      <c r="F18" s="13">
        <f t="shared" si="8"/>
        <v>1.1680000000000001</v>
      </c>
      <c r="G18" s="13">
        <f t="shared" si="9"/>
        <v>4.6720000000000006</v>
      </c>
      <c r="H18" s="14"/>
      <c r="I18" s="11" t="s">
        <v>11</v>
      </c>
      <c r="J18" s="5">
        <v>16</v>
      </c>
      <c r="K18" s="4">
        <v>13.8</v>
      </c>
      <c r="L18" s="4">
        <v>13.8</v>
      </c>
      <c r="M18" s="4">
        <v>12</v>
      </c>
      <c r="N18" s="13">
        <f t="shared" si="10"/>
        <v>13.9</v>
      </c>
      <c r="O18" s="13">
        <f t="shared" si="11"/>
        <v>55.6</v>
      </c>
    </row>
    <row r="19" spans="1:15" x14ac:dyDescent="0.25">
      <c r="A19" s="11" t="s">
        <v>12</v>
      </c>
      <c r="B19" s="3">
        <v>1.3699999999999999</v>
      </c>
      <c r="C19" s="4">
        <v>1.27</v>
      </c>
      <c r="D19" s="4">
        <v>1.1519999999999999</v>
      </c>
      <c r="E19" s="4">
        <v>1.19</v>
      </c>
      <c r="F19" s="13">
        <f t="shared" si="8"/>
        <v>1.2454999999999998</v>
      </c>
      <c r="G19" s="13">
        <f t="shared" si="9"/>
        <v>4.9819999999999993</v>
      </c>
      <c r="H19" s="14"/>
      <c r="I19" s="11" t="s">
        <v>12</v>
      </c>
      <c r="J19" s="5">
        <v>15.6</v>
      </c>
      <c r="K19" s="4">
        <v>13.4</v>
      </c>
      <c r="L19" s="4">
        <v>14.4</v>
      </c>
      <c r="M19" s="4">
        <v>12.8</v>
      </c>
      <c r="N19" s="13">
        <f t="shared" si="10"/>
        <v>14.05</v>
      </c>
      <c r="O19" s="13">
        <f t="shared" si="11"/>
        <v>56.2</v>
      </c>
    </row>
    <row r="20" spans="1:15" ht="15.75" x14ac:dyDescent="0.25">
      <c r="A20" s="2" t="s">
        <v>5</v>
      </c>
      <c r="B20" s="1">
        <f>AVERAGE(B15:B19)</f>
        <v>1.2280000000000002</v>
      </c>
      <c r="C20" s="1">
        <f t="shared" ref="C20:E20" si="12">AVERAGE(C15:C19)</f>
        <v>1.1808000000000001</v>
      </c>
      <c r="D20" s="1">
        <f t="shared" si="12"/>
        <v>1.2303999999999999</v>
      </c>
      <c r="E20" s="1">
        <f t="shared" si="12"/>
        <v>1.1859999999999999</v>
      </c>
      <c r="F20" s="1"/>
      <c r="G20" s="1"/>
      <c r="H20" s="14"/>
      <c r="I20" s="2" t="s">
        <v>5</v>
      </c>
      <c r="J20" s="1">
        <f>AVERAGE(J15:J19)</f>
        <v>15.6</v>
      </c>
      <c r="K20" s="1">
        <f t="shared" ref="K20:M20" si="13">AVERAGE(K15:K19)</f>
        <v>14.040000000000001</v>
      </c>
      <c r="L20" s="1">
        <f t="shared" si="13"/>
        <v>13.88</v>
      </c>
      <c r="M20" s="1">
        <f t="shared" si="13"/>
        <v>12.48</v>
      </c>
      <c r="N20" s="1"/>
      <c r="O20" s="1"/>
    </row>
    <row r="21" spans="1:15" ht="15.75" x14ac:dyDescent="0.25">
      <c r="A21" s="2" t="s">
        <v>6</v>
      </c>
      <c r="B21" s="1">
        <f>SUM(B15:B19)</f>
        <v>6.1400000000000006</v>
      </c>
      <c r="C21" s="1">
        <f t="shared" ref="C21:E21" si="14">SUM(C15:C19)</f>
        <v>5.9039999999999999</v>
      </c>
      <c r="D21" s="1">
        <f t="shared" si="14"/>
        <v>6.1520000000000001</v>
      </c>
      <c r="E21" s="1">
        <f t="shared" si="14"/>
        <v>5.93</v>
      </c>
      <c r="F21" s="2"/>
      <c r="G21" s="1">
        <f>SUM(G15:G19)</f>
        <v>24.126000000000001</v>
      </c>
      <c r="H21" s="14"/>
      <c r="I21" s="2" t="s">
        <v>6</v>
      </c>
      <c r="J21" s="1">
        <f>SUM(J15:J19)</f>
        <v>78</v>
      </c>
      <c r="K21" s="1">
        <f t="shared" ref="K21:M21" si="15">SUM(K15:K19)</f>
        <v>70.2</v>
      </c>
      <c r="L21" s="1">
        <f t="shared" si="15"/>
        <v>69.400000000000006</v>
      </c>
      <c r="M21" s="1">
        <f t="shared" si="15"/>
        <v>62.400000000000006</v>
      </c>
      <c r="N21" s="2"/>
      <c r="O21" s="1">
        <f>SUM(O15:O19)</f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4" workbookViewId="0">
      <selection activeCell="J31" sqref="J31"/>
    </sheetView>
  </sheetViews>
  <sheetFormatPr defaultRowHeight="15" x14ac:dyDescent="0.25"/>
  <cols>
    <col min="4" max="4" width="6.140625" bestFit="1" customWidth="1"/>
    <col min="5" max="5" width="6.28515625" bestFit="1" customWidth="1"/>
    <col min="6" max="6" width="6.28515625" customWidth="1"/>
    <col min="8" max="8" width="5" bestFit="1" customWidth="1"/>
    <col min="9" max="9" width="2" bestFit="1" customWidth="1"/>
    <col min="10" max="10" width="6" bestFit="1" customWidth="1"/>
    <col min="11" max="11" width="5" bestFit="1" customWidth="1"/>
  </cols>
  <sheetData>
    <row r="1" spans="1:11" x14ac:dyDescent="0.25">
      <c r="A1" t="s">
        <v>13</v>
      </c>
    </row>
    <row r="2" spans="1:11" x14ac:dyDescent="0.25">
      <c r="B2" s="16" t="s">
        <v>15</v>
      </c>
      <c r="C2" s="16" t="s">
        <v>7</v>
      </c>
      <c r="D2" s="16" t="s">
        <v>19</v>
      </c>
      <c r="E2" s="16" t="s">
        <v>20</v>
      </c>
      <c r="F2" s="16" t="s">
        <v>22</v>
      </c>
      <c r="H2" s="16" t="s">
        <v>18</v>
      </c>
      <c r="I2" s="16" t="s">
        <v>17</v>
      </c>
      <c r="J2" s="16" t="s">
        <v>16</v>
      </c>
      <c r="K2" s="16" t="s">
        <v>21</v>
      </c>
    </row>
    <row r="3" spans="1:11" x14ac:dyDescent="0.25">
      <c r="B3" s="16" t="s">
        <v>10</v>
      </c>
      <c r="C3" s="20">
        <v>6.8500000000000005</v>
      </c>
      <c r="D3" s="20">
        <f>C3-K3</f>
        <v>5.4977691857526692</v>
      </c>
      <c r="E3" s="20">
        <f>C3+K3</f>
        <v>8.202230814247331</v>
      </c>
      <c r="F3" s="18" t="s">
        <v>23</v>
      </c>
      <c r="H3" s="16">
        <v>4.37</v>
      </c>
      <c r="I3" s="16">
        <v>4</v>
      </c>
      <c r="J3" s="16">
        <v>0.38300000000000001</v>
      </c>
      <c r="K3" s="18">
        <f>H3*SQRT(J3/I3)</f>
        <v>1.3522308142473312</v>
      </c>
    </row>
    <row r="4" spans="1:11" x14ac:dyDescent="0.25">
      <c r="B4" s="16" t="s">
        <v>9</v>
      </c>
      <c r="C4" s="20">
        <v>6.8000000000000007</v>
      </c>
      <c r="D4" s="20">
        <f t="shared" ref="D4:D7" si="0">C4-K4</f>
        <v>5.4477691857526693</v>
      </c>
      <c r="E4" s="20">
        <f t="shared" ref="E4:E7" si="1">C4+K4</f>
        <v>8.1522308142473321</v>
      </c>
      <c r="F4" s="18" t="s">
        <v>23</v>
      </c>
      <c r="H4" s="16">
        <v>4.37</v>
      </c>
      <c r="I4" s="16">
        <v>4</v>
      </c>
      <c r="J4" s="16">
        <v>0.38300000000000001</v>
      </c>
      <c r="K4" s="18">
        <f t="shared" ref="K4:K7" si="2">H4*SQRT(J4/I4)</f>
        <v>1.3522308142473312</v>
      </c>
    </row>
    <row r="5" spans="1:11" x14ac:dyDescent="0.25">
      <c r="B5" s="16" t="s">
        <v>11</v>
      </c>
      <c r="C5" s="20">
        <v>6.25</v>
      </c>
      <c r="D5" s="20">
        <f t="shared" si="0"/>
        <v>4.8977691857526686</v>
      </c>
      <c r="E5" s="20">
        <f t="shared" si="1"/>
        <v>7.6022308142473314</v>
      </c>
      <c r="F5" s="18" t="s">
        <v>25</v>
      </c>
      <c r="H5" s="16">
        <v>4.37</v>
      </c>
      <c r="I5" s="16">
        <v>4</v>
      </c>
      <c r="J5" s="16">
        <v>0.38300000000000001</v>
      </c>
      <c r="K5" s="18">
        <f t="shared" si="2"/>
        <v>1.3522308142473312</v>
      </c>
    </row>
    <row r="6" spans="1:11" x14ac:dyDescent="0.25">
      <c r="B6" s="16" t="s">
        <v>12</v>
      </c>
      <c r="C6" s="20">
        <v>6.1</v>
      </c>
      <c r="D6" s="20">
        <f t="shared" si="0"/>
        <v>4.7477691857526683</v>
      </c>
      <c r="E6" s="20">
        <f t="shared" si="1"/>
        <v>7.452230814247331</v>
      </c>
      <c r="F6" s="18" t="s">
        <v>25</v>
      </c>
      <c r="H6" s="16">
        <v>4.37</v>
      </c>
      <c r="I6" s="16">
        <v>4</v>
      </c>
      <c r="J6" s="16">
        <v>0.38300000000000001</v>
      </c>
      <c r="K6" s="18">
        <f t="shared" si="2"/>
        <v>1.3522308142473312</v>
      </c>
    </row>
    <row r="7" spans="1:11" x14ac:dyDescent="0.25">
      <c r="B7" s="16" t="s">
        <v>8</v>
      </c>
      <c r="C7" s="20">
        <v>5.3</v>
      </c>
      <c r="D7" s="20">
        <f t="shared" si="0"/>
        <v>3.9477691857526684</v>
      </c>
      <c r="E7" s="20">
        <f t="shared" si="1"/>
        <v>6.6522308142473312</v>
      </c>
      <c r="F7" s="18" t="s">
        <v>24</v>
      </c>
      <c r="H7" s="16">
        <v>4.37</v>
      </c>
      <c r="I7" s="16">
        <v>4</v>
      </c>
      <c r="J7" s="16">
        <v>0.38300000000000001</v>
      </c>
      <c r="K7" s="18">
        <f t="shared" si="2"/>
        <v>1.3522308142473312</v>
      </c>
    </row>
    <row r="9" spans="1:11" x14ac:dyDescent="0.25">
      <c r="B9" s="16" t="s">
        <v>26</v>
      </c>
      <c r="C9" s="15">
        <f>AVERAGE(C3:C7)</f>
        <v>6.26</v>
      </c>
      <c r="H9" t="s">
        <v>33</v>
      </c>
      <c r="J9" s="19">
        <f>SQRT(J3)/C9*100</f>
        <v>9.8861012439398106</v>
      </c>
    </row>
    <row r="10" spans="1:11" x14ac:dyDescent="0.25">
      <c r="B10" s="16" t="s">
        <v>27</v>
      </c>
      <c r="C10" s="15">
        <f>AVERAGE(C3:C4)</f>
        <v>6.8250000000000011</v>
      </c>
    </row>
    <row r="11" spans="1:11" x14ac:dyDescent="0.25">
      <c r="B11" s="16" t="s">
        <v>28</v>
      </c>
      <c r="C11">
        <v>0.76</v>
      </c>
    </row>
    <row r="12" spans="1:11" x14ac:dyDescent="0.25">
      <c r="B12" s="16" t="s">
        <v>32</v>
      </c>
      <c r="C12" s="15">
        <f>C10-C9</f>
        <v>0.56500000000000128</v>
      </c>
    </row>
    <row r="13" spans="1:11" x14ac:dyDescent="0.25">
      <c r="B13" s="16" t="s">
        <v>29</v>
      </c>
      <c r="C13" s="15">
        <f>C12*C11</f>
        <v>0.429400000000001</v>
      </c>
    </row>
    <row r="14" spans="1:11" x14ac:dyDescent="0.25">
      <c r="B14" s="16" t="s">
        <v>30</v>
      </c>
      <c r="C14" s="15">
        <f>C13/C9*100</f>
        <v>6.8594249201278119</v>
      </c>
    </row>
    <row r="15" spans="1:11" x14ac:dyDescent="0.25">
      <c r="B15" s="16" t="s">
        <v>31</v>
      </c>
      <c r="C15" s="15">
        <f>C9+C13</f>
        <v>6.6894000000000009</v>
      </c>
    </row>
    <row r="16" spans="1:11" x14ac:dyDescent="0.25">
      <c r="B16" s="16"/>
    </row>
    <row r="18" spans="1:11" x14ac:dyDescent="0.25">
      <c r="A18" t="s">
        <v>14</v>
      </c>
    </row>
    <row r="19" spans="1:11" x14ac:dyDescent="0.25">
      <c r="B19" s="16" t="s">
        <v>15</v>
      </c>
      <c r="C19" s="16" t="s">
        <v>7</v>
      </c>
      <c r="D19" s="16" t="s">
        <v>19</v>
      </c>
      <c r="E19" s="16" t="s">
        <v>20</v>
      </c>
      <c r="F19" s="16" t="s">
        <v>22</v>
      </c>
      <c r="H19" s="16" t="s">
        <v>18</v>
      </c>
      <c r="I19" s="16" t="s">
        <v>17</v>
      </c>
      <c r="J19" s="16" t="s">
        <v>16</v>
      </c>
      <c r="K19" s="16" t="s">
        <v>21</v>
      </c>
    </row>
    <row r="20" spans="1:11" x14ac:dyDescent="0.25">
      <c r="B20" s="16" t="s">
        <v>10</v>
      </c>
      <c r="C20" s="20">
        <v>14.4</v>
      </c>
      <c r="D20" s="20">
        <f>C20-K20</f>
        <v>13.420884487151797</v>
      </c>
      <c r="E20" s="20">
        <f>C20+K20</f>
        <v>15.379115512848204</v>
      </c>
      <c r="F20" s="18" t="s">
        <v>23</v>
      </c>
      <c r="H20" s="16">
        <v>4.25</v>
      </c>
      <c r="I20" s="16">
        <v>4</v>
      </c>
      <c r="J20" s="17">
        <v>0.21229999999999999</v>
      </c>
      <c r="K20" s="18">
        <f>H20*SQRT(J20/I20)</f>
        <v>0.9791155128482032</v>
      </c>
    </row>
    <row r="21" spans="1:11" x14ac:dyDescent="0.25">
      <c r="B21" s="16" t="s">
        <v>9</v>
      </c>
      <c r="C21" s="20">
        <v>14.2</v>
      </c>
      <c r="D21" s="20">
        <f t="shared" ref="D21:D24" si="3">C21-K21</f>
        <v>13.220884487151796</v>
      </c>
      <c r="E21" s="20">
        <f t="shared" ref="E21:E24" si="4">C21+K21</f>
        <v>15.179115512848202</v>
      </c>
      <c r="F21" s="18" t="s">
        <v>23</v>
      </c>
      <c r="H21" s="16">
        <v>4.25</v>
      </c>
      <c r="I21" s="16">
        <v>4</v>
      </c>
      <c r="J21" s="17">
        <v>0.21229999999999999</v>
      </c>
      <c r="K21" s="18">
        <f t="shared" ref="K21:K24" si="5">H21*SQRT(J21/I21)</f>
        <v>0.9791155128482032</v>
      </c>
    </row>
    <row r="22" spans="1:11" x14ac:dyDescent="0.25">
      <c r="B22" s="16" t="s">
        <v>12</v>
      </c>
      <c r="C22" s="20">
        <v>14.05</v>
      </c>
      <c r="D22" s="20">
        <f t="shared" si="3"/>
        <v>13.070884487151798</v>
      </c>
      <c r="E22" s="20">
        <f t="shared" si="4"/>
        <v>15.029115512848204</v>
      </c>
      <c r="F22" s="18" t="s">
        <v>23</v>
      </c>
      <c r="H22" s="16">
        <v>4.25</v>
      </c>
      <c r="I22" s="16">
        <v>4</v>
      </c>
      <c r="J22" s="17">
        <v>0.21229999999999999</v>
      </c>
      <c r="K22" s="18">
        <f t="shared" si="5"/>
        <v>0.9791155128482032</v>
      </c>
    </row>
    <row r="23" spans="1:11" x14ac:dyDescent="0.25">
      <c r="B23" s="16" t="s">
        <v>11</v>
      </c>
      <c r="C23" s="20">
        <v>13.9</v>
      </c>
      <c r="D23" s="20">
        <f t="shared" si="3"/>
        <v>12.920884487151797</v>
      </c>
      <c r="E23" s="20">
        <f t="shared" si="4"/>
        <v>14.879115512848204</v>
      </c>
      <c r="F23" s="18" t="s">
        <v>23</v>
      </c>
      <c r="H23" s="16">
        <v>4.25</v>
      </c>
      <c r="I23" s="16">
        <v>4</v>
      </c>
      <c r="J23" s="17">
        <v>0.21229999999999999</v>
      </c>
      <c r="K23" s="18">
        <f t="shared" si="5"/>
        <v>0.9791155128482032</v>
      </c>
    </row>
    <row r="24" spans="1:11" x14ac:dyDescent="0.25">
      <c r="B24" s="16" t="s">
        <v>8</v>
      </c>
      <c r="C24" s="20">
        <v>13.45</v>
      </c>
      <c r="D24" s="20">
        <f t="shared" si="3"/>
        <v>12.470884487151796</v>
      </c>
      <c r="E24" s="20">
        <f t="shared" si="4"/>
        <v>14.429115512848202</v>
      </c>
      <c r="F24" s="18" t="s">
        <v>23</v>
      </c>
      <c r="H24" s="16">
        <v>4.25</v>
      </c>
      <c r="I24" s="16">
        <v>4</v>
      </c>
      <c r="J24" s="17">
        <v>0.21229999999999999</v>
      </c>
      <c r="K24" s="18">
        <f t="shared" si="5"/>
        <v>0.9791155128482032</v>
      </c>
    </row>
    <row r="26" spans="1:11" x14ac:dyDescent="0.25">
      <c r="B26" s="16" t="s">
        <v>26</v>
      </c>
      <c r="C26" s="15">
        <f>AVERAGE(C20:C24)</f>
        <v>14</v>
      </c>
      <c r="H26" t="s">
        <v>33</v>
      </c>
      <c r="J26" s="19">
        <f>SQRT(J20)/C26*100</f>
        <v>3.2911445810023636</v>
      </c>
    </row>
    <row r="27" spans="1:11" x14ac:dyDescent="0.25">
      <c r="B27" s="16" t="s">
        <v>27</v>
      </c>
      <c r="C27" s="15">
        <f>AVERAGE(C20:C21)</f>
        <v>14.3</v>
      </c>
    </row>
    <row r="28" spans="1:11" x14ac:dyDescent="0.25">
      <c r="B28" s="16" t="s">
        <v>28</v>
      </c>
      <c r="C28">
        <v>0.59</v>
      </c>
    </row>
    <row r="29" spans="1:11" x14ac:dyDescent="0.25">
      <c r="B29" s="16" t="s">
        <v>32</v>
      </c>
      <c r="C29" s="15">
        <f>C27-C26</f>
        <v>0.30000000000000071</v>
      </c>
    </row>
    <row r="30" spans="1:11" x14ac:dyDescent="0.25">
      <c r="B30" s="16" t="s">
        <v>29</v>
      </c>
      <c r="C30" s="15">
        <f>C29*C28</f>
        <v>0.17700000000000041</v>
      </c>
    </row>
    <row r="31" spans="1:11" x14ac:dyDescent="0.25">
      <c r="B31" s="16" t="s">
        <v>30</v>
      </c>
      <c r="C31" s="15">
        <f>C30/C26*100</f>
        <v>1.2642857142857173</v>
      </c>
    </row>
    <row r="32" spans="1:11" x14ac:dyDescent="0.25">
      <c r="B32" s="16" t="s">
        <v>31</v>
      </c>
      <c r="C32" s="15">
        <f>C26+C30</f>
        <v>14.177</v>
      </c>
    </row>
  </sheetData>
  <sortState ref="B3:C7">
    <sortCondition descending="1" ref="C4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J14" sqref="J14"/>
    </sheetView>
  </sheetViews>
  <sheetFormatPr defaultRowHeight="15" x14ac:dyDescent="0.25"/>
  <cols>
    <col min="1" max="1" width="6.5703125" bestFit="1" customWidth="1"/>
    <col min="2" max="2" width="9.85546875" bestFit="1" customWidth="1"/>
    <col min="3" max="3" width="6.140625" bestFit="1" customWidth="1"/>
    <col min="4" max="4" width="5.5703125" bestFit="1" customWidth="1"/>
    <col min="5" max="5" width="5" bestFit="1" customWidth="1"/>
    <col min="9" max="9" width="9.85546875" bestFit="1" customWidth="1"/>
    <col min="10" max="10" width="7" bestFit="1" customWidth="1"/>
    <col min="11" max="11" width="16.7109375" bestFit="1" customWidth="1"/>
  </cols>
  <sheetData>
    <row r="1" spans="1:13" ht="15.75" x14ac:dyDescent="0.25">
      <c r="A1" s="22" t="s">
        <v>36</v>
      </c>
      <c r="B1" s="21" t="s">
        <v>34</v>
      </c>
      <c r="C1" s="21" t="s">
        <v>35</v>
      </c>
      <c r="D1" s="22" t="s">
        <v>0</v>
      </c>
      <c r="E1" s="23" t="s">
        <v>7</v>
      </c>
    </row>
    <row r="2" spans="1:13" ht="15.75" x14ac:dyDescent="0.25">
      <c r="A2" s="22">
        <v>1</v>
      </c>
      <c r="B2" s="23" t="s">
        <v>9</v>
      </c>
      <c r="C2" s="22">
        <v>1</v>
      </c>
      <c r="D2" s="24">
        <v>1.39</v>
      </c>
      <c r="E2" s="24">
        <v>7</v>
      </c>
    </row>
    <row r="3" spans="1:13" ht="15.75" x14ac:dyDescent="0.25">
      <c r="A3" s="22">
        <v>1</v>
      </c>
      <c r="B3" s="23" t="s">
        <v>8</v>
      </c>
      <c r="C3" s="22">
        <v>1</v>
      </c>
      <c r="D3" s="24">
        <v>1.22</v>
      </c>
      <c r="E3" s="24">
        <v>6</v>
      </c>
      <c r="I3" s="9"/>
      <c r="J3" s="9"/>
    </row>
    <row r="4" spans="1:13" ht="15.75" x14ac:dyDescent="0.25">
      <c r="A4" s="22">
        <v>1</v>
      </c>
      <c r="B4" s="23" t="s">
        <v>11</v>
      </c>
      <c r="C4" s="22">
        <v>1</v>
      </c>
      <c r="D4" s="24">
        <v>1.2</v>
      </c>
      <c r="E4" s="24">
        <v>5.4</v>
      </c>
      <c r="G4" s="30" t="s">
        <v>7</v>
      </c>
      <c r="H4" s="31" t="s">
        <v>37</v>
      </c>
      <c r="I4" s="31" t="s">
        <v>38</v>
      </c>
      <c r="J4" s="32" t="s">
        <v>39</v>
      </c>
    </row>
    <row r="5" spans="1:13" ht="15.75" x14ac:dyDescent="0.25">
      <c r="A5" s="22">
        <v>1</v>
      </c>
      <c r="B5" s="23" t="s">
        <v>10</v>
      </c>
      <c r="C5" s="22">
        <v>1</v>
      </c>
      <c r="D5" s="24">
        <v>1.28</v>
      </c>
      <c r="E5" s="24">
        <v>6.6</v>
      </c>
      <c r="G5" s="12" t="s">
        <v>9</v>
      </c>
      <c r="H5" s="18">
        <v>6.8000000000000007</v>
      </c>
      <c r="I5" s="18">
        <v>14.2</v>
      </c>
      <c r="J5" s="18">
        <f>SUM(H5:I5)</f>
        <v>21</v>
      </c>
      <c r="K5" s="15"/>
    </row>
    <row r="6" spans="1:13" ht="15.75" x14ac:dyDescent="0.25">
      <c r="A6" s="22">
        <v>1</v>
      </c>
      <c r="B6" s="23" t="s">
        <v>12</v>
      </c>
      <c r="C6" s="22">
        <v>1</v>
      </c>
      <c r="D6" s="24">
        <v>1.34</v>
      </c>
      <c r="E6" s="24">
        <v>7.2</v>
      </c>
      <c r="G6" s="12" t="s">
        <v>8</v>
      </c>
      <c r="H6" s="18">
        <v>5.3</v>
      </c>
      <c r="I6" s="18">
        <v>13.45</v>
      </c>
      <c r="J6" s="18">
        <f t="shared" ref="J6:J10" si="0">SUM(H6:I6)</f>
        <v>18.75</v>
      </c>
      <c r="K6" s="15"/>
    </row>
    <row r="7" spans="1:13" ht="15.75" x14ac:dyDescent="0.25">
      <c r="A7" s="22">
        <v>1</v>
      </c>
      <c r="B7" s="23" t="s">
        <v>9</v>
      </c>
      <c r="C7" s="22">
        <v>2</v>
      </c>
      <c r="D7" s="7">
        <v>1.26</v>
      </c>
      <c r="E7" s="8">
        <v>6.6</v>
      </c>
      <c r="G7" s="12" t="s">
        <v>11</v>
      </c>
      <c r="H7" s="18">
        <v>6.25</v>
      </c>
      <c r="I7" s="18">
        <v>13.9</v>
      </c>
      <c r="J7" s="18">
        <f t="shared" si="0"/>
        <v>20.149999999999999</v>
      </c>
      <c r="K7" s="15"/>
    </row>
    <row r="8" spans="1:13" ht="15.75" x14ac:dyDescent="0.25">
      <c r="A8" s="22">
        <v>1</v>
      </c>
      <c r="B8" s="23" t="s">
        <v>8</v>
      </c>
      <c r="C8" s="22">
        <v>2</v>
      </c>
      <c r="D8" s="7">
        <v>1.25</v>
      </c>
      <c r="E8" s="8">
        <v>4.5999999999999996</v>
      </c>
      <c r="G8" s="12" t="s">
        <v>10</v>
      </c>
      <c r="H8" s="18">
        <v>6.8500000000000005</v>
      </c>
      <c r="I8" s="18">
        <v>14.4</v>
      </c>
      <c r="J8" s="18">
        <f t="shared" si="0"/>
        <v>21.25</v>
      </c>
      <c r="K8" s="15"/>
    </row>
    <row r="9" spans="1:13" ht="15.75" x14ac:dyDescent="0.25">
      <c r="A9" s="22">
        <v>1</v>
      </c>
      <c r="B9" s="23" t="s">
        <v>11</v>
      </c>
      <c r="C9" s="22">
        <v>2</v>
      </c>
      <c r="D9" s="7">
        <v>1.35</v>
      </c>
      <c r="E9" s="8">
        <v>5.2</v>
      </c>
      <c r="G9" s="27" t="s">
        <v>12</v>
      </c>
      <c r="H9" s="28">
        <v>6.1</v>
      </c>
      <c r="I9" s="28">
        <v>14.05</v>
      </c>
      <c r="J9" s="29">
        <f t="shared" si="0"/>
        <v>20.149999999999999</v>
      </c>
      <c r="K9" s="15"/>
    </row>
    <row r="10" spans="1:13" ht="15.75" x14ac:dyDescent="0.25">
      <c r="A10" s="22">
        <v>1</v>
      </c>
      <c r="B10" s="23" t="s">
        <v>10</v>
      </c>
      <c r="C10" s="22">
        <v>2</v>
      </c>
      <c r="D10" s="7">
        <v>1.31</v>
      </c>
      <c r="E10" s="8">
        <v>6.6</v>
      </c>
      <c r="G10" s="25" t="s">
        <v>40</v>
      </c>
      <c r="H10" s="18">
        <f>SUM(H5:H9)</f>
        <v>31.300000000000004</v>
      </c>
      <c r="I10" s="18">
        <f>SUM(I5:I9)</f>
        <v>70</v>
      </c>
      <c r="J10" s="26">
        <f t="shared" si="0"/>
        <v>101.30000000000001</v>
      </c>
      <c r="K10" s="15"/>
    </row>
    <row r="11" spans="1:13" ht="15.75" x14ac:dyDescent="0.25">
      <c r="A11" s="22">
        <v>1</v>
      </c>
      <c r="B11" s="23" t="s">
        <v>12</v>
      </c>
      <c r="C11" s="22">
        <v>2</v>
      </c>
      <c r="D11" s="7">
        <v>1.33</v>
      </c>
      <c r="E11" s="8">
        <v>5.2</v>
      </c>
      <c r="K11" s="15"/>
    </row>
    <row r="12" spans="1:13" ht="15.75" x14ac:dyDescent="0.25">
      <c r="A12" s="22">
        <v>1</v>
      </c>
      <c r="B12" s="23" t="s">
        <v>9</v>
      </c>
      <c r="C12" s="22">
        <v>3</v>
      </c>
      <c r="D12" s="23">
        <v>1.42</v>
      </c>
      <c r="E12" s="23">
        <v>6</v>
      </c>
      <c r="G12" s="25" t="s">
        <v>41</v>
      </c>
      <c r="H12" s="19">
        <f>J10^2/10</f>
        <v>1026.1690000000003</v>
      </c>
      <c r="K12" s="19"/>
    </row>
    <row r="13" spans="1:13" ht="15.75" x14ac:dyDescent="0.25">
      <c r="A13" s="22">
        <v>1</v>
      </c>
      <c r="B13" s="23" t="s">
        <v>8</v>
      </c>
      <c r="C13" s="22">
        <v>3</v>
      </c>
      <c r="D13" s="23">
        <v>1.25</v>
      </c>
      <c r="E13" s="23">
        <v>4.5999999999999996</v>
      </c>
      <c r="G13" s="25" t="s">
        <v>42</v>
      </c>
      <c r="H13" s="19">
        <f>(SUMSQ(H5:H9)+SUMSQ(I5:I9)-H12)*4</f>
        <v>607.48399999999856</v>
      </c>
      <c r="J13" s="33" t="s">
        <v>46</v>
      </c>
      <c r="K13" s="34"/>
      <c r="L13" s="33"/>
      <c r="M13" s="33"/>
    </row>
    <row r="14" spans="1:13" ht="15.75" x14ac:dyDescent="0.25">
      <c r="A14" s="22">
        <v>1</v>
      </c>
      <c r="B14" s="23" t="s">
        <v>11</v>
      </c>
      <c r="C14" s="22">
        <v>3</v>
      </c>
      <c r="D14" s="23">
        <v>1.32</v>
      </c>
      <c r="E14" s="23">
        <v>6.8</v>
      </c>
      <c r="G14" s="25" t="s">
        <v>43</v>
      </c>
      <c r="H14" s="19">
        <f>(SUMSQ(J5:J9)/2-H12)*4</f>
        <v>7.6639999999988504</v>
      </c>
      <c r="J14" s="33" t="s">
        <v>47</v>
      </c>
      <c r="K14" s="33"/>
      <c r="L14" s="33"/>
    </row>
    <row r="15" spans="1:13" ht="15.75" x14ac:dyDescent="0.25">
      <c r="A15" s="22">
        <v>1</v>
      </c>
      <c r="B15" s="23" t="s">
        <v>10</v>
      </c>
      <c r="C15" s="22">
        <v>3</v>
      </c>
      <c r="D15" s="23">
        <v>1.38</v>
      </c>
      <c r="E15" s="23">
        <v>6.4</v>
      </c>
      <c r="G15" s="25" t="s">
        <v>44</v>
      </c>
      <c r="H15" s="19">
        <f>(SUMSQ(H10:I10)/5-H12)*4</f>
        <v>599.07599999999911</v>
      </c>
    </row>
    <row r="16" spans="1:13" ht="15.75" x14ac:dyDescent="0.25">
      <c r="A16" s="22">
        <v>1</v>
      </c>
      <c r="B16" s="23" t="s">
        <v>12</v>
      </c>
      <c r="C16" s="22">
        <v>3</v>
      </c>
      <c r="D16" s="23">
        <v>1.42</v>
      </c>
      <c r="E16" s="23">
        <v>5.4</v>
      </c>
      <c r="G16" s="25" t="s">
        <v>45</v>
      </c>
      <c r="H16" s="19">
        <f>H13-H14-H15</f>
        <v>0.74400000000059663</v>
      </c>
    </row>
    <row r="17" spans="1:10" ht="15.75" x14ac:dyDescent="0.25">
      <c r="A17" s="22">
        <v>1</v>
      </c>
      <c r="B17" s="23" t="s">
        <v>9</v>
      </c>
      <c r="C17" s="22">
        <v>4</v>
      </c>
      <c r="D17" s="23">
        <v>1.35</v>
      </c>
      <c r="E17" s="23">
        <v>7.6</v>
      </c>
    </row>
    <row r="18" spans="1:10" ht="15.75" x14ac:dyDescent="0.25">
      <c r="A18" s="22">
        <v>1</v>
      </c>
      <c r="B18" s="23" t="s">
        <v>8</v>
      </c>
      <c r="C18" s="22">
        <v>4</v>
      </c>
      <c r="D18" s="23">
        <v>1.36</v>
      </c>
      <c r="E18" s="23">
        <v>6</v>
      </c>
    </row>
    <row r="19" spans="1:10" ht="15.75" x14ac:dyDescent="0.25">
      <c r="A19" s="22">
        <v>1</v>
      </c>
      <c r="B19" s="23" t="s">
        <v>11</v>
      </c>
      <c r="C19" s="22">
        <v>4</v>
      </c>
      <c r="D19" s="23">
        <v>1.34</v>
      </c>
      <c r="E19" s="23">
        <v>7.6</v>
      </c>
      <c r="G19" s="30" t="s">
        <v>0</v>
      </c>
      <c r="H19" s="31" t="s">
        <v>37</v>
      </c>
      <c r="I19" s="31" t="s">
        <v>38</v>
      </c>
      <c r="J19" s="32" t="s">
        <v>39</v>
      </c>
    </row>
    <row r="20" spans="1:10" ht="15.75" x14ac:dyDescent="0.25">
      <c r="A20" s="22">
        <v>1</v>
      </c>
      <c r="B20" s="23" t="s">
        <v>10</v>
      </c>
      <c r="C20" s="22">
        <v>4</v>
      </c>
      <c r="D20" s="23">
        <v>1.2</v>
      </c>
      <c r="E20" s="23">
        <v>7.8</v>
      </c>
      <c r="G20" s="12" t="s">
        <v>9</v>
      </c>
      <c r="H20" s="18">
        <v>1.355</v>
      </c>
      <c r="I20" s="18">
        <v>1.2435</v>
      </c>
      <c r="J20" s="18">
        <f>SUM(H20:I20)</f>
        <v>2.5985</v>
      </c>
    </row>
    <row r="21" spans="1:10" ht="15.75" x14ac:dyDescent="0.25">
      <c r="A21" s="22">
        <v>1</v>
      </c>
      <c r="B21" s="23" t="s">
        <v>12</v>
      </c>
      <c r="C21" s="22">
        <v>4</v>
      </c>
      <c r="D21" s="23">
        <v>1.33</v>
      </c>
      <c r="E21" s="23">
        <v>6.6</v>
      </c>
      <c r="G21" s="12" t="s">
        <v>8</v>
      </c>
      <c r="H21" s="18">
        <v>1.27</v>
      </c>
      <c r="I21" s="18">
        <v>1.1800000000000002</v>
      </c>
      <c r="J21" s="18">
        <f t="shared" ref="J21:J25" si="1">SUM(H21:I21)</f>
        <v>2.4500000000000002</v>
      </c>
    </row>
    <row r="22" spans="1:10" ht="15.75" x14ac:dyDescent="0.25">
      <c r="A22" s="22">
        <v>2</v>
      </c>
      <c r="B22" s="22" t="s">
        <v>8</v>
      </c>
      <c r="C22" s="22">
        <v>1</v>
      </c>
      <c r="D22" s="22">
        <v>1.22</v>
      </c>
      <c r="E22" s="22">
        <v>14.6</v>
      </c>
      <c r="G22" s="12" t="s">
        <v>11</v>
      </c>
      <c r="H22" s="18">
        <v>1.3025</v>
      </c>
      <c r="I22" s="18">
        <v>1.1680000000000001</v>
      </c>
      <c r="J22" s="18">
        <f t="shared" si="1"/>
        <v>2.4705000000000004</v>
      </c>
    </row>
    <row r="23" spans="1:10" ht="15.75" x14ac:dyDescent="0.25">
      <c r="A23" s="22">
        <v>2</v>
      </c>
      <c r="B23" s="22" t="s">
        <v>9</v>
      </c>
      <c r="C23" s="22">
        <v>1</v>
      </c>
      <c r="D23" s="22">
        <v>1.18</v>
      </c>
      <c r="E23" s="22">
        <v>15.8</v>
      </c>
      <c r="G23" s="12" t="s">
        <v>10</v>
      </c>
      <c r="H23" s="18">
        <v>1.2925</v>
      </c>
      <c r="I23" s="18">
        <v>1.1944999999999999</v>
      </c>
      <c r="J23" s="18">
        <f t="shared" si="1"/>
        <v>2.4870000000000001</v>
      </c>
    </row>
    <row r="24" spans="1:10" ht="15.75" x14ac:dyDescent="0.25">
      <c r="A24" s="22">
        <v>2</v>
      </c>
      <c r="B24" s="22" t="s">
        <v>10</v>
      </c>
      <c r="C24" s="22">
        <v>1</v>
      </c>
      <c r="D24" s="22">
        <v>1.17</v>
      </c>
      <c r="E24" s="22">
        <v>16</v>
      </c>
      <c r="G24" s="27" t="s">
        <v>12</v>
      </c>
      <c r="H24" s="28">
        <v>1.355</v>
      </c>
      <c r="I24" s="28">
        <v>1.2454999999999998</v>
      </c>
      <c r="J24" s="28">
        <f t="shared" si="1"/>
        <v>2.6004999999999998</v>
      </c>
    </row>
    <row r="25" spans="1:10" ht="15.75" x14ac:dyDescent="0.25">
      <c r="A25" s="22">
        <v>2</v>
      </c>
      <c r="B25" s="22" t="s">
        <v>11</v>
      </c>
      <c r="C25" s="22">
        <v>1</v>
      </c>
      <c r="D25" s="22">
        <v>1.2</v>
      </c>
      <c r="E25" s="22">
        <v>16</v>
      </c>
      <c r="G25" s="25" t="s">
        <v>40</v>
      </c>
      <c r="H25" s="18">
        <f>SUM(H20:H24)</f>
        <v>6.5750000000000011</v>
      </c>
      <c r="I25" s="18">
        <f>SUM(I20:I24)</f>
        <v>6.0315000000000003</v>
      </c>
      <c r="J25" s="26">
        <f t="shared" si="1"/>
        <v>12.6065</v>
      </c>
    </row>
    <row r="26" spans="1:10" x14ac:dyDescent="0.25">
      <c r="A26" s="22">
        <v>2</v>
      </c>
      <c r="B26" s="22" t="s">
        <v>12</v>
      </c>
      <c r="C26" s="22">
        <v>1</v>
      </c>
      <c r="D26" s="22">
        <v>1.37</v>
      </c>
      <c r="E26" s="22">
        <v>15.6</v>
      </c>
    </row>
    <row r="27" spans="1:10" ht="15.75" x14ac:dyDescent="0.25">
      <c r="A27" s="22">
        <v>2</v>
      </c>
      <c r="B27" s="22" t="s">
        <v>8</v>
      </c>
      <c r="C27" s="22">
        <v>2</v>
      </c>
      <c r="D27" s="22">
        <v>1.18</v>
      </c>
      <c r="E27" s="22">
        <v>13.6</v>
      </c>
      <c r="G27" s="25" t="s">
        <v>41</v>
      </c>
      <c r="H27" s="19">
        <f>J25^2/10</f>
        <v>15.892384225000001</v>
      </c>
    </row>
    <row r="28" spans="1:10" ht="15.75" x14ac:dyDescent="0.25">
      <c r="A28" s="22">
        <v>2</v>
      </c>
      <c r="B28" s="22" t="s">
        <v>9</v>
      </c>
      <c r="C28" s="22">
        <v>2</v>
      </c>
      <c r="D28" s="22">
        <v>1.22</v>
      </c>
      <c r="E28" s="22">
        <v>14.2</v>
      </c>
      <c r="G28" s="25" t="s">
        <v>42</v>
      </c>
      <c r="H28" s="19">
        <f>(SUMSQ(H20:H24)+SUMSQ(I20:I24)-H27)*4</f>
        <v>0.16258009999999956</v>
      </c>
    </row>
    <row r="29" spans="1:10" ht="15.75" x14ac:dyDescent="0.25">
      <c r="A29" s="22">
        <v>2</v>
      </c>
      <c r="B29" s="22" t="s">
        <v>10</v>
      </c>
      <c r="C29" s="22">
        <v>2</v>
      </c>
      <c r="D29" s="22">
        <v>1.1000000000000001</v>
      </c>
      <c r="E29" s="22">
        <v>15.2</v>
      </c>
      <c r="G29" s="25" t="s">
        <v>43</v>
      </c>
      <c r="H29" s="19">
        <f>(SUMSQ(J20:J24)/2-H27)*4</f>
        <v>4.214659999999526E-2</v>
      </c>
    </row>
    <row r="30" spans="1:10" ht="15.75" x14ac:dyDescent="0.25">
      <c r="A30" s="22">
        <v>2</v>
      </c>
      <c r="B30" s="22" t="s">
        <v>11</v>
      </c>
      <c r="C30" s="22">
        <v>2</v>
      </c>
      <c r="D30" s="22">
        <v>1.1299999999999999</v>
      </c>
      <c r="E30" s="22">
        <v>13.8</v>
      </c>
      <c r="G30" s="25" t="s">
        <v>44</v>
      </c>
      <c r="H30" s="19">
        <f>(SUMSQ(H25:I25)/5-H27)*4</f>
        <v>0.11815690000000956</v>
      </c>
    </row>
    <row r="31" spans="1:10" ht="15.75" x14ac:dyDescent="0.25">
      <c r="A31" s="22">
        <v>2</v>
      </c>
      <c r="B31" s="22" t="s">
        <v>12</v>
      </c>
      <c r="C31" s="22">
        <v>2</v>
      </c>
      <c r="D31" s="22">
        <v>1.27</v>
      </c>
      <c r="E31" s="22">
        <v>13.4</v>
      </c>
      <c r="G31" s="25" t="s">
        <v>45</v>
      </c>
      <c r="H31" s="19">
        <f>H28-H29-H30</f>
        <v>2.2765999999947439E-3</v>
      </c>
    </row>
    <row r="32" spans="1:10" x14ac:dyDescent="0.25">
      <c r="A32" s="22">
        <v>2</v>
      </c>
      <c r="B32" s="22" t="s">
        <v>8</v>
      </c>
      <c r="C32" s="22">
        <v>3</v>
      </c>
      <c r="D32" s="22">
        <v>1.23</v>
      </c>
      <c r="E32" s="22">
        <v>13.4</v>
      </c>
    </row>
    <row r="33" spans="1:5" x14ac:dyDescent="0.25">
      <c r="A33" s="22">
        <v>2</v>
      </c>
      <c r="B33" s="22" t="s">
        <v>9</v>
      </c>
      <c r="C33" s="22">
        <v>3</v>
      </c>
      <c r="D33" s="22">
        <v>1.33</v>
      </c>
      <c r="E33" s="22">
        <v>13.8</v>
      </c>
    </row>
    <row r="34" spans="1:5" x14ac:dyDescent="0.25">
      <c r="A34" s="22">
        <v>2</v>
      </c>
      <c r="B34" s="22" t="s">
        <v>10</v>
      </c>
      <c r="C34" s="22">
        <v>3</v>
      </c>
      <c r="D34" s="22">
        <v>1.26</v>
      </c>
      <c r="E34" s="22">
        <v>14</v>
      </c>
    </row>
    <row r="35" spans="1:5" x14ac:dyDescent="0.25">
      <c r="A35" s="22">
        <v>2</v>
      </c>
      <c r="B35" s="22" t="s">
        <v>11</v>
      </c>
      <c r="C35" s="22">
        <v>3</v>
      </c>
      <c r="D35" s="22">
        <v>1.17</v>
      </c>
      <c r="E35" s="22">
        <v>13.8</v>
      </c>
    </row>
    <row r="36" spans="1:5" x14ac:dyDescent="0.25">
      <c r="A36" s="22">
        <v>2</v>
      </c>
      <c r="B36" s="22" t="s">
        <v>12</v>
      </c>
      <c r="C36" s="22">
        <v>3</v>
      </c>
      <c r="D36" s="22">
        <v>1.1499999999999999</v>
      </c>
      <c r="E36" s="22">
        <v>14.4</v>
      </c>
    </row>
    <row r="37" spans="1:5" x14ac:dyDescent="0.25">
      <c r="A37" s="22">
        <v>2</v>
      </c>
      <c r="B37" s="22" t="s">
        <v>8</v>
      </c>
      <c r="C37" s="22">
        <v>4</v>
      </c>
      <c r="D37" s="22">
        <v>1.0900000000000001</v>
      </c>
      <c r="E37" s="22">
        <v>12.2</v>
      </c>
    </row>
    <row r="38" spans="1:5" x14ac:dyDescent="0.25">
      <c r="A38" s="22">
        <v>2</v>
      </c>
      <c r="B38" s="22" t="s">
        <v>9</v>
      </c>
      <c r="C38" s="22">
        <v>4</v>
      </c>
      <c r="D38" s="22">
        <v>1.24</v>
      </c>
      <c r="E38" s="22">
        <v>13</v>
      </c>
    </row>
    <row r="39" spans="1:5" x14ac:dyDescent="0.25">
      <c r="A39" s="22">
        <v>2</v>
      </c>
      <c r="B39" s="22" t="s">
        <v>10</v>
      </c>
      <c r="C39" s="22">
        <v>4</v>
      </c>
      <c r="D39" s="22">
        <v>1.24</v>
      </c>
      <c r="E39" s="22">
        <v>12.4</v>
      </c>
    </row>
    <row r="40" spans="1:5" x14ac:dyDescent="0.25">
      <c r="A40" s="22">
        <v>2</v>
      </c>
      <c r="B40" s="22" t="s">
        <v>11</v>
      </c>
      <c r="C40" s="22">
        <v>4</v>
      </c>
      <c r="D40" s="22">
        <v>1.17</v>
      </c>
      <c r="E40" s="22">
        <v>12</v>
      </c>
    </row>
    <row r="41" spans="1:5" x14ac:dyDescent="0.25">
      <c r="A41" s="22">
        <v>2</v>
      </c>
      <c r="B41" s="22" t="s">
        <v>12</v>
      </c>
      <c r="C41" s="22">
        <v>4</v>
      </c>
      <c r="D41" s="22">
        <v>1.19</v>
      </c>
      <c r="E41" s="22">
        <v>12.8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anova</vt:lpstr>
      <vt:lpstr>selecao</vt:lpstr>
      <vt:lpstr>GxA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2016-06-01T17:28:46Z</dcterms:modified>
</cp:coreProperties>
</file>