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loAugusto\Desktop\"/>
    </mc:Choice>
  </mc:AlternateContent>
  <bookViews>
    <workbookView xWindow="0" yWindow="60" windowWidth="11355" windowHeight="4875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D15" i="1" l="1"/>
  <c r="E15" i="1" s="1"/>
  <c r="F15" i="1" s="1"/>
  <c r="G15" i="1" s="1"/>
  <c r="H15" i="1" s="1"/>
  <c r="I15" i="1" s="1"/>
  <c r="J15" i="1" s="1"/>
  <c r="K15" i="1" s="1"/>
  <c r="L15" i="1" s="1"/>
  <c r="C11" i="1"/>
  <c r="C16" i="1" s="1"/>
  <c r="E13" i="1"/>
  <c r="F13" i="1" s="1"/>
  <c r="G13" i="1" s="1"/>
  <c r="H13" i="1" s="1"/>
  <c r="I13" i="1" s="1"/>
  <c r="J13" i="1" s="1"/>
  <c r="K13" i="1" s="1"/>
  <c r="L13" i="1" s="1"/>
  <c r="D13" i="1"/>
  <c r="H10" i="1"/>
  <c r="I10" i="1" s="1"/>
  <c r="J10" i="1" s="1"/>
  <c r="K10" i="1" s="1"/>
  <c r="L10" i="1" s="1"/>
  <c r="H9" i="1"/>
  <c r="I9" i="1" s="1"/>
  <c r="J9" i="1" s="1"/>
  <c r="K9" i="1" s="1"/>
  <c r="L9" i="1" s="1"/>
  <c r="H7" i="1"/>
  <c r="I7" i="1" s="1"/>
  <c r="J7" i="1" s="1"/>
  <c r="K7" i="1" s="1"/>
  <c r="L7" i="1" s="1"/>
  <c r="I5" i="1"/>
  <c r="J5" i="1" s="1"/>
  <c r="K5" i="1" s="1"/>
  <c r="L5" i="1" s="1"/>
  <c r="H5" i="1"/>
  <c r="H6" i="1"/>
  <c r="I6" i="1" s="1"/>
  <c r="J6" i="1" s="1"/>
  <c r="K6" i="1" s="1"/>
  <c r="L6" i="1" s="1"/>
  <c r="D4" i="1"/>
  <c r="D11" i="1" s="1"/>
  <c r="D16" i="1" s="1"/>
  <c r="E4" i="1" l="1"/>
  <c r="E11" i="1" s="1"/>
  <c r="E16" i="1" s="1"/>
  <c r="F4" i="1" l="1"/>
  <c r="F11" i="1"/>
  <c r="F16" i="1" s="1"/>
  <c r="G4" i="1"/>
  <c r="G11" i="1" l="1"/>
  <c r="G16" i="1" s="1"/>
  <c r="H4" i="1"/>
  <c r="I4" i="1" l="1"/>
  <c r="H11" i="1"/>
  <c r="H16" i="1" s="1"/>
  <c r="I11" i="1" l="1"/>
  <c r="I16" i="1" s="1"/>
  <c r="J4" i="1"/>
  <c r="J11" i="1" l="1"/>
  <c r="J16" i="1" s="1"/>
  <c r="K4" i="1"/>
  <c r="K11" i="1" l="1"/>
  <c r="K16" i="1" s="1"/>
  <c r="L4" i="1"/>
  <c r="L11" i="1" s="1"/>
  <c r="L16" i="1" s="1"/>
  <c r="B18" i="1" l="1"/>
  <c r="B20" i="1" s="1"/>
  <c r="B24" i="1" s="1"/>
</calcChain>
</file>

<file path=xl/sharedStrings.xml><?xml version="1.0" encoding="utf-8"?>
<sst xmlns="http://schemas.openxmlformats.org/spreadsheetml/2006/main" count="31" uniqueCount="31">
  <si>
    <t>Resolução Biotech</t>
  </si>
  <si>
    <t>Ano 0</t>
  </si>
  <si>
    <t xml:space="preserve">Ano 1 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</si>
  <si>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</si>
  <si>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</si>
  <si>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</si>
  <si>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</si>
  <si>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</si>
  <si>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</si>
  <si>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</si>
  <si>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</si>
  <si>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</si>
  <si>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</si>
  <si>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Lucro Líquido</t>
  </si>
  <si>
    <t>(-) Capex</t>
  </si>
  <si>
    <t>(+) Depreciação</t>
  </si>
  <si>
    <t>(-) Investimento em Giro</t>
  </si>
  <si>
    <t>(+) Desinvestimento em Giro</t>
  </si>
  <si>
    <t>(+) Nova dívida levantada</t>
  </si>
  <si>
    <t>(-) Pagamento de dívidas</t>
  </si>
  <si>
    <t>(=) FCFE</t>
  </si>
  <si>
    <t>Perpetuidade</t>
  </si>
  <si>
    <t>Custo PL (Ke)</t>
  </si>
  <si>
    <t>Cotas</t>
  </si>
  <si>
    <t>Fator descapitalização</t>
  </si>
  <si>
    <t>FD Acumulado</t>
  </si>
  <si>
    <t>PV dos FCFE</t>
  </si>
  <si>
    <t>PV do Período Explícito</t>
  </si>
  <si>
    <t>PV da Perpetuidade</t>
  </si>
  <si>
    <t>PV Total dos FCFE</t>
  </si>
  <si>
    <t>Valor intrínseco da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</si>
</sst>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_(* #,##0.000000_);_(* \(#,##0.0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165" fontId="0" fillId="0" borderId="1" xfId="1" applyFont="1" applyBorder="1"/>
    <xf numFmtId="165" fontId="0" fillId="2" borderId="1" xfId="1" applyFont="1" applyFill="1" applyBorder="1"/>
    <xf numFmtId="165" fontId="0" fillId="3" borderId="1" xfId="1" applyFont="1" applyFill="1" applyBorder="1"/>
    <xf numFmtId="165" fontId="0" fillId="4" borderId="1" xfId="1" applyFont="1" applyFill="1" applyBorder="1"/>
    <xf numFmtId="0" fontId="0" fillId="4" borderId="1" xfId="0" applyFill="1" applyBorder="1"/>
    <xf numFmtId="9" fontId="0" fillId="4" borderId="1" xfId="1" applyNumberFormat="1" applyFont="1" applyFill="1" applyBorder="1"/>
    <xf numFmtId="9" fontId="0" fillId="4" borderId="1" xfId="3" applyFont="1" applyFill="1" applyBorder="1"/>
    <xf numFmtId="166" fontId="0" fillId="0" borderId="1" xfId="1" applyNumberFormat="1" applyFont="1" applyBorder="1"/>
    <xf numFmtId="0" fontId="2" fillId="0" borderId="1" xfId="0" applyFont="1" applyBorder="1"/>
    <xf numFmtId="165" fontId="2" fillId="0" borderId="1" xfId="1" applyFont="1" applyBorder="1"/>
    <xf numFmtId="165" fontId="2" fillId="2" borderId="1" xfId="1" applyFont="1" applyFill="1" applyBorder="1"/>
    <xf numFmtId="165" fontId="2" fillId="3" borderId="1" xfId="1" applyFont="1" applyFill="1" applyBorder="1"/>
    <xf numFmtId="167" fontId="0" fillId="2" borderId="1" xfId="1" applyNumberFormat="1" applyFont="1" applyFill="1" applyBorder="1"/>
    <xf numFmtId="167" fontId="0" fillId="3" borderId="1" xfId="1" applyNumberFormat="1" applyFont="1" applyFill="1" applyBorder="1"/>
    <xf numFmtId="165" fontId="3" fillId="0" borderId="1" xfId="1" applyFont="1" applyBorder="1"/>
    <xf numFmtId="164" fontId="2" fillId="0" borderId="1" xfId="2" applyFont="1" applyBorder="1"/>
    <xf numFmtId="165" fontId="0" fillId="5" borderId="1" xfId="1" applyFont="1" applyFill="1" applyBorder="1"/>
    <xf numFmtId="165" fontId="2" fillId="5" borderId="1" xfId="1" applyFont="1" applyFill="1" applyBorder="1"/>
    <xf numFmtId="9" fontId="0" fillId="5" borderId="1" xfId="1" applyNumberFormat="1" applyFont="1" applyFill="1" applyBorder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30" zoomScaleNormal="130" workbookViewId="0"/>
  </sheetViews>
  <sheetFormatPr defaultRowHeight="15" x14ac:dyDescent="0.25"/>
  <cols>
    <col min="1" max="1" width="27" style="1" bestFit="1" customWidth="1"/>
    <col min="2" max="2" width="13" style="2" customWidth="1"/>
    <col min="3" max="7" width="11.5703125" style="3" customWidth="1"/>
    <col min="8" max="12" width="12.42578125" style="4" customWidth="1"/>
    <col min="13" max="13" width="12.42578125" style="18" customWidth="1"/>
    <col min="14" max="16384" width="9.140625" style="1"/>
  </cols>
  <sheetData>
    <row r="1" spans="1:13" x14ac:dyDescent="0.25">
      <c r="A1" s="1" t="s">
        <v>0</v>
      </c>
    </row>
    <row r="2" spans="1:13" x14ac:dyDescent="0.25">
      <c r="M2" s="18" t="s">
        <v>21</v>
      </c>
    </row>
    <row r="3" spans="1:13" x14ac:dyDescent="0.25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18" t="s">
        <v>12</v>
      </c>
    </row>
    <row r="4" spans="1:13" x14ac:dyDescent="0.25">
      <c r="A4" s="1" t="s">
        <v>13</v>
      </c>
      <c r="B4" s="2">
        <v>-50000</v>
      </c>
      <c r="C4" s="3">
        <v>30000</v>
      </c>
      <c r="D4" s="3">
        <f t="shared" ref="D4:L4" si="0">C4*1.15</f>
        <v>34500</v>
      </c>
      <c r="E4" s="3">
        <f t="shared" si="0"/>
        <v>39675</v>
      </c>
      <c r="F4" s="3">
        <f t="shared" si="0"/>
        <v>45626.25</v>
      </c>
      <c r="G4" s="3">
        <f t="shared" si="0"/>
        <v>52470.187499999993</v>
      </c>
      <c r="H4" s="4">
        <f t="shared" si="0"/>
        <v>60340.71562499999</v>
      </c>
      <c r="I4" s="4">
        <f t="shared" si="0"/>
        <v>69391.822968749984</v>
      </c>
      <c r="J4" s="4">
        <f t="shared" si="0"/>
        <v>79800.596414062471</v>
      </c>
      <c r="K4" s="4">
        <f t="shared" si="0"/>
        <v>91770.685876171832</v>
      </c>
      <c r="L4" s="4">
        <f t="shared" si="0"/>
        <v>105536.28875759761</v>
      </c>
    </row>
    <row r="5" spans="1:13" x14ac:dyDescent="0.25">
      <c r="A5" s="1" t="s">
        <v>15</v>
      </c>
      <c r="C5" s="3">
        <v>10000</v>
      </c>
      <c r="D5" s="3">
        <v>10000</v>
      </c>
      <c r="E5" s="3">
        <v>10000</v>
      </c>
      <c r="F5" s="3">
        <v>10000</v>
      </c>
      <c r="G5" s="3">
        <v>10000</v>
      </c>
      <c r="H5" s="4">
        <f>G5*1.15</f>
        <v>11500</v>
      </c>
      <c r="I5" s="4">
        <f>H5*1.15</f>
        <v>13224.999999999998</v>
      </c>
      <c r="J5" s="4">
        <f>I5*1.15</f>
        <v>15208.749999999996</v>
      </c>
      <c r="K5" s="4">
        <f>J5*1.15</f>
        <v>17490.062499999993</v>
      </c>
      <c r="L5" s="4">
        <f>K5*1.15</f>
        <v>20113.571874999991</v>
      </c>
    </row>
    <row r="6" spans="1:13" x14ac:dyDescent="0.25">
      <c r="A6" s="1" t="s">
        <v>14</v>
      </c>
      <c r="C6" s="3">
        <v>-40000</v>
      </c>
      <c r="D6" s="3">
        <v>-40000</v>
      </c>
      <c r="E6" s="3">
        <v>-40000</v>
      </c>
      <c r="F6" s="3">
        <v>-40000</v>
      </c>
      <c r="G6" s="3">
        <v>-40000</v>
      </c>
      <c r="H6" s="4">
        <f>G6*0.9</f>
        <v>-36000</v>
      </c>
      <c r="I6" s="4">
        <f>H6*0.9</f>
        <v>-32400</v>
      </c>
      <c r="J6" s="4">
        <f>I6*0.9</f>
        <v>-29160</v>
      </c>
      <c r="K6" s="4">
        <f>J6*0.9</f>
        <v>-26244</v>
      </c>
      <c r="L6" s="4">
        <f>K6*0.9</f>
        <v>-23619.600000000002</v>
      </c>
    </row>
    <row r="7" spans="1:13" x14ac:dyDescent="0.25">
      <c r="A7" s="1" t="s">
        <v>16</v>
      </c>
      <c r="C7" s="3">
        <v>-20000</v>
      </c>
      <c r="D7" s="3">
        <v>-20000</v>
      </c>
      <c r="E7" s="3">
        <v>-20000</v>
      </c>
      <c r="F7" s="3">
        <v>-20000</v>
      </c>
      <c r="G7" s="3">
        <v>-20000</v>
      </c>
      <c r="H7" s="4">
        <f>G7*0.7</f>
        <v>-14000</v>
      </c>
      <c r="I7" s="4">
        <f>H7*0.7</f>
        <v>-9800</v>
      </c>
      <c r="J7" s="4">
        <f>I7*0.7</f>
        <v>-6860</v>
      </c>
      <c r="K7" s="4">
        <f>J7*0.7</f>
        <v>-4802</v>
      </c>
      <c r="L7" s="4">
        <f>K7*0.7</f>
        <v>-3361.3999999999996</v>
      </c>
    </row>
    <row r="8" spans="1:13" x14ac:dyDescent="0.25">
      <c r="A8" s="1" t="s">
        <v>17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18">
        <v>0</v>
      </c>
    </row>
    <row r="9" spans="1:13" x14ac:dyDescent="0.25">
      <c r="A9" s="1" t="s">
        <v>18</v>
      </c>
      <c r="C9" s="3">
        <v>90000</v>
      </c>
      <c r="D9" s="3">
        <v>90000</v>
      </c>
      <c r="E9" s="3">
        <v>90000</v>
      </c>
      <c r="F9" s="3">
        <v>90000</v>
      </c>
      <c r="G9" s="3">
        <v>90000</v>
      </c>
      <c r="H9" s="4">
        <f>G9-18000</f>
        <v>72000</v>
      </c>
      <c r="I9" s="4">
        <f>H9-18000</f>
        <v>54000</v>
      </c>
      <c r="J9" s="4">
        <f>I9-18000</f>
        <v>36000</v>
      </c>
      <c r="K9" s="4">
        <f>J9-18000</f>
        <v>18000</v>
      </c>
      <c r="L9" s="4">
        <f>K9-18000</f>
        <v>0</v>
      </c>
    </row>
    <row r="10" spans="1:13" x14ac:dyDescent="0.25">
      <c r="A10" s="1" t="s">
        <v>19</v>
      </c>
      <c r="C10" s="3">
        <v>-20000</v>
      </c>
      <c r="D10" s="3">
        <v>-20000</v>
      </c>
      <c r="E10" s="3">
        <v>-20000</v>
      </c>
      <c r="F10" s="3">
        <v>-20000</v>
      </c>
      <c r="G10" s="3">
        <v>-20000</v>
      </c>
      <c r="H10" s="4">
        <f>G10*1.25</f>
        <v>-25000</v>
      </c>
      <c r="I10" s="4">
        <f>H10*1.25</f>
        <v>-31250</v>
      </c>
      <c r="J10" s="4">
        <f>I10*1.25</f>
        <v>-39062.5</v>
      </c>
      <c r="K10" s="4">
        <f>J10*1.25</f>
        <v>-48828.125</v>
      </c>
      <c r="L10" s="4">
        <f>K10*1.25</f>
        <v>-61035.15625</v>
      </c>
    </row>
    <row r="11" spans="1:13" s="10" customFormat="1" x14ac:dyDescent="0.25">
      <c r="A11" s="10" t="s">
        <v>20</v>
      </c>
      <c r="B11" s="11"/>
      <c r="C11" s="12">
        <f>SUM(C4:C10)</f>
        <v>50000</v>
      </c>
      <c r="D11" s="12">
        <f t="shared" ref="D11:L11" si="1">SUM(D4:D10)</f>
        <v>54500</v>
      </c>
      <c r="E11" s="12">
        <f t="shared" si="1"/>
        <v>59675</v>
      </c>
      <c r="F11" s="12">
        <f t="shared" si="1"/>
        <v>65626.25</v>
      </c>
      <c r="G11" s="12">
        <f t="shared" si="1"/>
        <v>72470.1875</v>
      </c>
      <c r="H11" s="13">
        <f t="shared" si="1"/>
        <v>68840.715624999983</v>
      </c>
      <c r="I11" s="13">
        <f t="shared" si="1"/>
        <v>63166.822968749984</v>
      </c>
      <c r="J11" s="13">
        <f t="shared" si="1"/>
        <v>55926.846414062471</v>
      </c>
      <c r="K11" s="13">
        <f t="shared" si="1"/>
        <v>47386.623376171832</v>
      </c>
      <c r="L11" s="13">
        <f t="shared" si="1"/>
        <v>37633.7043825976</v>
      </c>
      <c r="M11" s="19">
        <v>37633.7043825976</v>
      </c>
    </row>
    <row r="13" spans="1:13" s="6" customFormat="1" x14ac:dyDescent="0.25">
      <c r="A13" s="6" t="s">
        <v>22</v>
      </c>
      <c r="B13" s="5"/>
      <c r="C13" s="7">
        <v>0.25</v>
      </c>
      <c r="D13" s="8">
        <f t="shared" ref="D13:L13" si="2">C13-1%</f>
        <v>0.24</v>
      </c>
      <c r="E13" s="8">
        <f t="shared" si="2"/>
        <v>0.22999999999999998</v>
      </c>
      <c r="F13" s="8">
        <f t="shared" si="2"/>
        <v>0.21999999999999997</v>
      </c>
      <c r="G13" s="8">
        <f t="shared" si="2"/>
        <v>0.20999999999999996</v>
      </c>
      <c r="H13" s="8">
        <f t="shared" si="2"/>
        <v>0.19999999999999996</v>
      </c>
      <c r="I13" s="8">
        <f t="shared" si="2"/>
        <v>0.18999999999999995</v>
      </c>
      <c r="J13" s="8">
        <f t="shared" si="2"/>
        <v>0.17999999999999994</v>
      </c>
      <c r="K13" s="8">
        <f t="shared" si="2"/>
        <v>0.16999999999999993</v>
      </c>
      <c r="L13" s="8">
        <f t="shared" si="2"/>
        <v>0.15999999999999992</v>
      </c>
      <c r="M13" s="20">
        <v>0.16</v>
      </c>
    </row>
    <row r="14" spans="1:13" x14ac:dyDescent="0.25">
      <c r="A14" s="1" t="s">
        <v>24</v>
      </c>
      <c r="C14" s="3">
        <v>1.25</v>
      </c>
      <c r="D14" s="3">
        <v>1.24</v>
      </c>
      <c r="E14" s="3">
        <v>1.23</v>
      </c>
      <c r="F14" s="3">
        <v>1.22</v>
      </c>
      <c r="G14" s="3">
        <v>1.21</v>
      </c>
      <c r="H14" s="4">
        <v>1.2</v>
      </c>
      <c r="I14" s="4">
        <v>1.19</v>
      </c>
      <c r="J14" s="4">
        <v>1.18</v>
      </c>
      <c r="K14" s="4">
        <v>1.17</v>
      </c>
      <c r="L14" s="4">
        <v>1.1599999999999999</v>
      </c>
    </row>
    <row r="15" spans="1:13" x14ac:dyDescent="0.25">
      <c r="A15" s="1" t="s">
        <v>25</v>
      </c>
      <c r="D15" s="14">
        <f>C14*D14</f>
        <v>1.55</v>
      </c>
      <c r="E15" s="14">
        <f>D15*E14</f>
        <v>1.9065000000000001</v>
      </c>
      <c r="F15" s="14">
        <f>E15*F14</f>
        <v>2.3259300000000001</v>
      </c>
      <c r="G15" s="14">
        <f>F15*G14</f>
        <v>2.8143753</v>
      </c>
      <c r="H15" s="15">
        <f t="shared" ref="H15:L15" si="3">G15*H14</f>
        <v>3.3772503600000001</v>
      </c>
      <c r="I15" s="15">
        <f t="shared" si="3"/>
        <v>4.0189279284000001</v>
      </c>
      <c r="J15" s="15">
        <f t="shared" si="3"/>
        <v>4.7423349555119998</v>
      </c>
      <c r="K15" s="15">
        <f t="shared" si="3"/>
        <v>5.5485318979490392</v>
      </c>
      <c r="L15" s="15">
        <f t="shared" si="3"/>
        <v>6.4362970016208854</v>
      </c>
    </row>
    <row r="16" spans="1:13" x14ac:dyDescent="0.25">
      <c r="A16" s="1" t="s">
        <v>26</v>
      </c>
      <c r="C16" s="3">
        <f>C11/C14</f>
        <v>40000</v>
      </c>
      <c r="D16" s="3">
        <f>D11/D15</f>
        <v>35161.290322580644</v>
      </c>
      <c r="E16" s="3">
        <f>E11/E15</f>
        <v>31300.813008130081</v>
      </c>
      <c r="F16" s="3">
        <f>F11/F15</f>
        <v>28215.058062796386</v>
      </c>
      <c r="G16" s="3">
        <f>G11/G15</f>
        <v>25750.008358870971</v>
      </c>
      <c r="H16" s="4">
        <f t="shared" ref="H16:L16" si="4">H11/H15</f>
        <v>20383.657794620824</v>
      </c>
      <c r="I16" s="4">
        <f t="shared" si="4"/>
        <v>15717.331610347566</v>
      </c>
      <c r="J16" s="4">
        <f t="shared" si="4"/>
        <v>11793.103384453872</v>
      </c>
      <c r="K16" s="4">
        <f t="shared" si="4"/>
        <v>8540.3894665700373</v>
      </c>
      <c r="L16" s="4">
        <f t="shared" si="4"/>
        <v>5847.1050004560248</v>
      </c>
    </row>
    <row r="18" spans="1:2" x14ac:dyDescent="0.25">
      <c r="A18" s="1" t="s">
        <v>27</v>
      </c>
      <c r="B18" s="2">
        <f>SUM(C16:L16)</f>
        <v>222708.75700882642</v>
      </c>
    </row>
    <row r="19" spans="1:2" ht="17.25" x14ac:dyDescent="0.4">
      <c r="A19" s="1" t="s">
        <v>28</v>
      </c>
      <c r="B19" s="16">
        <v>48725.87</v>
      </c>
    </row>
    <row r="20" spans="1:2" x14ac:dyDescent="0.25">
      <c r="A20" s="1" t="s">
        <v>29</v>
      </c>
      <c r="B20" s="11">
        <f>SUM(B18:B19)</f>
        <v>271434.62700882641</v>
      </c>
    </row>
    <row r="22" spans="1:2" x14ac:dyDescent="0.25">
      <c r="A22" s="1" t="s">
        <v>23</v>
      </c>
      <c r="B22" s="9">
        <v>5000</v>
      </c>
    </row>
    <row r="24" spans="1:2" x14ac:dyDescent="0.25">
      <c r="A24" s="1" t="s">
        <v>30</v>
      </c>
      <c r="B24" s="17">
        <f>B20/B22</f>
        <v>54.286925401765281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Augusto Ambrozini</dc:creator>
  <cp:lastModifiedBy>Marcelo Augusto Ambrozini</cp:lastModifiedBy>
  <dcterms:created xsi:type="dcterms:W3CDTF">2016-05-19T22:27:05Z</dcterms:created>
  <dcterms:modified xsi:type="dcterms:W3CDTF">2016-05-20T01:28:49Z</dcterms:modified>
</cp:coreProperties>
</file>