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/>
  <mc:AlternateContent xmlns:mc="http://schemas.openxmlformats.org/markup-compatibility/2006">
    <mc:Choice Requires="x15">
      <x15ac:absPath xmlns:x15ac="http://schemas.microsoft.com/office/spreadsheetml/2010/11/ac" url="/Users/viktorlemos/Downloads/"/>
    </mc:Choice>
  </mc:AlternateContent>
  <xr:revisionPtr revIDLastSave="0" documentId="13_ncr:1_{996B0278-99A9-4B4E-9734-415E9CD2C326}" xr6:coauthVersionLast="47" xr6:coauthVersionMax="47" xr10:uidLastSave="{00000000-0000-0000-0000-000000000000}"/>
  <bookViews>
    <workbookView xWindow="0" yWindow="500" windowWidth="28800" windowHeight="15820" xr2:uid="{00000000-000D-0000-FFFF-FFFF00000000}"/>
  </bookViews>
  <sheets>
    <sheet name="Notas Semanais" sheetId="1" r:id="rId1"/>
    <sheet name="Presença e Nota Final" sheetId="2" r:id="rId2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R6" i="1"/>
  <c r="Q6" i="1"/>
  <c r="P6" i="1"/>
  <c r="O6" i="1"/>
  <c r="N6" i="1"/>
  <c r="M6" i="1"/>
  <c r="M35" i="1"/>
  <c r="N35" i="1"/>
  <c r="O35" i="1"/>
  <c r="P35" i="1"/>
  <c r="Q35" i="1"/>
  <c r="R35" i="1"/>
  <c r="M4" i="2"/>
  <c r="M5" i="2"/>
  <c r="M6" i="2"/>
  <c r="M7" i="2"/>
  <c r="M8" i="2"/>
  <c r="M9" i="2"/>
  <c r="M11" i="2"/>
  <c r="M12" i="2"/>
  <c r="M13" i="2"/>
  <c r="M14" i="2"/>
  <c r="M15" i="2"/>
  <c r="M17" i="2"/>
  <c r="M18" i="2"/>
  <c r="M19" i="2"/>
  <c r="M20" i="2"/>
  <c r="M21" i="2"/>
  <c r="M23" i="2"/>
  <c r="M24" i="2"/>
  <c r="M25" i="2"/>
  <c r="M26" i="2"/>
  <c r="M27" i="2"/>
  <c r="M29" i="2"/>
  <c r="M30" i="2"/>
  <c r="M31" i="2"/>
  <c r="M32" i="2"/>
  <c r="M33" i="2"/>
  <c r="R8" i="1"/>
  <c r="R9" i="1"/>
  <c r="R10" i="1"/>
  <c r="R11" i="1"/>
  <c r="R13" i="1"/>
  <c r="R14" i="1"/>
  <c r="R15" i="1"/>
  <c r="R16" i="1"/>
  <c r="R17" i="1"/>
  <c r="R19" i="1"/>
  <c r="R20" i="1"/>
  <c r="R21" i="1"/>
  <c r="R22" i="1"/>
  <c r="R23" i="1"/>
  <c r="R25" i="1"/>
  <c r="R26" i="1"/>
  <c r="R27" i="1"/>
  <c r="R28" i="1"/>
  <c r="R29" i="1"/>
  <c r="R31" i="1"/>
  <c r="R32" i="1"/>
  <c r="R33" i="1"/>
  <c r="R34" i="1"/>
  <c r="Q8" i="1"/>
  <c r="Q9" i="1"/>
  <c r="Q10" i="1"/>
  <c r="Q11" i="1"/>
  <c r="Q13" i="1"/>
  <c r="Q14" i="1"/>
  <c r="Q15" i="1"/>
  <c r="Q16" i="1"/>
  <c r="Q17" i="1"/>
  <c r="Q19" i="1"/>
  <c r="Q20" i="1"/>
  <c r="Q21" i="1"/>
  <c r="Q22" i="1"/>
  <c r="Q23" i="1"/>
  <c r="Q25" i="1"/>
  <c r="Q26" i="1"/>
  <c r="Q27" i="1"/>
  <c r="Q28" i="1"/>
  <c r="Q29" i="1"/>
  <c r="Q31" i="1"/>
  <c r="Q32" i="1"/>
  <c r="Q33" i="1"/>
  <c r="Q34" i="1"/>
  <c r="P8" i="1"/>
  <c r="P9" i="1"/>
  <c r="P10" i="1"/>
  <c r="P11" i="1"/>
  <c r="P13" i="1"/>
  <c r="P14" i="1"/>
  <c r="P15" i="1"/>
  <c r="P16" i="1"/>
  <c r="P17" i="1"/>
  <c r="P19" i="1"/>
  <c r="P20" i="1"/>
  <c r="P21" i="1"/>
  <c r="P22" i="1"/>
  <c r="P23" i="1"/>
  <c r="P25" i="1"/>
  <c r="P26" i="1"/>
  <c r="P27" i="1"/>
  <c r="P28" i="1"/>
  <c r="P29" i="1"/>
  <c r="P31" i="1"/>
  <c r="P32" i="1"/>
  <c r="P33" i="1"/>
  <c r="P34" i="1"/>
  <c r="O8" i="1"/>
  <c r="O9" i="1"/>
  <c r="O10" i="1"/>
  <c r="O11" i="1"/>
  <c r="O13" i="1"/>
  <c r="O14" i="1"/>
  <c r="O15" i="1"/>
  <c r="O16" i="1"/>
  <c r="O17" i="1"/>
  <c r="O19" i="1"/>
  <c r="O20" i="1"/>
  <c r="O21" i="1"/>
  <c r="O22" i="1"/>
  <c r="O23" i="1"/>
  <c r="O25" i="1"/>
  <c r="O26" i="1"/>
  <c r="O27" i="1"/>
  <c r="O28" i="1"/>
  <c r="O29" i="1"/>
  <c r="O31" i="1"/>
  <c r="O32" i="1"/>
  <c r="O33" i="1"/>
  <c r="O34" i="1"/>
  <c r="N8" i="1"/>
  <c r="N9" i="1"/>
  <c r="N10" i="1"/>
  <c r="N11" i="1"/>
  <c r="N13" i="1"/>
  <c r="N14" i="1"/>
  <c r="N15" i="1"/>
  <c r="N16" i="1"/>
  <c r="N17" i="1"/>
  <c r="N19" i="1"/>
  <c r="N20" i="1"/>
  <c r="N21" i="1"/>
  <c r="N22" i="1"/>
  <c r="N23" i="1"/>
  <c r="N25" i="1"/>
  <c r="N26" i="1"/>
  <c r="N27" i="1"/>
  <c r="N28" i="1"/>
  <c r="N29" i="1"/>
  <c r="N31" i="1"/>
  <c r="N32" i="1"/>
  <c r="N33" i="1"/>
  <c r="N34" i="1"/>
  <c r="M8" i="1"/>
  <c r="M9" i="1"/>
  <c r="M10" i="1"/>
  <c r="M11" i="1"/>
  <c r="M13" i="1"/>
  <c r="M14" i="1"/>
  <c r="M15" i="1"/>
  <c r="M16" i="1"/>
  <c r="M17" i="1"/>
  <c r="M19" i="1"/>
  <c r="M20" i="1"/>
  <c r="M21" i="1"/>
  <c r="M22" i="1"/>
  <c r="M23" i="1"/>
  <c r="M25" i="1"/>
  <c r="M26" i="1"/>
  <c r="M27" i="1"/>
  <c r="M28" i="1"/>
  <c r="M29" i="1"/>
  <c r="M31" i="1"/>
  <c r="M32" i="1"/>
  <c r="M33" i="1"/>
  <c r="M34" i="1"/>
  <c r="R7" i="1"/>
  <c r="Q7" i="1"/>
  <c r="P7" i="1"/>
  <c r="O7" i="1"/>
  <c r="N7" i="1"/>
  <c r="M7" i="1"/>
  <c r="S6" i="1" l="1"/>
  <c r="S35" i="1"/>
  <c r="N33" i="2" s="1"/>
  <c r="S29" i="1"/>
  <c r="N27" i="2" s="1"/>
  <c r="S33" i="1"/>
  <c r="N31" i="2" s="1"/>
  <c r="S19" i="1"/>
  <c r="N17" i="2" s="1"/>
  <c r="S20" i="1"/>
  <c r="N18" i="2" s="1"/>
  <c r="S23" i="1"/>
  <c r="N21" i="2" s="1"/>
  <c r="S16" i="1"/>
  <c r="N14" i="2" s="1"/>
  <c r="S17" i="1"/>
  <c r="N15" i="2" s="1"/>
  <c r="S14" i="1"/>
  <c r="N12" i="2" s="1"/>
  <c r="S15" i="1"/>
  <c r="N13" i="2" s="1"/>
  <c r="S13" i="1"/>
  <c r="N11" i="2" s="1"/>
  <c r="S21" i="1"/>
  <c r="N19" i="2" s="1"/>
  <c r="S22" i="1"/>
  <c r="N20" i="2" s="1"/>
  <c r="S28" i="1"/>
  <c r="N26" i="2" s="1"/>
  <c r="S25" i="1"/>
  <c r="N23" i="2" s="1"/>
  <c r="S26" i="1"/>
  <c r="N24" i="2" s="1"/>
  <c r="S27" i="1"/>
  <c r="N25" i="2" s="1"/>
  <c r="S34" i="1"/>
  <c r="N32" i="2" s="1"/>
  <c r="S32" i="1"/>
  <c r="N30" i="2" s="1"/>
  <c r="S31" i="1"/>
  <c r="N29" i="2" s="1"/>
  <c r="S8" i="1"/>
  <c r="N4" i="2" s="1"/>
  <c r="S9" i="1"/>
  <c r="S10" i="1"/>
  <c r="N8" i="2" s="1"/>
  <c r="S11" i="1"/>
  <c r="N9" i="2" s="1"/>
  <c r="S7" i="1"/>
  <c r="N5" i="2" l="1"/>
  <c r="N7" i="2"/>
  <c r="N6" i="2"/>
  <c r="D3" i="1" l="1"/>
  <c r="E3" i="1" s="1"/>
  <c r="F3" i="1" s="1"/>
  <c r="G3" i="1" s="1"/>
  <c r="H3" i="1" s="1"/>
  <c r="I3" i="1" s="1"/>
  <c r="J3" i="1" s="1"/>
  <c r="K3" i="1" s="1"/>
  <c r="L3" i="1" s="1"/>
</calcChain>
</file>

<file path=xl/sharedStrings.xml><?xml version="1.0" encoding="utf-8"?>
<sst xmlns="http://schemas.openxmlformats.org/spreadsheetml/2006/main" count="611" uniqueCount="65">
  <si>
    <t>Contribuinte</t>
  </si>
  <si>
    <t>Fisco</t>
  </si>
  <si>
    <t>Conceitos</t>
  </si>
  <si>
    <t>A</t>
  </si>
  <si>
    <t>B</t>
  </si>
  <si>
    <t>C</t>
  </si>
  <si>
    <t>D</t>
  </si>
  <si>
    <t>E</t>
  </si>
  <si>
    <t>F</t>
  </si>
  <si>
    <t>Grupo 1</t>
  </si>
  <si>
    <t>AA</t>
  </si>
  <si>
    <t>Grupo 2</t>
  </si>
  <si>
    <t>Grupo 3</t>
  </si>
  <si>
    <t>Grupo 4</t>
  </si>
  <si>
    <t>Grupo 5</t>
  </si>
  <si>
    <t>Alunos</t>
  </si>
  <si>
    <t>Ausências (A)</t>
  </si>
  <si>
    <t>Presente</t>
  </si>
  <si>
    <t>P</t>
  </si>
  <si>
    <t>Ausente</t>
  </si>
  <si>
    <t>AB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</si>
  <si>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</si>
  <si>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</si>
  <si>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</si>
  <si>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</si>
  <si>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</si>
  <si>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</si>
  <si>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</si>
  <si>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</si>
  <si>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</si>
  <si>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</si>
  <si>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revisão</t>
  </si>
  <si>
    <t>FINAL (0,0-5,0)</t>
  </si>
  <si>
    <t>Nota                     (0,00-5,00)</t>
  </si>
  <si>
    <t>Bruna de Vasconcellos Torres - N. USP 8995818</t>
  </si>
  <si>
    <t>Kauanna Vieira Santos - N. USP 12727372</t>
  </si>
  <si>
    <t>Marcos Paulo Bueno - N. USP 10302829</t>
  </si>
  <si>
    <t>Milena Domingues - N. USP 8513577</t>
  </si>
  <si>
    <t>Victor Florencio Ribeiro - N. USP 8509871</t>
  </si>
  <si>
    <t>Daniel Carvalho Lopes - N. USP 12564217</t>
  </si>
  <si>
    <t>Fernando Henrique dos Santos - N. USP 9814800</t>
  </si>
  <si>
    <t>Gabriel Rossetti de Albuquerque - N. USP 11766440</t>
  </si>
  <si>
    <t>Lucas Ciarrocchi Schmoller - N. USP 12509649</t>
  </si>
  <si>
    <t>Rafael Peres Martinho - N. USP 12510036</t>
  </si>
  <si>
    <t>Edson Leandro de Paiva - N. USP 10790255</t>
  </si>
  <si>
    <t>Fernando da Silva Fernando - N. USP 11838760</t>
  </si>
  <si>
    <t>Heloisa Soares da Silva Fonseca - N. USP 12687058</t>
  </si>
  <si>
    <t>Izabella Figueiredo da Silveira - N. USP 12511152</t>
  </si>
  <si>
    <t>Vitória de Oliveira Cardoso - N. USP 12511187</t>
  </si>
  <si>
    <t>Giovana Ferreira Bianchini - N. USP 12509973</t>
  </si>
  <si>
    <t>Heloisa Moreira Aragão - N. USP 12510505</t>
  </si>
  <si>
    <t>Isabelly Barros Conceição - N. USP 12509886</t>
  </si>
  <si>
    <t>Laura Cabrera Alcântara - N. USP 12510300</t>
  </si>
  <si>
    <t>Yasmin Andrade Silva - N. USP 12695137</t>
  </si>
  <si>
    <t>Julia Ruiz Monteiro Alves - N. USP 12510439</t>
  </si>
  <si>
    <t>Yasmin Haddad D’Alpino - N. USP 12510314</t>
  </si>
  <si>
    <t>Ana Julia Candeani dos Santos - N. USP 11844902</t>
  </si>
  <si>
    <r>
      <t xml:space="preserve">TURMAS </t>
    </r>
    <r>
      <rPr>
        <b/>
        <sz val="11"/>
        <color theme="8"/>
        <rFont val="Calibri"/>
        <family val="2"/>
      </rPr>
      <t xml:space="preserve">21 </t>
    </r>
    <r>
      <rPr>
        <b/>
        <sz val="11"/>
        <color theme="1"/>
        <rFont val="Calibri"/>
        <family val="2"/>
      </rPr>
      <t xml:space="preserve">e </t>
    </r>
    <r>
      <rPr>
        <b/>
        <sz val="11"/>
        <color theme="8"/>
        <rFont val="Calibri"/>
        <family val="2"/>
      </rPr>
      <t xml:space="preserve">22 </t>
    </r>
    <r>
      <rPr>
        <b/>
        <sz val="11"/>
        <color indexed="8"/>
        <rFont val="Calibri"/>
        <family val="2"/>
      </rPr>
      <t xml:space="preserve">- GRUPOS - MONITOR </t>
    </r>
    <r>
      <rPr>
        <b/>
        <sz val="11"/>
        <color theme="8"/>
        <rFont val="Calibri"/>
        <family val="2"/>
      </rPr>
      <t>Viktor Jean Lemos</t>
    </r>
  </si>
  <si>
    <t>Gabriela Maria de Sampaio Arruda - N. USP 12508993</t>
  </si>
  <si>
    <t>Maria Catharina Leopoldo Altoé - N. USP 12510401</t>
  </si>
  <si>
    <t>Maria Fernanda Araújo Quintas - N. USP 12509660</t>
  </si>
  <si>
    <t>-</t>
  </si>
  <si>
    <t>BA</t>
  </si>
  <si>
    <t>FF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</si>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</sst>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0" x14ac:knownFonts="1">
    <font>
      <sz val="12"/>
      <color indexed="8"/>
      <name val="Verdana"/>
    </font>
    <font>
      <sz val="11"/>
      <color theme="1"/>
      <name val="Helvetica"/>
      <family val="2"/>
      <scheme val="minor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2"/>
      <color theme="11"/>
      <name val="Verdana"/>
      <family val="2"/>
    </font>
    <font>
      <u/>
      <sz val="12"/>
      <color theme="10"/>
      <name val="Verdana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1"/>
      <color rgb="FF000000"/>
      <name val="Calibri"/>
      <family val="2"/>
    </font>
    <font>
      <b/>
      <sz val="11"/>
      <color theme="8"/>
      <name val="Calibri"/>
      <family val="2"/>
    </font>
    <font>
      <b/>
      <sz val="14"/>
      <color theme="1"/>
      <name val="Calibri"/>
      <family val="2"/>
    </font>
    <font>
      <sz val="12"/>
      <color theme="1"/>
      <name val="Verdana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C00000"/>
      <name val="Helvetica"/>
      <family val="2"/>
    </font>
    <font>
      <b/>
      <sz val="11"/>
      <color rgb="FFC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auto="1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0">
    <xf numFmtId="0" fontId="0" fillId="0" borderId="0" applyNumberFormat="0" applyFill="0" applyBorder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6" fillId="0" borderId="0" applyNumberFormat="0" applyFill="0" applyBorder="0" applyAlignment="0" applyProtection="0">
      <alignment vertical="top" wrapText="1"/>
    </xf>
    <xf numFmtId="0" fontId="1" fillId="0" borderId="0"/>
  </cellStyleXfs>
  <cellXfs count="85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4" fontId="2" fillId="0" borderId="0" xfId="0" applyNumberFormat="1" applyFont="1">
      <alignment vertical="top" wrapText="1"/>
    </xf>
    <xf numFmtId="1" fontId="3" fillId="4" borderId="1" xfId="0" applyNumberFormat="1" applyFont="1" applyFill="1" applyBorder="1" applyAlignment="1"/>
    <xf numFmtId="1" fontId="3" fillId="4" borderId="4" xfId="0" applyNumberFormat="1" applyFont="1" applyFill="1" applyBorder="1" applyAlignment="1"/>
    <xf numFmtId="1" fontId="3" fillId="4" borderId="5" xfId="0" applyNumberFormat="1" applyFont="1" applyFill="1" applyBorder="1" applyAlignment="1"/>
    <xf numFmtId="1" fontId="3" fillId="4" borderId="7" xfId="0" applyNumberFormat="1" applyFont="1" applyFill="1" applyBorder="1" applyAlignment="1"/>
    <xf numFmtId="164" fontId="4" fillId="0" borderId="10" xfId="0" applyNumberFormat="1" applyFont="1" applyBorder="1" applyAlignment="1">
      <alignment horizontal="center"/>
    </xf>
    <xf numFmtId="0" fontId="3" fillId="0" borderId="6" xfId="0" applyFont="1" applyBorder="1">
      <alignment vertical="top" wrapText="1"/>
    </xf>
    <xf numFmtId="4" fontId="3" fillId="5" borderId="8" xfId="0" applyNumberFormat="1" applyFont="1" applyFill="1" applyBorder="1" applyAlignment="1">
      <alignment horizontal="center"/>
    </xf>
    <xf numFmtId="0" fontId="3" fillId="0" borderId="13" xfId="0" applyFont="1" applyBorder="1" applyAlignment="1"/>
    <xf numFmtId="1" fontId="8" fillId="5" borderId="13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2" fillId="0" borderId="0" xfId="0" applyFont="1" applyFill="1" applyBorder="1">
      <alignment vertical="top" wrapText="1"/>
    </xf>
    <xf numFmtId="0" fontId="4" fillId="2" borderId="15" xfId="0" applyFont="1" applyFill="1" applyBorder="1" applyAlignment="1"/>
    <xf numFmtId="0" fontId="4" fillId="2" borderId="14" xfId="0" applyFont="1" applyFill="1" applyBorder="1" applyAlignment="1"/>
    <xf numFmtId="0" fontId="11" fillId="0" borderId="13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0" fillId="7" borderId="14" xfId="0" applyFont="1" applyFill="1" applyBorder="1" applyAlignment="1">
      <alignment horizontal="center" vertical="top" wrapText="1"/>
    </xf>
    <xf numFmtId="4" fontId="12" fillId="7" borderId="21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top" wrapText="1"/>
    </xf>
    <xf numFmtId="164" fontId="9" fillId="8" borderId="3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0" fontId="7" fillId="10" borderId="13" xfId="0" applyFont="1" applyFill="1" applyBorder="1" applyAlignment="1">
      <alignment horizontal="center"/>
    </xf>
    <xf numFmtId="0" fontId="4" fillId="2" borderId="17" xfId="0" applyFont="1" applyFill="1" applyBorder="1" applyAlignment="1"/>
    <xf numFmtId="1" fontId="7" fillId="9" borderId="13" xfId="0" applyNumberFormat="1" applyFont="1" applyFill="1" applyBorder="1" applyAlignment="1">
      <alignment horizontal="center"/>
    </xf>
    <xf numFmtId="0" fontId="15" fillId="0" borderId="0" xfId="0" applyFont="1">
      <alignment vertical="top" wrapText="1"/>
    </xf>
    <xf numFmtId="1" fontId="7" fillId="4" borderId="4" xfId="0" applyNumberFormat="1" applyFont="1" applyFill="1" applyBorder="1" applyAlignment="1"/>
    <xf numFmtId="1" fontId="7" fillId="4" borderId="1" xfId="0" applyNumberFormat="1" applyFont="1" applyFill="1" applyBorder="1" applyAlignment="1"/>
    <xf numFmtId="1" fontId="17" fillId="0" borderId="13" xfId="0" applyNumberFormat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16" fillId="2" borderId="19" xfId="0" applyFont="1" applyFill="1" applyBorder="1" applyAlignment="1"/>
    <xf numFmtId="0" fontId="7" fillId="9" borderId="13" xfId="0" applyFont="1" applyFill="1" applyBorder="1" applyAlignment="1">
      <alignment horizontal="center"/>
    </xf>
    <xf numFmtId="1" fontId="7" fillId="10" borderId="13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0" fontId="16" fillId="2" borderId="14" xfId="0" applyFont="1" applyFill="1" applyBorder="1" applyAlignment="1"/>
    <xf numFmtId="0" fontId="7" fillId="10" borderId="12" xfId="0" applyFont="1" applyFill="1" applyBorder="1" applyAlignment="1">
      <alignment horizontal="center"/>
    </xf>
    <xf numFmtId="1" fontId="7" fillId="4" borderId="12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" fontId="7" fillId="9" borderId="1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0" fillId="0" borderId="29" xfId="0" applyBorder="1">
      <alignment vertical="top" wrapText="1"/>
    </xf>
    <xf numFmtId="0" fontId="4" fillId="2" borderId="30" xfId="0" applyFont="1" applyFill="1" applyBorder="1" applyAlignment="1"/>
    <xf numFmtId="0" fontId="11" fillId="0" borderId="12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4" fontId="12" fillId="7" borderId="24" xfId="0" applyNumberFormat="1" applyFont="1" applyFill="1" applyBorder="1" applyAlignment="1">
      <alignment horizontal="center"/>
    </xf>
    <xf numFmtId="0" fontId="3" fillId="0" borderId="12" xfId="0" applyFont="1" applyBorder="1" applyAlignment="1"/>
    <xf numFmtId="0" fontId="10" fillId="8" borderId="18" xfId="0" applyFont="1" applyFill="1" applyBorder="1" applyAlignment="1">
      <alignment horizontal="center" vertical="center" wrapText="1"/>
    </xf>
    <xf numFmtId="164" fontId="9" fillId="8" borderId="28" xfId="0" applyNumberFormat="1" applyFont="1" applyFill="1" applyBorder="1" applyAlignment="1">
      <alignment horizontal="center" vertical="center"/>
    </xf>
    <xf numFmtId="164" fontId="9" fillId="8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top" wrapText="1"/>
    </xf>
    <xf numFmtId="0" fontId="11" fillId="0" borderId="33" xfId="0" applyFont="1" applyFill="1" applyBorder="1" applyAlignment="1">
      <alignment horizontal="center" vertical="top" wrapText="1"/>
    </xf>
    <xf numFmtId="0" fontId="10" fillId="7" borderId="34" xfId="0" applyFont="1" applyFill="1" applyBorder="1" applyAlignment="1">
      <alignment horizontal="center" vertical="top" wrapText="1"/>
    </xf>
    <xf numFmtId="4" fontId="12" fillId="7" borderId="35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 vertical="top" wrapText="1"/>
    </xf>
    <xf numFmtId="0" fontId="9" fillId="11" borderId="2" xfId="0" applyFont="1" applyFill="1" applyBorder="1" applyAlignment="1"/>
    <xf numFmtId="0" fontId="19" fillId="10" borderId="13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1" fontId="19" fillId="10" borderId="1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/>
    </xf>
    <xf numFmtId="164" fontId="9" fillId="8" borderId="25" xfId="0" applyNumberFormat="1" applyFont="1" applyFill="1" applyBorder="1" applyAlignment="1">
      <alignment horizontal="center" vertical="center"/>
    </xf>
    <xf numFmtId="164" fontId="9" fillId="8" borderId="23" xfId="0" applyNumberFormat="1" applyFont="1" applyFill="1" applyBorder="1" applyAlignment="1">
      <alignment horizontal="center" vertical="center"/>
    </xf>
    <xf numFmtId="164" fontId="9" fillId="8" borderId="26" xfId="0" applyNumberFormat="1" applyFont="1" applyFill="1" applyBorder="1" applyAlignment="1">
      <alignment horizontal="center" vertical="center"/>
    </xf>
    <xf numFmtId="164" fontId="9" fillId="8" borderId="31" xfId="0" applyNumberFormat="1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 wrapText="1"/>
    </xf>
  </cellXfs>
  <cellStyles count="60">
    <cellStyle name="Hiperlink" xfId="38" builtinId="8" hidden="1"/>
    <cellStyle name="Hiperlink" xfId="8" builtinId="8" hidden="1"/>
    <cellStyle name="Hiperlink" xfId="4" builtinId="8" hidden="1"/>
    <cellStyle name="Hiperlink" xfId="42" builtinId="8" hidden="1"/>
    <cellStyle name="Hiperlink" xfId="58" builtinId="8" hidden="1"/>
    <cellStyle name="Hiperlink" xfId="6" builtinId="8" hidden="1"/>
    <cellStyle name="Hiperlink" xfId="10" builtinId="8" hidden="1"/>
    <cellStyle name="Hiperlink" xfId="40" builtinId="8" hidden="1"/>
    <cellStyle name="Hiperlink" xfId="30" builtinId="8" hidden="1"/>
    <cellStyle name="Hiperlink" xfId="46" builtinId="8" hidden="1"/>
    <cellStyle name="Hiperlink" xfId="18" builtinId="8" hidden="1"/>
    <cellStyle name="Hiperlink" xfId="20" builtinId="8" hidden="1"/>
    <cellStyle name="Hiperlink" xfId="26" builtinId="8" hidden="1"/>
    <cellStyle name="Hiperlink" xfId="14" builtinId="8" hidden="1"/>
    <cellStyle name="Hiperlink" xfId="52" builtinId="8" hidden="1"/>
    <cellStyle name="Hiperlink" xfId="56" builtinId="8" hidden="1"/>
    <cellStyle name="Hiperlink" xfId="36" builtinId="8" hidden="1"/>
    <cellStyle name="Hiperlink" xfId="2" builtinId="8" hidden="1"/>
    <cellStyle name="Hiperlink" xfId="50" builtinId="8" hidden="1"/>
    <cellStyle name="Hiperlink" xfId="48" builtinId="8" hidden="1"/>
    <cellStyle name="Hiperlink" xfId="12" builtinId="8" hidden="1"/>
    <cellStyle name="Hiperlink" xfId="22" builtinId="8" hidden="1"/>
    <cellStyle name="Hiperlink" xfId="24" builtinId="8" hidden="1"/>
    <cellStyle name="Hiperlink" xfId="28" builtinId="8" hidden="1"/>
    <cellStyle name="Hiperlink" xfId="32" builtinId="8" hidden="1"/>
    <cellStyle name="Hiperlink" xfId="44" builtinId="8" hidden="1"/>
    <cellStyle name="Hiperlink" xfId="54" builtinId="8" hidden="1"/>
    <cellStyle name="Hiperlink" xfId="16" builtinId="8" hidden="1"/>
    <cellStyle name="Hiperlink" xfId="34" builtinId="8" hidden="1"/>
    <cellStyle name="Hiperlink Visitado" xfId="19" builtinId="9" hidden="1"/>
    <cellStyle name="Hiperlink Visitado" xfId="1" builtinId="9" hidden="1"/>
    <cellStyle name="Hiperlink Visitado" xfId="27" builtinId="9" hidden="1"/>
    <cellStyle name="Hiperlink Visitado" xfId="31" builtinId="9" hidden="1"/>
    <cellStyle name="Hiperlink Visitado" xfId="23" builtinId="9" hidden="1"/>
    <cellStyle name="Hiperlink Visitado" xfId="33" builtinId="9" hidden="1"/>
    <cellStyle name="Hiperlink Visitado" xfId="51" builtinId="9" hidden="1"/>
    <cellStyle name="Hiperlink Visitado" xfId="7" builtinId="9" hidden="1"/>
    <cellStyle name="Hiperlink Visitado" xfId="13" builtinId="9" hidden="1"/>
    <cellStyle name="Hiperlink Visitado" xfId="15" builtinId="9" hidden="1"/>
    <cellStyle name="Hiperlink Visitado" xfId="35" builtinId="9" hidden="1"/>
    <cellStyle name="Hiperlink Visitado" xfId="3" builtinId="9" hidden="1"/>
    <cellStyle name="Hiperlink Visitado" xfId="55" builtinId="9" hidden="1"/>
    <cellStyle name="Hiperlink Visitado" xfId="17" builtinId="9" hidden="1"/>
    <cellStyle name="Hiperlink Visitado" xfId="47" builtinId="9" hidden="1"/>
    <cellStyle name="Hiperlink Visitado" xfId="39" builtinId="9" hidden="1"/>
    <cellStyle name="Hiperlink Visitado" xfId="29" builtinId="9" hidden="1"/>
    <cellStyle name="Hiperlink Visitado" xfId="41" builtinId="9" hidden="1"/>
    <cellStyle name="Hiperlink Visitado" xfId="9" builtinId="9" hidden="1"/>
    <cellStyle name="Hiperlink Visitado" xfId="57" builtinId="9" hidden="1"/>
    <cellStyle name="Hiperlink Visitado" xfId="53" builtinId="9" hidden="1"/>
    <cellStyle name="Hiperlink Visitado" xfId="21" builtinId="9" hidden="1"/>
    <cellStyle name="Hiperlink Visitado" xfId="37" builtinId="9" hidden="1"/>
    <cellStyle name="Hiperlink Visitado" xfId="5" builtinId="9" hidden="1"/>
    <cellStyle name="Hiperlink Visitado" xfId="25" builtinId="9" hidden="1"/>
    <cellStyle name="Hiperlink Visitado" xfId="43" builtinId="9" hidden="1"/>
    <cellStyle name="Hiperlink Visitado" xfId="11" builtinId="9" hidden="1"/>
    <cellStyle name="Hiperlink Visitado" xfId="45" builtinId="9" hidden="1"/>
    <cellStyle name="Hiperlink Visitado" xfId="49" builtinId="9" hidden="1"/>
    <cellStyle name="Normal" xfId="0" builtinId="0"/>
    <cellStyle name="Normal 2" xfId="59" xr:uid="{00000000-0005-0000-0000-00003B000000}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E061"/>
      <rgbColor rgb="FF63B2DE"/>
      <rgbColor rgb="FF515151"/>
      <rgbColor rgb="FF92D050"/>
      <rgbColor rgb="FFFF2C21"/>
      <rgbColor rgb="FFD71A16"/>
      <rgbColor rgb="FFFFFFFF"/>
      <rgbColor rgb="FFBDC0BF"/>
      <rgbColor rgb="FFDBDBDB"/>
      <rgbColor rgb="FFF4F4F4"/>
      <rgbColor rgb="FFCE222B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A33" totalsRowShown="0" headerRowDxfId="4" dataDxfId="2" headerRowBorderDxfId="3" tableBorderDxfId="1">
  <autoFilter ref="A1:A33" xr:uid="{00000000-0009-0000-0100-000001000000}"/>
  <sortState xmlns:xlrd2="http://schemas.microsoft.com/office/spreadsheetml/2017/richdata2" ref="A2:A33">
    <sortCondition ref="A1:A33"/>
  </sortState>
  <tableColumns count="1">
    <tableColumn id="1" xr3:uid="{00000000-0010-0000-0000-000001000000}" name="Alunos" dataDxfId="0"/>
  </tableColumns>
  <tableStyleInfo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37"/>
  <sheetViews>
    <sheetView showGridLines="0" tabSelected="1" zoomScale="125" zoomScaleNormal="70" zoomScalePageLayoutView="115" workbookViewId="0">
      <pane xSplit="2" ySplit="4" topLeftCell="C13" activePane="bottomRight" state="frozen"/>
      <selection pane="topRight" activeCell="B1" sqref="B1"/>
      <selection pane="bottomLeft" activeCell="A5" sqref="A5"/>
      <selection pane="bottomRight" activeCell="J29" sqref="J29"/>
    </sheetView>
  </sheetViews>
  <sheetFormatPr baseColWidth="10" defaultColWidth="6.625" defaultRowHeight="15" customHeight="1" x14ac:dyDescent="0.2"/>
  <cols>
    <col min="1" max="1" width="2.25" bestFit="1" customWidth="1"/>
    <col min="2" max="2" width="41.75" style="1" customWidth="1"/>
    <col min="3" max="3" width="6.25" style="29" customWidth="1"/>
    <col min="4" max="4" width="6.375" style="29" customWidth="1"/>
    <col min="5" max="5" width="6.25" style="29" customWidth="1"/>
    <col min="6" max="8" width="5.875" style="29" bestFit="1" customWidth="1"/>
    <col min="9" max="9" width="5.75" style="29" customWidth="1"/>
    <col min="10" max="12" width="5.875" style="29" bestFit="1" customWidth="1"/>
    <col min="13" max="18" width="2.75" style="1" customWidth="1"/>
    <col min="19" max="19" width="10.25" style="2" customWidth="1"/>
    <col min="20" max="263" width="6.625" customWidth="1"/>
  </cols>
  <sheetData>
    <row r="1" spans="1:19" ht="15" customHeight="1" x14ac:dyDescent="0.2">
      <c r="A1" s="66" t="s">
        <v>57</v>
      </c>
      <c r="B1" s="67"/>
      <c r="C1" s="74" t="s">
        <v>0</v>
      </c>
      <c r="D1" s="74"/>
      <c r="G1" s="30"/>
      <c r="H1" s="30"/>
      <c r="I1" s="30"/>
      <c r="J1" s="30"/>
      <c r="K1" s="30"/>
      <c r="L1" s="30"/>
      <c r="M1" s="4"/>
      <c r="N1" s="4"/>
      <c r="O1" s="4"/>
      <c r="P1" s="4"/>
      <c r="Q1" s="4"/>
      <c r="R1" s="4"/>
      <c r="S1" s="5"/>
    </row>
    <row r="2" spans="1:19" ht="17" customHeight="1" x14ac:dyDescent="0.25">
      <c r="A2" s="68"/>
      <c r="B2" s="69"/>
      <c r="C2" s="75" t="s">
        <v>1</v>
      </c>
      <c r="D2" s="75"/>
      <c r="G2" s="31"/>
      <c r="H2" s="31"/>
      <c r="I2" s="31"/>
      <c r="J2" s="31"/>
      <c r="K2" s="31"/>
      <c r="L2" s="31"/>
      <c r="M2" s="3"/>
      <c r="N2" s="3"/>
      <c r="O2" s="3"/>
      <c r="P2" s="3"/>
      <c r="Q2" s="3"/>
      <c r="R2" s="3"/>
      <c r="S2" s="6"/>
    </row>
    <row r="3" spans="1:19" ht="15" customHeight="1" x14ac:dyDescent="0.2">
      <c r="A3" s="70"/>
      <c r="B3" s="71"/>
      <c r="C3" s="32">
        <v>1</v>
      </c>
      <c r="D3" s="32">
        <f>C3+1</f>
        <v>2</v>
      </c>
      <c r="E3" s="32">
        <f t="shared" ref="E3:L3" si="0">D3+1</f>
        <v>3</v>
      </c>
      <c r="F3" s="32">
        <f t="shared" si="0"/>
        <v>4</v>
      </c>
      <c r="G3" s="32">
        <f t="shared" si="0"/>
        <v>5</v>
      </c>
      <c r="H3" s="32">
        <f t="shared" si="0"/>
        <v>6</v>
      </c>
      <c r="I3" s="32">
        <f t="shared" si="0"/>
        <v>7</v>
      </c>
      <c r="J3" s="32">
        <f t="shared" si="0"/>
        <v>8</v>
      </c>
      <c r="K3" s="32">
        <f t="shared" si="0"/>
        <v>9</v>
      </c>
      <c r="L3" s="32">
        <f t="shared" si="0"/>
        <v>10</v>
      </c>
      <c r="M3" s="78" t="s">
        <v>2</v>
      </c>
      <c r="N3" s="78"/>
      <c r="O3" s="78"/>
      <c r="P3" s="78"/>
      <c r="Q3" s="78"/>
      <c r="R3" s="78"/>
      <c r="S3" s="76" t="s">
        <v>32</v>
      </c>
    </row>
    <row r="4" spans="1:19" ht="15" customHeight="1" thickBot="1" x14ac:dyDescent="0.25">
      <c r="A4" s="72"/>
      <c r="B4" s="73"/>
      <c r="C4" s="33">
        <v>45363</v>
      </c>
      <c r="D4" s="33">
        <v>45370</v>
      </c>
      <c r="E4" s="33">
        <v>45384</v>
      </c>
      <c r="F4" s="33">
        <v>45390</v>
      </c>
      <c r="G4" s="33">
        <v>45419</v>
      </c>
      <c r="H4" s="33">
        <v>45419</v>
      </c>
      <c r="I4" s="33">
        <f t="shared" ref="I4" si="1">H4+7</f>
        <v>45426</v>
      </c>
      <c r="J4" s="33"/>
      <c r="K4" s="33"/>
      <c r="L4" s="33"/>
      <c r="M4" s="7" t="s">
        <v>3</v>
      </c>
      <c r="N4" s="7" t="s">
        <v>4</v>
      </c>
      <c r="O4" s="7" t="s">
        <v>5</v>
      </c>
      <c r="P4" s="7" t="s">
        <v>6</v>
      </c>
      <c r="Q4" s="7" t="s">
        <v>7</v>
      </c>
      <c r="R4" s="7" t="s">
        <v>8</v>
      </c>
      <c r="S4" s="77"/>
    </row>
    <row r="5" spans="1:19" ht="15" customHeight="1" x14ac:dyDescent="0.2">
      <c r="A5" s="23" t="s">
        <v>9</v>
      </c>
      <c r="B5" s="24"/>
      <c r="C5" s="34"/>
      <c r="D5" s="34"/>
      <c r="E5" s="34"/>
      <c r="F5" s="34"/>
      <c r="G5" s="34"/>
      <c r="H5" s="34"/>
      <c r="I5" s="34"/>
      <c r="J5" s="34"/>
      <c r="K5" s="34"/>
      <c r="L5" s="34"/>
      <c r="M5" s="24"/>
      <c r="N5" s="24"/>
      <c r="O5" s="24"/>
      <c r="P5" s="24"/>
      <c r="Q5" s="24"/>
      <c r="R5" s="24"/>
      <c r="S5" s="25"/>
    </row>
    <row r="6" spans="1:19" ht="15" customHeight="1" x14ac:dyDescent="0.2">
      <c r="A6" s="8">
        <v>1</v>
      </c>
      <c r="B6" s="10" t="s">
        <v>56</v>
      </c>
      <c r="C6" s="35" t="s">
        <v>10</v>
      </c>
      <c r="D6" s="26" t="s">
        <v>3</v>
      </c>
      <c r="E6" s="35" t="s">
        <v>3</v>
      </c>
      <c r="F6" s="36" t="s">
        <v>10</v>
      </c>
      <c r="G6" s="37" t="s">
        <v>10</v>
      </c>
      <c r="H6" s="38" t="s">
        <v>5</v>
      </c>
      <c r="I6" s="36" t="s">
        <v>10</v>
      </c>
      <c r="J6" s="36" t="s">
        <v>3</v>
      </c>
      <c r="K6" s="28" t="s">
        <v>10</v>
      </c>
      <c r="L6" s="39" t="s">
        <v>10</v>
      </c>
      <c r="M6" s="11">
        <f>COUNTIFS(C6:L6,"A")+2*COUNTIFS(C6:L6,"AA")+COUNTIFS(C6:L6,"BA")+COUNTIFS(C6:L6,"AB")+COUNTIFS(C6:L6,"CA")+COUNTIFS(C6:L6,"AC")+COUNTIFS(C6:L6,"DA")+COUNTIFS(C6:L6,"AD")+COUNTIFS(C6:L6,"EA")+COUNTIFS(C6:L6,"AE")+COUNTIFS(C6:L6,"FA")+COUNTIFS(C6:L6,"AF")</f>
        <v>15</v>
      </c>
      <c r="N6" s="11">
        <f>COUNTIFS(C6:L6,"B")+COUNTIFS(C6:L6,"BA")+COUNTIFS(C6:L6,"AB")+COUNTIFS(C6:L6,"BC")+COUNTIFS(C6:L6,"CB")+COUNTIFS(C6:L6,"BD")+COUNTIFS(C6:L6,"DB")+COUNTIFS(C6:L6,"BE")+COUNTIFS(C6:L6,"EB")+COUNTIFS(C6:L6,"BF")+COUNTIFS(C6:L6,"FB")+COUNTIFS(C6:L6,"BB")</f>
        <v>0</v>
      </c>
      <c r="O6" s="11">
        <f>COUNTIFS(C6:L6,"C")+COUNTIFS(C6:L6,"CA")+COUNTIFS(C6:L6,"AC")+COUNTIFS(C6:L6,"CB")+COUNTIFS(C6:L6,"BC")+COUNTIFS(C6:L6,"CD")+COUNTIFS(C6:L6,"DC")+COUNTIFS(C6:L6,"CE")+COUNTIFS(C6:L6,"EC")+COUNTIFS(C6:L6,"CF")+COUNTIFS(C6:L6,"FC")+COUNTIFS(C6:L6,"CC")</f>
        <v>1</v>
      </c>
      <c r="P6" s="11">
        <f>COUNTIFS(C6:L6,"D")+COUNTIFS(C6:L6,"DA")+COUNTIFS(C6:L6,"AD")+COUNTIFS(C6:L6,"DB")+COUNTIFS(C6:L6,"BD")+COUNTIFS(C6:L6,"DC")+COUNTIFS(C6:L6,"CD")+COUNTIFS(C6:L6,"DD")+COUNTIFS(C6:L6,"DE")+COUNTIFS(C6:L6,"ED")+COUNTIFS(C6:L6,"DF")+COUNTIFS(C6:L6,"FD")</f>
        <v>0</v>
      </c>
      <c r="Q6" s="11">
        <f>COUNTIFS(C6:L6,"E")+COUNTIFS(C6:L6,"EA")+COUNTIFS(C6:L6,"AE")+COUNTIFS(C6:L6,"EB")+COUNTIFS(C6:L6,"BE")+COUNTIFS(C6:L6,"EC")+COUNTIFS(C6:L6,"CE")+COUNTIFS(C6:L6,"ED")+COUNTIFS(C6:L6,"DE")+COUNTIFS(C6:L6,"EF")+COUNTIFS(C6:L6,"FE")+COUNTIFS(C6:L6,"EE")</f>
        <v>0</v>
      </c>
      <c r="R6" s="11">
        <f>COUNTIFS(C6:L6,"F")+COUNTIFS(C6:L6,"FA")+COUNTIFS(C6:L6,"AF")+COUNTIFS(C6:L6,"FB")+COUNTIFS(C6:L6,"BF")+COUNTIFS(C6:L6,"CF")+COUNTIFS(C6:L6,"FC")+COUNTIFS(C6:L6,"FD")+COUNTIFS(C6:L6,"DF")+COUNTIFS(C6:L6,"EF")+COUNTIFS(C6:L6,"FE")+COUNTIFS(C6:L6,"FF")</f>
        <v>0</v>
      </c>
      <c r="S6" s="9">
        <f>(M6*10+N6*8+O6*6+P6*4+Q6*2+R6*0)/SUM(M6:R6)*0.5</f>
        <v>4.875</v>
      </c>
    </row>
    <row r="7" spans="1:19" ht="15" customHeight="1" x14ac:dyDescent="0.2">
      <c r="A7" s="8">
        <v>2</v>
      </c>
      <c r="B7" s="10" t="s">
        <v>34</v>
      </c>
      <c r="C7" s="35" t="s">
        <v>10</v>
      </c>
      <c r="D7" s="26" t="s">
        <v>3</v>
      </c>
      <c r="E7" s="35" t="s">
        <v>3</v>
      </c>
      <c r="F7" s="36" t="s">
        <v>10</v>
      </c>
      <c r="G7" s="37" t="s">
        <v>20</v>
      </c>
      <c r="H7" s="38" t="s">
        <v>5</v>
      </c>
      <c r="I7" s="64" t="s">
        <v>8</v>
      </c>
      <c r="J7" s="36" t="s">
        <v>3</v>
      </c>
      <c r="K7" s="28" t="s">
        <v>10</v>
      </c>
      <c r="L7" s="39" t="s">
        <v>20</v>
      </c>
      <c r="M7" s="11">
        <f>COUNTIFS(C7:L7,"A")+2*COUNTIFS(C7:L7,"AA")+COUNTIFS(C7:L7,"BA")+COUNTIFS(C7:L7,"AB")+COUNTIFS(C7:L7,"CA")+COUNTIFS(C7:L7,"AC")+COUNTIFS(C7:L7,"DA")+COUNTIFS(C7:L7,"AD")+COUNTIFS(C7:L7,"EA")+COUNTIFS(C7:L7,"AE")+COUNTIFS(C7:L7,"FA")+COUNTIFS(C7:L7,"AF")</f>
        <v>11</v>
      </c>
      <c r="N7" s="11">
        <f>COUNTIFS(C7:L7,"B")+COUNTIFS(C7:L7,"BA")+COUNTIFS(C7:L7,"AB")+COUNTIFS(C7:L7,"BC")+COUNTIFS(C7:L7,"CB")+COUNTIFS(C7:L7,"BD")+COUNTIFS(C7:L7,"DB")+COUNTIFS(C7:L7,"BE")+COUNTIFS(C7:L7,"EB")+COUNTIFS(C7:L7,"BF")+COUNTIFS(C7:L7,"FB")+COUNTIFS(C7:L7,"BB")</f>
        <v>2</v>
      </c>
      <c r="O7" s="11">
        <f>COUNTIFS(C7:L7,"C")+COUNTIFS(C7:L7,"CA")+COUNTIFS(C7:L7,"AC")+COUNTIFS(C7:L7,"CB")+COUNTIFS(C7:L7,"BC")+COUNTIFS(C7:L7,"CD")+COUNTIFS(C7:L7,"DC")+COUNTIFS(C7:L7,"CE")+COUNTIFS(C7:L7,"EC")+COUNTIFS(C7:L7,"CF")+COUNTIFS(C7:L7,"FC")+COUNTIFS(C7:L7,"CC")</f>
        <v>1</v>
      </c>
      <c r="P7" s="11">
        <f>COUNTIFS(C7:L7,"D")+COUNTIFS(C7:L7,"DA")+COUNTIFS(C7:L7,"AD")+COUNTIFS(C7:L7,"DB")+COUNTIFS(C7:L7,"BD")+COUNTIFS(C7:L7,"DC")+COUNTIFS(C7:L7,"CD")+COUNTIFS(C7:L7,"DD")+COUNTIFS(C7:L7,"DE")+COUNTIFS(C7:L7,"ED")+COUNTIFS(C7:L7,"DF")+COUNTIFS(C7:L7,"FD")</f>
        <v>0</v>
      </c>
      <c r="Q7" s="11">
        <f>COUNTIFS(C7:L7,"E")+COUNTIFS(C7:L7,"EA")+COUNTIFS(C7:L7,"AE")+COUNTIFS(C7:L7,"EB")+COUNTIFS(C7:L7,"BE")+COUNTIFS(C7:L7,"EC")+COUNTIFS(C7:L7,"CE")+COUNTIFS(C7:L7,"ED")+COUNTIFS(C7:L7,"DE")+COUNTIFS(C7:L7,"EF")+COUNTIFS(C7:L7,"FE")+COUNTIFS(C7:L7,"EE")</f>
        <v>0</v>
      </c>
      <c r="R7" s="11">
        <f>COUNTIFS(C7:L7,"F")+COUNTIFS(C7:L7,"FA")+COUNTIFS(C7:L7,"AF")+COUNTIFS(C7:L7,"FB")+COUNTIFS(C7:L7,"BF")+COUNTIFS(C7:L7,"CF")+COUNTIFS(C7:L7,"FC")+COUNTIFS(C7:L7,"FD")+COUNTIFS(C7:L7,"DF")+COUNTIFS(C7:L7,"EF")+COUNTIFS(C7:L7,"FE")+COUNTIFS(C7:L7,"FF")</f>
        <v>1</v>
      </c>
      <c r="S7" s="9">
        <f>(M7*10+N7*8+O7*6+P7*4+Q7*2+R7*0)/SUM(M7:R7)*0.5</f>
        <v>4.4000000000000004</v>
      </c>
    </row>
    <row r="8" spans="1:19" ht="15" customHeight="1" x14ac:dyDescent="0.2">
      <c r="A8" s="8">
        <v>3</v>
      </c>
      <c r="B8" s="10" t="s">
        <v>35</v>
      </c>
      <c r="C8" s="35" t="s">
        <v>10</v>
      </c>
      <c r="D8" s="26" t="s">
        <v>3</v>
      </c>
      <c r="E8" s="35" t="s">
        <v>3</v>
      </c>
      <c r="F8" s="36" t="s">
        <v>10</v>
      </c>
      <c r="G8" s="37" t="s">
        <v>20</v>
      </c>
      <c r="H8" s="38" t="s">
        <v>5</v>
      </c>
      <c r="I8" s="36" t="s">
        <v>10</v>
      </c>
      <c r="J8" s="36" t="s">
        <v>3</v>
      </c>
      <c r="K8" s="28" t="s">
        <v>10</v>
      </c>
      <c r="L8" s="39" t="s">
        <v>62</v>
      </c>
      <c r="M8" s="11">
        <f t="shared" ref="M8:M35" si="2">COUNTIFS(C8:L8,"A")+2*COUNTIFS(C8:L8,"AA")+COUNTIFS(C8:L8,"BA")+COUNTIFS(C8:L8,"AB")+COUNTIFS(C8:L8,"CA")+COUNTIFS(C8:L8,"AC")+COUNTIFS(C8:L8,"DA")+COUNTIFS(C8:L8,"AD")+COUNTIFS(C8:L8,"EA")+COUNTIFS(C8:L8,"AE")+COUNTIFS(C8:L8,"FA")+COUNTIFS(C8:L8,"AF")</f>
        <v>13</v>
      </c>
      <c r="N8" s="11">
        <f t="shared" ref="N8:N35" si="3">COUNTIFS(C8:L8,"B")+COUNTIFS(C8:L8,"BA")+COUNTIFS(C8:L8,"AB")+COUNTIFS(C8:L8,"BC")+COUNTIFS(C8:L8,"CB")+COUNTIFS(C8:L8,"BD")+COUNTIFS(C8:L8,"DB")+COUNTIFS(C8:L8,"BE")+COUNTIFS(C8:L8,"EB")+COUNTIFS(C8:L8,"BF")+COUNTIFS(C8:L8,"FB")+COUNTIFS(C8:L8,"BB")</f>
        <v>2</v>
      </c>
      <c r="O8" s="11">
        <f t="shared" ref="O8:O35" si="4">COUNTIFS(C8:L8,"C")+COUNTIFS(C8:L8,"CA")+COUNTIFS(C8:L8,"AC")+COUNTIFS(C8:L8,"CB")+COUNTIFS(C8:L8,"BC")+COUNTIFS(C8:L8,"CD")+COUNTIFS(C8:L8,"DC")+COUNTIFS(C8:L8,"CE")+COUNTIFS(C8:L8,"EC")+COUNTIFS(C8:L8,"CF")+COUNTIFS(C8:L8,"FC")+COUNTIFS(C8:L8,"CC")</f>
        <v>1</v>
      </c>
      <c r="P8" s="11">
        <f t="shared" ref="P8:P35" si="5">COUNTIFS(C8:L8,"D")+COUNTIFS(C8:L8,"DA")+COUNTIFS(C8:L8,"AD")+COUNTIFS(C8:L8,"DB")+COUNTIFS(C8:L8,"BD")+COUNTIFS(C8:L8,"DC")+COUNTIFS(C8:L8,"CD")+COUNTIFS(C8:L8,"DD")+COUNTIFS(C8:L8,"DE")+COUNTIFS(C8:L8,"ED")+COUNTIFS(C8:L8,"DF")+COUNTIFS(C8:L8,"FD")</f>
        <v>0</v>
      </c>
      <c r="Q8" s="11">
        <f t="shared" ref="Q8:Q35" si="6">COUNTIFS(C8:L8,"E")+COUNTIFS(C8:L8,"EA")+COUNTIFS(C8:L8,"AE")+COUNTIFS(C8:L8,"EB")+COUNTIFS(C8:L8,"BE")+COUNTIFS(C8:L8,"EC")+COUNTIFS(C8:L8,"CE")+COUNTIFS(C8:L8,"ED")+COUNTIFS(C8:L8,"DE")+COUNTIFS(C8:L8,"EF")+COUNTIFS(C8:L8,"FE")+COUNTIFS(C8:L8,"EE")</f>
        <v>0</v>
      </c>
      <c r="R8" s="11">
        <f t="shared" ref="R8:R35" si="7">COUNTIFS(C8:L8,"F")+COUNTIFS(C8:L8,"FA")+COUNTIFS(C8:L8,"AF")+COUNTIFS(C8:L8,"FB")+COUNTIFS(C8:L8,"BF")+COUNTIFS(C8:L8,"CF")+COUNTIFS(C8:L8,"FC")+COUNTIFS(C8:L8,"FD")+COUNTIFS(C8:L8,"DF")+COUNTIFS(C8:L8,"EF")+COUNTIFS(C8:L8,"FE")+COUNTIFS(C8:L8,"FF")</f>
        <v>0</v>
      </c>
      <c r="S8" s="9">
        <f t="shared" ref="S8:S35" si="8">(M8*10+N8*8+O8*6+P8*4+Q8*2+R8*0)/SUM(M8:R8)*0.5</f>
        <v>4.75</v>
      </c>
    </row>
    <row r="9" spans="1:19" ht="15" customHeight="1" x14ac:dyDescent="0.2">
      <c r="A9" s="8">
        <v>4</v>
      </c>
      <c r="B9" s="10" t="s">
        <v>36</v>
      </c>
      <c r="C9" s="35" t="s">
        <v>10</v>
      </c>
      <c r="D9" s="26" t="s">
        <v>3</v>
      </c>
      <c r="E9" s="35" t="s">
        <v>3</v>
      </c>
      <c r="F9" s="36" t="s">
        <v>10</v>
      </c>
      <c r="G9" s="65" t="s">
        <v>63</v>
      </c>
      <c r="H9" s="38" t="s">
        <v>5</v>
      </c>
      <c r="I9" s="36" t="s">
        <v>10</v>
      </c>
      <c r="J9" s="36" t="s">
        <v>3</v>
      </c>
      <c r="K9" s="28" t="s">
        <v>10</v>
      </c>
      <c r="L9" s="39" t="s">
        <v>10</v>
      </c>
      <c r="M9" s="11">
        <f t="shared" si="2"/>
        <v>13</v>
      </c>
      <c r="N9" s="11">
        <f t="shared" si="3"/>
        <v>0</v>
      </c>
      <c r="O9" s="11">
        <f t="shared" si="4"/>
        <v>1</v>
      </c>
      <c r="P9" s="11">
        <f t="shared" si="5"/>
        <v>0</v>
      </c>
      <c r="Q9" s="11">
        <f t="shared" si="6"/>
        <v>0</v>
      </c>
      <c r="R9" s="11">
        <f t="shared" si="7"/>
        <v>1</v>
      </c>
      <c r="S9" s="9">
        <f t="shared" si="8"/>
        <v>4.5333333333333332</v>
      </c>
    </row>
    <row r="10" spans="1:19" ht="15" customHeight="1" x14ac:dyDescent="0.2">
      <c r="A10" s="8">
        <v>5</v>
      </c>
      <c r="B10" s="10" t="s">
        <v>37</v>
      </c>
      <c r="C10" s="35" t="s">
        <v>10</v>
      </c>
      <c r="D10" s="26" t="s">
        <v>3</v>
      </c>
      <c r="E10" s="63" t="s">
        <v>8</v>
      </c>
      <c r="F10" s="36" t="s">
        <v>10</v>
      </c>
      <c r="G10" s="37" t="s">
        <v>10</v>
      </c>
      <c r="H10" s="38" t="s">
        <v>5</v>
      </c>
      <c r="I10" s="36" t="s">
        <v>10</v>
      </c>
      <c r="J10" s="36" t="s">
        <v>3</v>
      </c>
      <c r="K10" s="28" t="s">
        <v>10</v>
      </c>
      <c r="L10" s="39" t="s">
        <v>64</v>
      </c>
      <c r="M10" s="11">
        <f t="shared" si="2"/>
        <v>12</v>
      </c>
      <c r="N10" s="11">
        <f t="shared" si="3"/>
        <v>1</v>
      </c>
      <c r="O10" s="11">
        <f t="shared" si="4"/>
        <v>1</v>
      </c>
      <c r="P10" s="11">
        <f t="shared" si="5"/>
        <v>0</v>
      </c>
      <c r="Q10" s="11">
        <f t="shared" si="6"/>
        <v>0</v>
      </c>
      <c r="R10" s="11">
        <f t="shared" si="7"/>
        <v>1</v>
      </c>
      <c r="S10" s="9">
        <f t="shared" si="8"/>
        <v>4.4666666666666668</v>
      </c>
    </row>
    <row r="11" spans="1:19" ht="15" customHeight="1" x14ac:dyDescent="0.2">
      <c r="A11" s="8">
        <v>6</v>
      </c>
      <c r="B11" s="10" t="s">
        <v>38</v>
      </c>
      <c r="C11" s="35" t="s">
        <v>10</v>
      </c>
      <c r="D11" s="26" t="s">
        <v>3</v>
      </c>
      <c r="E11" s="35" t="s">
        <v>3</v>
      </c>
      <c r="F11" s="36" t="s">
        <v>10</v>
      </c>
      <c r="G11" s="37" t="s">
        <v>10</v>
      </c>
      <c r="H11" s="38" t="s">
        <v>5</v>
      </c>
      <c r="I11" s="36" t="s">
        <v>10</v>
      </c>
      <c r="J11" s="36" t="s">
        <v>3</v>
      </c>
      <c r="K11" s="28" t="s">
        <v>10</v>
      </c>
      <c r="L11" s="39" t="s">
        <v>10</v>
      </c>
      <c r="M11" s="11">
        <f t="shared" si="2"/>
        <v>15</v>
      </c>
      <c r="N11" s="11">
        <f t="shared" si="3"/>
        <v>0</v>
      </c>
      <c r="O11" s="11">
        <f t="shared" si="4"/>
        <v>1</v>
      </c>
      <c r="P11" s="11">
        <f t="shared" si="5"/>
        <v>0</v>
      </c>
      <c r="Q11" s="11">
        <f t="shared" si="6"/>
        <v>0</v>
      </c>
      <c r="R11" s="11">
        <f t="shared" si="7"/>
        <v>0</v>
      </c>
      <c r="S11" s="9">
        <f t="shared" si="8"/>
        <v>4.875</v>
      </c>
    </row>
    <row r="12" spans="1:19" ht="15" customHeight="1" x14ac:dyDescent="0.2">
      <c r="A12" s="27" t="s">
        <v>11</v>
      </c>
      <c r="B12" s="15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5"/>
      <c r="N12" s="15"/>
      <c r="O12" s="15"/>
      <c r="P12" s="15"/>
      <c r="Q12" s="15"/>
      <c r="R12" s="15"/>
      <c r="S12" s="48"/>
    </row>
    <row r="13" spans="1:19" ht="15" customHeight="1" x14ac:dyDescent="0.2">
      <c r="A13" s="8">
        <v>1</v>
      </c>
      <c r="B13" s="10" t="s">
        <v>39</v>
      </c>
      <c r="C13" s="26" t="s">
        <v>3</v>
      </c>
      <c r="D13" s="35" t="s">
        <v>10</v>
      </c>
      <c r="E13" s="26" t="s">
        <v>4</v>
      </c>
      <c r="F13" s="37" t="s">
        <v>10</v>
      </c>
      <c r="G13" s="35" t="s">
        <v>10</v>
      </c>
      <c r="H13" s="28" t="s">
        <v>3</v>
      </c>
      <c r="I13" s="41" t="s">
        <v>3</v>
      </c>
      <c r="J13" s="28" t="s">
        <v>10</v>
      </c>
      <c r="K13" s="42" t="s">
        <v>10</v>
      </c>
      <c r="L13" s="36" t="s">
        <v>10</v>
      </c>
      <c r="M13" s="11">
        <f t="shared" si="2"/>
        <v>15</v>
      </c>
      <c r="N13" s="11">
        <f t="shared" si="3"/>
        <v>1</v>
      </c>
      <c r="O13" s="11">
        <f t="shared" si="4"/>
        <v>0</v>
      </c>
      <c r="P13" s="11">
        <f t="shared" si="5"/>
        <v>0</v>
      </c>
      <c r="Q13" s="11">
        <f t="shared" si="6"/>
        <v>0</v>
      </c>
      <c r="R13" s="11">
        <f t="shared" si="7"/>
        <v>0</v>
      </c>
      <c r="S13" s="9">
        <f t="shared" si="8"/>
        <v>4.9375</v>
      </c>
    </row>
    <row r="14" spans="1:19" ht="15" customHeight="1" x14ac:dyDescent="0.2">
      <c r="A14" s="8">
        <v>2</v>
      </c>
      <c r="B14" s="10" t="s">
        <v>40</v>
      </c>
      <c r="C14" s="26" t="s">
        <v>3</v>
      </c>
      <c r="D14" s="35" t="s">
        <v>10</v>
      </c>
      <c r="E14" s="26" t="s">
        <v>4</v>
      </c>
      <c r="F14" s="37" t="s">
        <v>10</v>
      </c>
      <c r="G14" s="35" t="s">
        <v>10</v>
      </c>
      <c r="H14" s="28" t="s">
        <v>3</v>
      </c>
      <c r="I14" s="41" t="s">
        <v>3</v>
      </c>
      <c r="J14" s="28" t="s">
        <v>10</v>
      </c>
      <c r="K14" s="39" t="s">
        <v>10</v>
      </c>
      <c r="L14" s="36" t="s">
        <v>10</v>
      </c>
      <c r="M14" s="11">
        <f t="shared" si="2"/>
        <v>15</v>
      </c>
      <c r="N14" s="11">
        <f t="shared" si="3"/>
        <v>1</v>
      </c>
      <c r="O14" s="11">
        <f t="shared" si="4"/>
        <v>0</v>
      </c>
      <c r="P14" s="11">
        <f t="shared" si="5"/>
        <v>0</v>
      </c>
      <c r="Q14" s="11">
        <f t="shared" si="6"/>
        <v>0</v>
      </c>
      <c r="R14" s="11">
        <f t="shared" si="7"/>
        <v>0</v>
      </c>
      <c r="S14" s="9">
        <f t="shared" si="8"/>
        <v>4.9375</v>
      </c>
    </row>
    <row r="15" spans="1:19" ht="15" customHeight="1" x14ac:dyDescent="0.2">
      <c r="A15" s="8">
        <v>3</v>
      </c>
      <c r="B15" s="10" t="s">
        <v>41</v>
      </c>
      <c r="C15" s="26" t="s">
        <v>3</v>
      </c>
      <c r="D15" s="35" t="s">
        <v>10</v>
      </c>
      <c r="E15" s="26" t="s">
        <v>4</v>
      </c>
      <c r="F15" s="37" t="s">
        <v>20</v>
      </c>
      <c r="G15" s="35" t="s">
        <v>10</v>
      </c>
      <c r="H15" s="28" t="s">
        <v>3</v>
      </c>
      <c r="I15" s="41" t="s">
        <v>3</v>
      </c>
      <c r="J15" s="28" t="s">
        <v>10</v>
      </c>
      <c r="K15" s="39" t="s">
        <v>10</v>
      </c>
      <c r="L15" s="36" t="s">
        <v>10</v>
      </c>
      <c r="M15" s="11">
        <f t="shared" si="2"/>
        <v>14</v>
      </c>
      <c r="N15" s="11">
        <f t="shared" si="3"/>
        <v>2</v>
      </c>
      <c r="O15" s="11">
        <f t="shared" si="4"/>
        <v>0</v>
      </c>
      <c r="P15" s="11">
        <f t="shared" si="5"/>
        <v>0</v>
      </c>
      <c r="Q15" s="11">
        <f t="shared" si="6"/>
        <v>0</v>
      </c>
      <c r="R15" s="11">
        <f t="shared" si="7"/>
        <v>0</v>
      </c>
      <c r="S15" s="9">
        <f t="shared" si="8"/>
        <v>4.875</v>
      </c>
    </row>
    <row r="16" spans="1:19" ht="15" customHeight="1" x14ac:dyDescent="0.2">
      <c r="A16" s="8">
        <v>4</v>
      </c>
      <c r="B16" s="10" t="s">
        <v>42</v>
      </c>
      <c r="C16" s="26" t="s">
        <v>3</v>
      </c>
      <c r="D16" s="35" t="s">
        <v>10</v>
      </c>
      <c r="E16" s="26" t="s">
        <v>4</v>
      </c>
      <c r="F16" s="37" t="s">
        <v>62</v>
      </c>
      <c r="G16" s="35" t="s">
        <v>10</v>
      </c>
      <c r="H16" s="28" t="s">
        <v>3</v>
      </c>
      <c r="I16" s="41" t="s">
        <v>3</v>
      </c>
      <c r="J16" s="28" t="s">
        <v>10</v>
      </c>
      <c r="K16" s="39" t="s">
        <v>10</v>
      </c>
      <c r="L16" s="36" t="s">
        <v>10</v>
      </c>
      <c r="M16" s="11">
        <f t="shared" si="2"/>
        <v>14</v>
      </c>
      <c r="N16" s="11">
        <f t="shared" si="3"/>
        <v>2</v>
      </c>
      <c r="O16" s="11">
        <f t="shared" si="4"/>
        <v>0</v>
      </c>
      <c r="P16" s="11">
        <f t="shared" si="5"/>
        <v>0</v>
      </c>
      <c r="Q16" s="11">
        <f t="shared" si="6"/>
        <v>0</v>
      </c>
      <c r="R16" s="11">
        <f t="shared" si="7"/>
        <v>0</v>
      </c>
      <c r="S16" s="9">
        <f t="shared" si="8"/>
        <v>4.875</v>
      </c>
    </row>
    <row r="17" spans="1:20" ht="15" customHeight="1" x14ac:dyDescent="0.2">
      <c r="A17" s="8">
        <v>5</v>
      </c>
      <c r="B17" s="10" t="s">
        <v>43</v>
      </c>
      <c r="C17" s="62" t="s">
        <v>8</v>
      </c>
      <c r="D17" s="35" t="s">
        <v>10</v>
      </c>
      <c r="E17" s="62" t="s">
        <v>8</v>
      </c>
      <c r="F17" s="37" t="s">
        <v>10</v>
      </c>
      <c r="G17" s="35" t="s">
        <v>10</v>
      </c>
      <c r="H17" s="28" t="s">
        <v>3</v>
      </c>
      <c r="I17" s="41" t="s">
        <v>3</v>
      </c>
      <c r="J17" s="28" t="s">
        <v>10</v>
      </c>
      <c r="K17" s="39" t="s">
        <v>62</v>
      </c>
      <c r="L17" s="36" t="s">
        <v>10</v>
      </c>
      <c r="M17" s="11">
        <f t="shared" si="2"/>
        <v>13</v>
      </c>
      <c r="N17" s="11">
        <f t="shared" si="3"/>
        <v>1</v>
      </c>
      <c r="O17" s="11">
        <f t="shared" si="4"/>
        <v>0</v>
      </c>
      <c r="P17" s="11">
        <f t="shared" si="5"/>
        <v>0</v>
      </c>
      <c r="Q17" s="11">
        <f t="shared" si="6"/>
        <v>0</v>
      </c>
      <c r="R17" s="11">
        <f t="shared" si="7"/>
        <v>2</v>
      </c>
      <c r="S17" s="9">
        <f t="shared" si="8"/>
        <v>4.3125</v>
      </c>
    </row>
    <row r="18" spans="1:20" ht="15" customHeight="1" x14ac:dyDescent="0.2">
      <c r="A18" s="27" t="s">
        <v>12</v>
      </c>
      <c r="B18" s="1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15"/>
      <c r="N18" s="15"/>
      <c r="O18" s="15"/>
      <c r="P18" s="15"/>
      <c r="Q18" s="15"/>
      <c r="R18" s="15"/>
      <c r="S18" s="48"/>
    </row>
    <row r="19" spans="1:20" ht="15" customHeight="1" x14ac:dyDescent="0.2">
      <c r="A19" s="8">
        <v>1</v>
      </c>
      <c r="B19" s="10" t="s">
        <v>44</v>
      </c>
      <c r="C19" s="35" t="s">
        <v>10</v>
      </c>
      <c r="D19" s="36" t="s">
        <v>3</v>
      </c>
      <c r="E19" s="37" t="s">
        <v>10</v>
      </c>
      <c r="F19" s="36" t="s">
        <v>62</v>
      </c>
      <c r="G19" s="35" t="s">
        <v>10</v>
      </c>
      <c r="H19" s="36" t="s">
        <v>62</v>
      </c>
      <c r="I19" s="28" t="s">
        <v>4</v>
      </c>
      <c r="J19" s="43" t="s">
        <v>20</v>
      </c>
      <c r="K19" s="26" t="s">
        <v>3</v>
      </c>
      <c r="L19" s="44" t="s">
        <v>3</v>
      </c>
      <c r="M19" s="11">
        <f t="shared" si="2"/>
        <v>12</v>
      </c>
      <c r="N19" s="11">
        <f t="shared" si="3"/>
        <v>4</v>
      </c>
      <c r="O19" s="11">
        <f t="shared" si="4"/>
        <v>0</v>
      </c>
      <c r="P19" s="11">
        <f t="shared" si="5"/>
        <v>0</v>
      </c>
      <c r="Q19" s="11">
        <f t="shared" si="6"/>
        <v>0</v>
      </c>
      <c r="R19" s="11">
        <f t="shared" si="7"/>
        <v>0</v>
      </c>
      <c r="S19" s="9">
        <f t="shared" si="8"/>
        <v>4.75</v>
      </c>
    </row>
    <row r="20" spans="1:20" ht="15" customHeight="1" x14ac:dyDescent="0.2">
      <c r="A20" s="8">
        <v>2</v>
      </c>
      <c r="B20" s="10" t="s">
        <v>45</v>
      </c>
      <c r="C20" s="35" t="s">
        <v>10</v>
      </c>
      <c r="D20" s="36" t="s">
        <v>3</v>
      </c>
      <c r="E20" s="37" t="s">
        <v>20</v>
      </c>
      <c r="F20" s="36" t="s">
        <v>62</v>
      </c>
      <c r="G20" s="35" t="s">
        <v>10</v>
      </c>
      <c r="H20" s="36" t="s">
        <v>62</v>
      </c>
      <c r="I20" s="28" t="s">
        <v>4</v>
      </c>
      <c r="J20" s="43" t="s">
        <v>10</v>
      </c>
      <c r="K20" s="26" t="s">
        <v>3</v>
      </c>
      <c r="L20" s="28" t="s">
        <v>3</v>
      </c>
      <c r="M20" s="11">
        <f t="shared" si="2"/>
        <v>12</v>
      </c>
      <c r="N20" s="11">
        <f t="shared" si="3"/>
        <v>4</v>
      </c>
      <c r="O20" s="11">
        <f t="shared" si="4"/>
        <v>0</v>
      </c>
      <c r="P20" s="11">
        <f t="shared" si="5"/>
        <v>0</v>
      </c>
      <c r="Q20" s="11">
        <f t="shared" si="6"/>
        <v>0</v>
      </c>
      <c r="R20" s="11">
        <f t="shared" si="7"/>
        <v>0</v>
      </c>
      <c r="S20" s="9">
        <f t="shared" si="8"/>
        <v>4.75</v>
      </c>
    </row>
    <row r="21" spans="1:20" ht="15" customHeight="1" x14ac:dyDescent="0.2">
      <c r="A21" s="8">
        <v>3</v>
      </c>
      <c r="B21" s="10" t="s">
        <v>46</v>
      </c>
      <c r="C21" s="35" t="s">
        <v>10</v>
      </c>
      <c r="D21" s="36" t="s">
        <v>3</v>
      </c>
      <c r="E21" s="37" t="s">
        <v>20</v>
      </c>
      <c r="F21" s="64" t="s">
        <v>61</v>
      </c>
      <c r="G21" s="63" t="s">
        <v>61</v>
      </c>
      <c r="H21" s="64" t="s">
        <v>61</v>
      </c>
      <c r="I21" s="28" t="s">
        <v>4</v>
      </c>
      <c r="J21" s="43" t="s">
        <v>10</v>
      </c>
      <c r="K21" s="26" t="s">
        <v>3</v>
      </c>
      <c r="L21" s="28" t="s">
        <v>3</v>
      </c>
      <c r="M21" s="11">
        <f t="shared" si="2"/>
        <v>8</v>
      </c>
      <c r="N21" s="11">
        <f t="shared" si="3"/>
        <v>2</v>
      </c>
      <c r="O21" s="11">
        <f t="shared" si="4"/>
        <v>0</v>
      </c>
      <c r="P21" s="11">
        <f t="shared" si="5"/>
        <v>0</v>
      </c>
      <c r="Q21" s="11">
        <f t="shared" si="6"/>
        <v>0</v>
      </c>
      <c r="R21" s="11">
        <f t="shared" si="7"/>
        <v>0</v>
      </c>
      <c r="S21" s="9">
        <f t="shared" si="8"/>
        <v>4.8</v>
      </c>
    </row>
    <row r="22" spans="1:20" ht="15" customHeight="1" x14ac:dyDescent="0.2">
      <c r="A22" s="8">
        <v>4</v>
      </c>
      <c r="B22" s="10" t="s">
        <v>47</v>
      </c>
      <c r="C22" s="35" t="s">
        <v>10</v>
      </c>
      <c r="D22" s="36" t="s">
        <v>3</v>
      </c>
      <c r="E22" s="37" t="s">
        <v>10</v>
      </c>
      <c r="F22" s="36" t="s">
        <v>62</v>
      </c>
      <c r="G22" s="35" t="s">
        <v>10</v>
      </c>
      <c r="H22" s="36" t="s">
        <v>62</v>
      </c>
      <c r="I22" s="28" t="s">
        <v>4</v>
      </c>
      <c r="J22" s="43" t="s">
        <v>10</v>
      </c>
      <c r="K22" s="26" t="s">
        <v>3</v>
      </c>
      <c r="L22" s="28" t="s">
        <v>3</v>
      </c>
      <c r="M22" s="11">
        <f t="shared" si="2"/>
        <v>13</v>
      </c>
      <c r="N22" s="11">
        <f t="shared" si="3"/>
        <v>3</v>
      </c>
      <c r="O22" s="11">
        <f t="shared" si="4"/>
        <v>0</v>
      </c>
      <c r="P22" s="11">
        <f t="shared" si="5"/>
        <v>0</v>
      </c>
      <c r="Q22" s="11">
        <f t="shared" si="6"/>
        <v>0</v>
      </c>
      <c r="R22" s="11">
        <f t="shared" si="7"/>
        <v>0</v>
      </c>
      <c r="S22" s="9">
        <f t="shared" si="8"/>
        <v>4.8125</v>
      </c>
    </row>
    <row r="23" spans="1:20" ht="15" customHeight="1" x14ac:dyDescent="0.2">
      <c r="A23" s="8">
        <v>5</v>
      </c>
      <c r="B23" s="10" t="s">
        <v>48</v>
      </c>
      <c r="C23" s="35" t="s">
        <v>10</v>
      </c>
      <c r="D23" s="36" t="s">
        <v>3</v>
      </c>
      <c r="E23" s="37" t="s">
        <v>10</v>
      </c>
      <c r="F23" s="36" t="s">
        <v>62</v>
      </c>
      <c r="G23" s="35" t="s">
        <v>10</v>
      </c>
      <c r="H23" s="36" t="s">
        <v>62</v>
      </c>
      <c r="I23" s="28" t="s">
        <v>4</v>
      </c>
      <c r="J23" s="43" t="s">
        <v>10</v>
      </c>
      <c r="K23" s="26" t="s">
        <v>3</v>
      </c>
      <c r="L23" s="28" t="s">
        <v>3</v>
      </c>
      <c r="M23" s="11">
        <f t="shared" si="2"/>
        <v>13</v>
      </c>
      <c r="N23" s="11">
        <f t="shared" si="3"/>
        <v>3</v>
      </c>
      <c r="O23" s="11">
        <f t="shared" si="4"/>
        <v>0</v>
      </c>
      <c r="P23" s="11">
        <f t="shared" si="5"/>
        <v>0</v>
      </c>
      <c r="Q23" s="11">
        <f t="shared" si="6"/>
        <v>0</v>
      </c>
      <c r="R23" s="11">
        <f t="shared" si="7"/>
        <v>0</v>
      </c>
      <c r="S23" s="9">
        <f t="shared" si="8"/>
        <v>4.8125</v>
      </c>
    </row>
    <row r="24" spans="1:20" ht="15" customHeight="1" x14ac:dyDescent="0.2">
      <c r="A24" s="27" t="s">
        <v>13</v>
      </c>
      <c r="B24" s="14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15"/>
      <c r="N24" s="15"/>
      <c r="O24" s="15"/>
      <c r="P24" s="15"/>
      <c r="Q24" s="15"/>
      <c r="R24" s="15"/>
      <c r="S24" s="48"/>
    </row>
    <row r="25" spans="1:20" ht="15" customHeight="1" x14ac:dyDescent="0.2">
      <c r="A25" s="8">
        <v>1</v>
      </c>
      <c r="B25" s="10" t="s">
        <v>49</v>
      </c>
      <c r="C25" s="26" t="s">
        <v>3</v>
      </c>
      <c r="D25" s="37" t="s">
        <v>10</v>
      </c>
      <c r="E25" s="35" t="s">
        <v>10</v>
      </c>
      <c r="F25" s="28" t="s">
        <v>3</v>
      </c>
      <c r="G25" s="26" t="s">
        <v>3</v>
      </c>
      <c r="H25" s="36" t="s">
        <v>10</v>
      </c>
      <c r="I25" s="37" t="s">
        <v>10</v>
      </c>
      <c r="J25" s="28" t="s">
        <v>10</v>
      </c>
      <c r="K25" s="26" t="s">
        <v>3</v>
      </c>
      <c r="L25" s="44" t="s">
        <v>10</v>
      </c>
      <c r="M25" s="11">
        <f t="shared" si="2"/>
        <v>16</v>
      </c>
      <c r="N25" s="11">
        <f t="shared" si="3"/>
        <v>0</v>
      </c>
      <c r="O25" s="11">
        <f t="shared" si="4"/>
        <v>0</v>
      </c>
      <c r="P25" s="11">
        <f t="shared" si="5"/>
        <v>0</v>
      </c>
      <c r="Q25" s="11">
        <f t="shared" si="6"/>
        <v>0</v>
      </c>
      <c r="R25" s="11">
        <f t="shared" si="7"/>
        <v>0</v>
      </c>
      <c r="S25" s="9">
        <f t="shared" si="8"/>
        <v>5</v>
      </c>
    </row>
    <row r="26" spans="1:20" ht="15" customHeight="1" x14ac:dyDescent="0.2">
      <c r="A26" s="8">
        <v>2</v>
      </c>
      <c r="B26" s="10" t="s">
        <v>50</v>
      </c>
      <c r="C26" s="26" t="s">
        <v>3</v>
      </c>
      <c r="D26" s="37" t="s">
        <v>10</v>
      </c>
      <c r="E26" s="35" t="s">
        <v>10</v>
      </c>
      <c r="F26" s="28" t="s">
        <v>3</v>
      </c>
      <c r="G26" s="26" t="s">
        <v>3</v>
      </c>
      <c r="H26" s="36" t="s">
        <v>10</v>
      </c>
      <c r="I26" s="37" t="s">
        <v>10</v>
      </c>
      <c r="J26" s="28" t="s">
        <v>10</v>
      </c>
      <c r="K26" s="26" t="s">
        <v>3</v>
      </c>
      <c r="L26" s="44" t="s">
        <v>10</v>
      </c>
      <c r="M26" s="11">
        <f t="shared" si="2"/>
        <v>16</v>
      </c>
      <c r="N26" s="11">
        <f t="shared" si="3"/>
        <v>0</v>
      </c>
      <c r="O26" s="11">
        <f t="shared" si="4"/>
        <v>0</v>
      </c>
      <c r="P26" s="11">
        <f t="shared" si="5"/>
        <v>0</v>
      </c>
      <c r="Q26" s="11">
        <f t="shared" si="6"/>
        <v>0</v>
      </c>
      <c r="R26" s="11">
        <f t="shared" si="7"/>
        <v>0</v>
      </c>
      <c r="S26" s="9">
        <f t="shared" si="8"/>
        <v>5</v>
      </c>
    </row>
    <row r="27" spans="1:20" ht="15" customHeight="1" x14ac:dyDescent="0.2">
      <c r="A27" s="8">
        <v>3</v>
      </c>
      <c r="B27" s="10" t="s">
        <v>51</v>
      </c>
      <c r="C27" s="26" t="s">
        <v>3</v>
      </c>
      <c r="D27" s="37" t="s">
        <v>10</v>
      </c>
      <c r="E27" s="63" t="s">
        <v>61</v>
      </c>
      <c r="F27" s="28" t="s">
        <v>3</v>
      </c>
      <c r="G27" s="26" t="s">
        <v>3</v>
      </c>
      <c r="H27" s="36" t="s">
        <v>10</v>
      </c>
      <c r="I27" s="37" t="s">
        <v>10</v>
      </c>
      <c r="J27" s="28" t="s">
        <v>10</v>
      </c>
      <c r="K27" s="26" t="s">
        <v>3</v>
      </c>
      <c r="L27" s="44" t="s">
        <v>10</v>
      </c>
      <c r="M27" s="11">
        <f t="shared" si="2"/>
        <v>14</v>
      </c>
      <c r="N27" s="11">
        <f t="shared" si="3"/>
        <v>0</v>
      </c>
      <c r="O27" s="11">
        <f t="shared" si="4"/>
        <v>0</v>
      </c>
      <c r="P27" s="11">
        <f t="shared" si="5"/>
        <v>0</v>
      </c>
      <c r="Q27" s="11">
        <f t="shared" si="6"/>
        <v>0</v>
      </c>
      <c r="R27" s="11">
        <f t="shared" si="7"/>
        <v>0</v>
      </c>
      <c r="S27" s="9">
        <f t="shared" si="8"/>
        <v>5</v>
      </c>
    </row>
    <row r="28" spans="1:20" ht="15" customHeight="1" x14ac:dyDescent="0.2">
      <c r="A28" s="8">
        <v>4</v>
      </c>
      <c r="B28" s="10" t="s">
        <v>52</v>
      </c>
      <c r="C28" s="62" t="s">
        <v>61</v>
      </c>
      <c r="D28" s="37" t="s">
        <v>10</v>
      </c>
      <c r="E28" s="35" t="s">
        <v>10</v>
      </c>
      <c r="F28" s="28" t="s">
        <v>3</v>
      </c>
      <c r="G28" s="26" t="s">
        <v>3</v>
      </c>
      <c r="H28" s="36" t="s">
        <v>10</v>
      </c>
      <c r="I28" s="37" t="s">
        <v>62</v>
      </c>
      <c r="J28" s="28" t="s">
        <v>10</v>
      </c>
      <c r="K28" s="26" t="s">
        <v>3</v>
      </c>
      <c r="L28" s="44" t="s">
        <v>10</v>
      </c>
      <c r="M28" s="11">
        <f t="shared" si="2"/>
        <v>14</v>
      </c>
      <c r="N28" s="11">
        <f t="shared" si="3"/>
        <v>1</v>
      </c>
      <c r="O28" s="11">
        <f t="shared" si="4"/>
        <v>0</v>
      </c>
      <c r="P28" s="11">
        <f t="shared" si="5"/>
        <v>0</v>
      </c>
      <c r="Q28" s="11">
        <f t="shared" si="6"/>
        <v>0</v>
      </c>
      <c r="R28" s="11">
        <f t="shared" si="7"/>
        <v>0</v>
      </c>
      <c r="S28" s="9">
        <f t="shared" si="8"/>
        <v>4.9333333333333336</v>
      </c>
    </row>
    <row r="29" spans="1:20" ht="15" customHeight="1" x14ac:dyDescent="0.2">
      <c r="A29" s="8">
        <v>5</v>
      </c>
      <c r="B29" s="10" t="s">
        <v>53</v>
      </c>
      <c r="C29" s="26" t="s">
        <v>3</v>
      </c>
      <c r="D29" s="37" t="s">
        <v>10</v>
      </c>
      <c r="E29" s="35" t="s">
        <v>10</v>
      </c>
      <c r="F29" s="28" t="s">
        <v>3</v>
      </c>
      <c r="G29" s="26" t="s">
        <v>3</v>
      </c>
      <c r="H29" s="36" t="s">
        <v>10</v>
      </c>
      <c r="I29" s="37" t="s">
        <v>10</v>
      </c>
      <c r="J29" s="28" t="s">
        <v>10</v>
      </c>
      <c r="K29" s="26" t="s">
        <v>3</v>
      </c>
      <c r="L29" s="44" t="s">
        <v>10</v>
      </c>
      <c r="M29" s="11">
        <f t="shared" si="2"/>
        <v>16</v>
      </c>
      <c r="N29" s="11">
        <f t="shared" si="3"/>
        <v>0</v>
      </c>
      <c r="O29" s="11">
        <f t="shared" si="4"/>
        <v>0</v>
      </c>
      <c r="P29" s="11">
        <f t="shared" si="5"/>
        <v>0</v>
      </c>
      <c r="Q29" s="11">
        <f t="shared" si="6"/>
        <v>0</v>
      </c>
      <c r="R29" s="11">
        <f t="shared" si="7"/>
        <v>0</v>
      </c>
      <c r="S29" s="9">
        <f t="shared" si="8"/>
        <v>5</v>
      </c>
    </row>
    <row r="30" spans="1:20" ht="15" customHeight="1" x14ac:dyDescent="0.2">
      <c r="A30" s="27" t="s">
        <v>14</v>
      </c>
      <c r="B30" s="1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15"/>
      <c r="N30" s="15"/>
      <c r="O30" s="15"/>
      <c r="P30" s="15"/>
      <c r="Q30" s="15"/>
      <c r="R30" s="15"/>
      <c r="S30" s="15"/>
      <c r="T30" s="47"/>
    </row>
    <row r="31" spans="1:20" ht="16" x14ac:dyDescent="0.2">
      <c r="A31" s="8">
        <v>1</v>
      </c>
      <c r="B31" s="10" t="s">
        <v>58</v>
      </c>
      <c r="C31" s="45" t="s">
        <v>20</v>
      </c>
      <c r="D31" s="35" t="s">
        <v>10</v>
      </c>
      <c r="E31" s="62" t="s">
        <v>61</v>
      </c>
      <c r="F31" s="28" t="s">
        <v>4</v>
      </c>
      <c r="G31" s="26" t="s">
        <v>3</v>
      </c>
      <c r="H31" s="39" t="s">
        <v>10</v>
      </c>
      <c r="I31" s="28" t="s">
        <v>10</v>
      </c>
      <c r="J31" s="36" t="s">
        <v>3</v>
      </c>
      <c r="K31" s="28" t="s">
        <v>10</v>
      </c>
      <c r="L31" s="26" t="s">
        <v>3</v>
      </c>
      <c r="M31" s="11">
        <f t="shared" si="2"/>
        <v>12</v>
      </c>
      <c r="N31" s="11">
        <f t="shared" si="3"/>
        <v>2</v>
      </c>
      <c r="O31" s="11">
        <f t="shared" si="4"/>
        <v>0</v>
      </c>
      <c r="P31" s="11">
        <f t="shared" si="5"/>
        <v>0</v>
      </c>
      <c r="Q31" s="11">
        <f t="shared" si="6"/>
        <v>0</v>
      </c>
      <c r="R31" s="11">
        <f t="shared" si="7"/>
        <v>0</v>
      </c>
      <c r="S31" s="9">
        <f t="shared" si="8"/>
        <v>4.8571428571428568</v>
      </c>
    </row>
    <row r="32" spans="1:20" ht="16" x14ac:dyDescent="0.2">
      <c r="A32" s="8">
        <v>2</v>
      </c>
      <c r="B32" s="10" t="s">
        <v>54</v>
      </c>
      <c r="C32" s="45" t="s">
        <v>10</v>
      </c>
      <c r="D32" s="35" t="s">
        <v>10</v>
      </c>
      <c r="E32" s="26" t="s">
        <v>10</v>
      </c>
      <c r="F32" s="28" t="s">
        <v>4</v>
      </c>
      <c r="G32" s="36" t="s">
        <v>3</v>
      </c>
      <c r="H32" s="39" t="s">
        <v>20</v>
      </c>
      <c r="I32" s="28" t="s">
        <v>10</v>
      </c>
      <c r="J32" s="36" t="s">
        <v>3</v>
      </c>
      <c r="K32" s="28" t="s">
        <v>10</v>
      </c>
      <c r="L32" s="26" t="s">
        <v>3</v>
      </c>
      <c r="M32" s="11">
        <f t="shared" si="2"/>
        <v>14</v>
      </c>
      <c r="N32" s="11">
        <f t="shared" si="3"/>
        <v>2</v>
      </c>
      <c r="O32" s="11">
        <f t="shared" si="4"/>
        <v>0</v>
      </c>
      <c r="P32" s="11">
        <f t="shared" si="5"/>
        <v>0</v>
      </c>
      <c r="Q32" s="11">
        <f t="shared" si="6"/>
        <v>0</v>
      </c>
      <c r="R32" s="11">
        <f t="shared" si="7"/>
        <v>0</v>
      </c>
      <c r="S32" s="9">
        <f t="shared" si="8"/>
        <v>4.875</v>
      </c>
    </row>
    <row r="33" spans="1:19" ht="16" x14ac:dyDescent="0.2">
      <c r="A33" s="8">
        <v>3</v>
      </c>
      <c r="B33" s="10" t="s">
        <v>59</v>
      </c>
      <c r="C33" s="45" t="s">
        <v>20</v>
      </c>
      <c r="D33" s="35" t="s">
        <v>10</v>
      </c>
      <c r="E33" s="26" t="s">
        <v>10</v>
      </c>
      <c r="F33" s="28" t="s">
        <v>4</v>
      </c>
      <c r="G33" s="36" t="s">
        <v>3</v>
      </c>
      <c r="H33" s="39" t="s">
        <v>10</v>
      </c>
      <c r="I33" s="28" t="s">
        <v>10</v>
      </c>
      <c r="J33" s="36" t="s">
        <v>3</v>
      </c>
      <c r="K33" s="28" t="s">
        <v>10</v>
      </c>
      <c r="L33" s="26" t="s">
        <v>3</v>
      </c>
      <c r="M33" s="11">
        <f t="shared" si="2"/>
        <v>14</v>
      </c>
      <c r="N33" s="11">
        <f t="shared" si="3"/>
        <v>2</v>
      </c>
      <c r="O33" s="11">
        <f t="shared" si="4"/>
        <v>0</v>
      </c>
      <c r="P33" s="11">
        <f t="shared" si="5"/>
        <v>0</v>
      </c>
      <c r="Q33" s="11">
        <f t="shared" si="6"/>
        <v>0</v>
      </c>
      <c r="R33" s="11">
        <f t="shared" si="7"/>
        <v>0</v>
      </c>
      <c r="S33" s="9">
        <f t="shared" si="8"/>
        <v>4.875</v>
      </c>
    </row>
    <row r="34" spans="1:19" ht="16" x14ac:dyDescent="0.2">
      <c r="A34" s="8">
        <v>4</v>
      </c>
      <c r="B34" s="10" t="s">
        <v>60</v>
      </c>
      <c r="C34" s="46" t="s">
        <v>10</v>
      </c>
      <c r="D34" s="35" t="s">
        <v>10</v>
      </c>
      <c r="E34" s="26" t="s">
        <v>10</v>
      </c>
      <c r="F34" s="28" t="s">
        <v>4</v>
      </c>
      <c r="G34" s="36" t="s">
        <v>3</v>
      </c>
      <c r="H34" s="39" t="s">
        <v>10</v>
      </c>
      <c r="I34" s="28" t="s">
        <v>10</v>
      </c>
      <c r="J34" s="36" t="s">
        <v>3</v>
      </c>
      <c r="K34" s="28" t="s">
        <v>10</v>
      </c>
      <c r="L34" s="26" t="s">
        <v>3</v>
      </c>
      <c r="M34" s="11">
        <f t="shared" si="2"/>
        <v>15</v>
      </c>
      <c r="N34" s="11">
        <f t="shared" si="3"/>
        <v>1</v>
      </c>
      <c r="O34" s="11">
        <f t="shared" si="4"/>
        <v>0</v>
      </c>
      <c r="P34" s="11">
        <f t="shared" si="5"/>
        <v>0</v>
      </c>
      <c r="Q34" s="11">
        <f t="shared" si="6"/>
        <v>0</v>
      </c>
      <c r="R34" s="11">
        <f t="shared" si="7"/>
        <v>0</v>
      </c>
      <c r="S34" s="9">
        <f t="shared" si="8"/>
        <v>4.9375</v>
      </c>
    </row>
    <row r="35" spans="1:19" ht="16" customHeight="1" x14ac:dyDescent="0.2">
      <c r="A35" s="8">
        <v>5</v>
      </c>
      <c r="B35" s="10" t="s">
        <v>55</v>
      </c>
      <c r="C35" s="45" t="s">
        <v>20</v>
      </c>
      <c r="D35" s="35" t="s">
        <v>10</v>
      </c>
      <c r="E35" s="26" t="s">
        <v>10</v>
      </c>
      <c r="F35" s="28" t="s">
        <v>4</v>
      </c>
      <c r="G35" s="36" t="s">
        <v>3</v>
      </c>
      <c r="H35" s="39" t="s">
        <v>20</v>
      </c>
      <c r="I35" s="28" t="s">
        <v>10</v>
      </c>
      <c r="J35" s="36" t="s">
        <v>3</v>
      </c>
      <c r="K35" s="28" t="s">
        <v>10</v>
      </c>
      <c r="L35" s="26" t="s">
        <v>3</v>
      </c>
      <c r="M35" s="11">
        <f t="shared" si="2"/>
        <v>13</v>
      </c>
      <c r="N35" s="11">
        <f t="shared" si="3"/>
        <v>3</v>
      </c>
      <c r="O35" s="11">
        <f t="shared" si="4"/>
        <v>0</v>
      </c>
      <c r="P35" s="11">
        <f t="shared" si="5"/>
        <v>0</v>
      </c>
      <c r="Q35" s="11">
        <f t="shared" si="6"/>
        <v>0</v>
      </c>
      <c r="R35" s="11">
        <f t="shared" si="7"/>
        <v>0</v>
      </c>
      <c r="S35" s="9">
        <f t="shared" si="8"/>
        <v>4.8125</v>
      </c>
    </row>
    <row r="36" spans="1:19" ht="15" customHeight="1" x14ac:dyDescent="0.2">
      <c r="M36" s="12"/>
      <c r="N36" s="13"/>
      <c r="R36"/>
    </row>
    <row r="37" spans="1:19" ht="15" customHeight="1" x14ac:dyDescent="0.2">
      <c r="M37" s="12"/>
      <c r="N37" s="13"/>
      <c r="R37"/>
    </row>
  </sheetData>
  <mergeCells count="6">
    <mergeCell ref="A1:B2"/>
    <mergeCell ref="A3:B4"/>
    <mergeCell ref="C1:D1"/>
    <mergeCell ref="C2:D2"/>
    <mergeCell ref="S3:S4"/>
    <mergeCell ref="M3:R3"/>
  </mergeCells>
  <pageMargins left="0.75" right="0.75" top="1" bottom="1" header="0.5" footer="0.5"/>
  <pageSetup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3"/>
  <sheetViews>
    <sheetView zoomScale="93" zoomScaleNormal="70" workbookViewId="0">
      <selection activeCell="D30" sqref="D30"/>
    </sheetView>
  </sheetViews>
  <sheetFormatPr baseColWidth="10" defaultColWidth="8.625" defaultRowHeight="16" x14ac:dyDescent="0.2"/>
  <cols>
    <col min="1" max="1" width="46.625" customWidth="1"/>
    <col min="2" max="12" width="10.625" customWidth="1"/>
    <col min="13" max="13" width="11.625" customWidth="1"/>
  </cols>
  <sheetData>
    <row r="1" spans="1:17" ht="30" customHeight="1" x14ac:dyDescent="0.2">
      <c r="A1" s="53" t="s">
        <v>15</v>
      </c>
      <c r="B1" s="22" t="s">
        <v>21</v>
      </c>
      <c r="C1" s="22" t="s">
        <v>22</v>
      </c>
      <c r="D1" s="22" t="s">
        <v>23</v>
      </c>
      <c r="E1" s="22" t="s">
        <v>24</v>
      </c>
      <c r="F1" s="22" t="s">
        <v>25</v>
      </c>
      <c r="G1" s="22" t="s">
        <v>26</v>
      </c>
      <c r="H1" s="22" t="s">
        <v>27</v>
      </c>
      <c r="I1" s="22" t="s">
        <v>28</v>
      </c>
      <c r="J1" s="22" t="s">
        <v>29</v>
      </c>
      <c r="K1" s="22" t="s">
        <v>30</v>
      </c>
      <c r="L1" s="79" t="s">
        <v>31</v>
      </c>
      <c r="M1" s="81" t="s">
        <v>16</v>
      </c>
      <c r="N1" s="83" t="s">
        <v>33</v>
      </c>
    </row>
    <row r="2" spans="1:17" ht="17" thickBot="1" x14ac:dyDescent="0.25">
      <c r="A2" s="54"/>
      <c r="B2" s="55">
        <v>45363</v>
      </c>
      <c r="C2" s="55">
        <v>45370</v>
      </c>
      <c r="D2" s="55">
        <v>45384</v>
      </c>
      <c r="E2" s="55">
        <v>45390</v>
      </c>
      <c r="F2" s="55">
        <v>45419</v>
      </c>
      <c r="G2" s="55">
        <v>45419</v>
      </c>
      <c r="H2" s="55">
        <v>45426</v>
      </c>
      <c r="I2" s="55"/>
      <c r="J2" s="55"/>
      <c r="K2" s="55"/>
      <c r="L2" s="80"/>
      <c r="M2" s="82"/>
      <c r="N2" s="84"/>
    </row>
    <row r="3" spans="1:17" x14ac:dyDescent="0.2">
      <c r="A3" s="24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52" t="s">
        <v>56</v>
      </c>
      <c r="B4" s="49" t="s">
        <v>18</v>
      </c>
      <c r="C4" s="49" t="s">
        <v>18</v>
      </c>
      <c r="D4" s="49" t="s">
        <v>18</v>
      </c>
      <c r="E4" s="49" t="s">
        <v>18</v>
      </c>
      <c r="F4" s="49" t="s">
        <v>18</v>
      </c>
      <c r="G4" s="49" t="s">
        <v>18</v>
      </c>
      <c r="H4" s="49" t="s">
        <v>18</v>
      </c>
      <c r="I4" s="49" t="s">
        <v>18</v>
      </c>
      <c r="J4" s="49" t="s">
        <v>18</v>
      </c>
      <c r="K4" s="49" t="s">
        <v>18</v>
      </c>
      <c r="L4" s="21"/>
      <c r="M4" s="50">
        <f t="shared" ref="M4:M33" si="0">COUNTIFS(B4:L4,"A")</f>
        <v>0</v>
      </c>
      <c r="N4" s="51">
        <f>VLOOKUP(A4,'Notas Semanais'!B:S,18,0)</f>
        <v>4.875</v>
      </c>
    </row>
    <row r="5" spans="1:17" x14ac:dyDescent="0.2">
      <c r="A5" s="10" t="s">
        <v>34</v>
      </c>
      <c r="B5" s="49" t="s">
        <v>18</v>
      </c>
      <c r="C5" s="49" t="s">
        <v>18</v>
      </c>
      <c r="D5" s="49" t="s">
        <v>18</v>
      </c>
      <c r="E5" s="49" t="s">
        <v>18</v>
      </c>
      <c r="F5" s="49" t="s">
        <v>18</v>
      </c>
      <c r="G5" s="49" t="s">
        <v>18</v>
      </c>
      <c r="H5" s="60" t="s">
        <v>3</v>
      </c>
      <c r="I5" s="49" t="s">
        <v>18</v>
      </c>
      <c r="J5" s="49" t="s">
        <v>18</v>
      </c>
      <c r="K5" s="49" t="s">
        <v>18</v>
      </c>
      <c r="L5" s="21"/>
      <c r="M5" s="18">
        <f t="shared" si="0"/>
        <v>1</v>
      </c>
      <c r="N5" s="19">
        <f>VLOOKUP(A5,'Notas Semanais'!B:S,18,0)</f>
        <v>4.4000000000000004</v>
      </c>
    </row>
    <row r="6" spans="1:17" ht="17" x14ac:dyDescent="0.2">
      <c r="A6" s="10" t="s">
        <v>35</v>
      </c>
      <c r="B6" s="49" t="s">
        <v>18</v>
      </c>
      <c r="C6" s="49" t="s">
        <v>18</v>
      </c>
      <c r="D6" s="49" t="s">
        <v>18</v>
      </c>
      <c r="E6" s="49" t="s">
        <v>18</v>
      </c>
      <c r="F6" s="49" t="s">
        <v>18</v>
      </c>
      <c r="G6" s="49" t="s">
        <v>18</v>
      </c>
      <c r="H6" s="49" t="s">
        <v>18</v>
      </c>
      <c r="I6" s="49" t="s">
        <v>18</v>
      </c>
      <c r="J6" s="49" t="s">
        <v>18</v>
      </c>
      <c r="K6" s="49" t="s">
        <v>18</v>
      </c>
      <c r="L6" s="21"/>
      <c r="M6" s="18">
        <f t="shared" si="0"/>
        <v>0</v>
      </c>
      <c r="N6" s="19">
        <f>VLOOKUP(A6,'Notas Semanais'!B:S,18,0)</f>
        <v>4.75</v>
      </c>
      <c r="P6" s="20" t="s">
        <v>17</v>
      </c>
      <c r="Q6" s="20" t="s">
        <v>18</v>
      </c>
    </row>
    <row r="7" spans="1:17" ht="17" x14ac:dyDescent="0.2">
      <c r="A7" s="10" t="s">
        <v>36</v>
      </c>
      <c r="B7" s="49" t="s">
        <v>18</v>
      </c>
      <c r="C7" s="49" t="s">
        <v>18</v>
      </c>
      <c r="D7" s="49" t="s">
        <v>18</v>
      </c>
      <c r="E7" s="49" t="s">
        <v>18</v>
      </c>
      <c r="F7" s="49" t="s">
        <v>18</v>
      </c>
      <c r="G7" s="49" t="s">
        <v>18</v>
      </c>
      <c r="H7" s="49" t="s">
        <v>18</v>
      </c>
      <c r="I7" s="49" t="s">
        <v>18</v>
      </c>
      <c r="J7" s="49" t="s">
        <v>18</v>
      </c>
      <c r="K7" s="49" t="s">
        <v>18</v>
      </c>
      <c r="L7" s="21"/>
      <c r="M7" s="18">
        <f t="shared" si="0"/>
        <v>0</v>
      </c>
      <c r="N7" s="19">
        <f>VLOOKUP(A7,'Notas Semanais'!B:S,18,0)</f>
        <v>4.5333333333333332</v>
      </c>
      <c r="P7" s="20" t="s">
        <v>19</v>
      </c>
      <c r="Q7" s="20" t="s">
        <v>3</v>
      </c>
    </row>
    <row r="8" spans="1:17" x14ac:dyDescent="0.2">
      <c r="A8" s="10" t="s">
        <v>37</v>
      </c>
      <c r="B8" s="49" t="s">
        <v>18</v>
      </c>
      <c r="C8" s="49" t="s">
        <v>18</v>
      </c>
      <c r="D8" s="49" t="s">
        <v>18</v>
      </c>
      <c r="E8" s="49" t="s">
        <v>18</v>
      </c>
      <c r="F8" s="49" t="s">
        <v>18</v>
      </c>
      <c r="G8" s="49" t="s">
        <v>18</v>
      </c>
      <c r="H8" s="49" t="s">
        <v>18</v>
      </c>
      <c r="I8" s="16" t="s">
        <v>18</v>
      </c>
      <c r="J8" s="16" t="s">
        <v>18</v>
      </c>
      <c r="K8" s="49" t="s">
        <v>18</v>
      </c>
      <c r="L8" s="21"/>
      <c r="M8" s="18">
        <f t="shared" si="0"/>
        <v>0</v>
      </c>
      <c r="N8" s="19">
        <f>VLOOKUP(A8,'Notas Semanais'!B:S,18,0)</f>
        <v>4.4666666666666668</v>
      </c>
    </row>
    <row r="9" spans="1:17" ht="17" thickBot="1" x14ac:dyDescent="0.25">
      <c r="A9" s="10" t="s">
        <v>38</v>
      </c>
      <c r="B9" s="49" t="s">
        <v>18</v>
      </c>
      <c r="C9" s="49" t="s">
        <v>18</v>
      </c>
      <c r="D9" s="49" t="s">
        <v>18</v>
      </c>
      <c r="E9" s="49" t="s">
        <v>18</v>
      </c>
      <c r="F9" s="49" t="s">
        <v>18</v>
      </c>
      <c r="G9" s="49" t="s">
        <v>18</v>
      </c>
      <c r="H9" s="49" t="s">
        <v>18</v>
      </c>
      <c r="I9" s="49" t="s">
        <v>18</v>
      </c>
      <c r="J9" s="49" t="s">
        <v>18</v>
      </c>
      <c r="K9" s="49" t="s">
        <v>18</v>
      </c>
      <c r="L9" s="21"/>
      <c r="M9" s="18">
        <f t="shared" si="0"/>
        <v>0</v>
      </c>
      <c r="N9" s="19">
        <f>VLOOKUP(A9,'Notas Semanais'!B:S,18,0)</f>
        <v>4.875</v>
      </c>
    </row>
    <row r="10" spans="1:17" x14ac:dyDescent="0.2">
      <c r="A10" s="61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7" x14ac:dyDescent="0.2">
      <c r="A11" s="10" t="s">
        <v>39</v>
      </c>
      <c r="B11" s="49" t="s">
        <v>18</v>
      </c>
      <c r="C11" s="49" t="s">
        <v>18</v>
      </c>
      <c r="D11" s="49" t="s">
        <v>18</v>
      </c>
      <c r="E11" s="49" t="s">
        <v>18</v>
      </c>
      <c r="F11" s="49" t="s">
        <v>18</v>
      </c>
      <c r="G11" s="49" t="s">
        <v>18</v>
      </c>
      <c r="H11" s="49" t="s">
        <v>18</v>
      </c>
      <c r="I11" s="49" t="s">
        <v>18</v>
      </c>
      <c r="J11" s="49" t="s">
        <v>18</v>
      </c>
      <c r="K11" s="49" t="s">
        <v>18</v>
      </c>
      <c r="L11" s="21"/>
      <c r="M11" s="18">
        <f t="shared" si="0"/>
        <v>0</v>
      </c>
      <c r="N11" s="19">
        <f>VLOOKUP(A11,'Notas Semanais'!B:S,18,0)</f>
        <v>4.9375</v>
      </c>
    </row>
    <row r="12" spans="1:17" x14ac:dyDescent="0.2">
      <c r="A12" s="10" t="s">
        <v>40</v>
      </c>
      <c r="B12" s="49" t="s">
        <v>18</v>
      </c>
      <c r="C12" s="49" t="s">
        <v>18</v>
      </c>
      <c r="D12" s="49" t="s">
        <v>18</v>
      </c>
      <c r="E12" s="49" t="s">
        <v>18</v>
      </c>
      <c r="F12" s="49" t="s">
        <v>18</v>
      </c>
      <c r="G12" s="49" t="s">
        <v>18</v>
      </c>
      <c r="H12" s="49" t="s">
        <v>18</v>
      </c>
      <c r="I12" s="49" t="s">
        <v>18</v>
      </c>
      <c r="J12" s="49" t="s">
        <v>18</v>
      </c>
      <c r="K12" s="49" t="s">
        <v>18</v>
      </c>
      <c r="L12" s="21"/>
      <c r="M12" s="18">
        <f t="shared" si="0"/>
        <v>0</v>
      </c>
      <c r="N12" s="19">
        <f>VLOOKUP(A12,'Notas Semanais'!B:S,18,0)</f>
        <v>4.9375</v>
      </c>
    </row>
    <row r="13" spans="1:17" x14ac:dyDescent="0.2">
      <c r="A13" s="10" t="s">
        <v>41</v>
      </c>
      <c r="B13" s="49" t="s">
        <v>18</v>
      </c>
      <c r="C13" s="49" t="s">
        <v>18</v>
      </c>
      <c r="D13" s="49" t="s">
        <v>18</v>
      </c>
      <c r="E13" s="49" t="s">
        <v>18</v>
      </c>
      <c r="F13" s="49" t="s">
        <v>18</v>
      </c>
      <c r="G13" s="49" t="s">
        <v>18</v>
      </c>
      <c r="H13" s="49" t="s">
        <v>18</v>
      </c>
      <c r="I13" s="49" t="s">
        <v>18</v>
      </c>
      <c r="J13" s="49" t="s">
        <v>18</v>
      </c>
      <c r="K13" s="49" t="s">
        <v>18</v>
      </c>
      <c r="L13" s="21"/>
      <c r="M13" s="18">
        <f t="shared" si="0"/>
        <v>0</v>
      </c>
      <c r="N13" s="19">
        <f>VLOOKUP(A13,'Notas Semanais'!B:S,18,0)</f>
        <v>4.875</v>
      </c>
    </row>
    <row r="14" spans="1:17" x14ac:dyDescent="0.2">
      <c r="A14" s="10" t="s">
        <v>42</v>
      </c>
      <c r="B14" s="49" t="s">
        <v>18</v>
      </c>
      <c r="C14" s="49" t="s">
        <v>18</v>
      </c>
      <c r="D14" s="49" t="s">
        <v>18</v>
      </c>
      <c r="E14" s="49" t="s">
        <v>18</v>
      </c>
      <c r="F14" s="49" t="s">
        <v>18</v>
      </c>
      <c r="G14" s="49" t="s">
        <v>18</v>
      </c>
      <c r="H14" s="49" t="s">
        <v>18</v>
      </c>
      <c r="I14" s="49" t="s">
        <v>18</v>
      </c>
      <c r="J14" s="49" t="s">
        <v>18</v>
      </c>
      <c r="K14" s="49" t="s">
        <v>18</v>
      </c>
      <c r="L14" s="21"/>
      <c r="M14" s="18">
        <f t="shared" si="0"/>
        <v>0</v>
      </c>
      <c r="N14" s="19">
        <f>VLOOKUP(A14,'Notas Semanais'!B:S,18,0)</f>
        <v>4.875</v>
      </c>
    </row>
    <row r="15" spans="1:17" ht="17" thickBot="1" x14ac:dyDescent="0.25">
      <c r="A15" s="10" t="s">
        <v>43</v>
      </c>
      <c r="B15" s="16" t="s">
        <v>18</v>
      </c>
      <c r="C15" s="16" t="s">
        <v>18</v>
      </c>
      <c r="D15" s="16" t="s">
        <v>18</v>
      </c>
      <c r="E15" s="16" t="s">
        <v>18</v>
      </c>
      <c r="F15" s="16" t="s">
        <v>18</v>
      </c>
      <c r="G15" s="16" t="s">
        <v>18</v>
      </c>
      <c r="H15" s="16" t="s">
        <v>18</v>
      </c>
      <c r="I15" s="16" t="s">
        <v>18</v>
      </c>
      <c r="J15" s="16" t="s">
        <v>18</v>
      </c>
      <c r="K15" s="16" t="s">
        <v>18</v>
      </c>
      <c r="L15" s="21"/>
      <c r="M15" s="18">
        <f t="shared" si="0"/>
        <v>0</v>
      </c>
      <c r="N15" s="19">
        <f>VLOOKUP(A15,'Notas Semanais'!B:S,18,0)</f>
        <v>4.3125</v>
      </c>
    </row>
    <row r="16" spans="1:17" x14ac:dyDescent="0.2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">
      <c r="A17" s="10" t="s">
        <v>44</v>
      </c>
      <c r="B17" s="49" t="s">
        <v>18</v>
      </c>
      <c r="C17" s="49" t="s">
        <v>18</v>
      </c>
      <c r="D17" s="49" t="s">
        <v>18</v>
      </c>
      <c r="E17" s="49" t="s">
        <v>18</v>
      </c>
      <c r="F17" s="49" t="s">
        <v>18</v>
      </c>
      <c r="G17" s="49" t="s">
        <v>18</v>
      </c>
      <c r="H17" s="49" t="s">
        <v>18</v>
      </c>
      <c r="I17" s="49" t="s">
        <v>18</v>
      </c>
      <c r="J17" s="49" t="s">
        <v>18</v>
      </c>
      <c r="K17" s="49" t="s">
        <v>18</v>
      </c>
      <c r="L17" s="21"/>
      <c r="M17" s="18">
        <f t="shared" si="0"/>
        <v>0</v>
      </c>
      <c r="N17" s="19">
        <f>VLOOKUP(A17,'Notas Semanais'!B:S,18,0)</f>
        <v>4.75</v>
      </c>
    </row>
    <row r="18" spans="1:14" x14ac:dyDescent="0.2">
      <c r="A18" s="10" t="s">
        <v>45</v>
      </c>
      <c r="B18" s="49" t="s">
        <v>18</v>
      </c>
      <c r="C18" s="49" t="s">
        <v>18</v>
      </c>
      <c r="D18" s="49" t="s">
        <v>18</v>
      </c>
      <c r="E18" s="49" t="s">
        <v>18</v>
      </c>
      <c r="F18" s="49" t="s">
        <v>18</v>
      </c>
      <c r="G18" s="49" t="s">
        <v>18</v>
      </c>
      <c r="H18" s="49" t="s">
        <v>18</v>
      </c>
      <c r="I18" s="49" t="s">
        <v>18</v>
      </c>
      <c r="J18" s="49" t="s">
        <v>18</v>
      </c>
      <c r="K18" s="49" t="s">
        <v>18</v>
      </c>
      <c r="L18" s="21"/>
      <c r="M18" s="18">
        <f t="shared" si="0"/>
        <v>0</v>
      </c>
      <c r="N18" s="19">
        <f>VLOOKUP(A18,'Notas Semanais'!B:S,18,0)</f>
        <v>4.75</v>
      </c>
    </row>
    <row r="19" spans="1:14" x14ac:dyDescent="0.2">
      <c r="A19" s="10" t="s">
        <v>46</v>
      </c>
      <c r="B19" s="49" t="s">
        <v>18</v>
      </c>
      <c r="C19" s="49" t="s">
        <v>18</v>
      </c>
      <c r="D19" s="49" t="s">
        <v>18</v>
      </c>
      <c r="E19" s="60" t="s">
        <v>61</v>
      </c>
      <c r="F19" s="60" t="s">
        <v>61</v>
      </c>
      <c r="G19" s="60" t="s">
        <v>61</v>
      </c>
      <c r="H19" s="49" t="s">
        <v>18</v>
      </c>
      <c r="I19" s="49" t="s">
        <v>18</v>
      </c>
      <c r="J19" s="49" t="s">
        <v>18</v>
      </c>
      <c r="K19" s="49" t="s">
        <v>18</v>
      </c>
      <c r="L19" s="21"/>
      <c r="M19" s="18">
        <f t="shared" si="0"/>
        <v>0</v>
      </c>
      <c r="N19" s="19">
        <f>VLOOKUP(A19,'Notas Semanais'!B:S,18,0)</f>
        <v>4.8</v>
      </c>
    </row>
    <row r="20" spans="1:14" x14ac:dyDescent="0.2">
      <c r="A20" s="10" t="s">
        <v>47</v>
      </c>
      <c r="B20" s="49" t="s">
        <v>18</v>
      </c>
      <c r="C20" s="49" t="s">
        <v>18</v>
      </c>
      <c r="D20" s="49" t="s">
        <v>18</v>
      </c>
      <c r="E20" s="49" t="s">
        <v>18</v>
      </c>
      <c r="F20" s="49" t="s">
        <v>18</v>
      </c>
      <c r="G20" s="49" t="s">
        <v>18</v>
      </c>
      <c r="H20" s="49" t="s">
        <v>18</v>
      </c>
      <c r="I20" s="49" t="s">
        <v>18</v>
      </c>
      <c r="J20" s="49" t="s">
        <v>18</v>
      </c>
      <c r="K20" s="49" t="s">
        <v>18</v>
      </c>
      <c r="L20" s="21"/>
      <c r="M20" s="18">
        <f t="shared" si="0"/>
        <v>0</v>
      </c>
      <c r="N20" s="19">
        <f>VLOOKUP(A20,'Notas Semanais'!B:S,18,0)</f>
        <v>4.8125</v>
      </c>
    </row>
    <row r="21" spans="1:14" ht="17" thickBot="1" x14ac:dyDescent="0.25">
      <c r="A21" s="10" t="s">
        <v>48</v>
      </c>
      <c r="B21" s="49" t="s">
        <v>18</v>
      </c>
      <c r="C21" s="16" t="s">
        <v>18</v>
      </c>
      <c r="D21" s="16" t="s">
        <v>18</v>
      </c>
      <c r="E21" s="16" t="s">
        <v>18</v>
      </c>
      <c r="F21" s="16" t="s">
        <v>18</v>
      </c>
      <c r="G21" s="16" t="s">
        <v>18</v>
      </c>
      <c r="H21" s="16" t="s">
        <v>18</v>
      </c>
      <c r="I21" s="16" t="s">
        <v>18</v>
      </c>
      <c r="J21" s="16" t="s">
        <v>18</v>
      </c>
      <c r="K21" s="16" t="s">
        <v>18</v>
      </c>
      <c r="L21" s="21"/>
      <c r="M21" s="18">
        <f t="shared" si="0"/>
        <v>0</v>
      </c>
      <c r="N21" s="19">
        <f>VLOOKUP(A21,'Notas Semanais'!B:S,18,0)</f>
        <v>4.8125</v>
      </c>
    </row>
    <row r="22" spans="1:14" x14ac:dyDescent="0.2">
      <c r="A22" s="24" t="s">
        <v>13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x14ac:dyDescent="0.2">
      <c r="A23" s="10" t="s">
        <v>49</v>
      </c>
      <c r="B23" s="49" t="s">
        <v>18</v>
      </c>
      <c r="C23" s="49" t="s">
        <v>18</v>
      </c>
      <c r="D23" s="49" t="s">
        <v>18</v>
      </c>
      <c r="E23" s="49" t="s">
        <v>18</v>
      </c>
      <c r="F23" s="49" t="s">
        <v>18</v>
      </c>
      <c r="G23" s="49" t="s">
        <v>18</v>
      </c>
      <c r="H23" s="49" t="s">
        <v>18</v>
      </c>
      <c r="I23" s="49" t="s">
        <v>18</v>
      </c>
      <c r="J23" s="49" t="s">
        <v>18</v>
      </c>
      <c r="K23" s="49" t="s">
        <v>18</v>
      </c>
      <c r="L23" s="21"/>
      <c r="M23" s="18">
        <f t="shared" si="0"/>
        <v>0</v>
      </c>
      <c r="N23" s="19">
        <f>VLOOKUP(A23,'Notas Semanais'!B:S,18,0)</f>
        <v>5</v>
      </c>
    </row>
    <row r="24" spans="1:14" x14ac:dyDescent="0.2">
      <c r="A24" s="10" t="s">
        <v>50</v>
      </c>
      <c r="B24" s="49" t="s">
        <v>18</v>
      </c>
      <c r="C24" s="49" t="s">
        <v>18</v>
      </c>
      <c r="D24" s="49" t="s">
        <v>18</v>
      </c>
      <c r="E24" s="49" t="s">
        <v>18</v>
      </c>
      <c r="F24" s="49" t="s">
        <v>18</v>
      </c>
      <c r="G24" s="49" t="s">
        <v>18</v>
      </c>
      <c r="H24" s="49" t="s">
        <v>18</v>
      </c>
      <c r="I24" s="49" t="s">
        <v>18</v>
      </c>
      <c r="J24" s="49" t="s">
        <v>18</v>
      </c>
      <c r="K24" s="49" t="s">
        <v>18</v>
      </c>
      <c r="L24" s="21"/>
      <c r="M24" s="18">
        <f t="shared" si="0"/>
        <v>0</v>
      </c>
      <c r="N24" s="19">
        <f>VLOOKUP(A24,'Notas Semanais'!B:S,18,0)</f>
        <v>5</v>
      </c>
    </row>
    <row r="25" spans="1:14" x14ac:dyDescent="0.2">
      <c r="A25" s="10" t="s">
        <v>51</v>
      </c>
      <c r="B25" s="49" t="s">
        <v>18</v>
      </c>
      <c r="C25" s="49" t="s">
        <v>18</v>
      </c>
      <c r="D25" s="60" t="s">
        <v>61</v>
      </c>
      <c r="E25" s="49" t="s">
        <v>18</v>
      </c>
      <c r="F25" s="49" t="s">
        <v>18</v>
      </c>
      <c r="G25" s="49" t="s">
        <v>18</v>
      </c>
      <c r="H25" s="49" t="s">
        <v>18</v>
      </c>
      <c r="I25" s="49" t="s">
        <v>18</v>
      </c>
      <c r="J25" s="49" t="s">
        <v>18</v>
      </c>
      <c r="K25" s="49" t="s">
        <v>18</v>
      </c>
      <c r="L25" s="21"/>
      <c r="M25" s="18">
        <f t="shared" si="0"/>
        <v>0</v>
      </c>
      <c r="N25" s="19">
        <f>VLOOKUP(A25,'Notas Semanais'!B:S,18,0)</f>
        <v>5</v>
      </c>
    </row>
    <row r="26" spans="1:14" x14ac:dyDescent="0.2">
      <c r="A26" s="10" t="s">
        <v>52</v>
      </c>
      <c r="B26" s="60" t="s">
        <v>61</v>
      </c>
      <c r="C26" s="49" t="s">
        <v>18</v>
      </c>
      <c r="D26" s="49" t="s">
        <v>18</v>
      </c>
      <c r="E26" s="49" t="s">
        <v>18</v>
      </c>
      <c r="F26" s="49" t="s">
        <v>18</v>
      </c>
      <c r="G26" s="49" t="s">
        <v>18</v>
      </c>
      <c r="H26" s="49" t="s">
        <v>18</v>
      </c>
      <c r="I26" s="49" t="s">
        <v>18</v>
      </c>
      <c r="J26" s="49" t="s">
        <v>18</v>
      </c>
      <c r="K26" s="49" t="s">
        <v>18</v>
      </c>
      <c r="L26" s="21"/>
      <c r="M26" s="18">
        <f t="shared" si="0"/>
        <v>0</v>
      </c>
      <c r="N26" s="19">
        <f>VLOOKUP(A26,'Notas Semanais'!B:S,18,0)</f>
        <v>4.9333333333333336</v>
      </c>
    </row>
    <row r="27" spans="1:14" ht="17" thickBot="1" x14ac:dyDescent="0.25">
      <c r="A27" s="10" t="s">
        <v>53</v>
      </c>
      <c r="B27" s="49" t="s">
        <v>18</v>
      </c>
      <c r="C27" s="16" t="s">
        <v>18</v>
      </c>
      <c r="D27" s="16" t="s">
        <v>18</v>
      </c>
      <c r="E27" s="16" t="s">
        <v>18</v>
      </c>
      <c r="F27" s="16" t="s">
        <v>18</v>
      </c>
      <c r="G27" s="16" t="s">
        <v>18</v>
      </c>
      <c r="H27" s="16" t="s">
        <v>18</v>
      </c>
      <c r="I27" s="16" t="s">
        <v>18</v>
      </c>
      <c r="J27" s="16" t="s">
        <v>18</v>
      </c>
      <c r="K27" s="16" t="s">
        <v>18</v>
      </c>
      <c r="L27" s="21"/>
      <c r="M27" s="18">
        <f t="shared" si="0"/>
        <v>0</v>
      </c>
      <c r="N27" s="19">
        <f>VLOOKUP(A27,'Notas Semanais'!B:S,18,0)</f>
        <v>5</v>
      </c>
    </row>
    <row r="28" spans="1:14" x14ac:dyDescent="0.2">
      <c r="A28" s="24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10" t="s">
        <v>58</v>
      </c>
      <c r="B29" s="49" t="s">
        <v>18</v>
      </c>
      <c r="C29" s="49" t="s">
        <v>18</v>
      </c>
      <c r="D29" s="60" t="s">
        <v>61</v>
      </c>
      <c r="E29" s="49" t="s">
        <v>18</v>
      </c>
      <c r="F29" s="49" t="s">
        <v>18</v>
      </c>
      <c r="G29" s="49" t="s">
        <v>18</v>
      </c>
      <c r="H29" s="49" t="s">
        <v>18</v>
      </c>
      <c r="I29" s="49" t="s">
        <v>18</v>
      </c>
      <c r="J29" s="49" t="s">
        <v>18</v>
      </c>
      <c r="K29" s="49" t="s">
        <v>18</v>
      </c>
      <c r="L29" s="17"/>
      <c r="M29" s="18">
        <f t="shared" si="0"/>
        <v>0</v>
      </c>
      <c r="N29" s="19">
        <f>VLOOKUP(A29,'Notas Semanais'!B:S,18,0)</f>
        <v>4.8571428571428568</v>
      </c>
    </row>
    <row r="30" spans="1:14" x14ac:dyDescent="0.2">
      <c r="A30" s="10" t="s">
        <v>54</v>
      </c>
      <c r="B30" s="49" t="s">
        <v>18</v>
      </c>
      <c r="C30" s="49" t="s">
        <v>18</v>
      </c>
      <c r="D30" s="49" t="s">
        <v>18</v>
      </c>
      <c r="E30" s="49" t="s">
        <v>18</v>
      </c>
      <c r="F30" s="49" t="s">
        <v>18</v>
      </c>
      <c r="G30" s="49" t="s">
        <v>18</v>
      </c>
      <c r="H30" s="49" t="s">
        <v>18</v>
      </c>
      <c r="I30" s="49" t="s">
        <v>18</v>
      </c>
      <c r="J30" s="49" t="s">
        <v>18</v>
      </c>
      <c r="K30" s="49" t="s">
        <v>18</v>
      </c>
      <c r="L30" s="17"/>
      <c r="M30" s="18">
        <f t="shared" si="0"/>
        <v>0</v>
      </c>
      <c r="N30" s="19">
        <f>VLOOKUP(A30,'Notas Semanais'!B:S,18,0)</f>
        <v>4.875</v>
      </c>
    </row>
    <row r="31" spans="1:14" x14ac:dyDescent="0.2">
      <c r="A31" s="10" t="s">
        <v>59</v>
      </c>
      <c r="B31" s="49" t="s">
        <v>18</v>
      </c>
      <c r="C31" s="49" t="s">
        <v>18</v>
      </c>
      <c r="D31" s="49" t="s">
        <v>18</v>
      </c>
      <c r="E31" s="49" t="s">
        <v>18</v>
      </c>
      <c r="F31" s="49" t="s">
        <v>18</v>
      </c>
      <c r="G31" s="49" t="s">
        <v>18</v>
      </c>
      <c r="H31" s="49" t="s">
        <v>18</v>
      </c>
      <c r="I31" s="49" t="s">
        <v>18</v>
      </c>
      <c r="J31" s="49" t="s">
        <v>18</v>
      </c>
      <c r="K31" s="49" t="s">
        <v>18</v>
      </c>
      <c r="L31" s="17"/>
      <c r="M31" s="18">
        <f t="shared" si="0"/>
        <v>0</v>
      </c>
      <c r="N31" s="19">
        <f>VLOOKUP(A31,'Notas Semanais'!B:S,18,0)</f>
        <v>4.875</v>
      </c>
    </row>
    <row r="32" spans="1:14" x14ac:dyDescent="0.2">
      <c r="A32" s="10" t="s">
        <v>60</v>
      </c>
      <c r="B32" s="49" t="s">
        <v>18</v>
      </c>
      <c r="C32" s="49" t="s">
        <v>18</v>
      </c>
      <c r="D32" s="49" t="s">
        <v>18</v>
      </c>
      <c r="E32" s="49" t="s">
        <v>18</v>
      </c>
      <c r="F32" s="49" t="s">
        <v>18</v>
      </c>
      <c r="G32" s="49" t="s">
        <v>18</v>
      </c>
      <c r="H32" s="49" t="s">
        <v>18</v>
      </c>
      <c r="I32" s="49" t="s">
        <v>18</v>
      </c>
      <c r="J32" s="49" t="s">
        <v>18</v>
      </c>
      <c r="K32" s="49" t="s">
        <v>18</v>
      </c>
      <c r="L32" s="17"/>
      <c r="M32" s="18">
        <f t="shared" si="0"/>
        <v>0</v>
      </c>
      <c r="N32" s="19">
        <f>VLOOKUP(A32,'Notas Semanais'!B:S,18,0)</f>
        <v>4.9375</v>
      </c>
    </row>
    <row r="33" spans="1:14" ht="17" thickBot="1" x14ac:dyDescent="0.25">
      <c r="A33" s="10" t="s">
        <v>55</v>
      </c>
      <c r="B33" s="56" t="s">
        <v>18</v>
      </c>
      <c r="C33" s="56" t="s">
        <v>18</v>
      </c>
      <c r="D33" s="56" t="s">
        <v>18</v>
      </c>
      <c r="E33" s="56" t="s">
        <v>18</v>
      </c>
      <c r="F33" s="56" t="s">
        <v>18</v>
      </c>
      <c r="G33" s="56" t="s">
        <v>18</v>
      </c>
      <c r="H33" s="56" t="s">
        <v>18</v>
      </c>
      <c r="I33" s="56" t="s">
        <v>18</v>
      </c>
      <c r="J33" s="56" t="s">
        <v>18</v>
      </c>
      <c r="K33" s="56" t="s">
        <v>18</v>
      </c>
      <c r="L33" s="57"/>
      <c r="M33" s="58">
        <f t="shared" si="0"/>
        <v>0</v>
      </c>
      <c r="N33" s="59">
        <f>VLOOKUP(A33,'Notas Semanais'!B:S,18,0)</f>
        <v>4.8125</v>
      </c>
    </row>
  </sheetData>
  <mergeCells count="3">
    <mergeCell ref="L1:L2"/>
    <mergeCell ref="M1:M2"/>
    <mergeCell ref="N1:N2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 Semanais</vt:lpstr>
      <vt:lpstr>Presença e Nota Final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Raphael Assef Lavez</dc:creator>
  <cp:keywords/>
  <dc:description/>
  <cp:lastModifiedBy>Viktor Jean Lemos</cp:lastModifiedBy>
  <cp:revision/>
  <dcterms:created xsi:type="dcterms:W3CDTF">2015-10-14T15:06:04Z</dcterms:created>
  <dcterms:modified xsi:type="dcterms:W3CDTF">2024-07-05T17:58:17Z</dcterms:modified>
  <cp:category/>
  <cp:contentStatus/>
</cp:coreProperties>
</file>