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/>
  <mc:AlternateContent xmlns:mc="http://schemas.openxmlformats.org/markup-compatibility/2006">
    <mc:Choice Requires="x15">
      <x15ac:absPath xmlns:x15ac="http://schemas.microsoft.com/office/spreadsheetml/2010/11/ac" url="/Users/marianafernandes/Library/Mobile Documents/com~apple~CloudDocs/Monitoria Schoueri/2024/"/>
    </mc:Choice>
  </mc:AlternateContent>
  <xr:revisionPtr revIDLastSave="0" documentId="13_ncr:1_{D10F03C1-C847-4743-A59B-56F9A803FA98}" xr6:coauthVersionLast="47" xr6:coauthVersionMax="47" xr10:uidLastSave="{00000000-0000-0000-0000-000000000000}"/>
  <bookViews>
    <workbookView xWindow="33320" yWindow="-380" windowWidth="25520" windowHeight="16340" xr2:uid="{00000000-000D-0000-FFFF-FFFF00000000}"/>
  </bookViews>
  <sheets>
    <sheet name="Notas Semanais" sheetId="1" r:id="rId1"/>
    <sheet name="Presença e Nota Final" sheetId="2" r:id="rId2"/>
  </sheets>
  <definedNames>
    <definedName name="_xlnm._FilterDatabase" localSheetId="1" hidden="1">'Presença e Nota Final'!$B$1:$N$37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1" l="1"/>
  <c r="N43" i="1"/>
  <c r="O43" i="1"/>
  <c r="P43" i="1"/>
  <c r="Q43" i="1"/>
  <c r="R43" i="1"/>
  <c r="M37" i="2"/>
  <c r="M30" i="2"/>
  <c r="M35" i="1"/>
  <c r="N35" i="1"/>
  <c r="O35" i="1"/>
  <c r="P35" i="1"/>
  <c r="Q35" i="1"/>
  <c r="R35" i="1"/>
  <c r="E2" i="2"/>
  <c r="F2" i="2" s="1"/>
  <c r="G2" i="2" s="1"/>
  <c r="S43" i="1" l="1"/>
  <c r="N37" i="2" s="1"/>
  <c r="S35" i="1"/>
  <c r="R7" i="1"/>
  <c r="R8" i="1"/>
  <c r="R9" i="1"/>
  <c r="R10" i="1"/>
  <c r="R11" i="1"/>
  <c r="R14" i="1"/>
  <c r="R15" i="1"/>
  <c r="R16" i="1"/>
  <c r="R17" i="1"/>
  <c r="R18" i="1"/>
  <c r="R19" i="1"/>
  <c r="R22" i="1"/>
  <c r="R23" i="1"/>
  <c r="R24" i="1"/>
  <c r="R25" i="1"/>
  <c r="R26" i="1"/>
  <c r="R27" i="1"/>
  <c r="R28" i="1"/>
  <c r="R30" i="1"/>
  <c r="R31" i="1"/>
  <c r="R32" i="1"/>
  <c r="R33" i="1"/>
  <c r="R34" i="1"/>
  <c r="R38" i="1"/>
  <c r="R39" i="1"/>
  <c r="R40" i="1"/>
  <c r="R41" i="1"/>
  <c r="R42" i="1"/>
  <c r="Q7" i="1"/>
  <c r="Q8" i="1"/>
  <c r="Q9" i="1"/>
  <c r="Q10" i="1"/>
  <c r="Q11" i="1"/>
  <c r="Q14" i="1"/>
  <c r="Q15" i="1"/>
  <c r="Q16" i="1"/>
  <c r="Q17" i="1"/>
  <c r="Q18" i="1"/>
  <c r="Q19" i="1"/>
  <c r="Q22" i="1"/>
  <c r="Q23" i="1"/>
  <c r="Q24" i="1"/>
  <c r="Q25" i="1"/>
  <c r="Q26" i="1"/>
  <c r="Q27" i="1"/>
  <c r="Q28" i="1"/>
  <c r="Q30" i="1"/>
  <c r="Q31" i="1"/>
  <c r="Q32" i="1"/>
  <c r="Q33" i="1"/>
  <c r="Q34" i="1"/>
  <c r="Q38" i="1"/>
  <c r="Q39" i="1"/>
  <c r="Q40" i="1"/>
  <c r="Q41" i="1"/>
  <c r="Q42" i="1"/>
  <c r="P7" i="1"/>
  <c r="P8" i="1"/>
  <c r="P9" i="1"/>
  <c r="P10" i="1"/>
  <c r="P11" i="1"/>
  <c r="P14" i="1"/>
  <c r="P15" i="1"/>
  <c r="P16" i="1"/>
  <c r="P17" i="1"/>
  <c r="P18" i="1"/>
  <c r="P19" i="1"/>
  <c r="P22" i="1"/>
  <c r="P23" i="1"/>
  <c r="P24" i="1"/>
  <c r="P25" i="1"/>
  <c r="P26" i="1"/>
  <c r="P27" i="1"/>
  <c r="P28" i="1"/>
  <c r="P30" i="1"/>
  <c r="P31" i="1"/>
  <c r="P32" i="1"/>
  <c r="P33" i="1"/>
  <c r="P34" i="1"/>
  <c r="P38" i="1"/>
  <c r="P39" i="1"/>
  <c r="P40" i="1"/>
  <c r="P41" i="1"/>
  <c r="P42" i="1"/>
  <c r="O7" i="1"/>
  <c r="O8" i="1"/>
  <c r="O9" i="1"/>
  <c r="O10" i="1"/>
  <c r="O11" i="1"/>
  <c r="O14" i="1"/>
  <c r="O15" i="1"/>
  <c r="O16" i="1"/>
  <c r="O17" i="1"/>
  <c r="O18" i="1"/>
  <c r="O19" i="1"/>
  <c r="O22" i="1"/>
  <c r="O23" i="1"/>
  <c r="O24" i="1"/>
  <c r="O25" i="1"/>
  <c r="O26" i="1"/>
  <c r="O27" i="1"/>
  <c r="O28" i="1"/>
  <c r="O30" i="1"/>
  <c r="O31" i="1"/>
  <c r="O32" i="1"/>
  <c r="O33" i="1"/>
  <c r="O34" i="1"/>
  <c r="O38" i="1"/>
  <c r="O39" i="1"/>
  <c r="O40" i="1"/>
  <c r="O41" i="1"/>
  <c r="O42" i="1"/>
  <c r="N7" i="1"/>
  <c r="N8" i="1"/>
  <c r="N9" i="1"/>
  <c r="N10" i="1"/>
  <c r="N11" i="1"/>
  <c r="N14" i="1"/>
  <c r="N15" i="1"/>
  <c r="N16" i="1"/>
  <c r="N17" i="1"/>
  <c r="N18" i="1"/>
  <c r="N19" i="1"/>
  <c r="N22" i="1"/>
  <c r="N23" i="1"/>
  <c r="N24" i="1"/>
  <c r="N25" i="1"/>
  <c r="N26" i="1"/>
  <c r="N27" i="1"/>
  <c r="N28" i="1"/>
  <c r="N30" i="1"/>
  <c r="N31" i="1"/>
  <c r="N32" i="1"/>
  <c r="N33" i="1"/>
  <c r="N34" i="1"/>
  <c r="N38" i="1"/>
  <c r="N39" i="1"/>
  <c r="N40" i="1"/>
  <c r="N41" i="1"/>
  <c r="N42" i="1"/>
  <c r="M7" i="1"/>
  <c r="M8" i="1"/>
  <c r="M9" i="1"/>
  <c r="M10" i="1"/>
  <c r="M11" i="1"/>
  <c r="M14" i="1"/>
  <c r="M15" i="1"/>
  <c r="M16" i="1"/>
  <c r="M17" i="1"/>
  <c r="M18" i="1"/>
  <c r="M19" i="1"/>
  <c r="M22" i="1"/>
  <c r="M23" i="1"/>
  <c r="M24" i="1"/>
  <c r="M25" i="1"/>
  <c r="M26" i="1"/>
  <c r="M27" i="1"/>
  <c r="M28" i="1"/>
  <c r="M30" i="1"/>
  <c r="M31" i="1"/>
  <c r="M32" i="1"/>
  <c r="M33" i="1"/>
  <c r="M34" i="1"/>
  <c r="M38" i="1"/>
  <c r="M39" i="1"/>
  <c r="M40" i="1"/>
  <c r="M41" i="1"/>
  <c r="M42" i="1"/>
  <c r="R6" i="1"/>
  <c r="Q6" i="1"/>
  <c r="P6" i="1"/>
  <c r="O6" i="1"/>
  <c r="N6" i="1"/>
  <c r="M6" i="1"/>
  <c r="N34" i="2" l="1"/>
  <c r="N35" i="2"/>
  <c r="N36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1" i="2"/>
  <c r="M32" i="2"/>
  <c r="M33" i="2"/>
  <c r="M34" i="2"/>
  <c r="M35" i="2"/>
  <c r="M36" i="2"/>
  <c r="C2" i="2"/>
  <c r="S11" i="1" l="1"/>
  <c r="N25" i="2" s="1"/>
  <c r="N20" i="2"/>
  <c r="S27" i="1"/>
  <c r="N32" i="2" s="1"/>
  <c r="S19" i="1"/>
  <c r="N33" i="2" s="1"/>
  <c r="N27" i="2"/>
  <c r="I2" i="2"/>
  <c r="K2" i="2" s="1"/>
  <c r="S34" i="1"/>
  <c r="N19" i="2" s="1"/>
  <c r="S40" i="1"/>
  <c r="N14" i="2" s="1"/>
  <c r="S22" i="1"/>
  <c r="S28" i="1"/>
  <c r="S23" i="1"/>
  <c r="N16" i="2" s="1"/>
  <c r="S26" i="1"/>
  <c r="N31" i="2" s="1"/>
  <c r="S17" i="1"/>
  <c r="N29" i="2" s="1"/>
  <c r="S18" i="1"/>
  <c r="N28" i="2" s="1"/>
  <c r="S15" i="1"/>
  <c r="N12" i="2" s="1"/>
  <c r="S16" i="1"/>
  <c r="N21" i="2" s="1"/>
  <c r="S14" i="1"/>
  <c r="S24" i="1"/>
  <c r="N23" i="2" s="1"/>
  <c r="S25" i="1"/>
  <c r="N26" i="2" s="1"/>
  <c r="S33" i="1"/>
  <c r="N13" i="2" s="1"/>
  <c r="S30" i="1"/>
  <c r="S31" i="1"/>
  <c r="S32" i="1"/>
  <c r="N8" i="2" s="1"/>
  <c r="S41" i="1"/>
  <c r="N15" i="2" s="1"/>
  <c r="S39" i="1"/>
  <c r="N11" i="2" s="1"/>
  <c r="S42" i="1"/>
  <c r="N17" i="2" s="1"/>
  <c r="S38" i="1"/>
  <c r="S7" i="1"/>
  <c r="S8" i="1"/>
  <c r="S9" i="1"/>
  <c r="S10" i="1"/>
  <c r="S6" i="1"/>
  <c r="N9" i="2" s="1"/>
  <c r="N4" i="2" l="1"/>
  <c r="N10" i="2"/>
  <c r="N7" i="2"/>
  <c r="N24" i="2"/>
  <c r="N6" i="2"/>
  <c r="N22" i="2"/>
  <c r="N5" i="2"/>
  <c r="N18" i="2"/>
  <c r="J4" i="1" l="1"/>
  <c r="L4" i="1" s="1"/>
  <c r="M3" i="2"/>
  <c r="D3" i="1" l="1"/>
  <c r="E3" i="1" s="1"/>
  <c r="F3" i="1" s="1"/>
  <c r="G3" i="1" s="1"/>
  <c r="H3" i="1" s="1"/>
  <c r="I3" i="1" s="1"/>
  <c r="J3" i="1" s="1"/>
  <c r="K3" i="1" s="1"/>
  <c r="L3" i="1" s="1"/>
  <c r="N3" i="2" l="1"/>
</calcChain>
</file>

<file path=xl/sharedStrings.xml><?xml version="1.0" encoding="utf-8"?>
<sst xmlns="http://schemas.openxmlformats.org/spreadsheetml/2006/main" count="717" uniqueCount="96">
  <si>
    <t>Contribuinte</t>
  </si>
  <si>
    <t>Fisco</t>
  </si>
  <si>
    <t>Conceitos</t>
  </si>
  <si>
    <t>A</t>
  </si>
  <si>
    <t>B</t>
  </si>
  <si>
    <t>C</t>
  </si>
  <si>
    <t>D</t>
  </si>
  <si>
    <t>E</t>
  </si>
  <si>
    <t>F</t>
  </si>
  <si>
    <t>Grupo 1</t>
  </si>
  <si>
    <t>Grupo 2</t>
  </si>
  <si>
    <t>Grupo 3</t>
  </si>
  <si>
    <t>Grupo 4</t>
  </si>
  <si>
    <t>Grupo 5</t>
  </si>
  <si>
    <t>Alunos</t>
  </si>
  <si>
    <t>Ausências (A)</t>
  </si>
  <si>
    <t>Presente</t>
  </si>
  <si>
    <t>P</t>
  </si>
  <si>
    <t>Ausente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</si>
  <si>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</si>
  <si>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</si>
  <si>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</si>
  <si>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</si>
  <si>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</si>
  <si>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</si>
  <si>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</si>
  <si>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</si>
  <si>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</si>
  <si>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</si>
  <si>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revisão</t>
  </si>
  <si>
    <t>FINAL (0,0-5,0)</t>
  </si>
  <si>
    <t>Nota                     (0,00-5,00)</t>
  </si>
  <si>
    <t>Isadora Alcântara</t>
  </si>
  <si>
    <t>Helena Rodrigues</t>
  </si>
  <si>
    <t>Daniel Meneguelli</t>
  </si>
  <si>
    <t>Danilo Amaral</t>
  </si>
  <si>
    <t>Thales Nunes</t>
  </si>
  <si>
    <t xml:space="preserve">Mateus Yacoub Pamplona </t>
  </si>
  <si>
    <t xml:space="preserve">Michel Viner </t>
  </si>
  <si>
    <t xml:space="preserve">Felipe de Paula Chakur Farah </t>
  </si>
  <si>
    <t>Marina Bernardo Esteves</t>
  </si>
  <si>
    <t>Pedro Furtuoso Araujo</t>
  </si>
  <si>
    <t>Ingrid Paro da Silva</t>
  </si>
  <si>
    <t>Giovanna Nespoli Martinez</t>
  </si>
  <si>
    <t>Ana Carolina Ferreira Lima 12510269</t>
  </si>
  <si>
    <t>Anna Julia Costa Pereira 12431084</t>
  </si>
  <si>
    <t>Gabriela Reginaldo Martins 10704779</t>
  </si>
  <si>
    <t xml:space="preserve">Gabrielle Porfirio Gomes </t>
  </si>
  <si>
    <t xml:space="preserve">Manuela Morais Ramos David Ricardo Fardin </t>
  </si>
  <si>
    <t xml:space="preserve">David Ricardo Fardin </t>
  </si>
  <si>
    <t>Loui Ferreira Davi</t>
  </si>
  <si>
    <t>Antônia Elem Lima 12509062</t>
  </si>
  <si>
    <t>Bárbara Cipriano 12508700</t>
  </si>
  <si>
    <t>Camila Yumi Tanaka 12508885</t>
  </si>
  <si>
    <t>Júlia Soo Jin Choe 12508968</t>
  </si>
  <si>
    <t xml:space="preserve">Luíza Silva Campos </t>
  </si>
  <si>
    <t>Beatriz Wardil Krause 11842167</t>
  </si>
  <si>
    <t xml:space="preserve">Heloisa de Sena Muniz Campos </t>
  </si>
  <si>
    <t xml:space="preserve">Letícia Ribeiro Hortelan </t>
  </si>
  <si>
    <t>Luciana Thompson Borges 12728161</t>
  </si>
  <si>
    <t xml:space="preserve">Maria Eduarda Oliveira Fernandes </t>
  </si>
  <si>
    <t>Isadora Alcântara nº USP 12509851</t>
  </si>
  <si>
    <t>Helena Rodrigues nº USP 12509570</t>
  </si>
  <si>
    <t>Danilo Amaral nº USP 11534114</t>
  </si>
  <si>
    <t>Thales Nunes nº USP 12691196</t>
  </si>
  <si>
    <t>Mateus Yacoub Pamplona nº USP 11762384</t>
  </si>
  <si>
    <t>Michel Viner nº 11761977</t>
  </si>
  <si>
    <t>Felipe de Paula Chakur Farah nº 10741642</t>
  </si>
  <si>
    <t>Nome</t>
  </si>
  <si>
    <t>Marina Bernardo Esteves nº USP 12684802</t>
  </si>
  <si>
    <t>Pedro Furtuoso Araujo nº USP 12684886</t>
  </si>
  <si>
    <t>Ingrid Paro da Silva nº USP 12510759</t>
  </si>
  <si>
    <t>Giovanna Nespoli Martinez nº USP 13640350</t>
  </si>
  <si>
    <t>Ana Carolina Ferreira Lima nº USP 12718204</t>
  </si>
  <si>
    <t>Anna Julia Costa Pereira nº USP 12680162</t>
  </si>
  <si>
    <t>Gabriela Reginaldo Martins nº USP 12510933</t>
  </si>
  <si>
    <t>Gabrielle Porfirio Gomes nº USP 12731742</t>
  </si>
  <si>
    <t>David Ricardo Fardin nº USP 11224907</t>
  </si>
  <si>
    <t>Loui Ferreira Davi nº USP 11763072</t>
  </si>
  <si>
    <t>Antônia Elem Lima nº USP 12729871</t>
  </si>
  <si>
    <t>Bárbara Cipriano nº USP 12508892</t>
  </si>
  <si>
    <t>Camila Yumi Tanaka nº USP 11771908</t>
  </si>
  <si>
    <t>Júlia Soo Jin Choe nº USP 11340376</t>
  </si>
  <si>
    <t>Luíza Silva Campos nº USP 12510697</t>
  </si>
  <si>
    <t>Beatriz Wardil Krause nº USP 12509271</t>
  </si>
  <si>
    <t>Heloisa de Sena Muniz Campos nº USP 12728884</t>
  </si>
  <si>
    <t>Letícia Ribeiro Hortelan nº USP 12716925</t>
  </si>
  <si>
    <t>Luciana Thompson Borges nº USP 11850100</t>
  </si>
  <si>
    <t>Maria Eduarda Oliveira Fernandes nº USP 12564259</t>
  </si>
  <si>
    <t>BA</t>
  </si>
  <si>
    <r>
      <t xml:space="preserve">TURMAS </t>
    </r>
    <r>
      <rPr>
        <b/>
        <sz val="11"/>
        <color rgb="FFFF0000"/>
        <rFont val="Calibri"/>
        <family val="2"/>
      </rPr>
      <t>13</t>
    </r>
    <r>
      <rPr>
        <b/>
        <sz val="11"/>
        <color indexed="8"/>
        <rFont val="Calibri"/>
        <family val="2"/>
      </rPr>
      <t xml:space="preserve"> e </t>
    </r>
    <r>
      <rPr>
        <b/>
        <sz val="11"/>
        <color rgb="FFFF0000"/>
        <rFont val="Calibri"/>
        <family val="2"/>
      </rPr>
      <t xml:space="preserve">14 </t>
    </r>
    <r>
      <rPr>
        <b/>
        <sz val="11"/>
        <color indexed="8"/>
        <rFont val="Calibri"/>
        <family val="2"/>
      </rPr>
      <t xml:space="preserve">- GRUPOS - MONITORA </t>
    </r>
    <r>
      <rPr>
        <b/>
        <sz val="11"/>
        <color rgb="FFFF0000"/>
        <rFont val="Calibri"/>
        <family val="2"/>
      </rPr>
      <t>MARIANA GUEDES</t>
    </r>
  </si>
  <si>
    <t>Felipe Vilhena</t>
  </si>
  <si>
    <t>AA</t>
  </si>
  <si>
    <t>Daniel Menegucci nº USP 12510700</t>
  </si>
  <si>
    <t>Gabriel Maran Ribeiro</t>
  </si>
  <si>
    <t>Manuela Morais Ramos nº USP 12680270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</si>
</sst>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9" x14ac:knownFonts="1">
    <font>
      <sz val="12"/>
      <color indexed="8"/>
      <name val="Verdana"/>
    </font>
    <font>
      <sz val="11"/>
      <color theme="1"/>
      <name val="Helvetica"/>
      <family val="2"/>
      <scheme val="minor"/>
    </font>
    <font>
      <sz val="12"/>
      <color indexed="8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2"/>
      <color theme="11"/>
      <name val="Verdana"/>
      <family val="2"/>
    </font>
    <font>
      <u/>
      <sz val="12"/>
      <color theme="10"/>
      <name val="Verdana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indexed="8"/>
      <name val="Calibri"/>
      <family val="2"/>
    </font>
    <font>
      <sz val="11"/>
      <color theme="8"/>
      <name val="Calibri"/>
      <family val="2"/>
    </font>
    <font>
      <b/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 applyNumberFormat="0" applyFill="0" applyBorder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1" fillId="0" borderId="0"/>
  </cellStyleXfs>
  <cellXfs count="93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4" fontId="2" fillId="0" borderId="0" xfId="0" applyNumberFormat="1" applyFont="1">
      <alignment vertical="top" wrapText="1"/>
    </xf>
    <xf numFmtId="1" fontId="3" fillId="4" borderId="1" xfId="0" applyNumberFormat="1" applyFont="1" applyFill="1" applyBorder="1" applyAlignment="1"/>
    <xf numFmtId="1" fontId="3" fillId="4" borderId="4" xfId="0" applyNumberFormat="1" applyFont="1" applyFill="1" applyBorder="1" applyAlignment="1"/>
    <xf numFmtId="1" fontId="3" fillId="4" borderId="5" xfId="0" applyNumberFormat="1" applyFont="1" applyFill="1" applyBorder="1" applyAlignment="1"/>
    <xf numFmtId="1" fontId="3" fillId="4" borderId="7" xfId="0" applyNumberFormat="1" applyFont="1" applyFill="1" applyBorder="1" applyAlignment="1"/>
    <xf numFmtId="164" fontId="4" fillId="0" borderId="10" xfId="0" applyNumberFormat="1" applyFont="1" applyBorder="1" applyAlignment="1">
      <alignment horizontal="center"/>
    </xf>
    <xf numFmtId="0" fontId="3" fillId="0" borderId="6" xfId="0" applyFont="1" applyBorder="1">
      <alignment vertical="top" wrapText="1"/>
    </xf>
    <xf numFmtId="0" fontId="3" fillId="0" borderId="13" xfId="0" applyFont="1" applyBorder="1" applyAlignment="1"/>
    <xf numFmtId="4" fontId="3" fillId="5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" fontId="8" fillId="4" borderId="15" xfId="0" applyNumberFormat="1" applyFont="1" applyFill="1" applyBorder="1" applyAlignment="1">
      <alignment horizontal="center"/>
    </xf>
    <xf numFmtId="0" fontId="3" fillId="0" borderId="15" xfId="0" applyFont="1" applyBorder="1" applyAlignment="1"/>
    <xf numFmtId="1" fontId="8" fillId="5" borderId="15" xfId="0" applyNumberFormat="1" applyFont="1" applyFill="1" applyBorder="1" applyAlignment="1">
      <alignment horizontal="center"/>
    </xf>
    <xf numFmtId="0" fontId="3" fillId="0" borderId="12" xfId="0" applyFont="1" applyBorder="1">
      <alignment vertical="top" wrapText="1"/>
    </xf>
    <xf numFmtId="0" fontId="8" fillId="3" borderId="15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2" fillId="0" borderId="0" xfId="0" applyFont="1" applyFill="1" applyBorder="1">
      <alignment vertical="top" wrapText="1"/>
    </xf>
    <xf numFmtId="0" fontId="8" fillId="4" borderId="13" xfId="0" applyFont="1" applyFill="1" applyBorder="1" applyAlignment="1">
      <alignment horizontal="center"/>
    </xf>
    <xf numFmtId="0" fontId="3" fillId="0" borderId="18" xfId="0" applyFont="1" applyFill="1" applyBorder="1" applyAlignment="1"/>
    <xf numFmtId="0" fontId="8" fillId="3" borderId="18" xfId="0" applyFont="1" applyFill="1" applyBorder="1" applyAlignment="1">
      <alignment horizontal="center"/>
    </xf>
    <xf numFmtId="0" fontId="4" fillId="2" borderId="17" xfId="0" applyFont="1" applyFill="1" applyBorder="1" applyAlignment="1"/>
    <xf numFmtId="0" fontId="4" fillId="2" borderId="16" xfId="0" applyFont="1" applyFill="1" applyBorder="1" applyAlignment="1"/>
    <xf numFmtId="0" fontId="4" fillId="2" borderId="2" xfId="0" applyFont="1" applyFill="1" applyBorder="1" applyAlignment="1"/>
    <xf numFmtId="0" fontId="13" fillId="0" borderId="15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2" fillId="7" borderId="16" xfId="0" applyFont="1" applyFill="1" applyBorder="1" applyAlignment="1">
      <alignment horizontal="center" vertical="top" wrapText="1"/>
    </xf>
    <xf numFmtId="4" fontId="14" fillId="7" borderId="23" xfId="0" applyNumberFormat="1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top" wrapText="1"/>
    </xf>
    <xf numFmtId="164" fontId="11" fillId="8" borderId="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4" fillId="2" borderId="22" xfId="0" applyFont="1" applyFill="1" applyBorder="1" applyAlignment="1"/>
    <xf numFmtId="0" fontId="13" fillId="0" borderId="25" xfId="0" applyFont="1" applyFill="1" applyBorder="1" applyAlignment="1">
      <alignment horizontal="center" vertical="top" wrapText="1"/>
    </xf>
    <xf numFmtId="0" fontId="8" fillId="9" borderId="15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1" fontId="8" fillId="4" borderId="14" xfId="0" applyNumberFormat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9" borderId="15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1" fontId="8" fillId="9" borderId="15" xfId="0" applyNumberFormat="1" applyFont="1" applyFill="1" applyBorder="1" applyAlignment="1">
      <alignment horizontal="center"/>
    </xf>
    <xf numFmtId="0" fontId="8" fillId="10" borderId="15" xfId="0" applyFont="1" applyFill="1" applyBorder="1" applyAlignment="1">
      <alignment horizontal="center"/>
    </xf>
    <xf numFmtId="0" fontId="9" fillId="10" borderId="15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" fontId="8" fillId="10" borderId="15" xfId="0" applyNumberFormat="1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/>
    </xf>
    <xf numFmtId="1" fontId="8" fillId="9" borderId="13" xfId="0" applyNumberFormat="1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1" fontId="10" fillId="10" borderId="15" xfId="0" applyNumberFormat="1" applyFont="1" applyFill="1" applyBorder="1" applyAlignment="1">
      <alignment horizontal="center"/>
    </xf>
    <xf numFmtId="1" fontId="8" fillId="10" borderId="13" xfId="0" applyNumberFormat="1" applyFont="1" applyFill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1" fontId="9" fillId="9" borderId="15" xfId="0" applyNumberFormat="1" applyFont="1" applyFill="1" applyBorder="1" applyAlignment="1">
      <alignment horizontal="center"/>
    </xf>
    <xf numFmtId="1" fontId="8" fillId="9" borderId="14" xfId="0" applyNumberFormat="1" applyFont="1" applyFill="1" applyBorder="1" applyAlignment="1">
      <alignment horizontal="center"/>
    </xf>
    <xf numFmtId="0" fontId="4" fillId="2" borderId="19" xfId="0" applyFont="1" applyFill="1" applyBorder="1" applyAlignment="1"/>
    <xf numFmtId="1" fontId="7" fillId="9" borderId="15" xfId="0" applyNumberFormat="1" applyFont="1" applyFill="1" applyBorder="1" applyAlignment="1">
      <alignment horizontal="center"/>
    </xf>
    <xf numFmtId="1" fontId="9" fillId="10" borderId="15" xfId="0" applyNumberFormat="1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164" fontId="11" fillId="8" borderId="14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/>
    <xf numFmtId="0" fontId="3" fillId="0" borderId="18" xfId="0" applyFont="1" applyBorder="1" applyAlignment="1"/>
    <xf numFmtId="0" fontId="7" fillId="4" borderId="15" xfId="0" applyFont="1" applyFill="1" applyBorder="1" applyAlignment="1">
      <alignment horizontal="center"/>
    </xf>
    <xf numFmtId="0" fontId="17" fillId="9" borderId="15" xfId="0" applyFont="1" applyFill="1" applyBorder="1" applyAlignment="1">
      <alignment horizontal="center"/>
    </xf>
    <xf numFmtId="0" fontId="17" fillId="10" borderId="15" xfId="0" applyFont="1" applyFill="1" applyBorder="1" applyAlignment="1">
      <alignment horizontal="center"/>
    </xf>
    <xf numFmtId="0" fontId="17" fillId="10" borderId="14" xfId="0" applyFont="1" applyFill="1" applyBorder="1" applyAlignment="1">
      <alignment horizontal="center"/>
    </xf>
    <xf numFmtId="1" fontId="17" fillId="9" borderId="15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1" fontId="9" fillId="9" borderId="14" xfId="0" applyNumberFormat="1" applyFont="1" applyFill="1" applyBorder="1" applyAlignment="1">
      <alignment horizontal="center"/>
    </xf>
    <xf numFmtId="0" fontId="3" fillId="0" borderId="6" xfId="0" applyFont="1" applyBorder="1" applyAlignment="1"/>
    <xf numFmtId="0" fontId="14" fillId="0" borderId="31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/>
    </xf>
    <xf numFmtId="164" fontId="11" fillId="8" borderId="27" xfId="0" applyNumberFormat="1" applyFont="1" applyFill="1" applyBorder="1" applyAlignment="1">
      <alignment horizontal="center" vertical="center"/>
    </xf>
    <xf numFmtId="164" fontId="11" fillId="8" borderId="14" xfId="0" applyNumberFormat="1" applyFont="1" applyFill="1" applyBorder="1" applyAlignment="1">
      <alignment horizontal="center" vertical="center"/>
    </xf>
    <xf numFmtId="164" fontId="11" fillId="8" borderId="28" xfId="0" applyNumberFormat="1" applyFont="1" applyFill="1" applyBorder="1" applyAlignment="1">
      <alignment horizontal="center" vertical="center"/>
    </xf>
    <xf numFmtId="164" fontId="11" fillId="8" borderId="29" xfId="0" applyNumberFormat="1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</cellXfs>
  <cellStyles count="60">
    <cellStyle name="Hiperlink" xfId="38" builtinId="8" hidden="1"/>
    <cellStyle name="Hiperlink" xfId="8" builtinId="8" hidden="1"/>
    <cellStyle name="Hiperlink" xfId="4" builtinId="8" hidden="1"/>
    <cellStyle name="Hiperlink" xfId="42" builtinId="8" hidden="1"/>
    <cellStyle name="Hiperlink" xfId="58" builtinId="8" hidden="1"/>
    <cellStyle name="Hiperlink" xfId="6" builtinId="8" hidden="1"/>
    <cellStyle name="Hiperlink" xfId="10" builtinId="8" hidden="1"/>
    <cellStyle name="Hiperlink" xfId="40" builtinId="8" hidden="1"/>
    <cellStyle name="Hiperlink" xfId="30" builtinId="8" hidden="1"/>
    <cellStyle name="Hiperlink" xfId="46" builtinId="8" hidden="1"/>
    <cellStyle name="Hiperlink" xfId="18" builtinId="8" hidden="1"/>
    <cellStyle name="Hiperlink" xfId="20" builtinId="8" hidden="1"/>
    <cellStyle name="Hiperlink" xfId="26" builtinId="8" hidden="1"/>
    <cellStyle name="Hiperlink" xfId="14" builtinId="8" hidden="1"/>
    <cellStyle name="Hiperlink" xfId="52" builtinId="8" hidden="1"/>
    <cellStyle name="Hiperlink" xfId="56" builtinId="8" hidden="1"/>
    <cellStyle name="Hiperlink" xfId="36" builtinId="8" hidden="1"/>
    <cellStyle name="Hiperlink" xfId="2" builtinId="8" hidden="1"/>
    <cellStyle name="Hiperlink" xfId="50" builtinId="8" hidden="1"/>
    <cellStyle name="Hiperlink" xfId="48" builtinId="8" hidden="1"/>
    <cellStyle name="Hiperlink" xfId="12" builtinId="8" hidden="1"/>
    <cellStyle name="Hiperlink" xfId="22" builtinId="8" hidden="1"/>
    <cellStyle name="Hiperlink" xfId="24" builtinId="8" hidden="1"/>
    <cellStyle name="Hiperlink" xfId="28" builtinId="8" hidden="1"/>
    <cellStyle name="Hiperlink" xfId="32" builtinId="8" hidden="1"/>
    <cellStyle name="Hiperlink" xfId="44" builtinId="8" hidden="1"/>
    <cellStyle name="Hiperlink" xfId="54" builtinId="8" hidden="1"/>
    <cellStyle name="Hiperlink" xfId="16" builtinId="8" hidden="1"/>
    <cellStyle name="Hiperlink" xfId="34" builtinId="8" hidden="1"/>
    <cellStyle name="Hiperlink Visitado" xfId="19" builtinId="9" hidden="1"/>
    <cellStyle name="Hiperlink Visitado" xfId="1" builtinId="9" hidden="1"/>
    <cellStyle name="Hiperlink Visitado" xfId="27" builtinId="9" hidden="1"/>
    <cellStyle name="Hiperlink Visitado" xfId="31" builtinId="9" hidden="1"/>
    <cellStyle name="Hiperlink Visitado" xfId="23" builtinId="9" hidden="1"/>
    <cellStyle name="Hiperlink Visitado" xfId="33" builtinId="9" hidden="1"/>
    <cellStyle name="Hiperlink Visitado" xfId="51" builtinId="9" hidden="1"/>
    <cellStyle name="Hiperlink Visitado" xfId="7" builtinId="9" hidden="1"/>
    <cellStyle name="Hiperlink Visitado" xfId="13" builtinId="9" hidden="1"/>
    <cellStyle name="Hiperlink Visitado" xfId="15" builtinId="9" hidden="1"/>
    <cellStyle name="Hiperlink Visitado" xfId="35" builtinId="9" hidden="1"/>
    <cellStyle name="Hiperlink Visitado" xfId="3" builtinId="9" hidden="1"/>
    <cellStyle name="Hiperlink Visitado" xfId="55" builtinId="9" hidden="1"/>
    <cellStyle name="Hiperlink Visitado" xfId="17" builtinId="9" hidden="1"/>
    <cellStyle name="Hiperlink Visitado" xfId="47" builtinId="9" hidden="1"/>
    <cellStyle name="Hiperlink Visitado" xfId="39" builtinId="9" hidden="1"/>
    <cellStyle name="Hiperlink Visitado" xfId="29" builtinId="9" hidden="1"/>
    <cellStyle name="Hiperlink Visitado" xfId="41" builtinId="9" hidden="1"/>
    <cellStyle name="Hiperlink Visitado" xfId="9" builtinId="9" hidden="1"/>
    <cellStyle name="Hiperlink Visitado" xfId="57" builtinId="9" hidden="1"/>
    <cellStyle name="Hiperlink Visitado" xfId="53" builtinId="9" hidden="1"/>
    <cellStyle name="Hiperlink Visitado" xfId="21" builtinId="9" hidden="1"/>
    <cellStyle name="Hiperlink Visitado" xfId="37" builtinId="9" hidden="1"/>
    <cellStyle name="Hiperlink Visitado" xfId="5" builtinId="9" hidden="1"/>
    <cellStyle name="Hiperlink Visitado" xfId="25" builtinId="9" hidden="1"/>
    <cellStyle name="Hiperlink Visitado" xfId="43" builtinId="9" hidden="1"/>
    <cellStyle name="Hiperlink Visitado" xfId="11" builtinId="9" hidden="1"/>
    <cellStyle name="Hiperlink Visitado" xfId="45" builtinId="9" hidden="1"/>
    <cellStyle name="Hiperlink Visitado" xfId="49" builtinId="9" hidden="1"/>
    <cellStyle name="Normal" xfId="0" builtinId="0"/>
    <cellStyle name="Normal 2" xfId="59" xr:uid="{00000000-0005-0000-0000-00003B000000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auto="1"/>
        </left>
        <right style="thin">
          <color auto="1"/>
        </right>
        <top style="medium">
          <color auto="1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E061"/>
      <rgbColor rgb="FF63B2DE"/>
      <rgbColor rgb="FF515151"/>
      <rgbColor rgb="FF92D050"/>
      <rgbColor rgb="FFFF2C21"/>
      <rgbColor rgb="FFD71A16"/>
      <rgbColor rgb="FFFFFFFF"/>
      <rgbColor rgb="FFBDC0BF"/>
      <rgbColor rgb="FFDBDBDB"/>
      <rgbColor rgb="FFF4F4F4"/>
      <rgbColor rgb="FFCE222B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50800</xdr:colOff>
      <xdr:row>14</xdr:row>
      <xdr:rowOff>114300</xdr:rowOff>
    </xdr:to>
    <xdr:pic>
      <xdr:nvPicPr>
        <xdr:cNvPr id="6" name="Imagem 5" descr="page1image6226304">
          <a:extLst>
            <a:ext uri="{FF2B5EF4-FFF2-40B4-BE49-F238E27FC236}">
              <a16:creationId xmlns:a16="http://schemas.microsoft.com/office/drawing/2014/main" id="{C85D4543-668D-984C-816B-297B0C8B9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2352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50800</xdr:colOff>
      <xdr:row>15</xdr:row>
      <xdr:rowOff>114300</xdr:rowOff>
    </xdr:to>
    <xdr:pic>
      <xdr:nvPicPr>
        <xdr:cNvPr id="7" name="Imagem 6" descr="page1image6225920">
          <a:extLst>
            <a:ext uri="{FF2B5EF4-FFF2-40B4-BE49-F238E27FC236}">
              <a16:creationId xmlns:a16="http://schemas.microsoft.com/office/drawing/2014/main" id="{095101C6-927E-8246-83C2-C95C7C5F0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4384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50800</xdr:colOff>
      <xdr:row>16</xdr:row>
      <xdr:rowOff>114300</xdr:rowOff>
    </xdr:to>
    <xdr:pic>
      <xdr:nvPicPr>
        <xdr:cNvPr id="8" name="Imagem 7" descr="page1image6228608">
          <a:extLst>
            <a:ext uri="{FF2B5EF4-FFF2-40B4-BE49-F238E27FC236}">
              <a16:creationId xmlns:a16="http://schemas.microsoft.com/office/drawing/2014/main" id="{80B58C6B-2331-0848-832D-301530B35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6416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50800</xdr:colOff>
      <xdr:row>17</xdr:row>
      <xdr:rowOff>114300</xdr:rowOff>
    </xdr:to>
    <xdr:pic>
      <xdr:nvPicPr>
        <xdr:cNvPr id="9" name="Imagem 8" descr="page1image6241088">
          <a:extLst>
            <a:ext uri="{FF2B5EF4-FFF2-40B4-BE49-F238E27FC236}">
              <a16:creationId xmlns:a16="http://schemas.microsoft.com/office/drawing/2014/main" id="{E30C964C-CDAE-4D46-A6F5-5FEAAA50A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8448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50800</xdr:colOff>
      <xdr:row>22</xdr:row>
      <xdr:rowOff>114300</xdr:rowOff>
    </xdr:to>
    <xdr:pic>
      <xdr:nvPicPr>
        <xdr:cNvPr id="18" name="Imagem 17" descr="page1image6261376">
          <a:extLst>
            <a:ext uri="{FF2B5EF4-FFF2-40B4-BE49-F238E27FC236}">
              <a16:creationId xmlns:a16="http://schemas.microsoft.com/office/drawing/2014/main" id="{7C440850-EB4F-8E44-B733-C94074D9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38608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50800</xdr:colOff>
      <xdr:row>23</xdr:row>
      <xdr:rowOff>114300</xdr:rowOff>
    </xdr:to>
    <xdr:pic>
      <xdr:nvPicPr>
        <xdr:cNvPr id="19" name="Imagem 18" descr="page1image6261568">
          <a:extLst>
            <a:ext uri="{FF2B5EF4-FFF2-40B4-BE49-F238E27FC236}">
              <a16:creationId xmlns:a16="http://schemas.microsoft.com/office/drawing/2014/main" id="{105E92E1-4467-0A41-BEDB-402DBC1E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0640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50800</xdr:colOff>
      <xdr:row>24</xdr:row>
      <xdr:rowOff>114300</xdr:rowOff>
    </xdr:to>
    <xdr:pic>
      <xdr:nvPicPr>
        <xdr:cNvPr id="20" name="Imagem 19" descr="page1image6261760">
          <a:extLst>
            <a:ext uri="{FF2B5EF4-FFF2-40B4-BE49-F238E27FC236}">
              <a16:creationId xmlns:a16="http://schemas.microsoft.com/office/drawing/2014/main" id="{DFBF315D-A8CF-DD4B-85F3-3F1467FC0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2672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50800</xdr:colOff>
      <xdr:row>25</xdr:row>
      <xdr:rowOff>114300</xdr:rowOff>
    </xdr:to>
    <xdr:pic>
      <xdr:nvPicPr>
        <xdr:cNvPr id="21" name="Imagem 20" descr="page1image6261952">
          <a:extLst>
            <a:ext uri="{FF2B5EF4-FFF2-40B4-BE49-F238E27FC236}">
              <a16:creationId xmlns:a16="http://schemas.microsoft.com/office/drawing/2014/main" id="{5BF422F1-3BED-854D-A92C-893144798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4704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50800</xdr:colOff>
      <xdr:row>30</xdr:row>
      <xdr:rowOff>114300</xdr:rowOff>
    </xdr:to>
    <xdr:pic>
      <xdr:nvPicPr>
        <xdr:cNvPr id="26" name="Imagem 25" descr="page1image6266176">
          <a:extLst>
            <a:ext uri="{FF2B5EF4-FFF2-40B4-BE49-F238E27FC236}">
              <a16:creationId xmlns:a16="http://schemas.microsoft.com/office/drawing/2014/main" id="{0889C283-D738-CD4A-A0D2-13C1C44C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56896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50800</xdr:colOff>
      <xdr:row>31</xdr:row>
      <xdr:rowOff>114300</xdr:rowOff>
    </xdr:to>
    <xdr:pic>
      <xdr:nvPicPr>
        <xdr:cNvPr id="27" name="Imagem 26" descr="page1image6266368">
          <a:extLst>
            <a:ext uri="{FF2B5EF4-FFF2-40B4-BE49-F238E27FC236}">
              <a16:creationId xmlns:a16="http://schemas.microsoft.com/office/drawing/2014/main" id="{2DD9AE63-DF99-E940-832C-1045E483F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58928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50800</xdr:colOff>
      <xdr:row>32</xdr:row>
      <xdr:rowOff>114300</xdr:rowOff>
    </xdr:to>
    <xdr:pic>
      <xdr:nvPicPr>
        <xdr:cNvPr id="28" name="Imagem 27" descr="page1image6266560">
          <a:extLst>
            <a:ext uri="{FF2B5EF4-FFF2-40B4-BE49-F238E27FC236}">
              <a16:creationId xmlns:a16="http://schemas.microsoft.com/office/drawing/2014/main" id="{CF95D983-467E-B24A-9B83-C848D758B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60960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50800</xdr:colOff>
      <xdr:row>33</xdr:row>
      <xdr:rowOff>114300</xdr:rowOff>
    </xdr:to>
    <xdr:pic>
      <xdr:nvPicPr>
        <xdr:cNvPr id="29" name="Imagem 28" descr="page1image6266752">
          <a:extLst>
            <a:ext uri="{FF2B5EF4-FFF2-40B4-BE49-F238E27FC236}">
              <a16:creationId xmlns:a16="http://schemas.microsoft.com/office/drawing/2014/main" id="{7C5A6454-39BC-EF4A-8E41-11B0CD11D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62992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50800</xdr:colOff>
      <xdr:row>38</xdr:row>
      <xdr:rowOff>114300</xdr:rowOff>
    </xdr:to>
    <xdr:pic>
      <xdr:nvPicPr>
        <xdr:cNvPr id="39" name="Imagem 38" descr="page1image6277568">
          <a:extLst>
            <a:ext uri="{FF2B5EF4-FFF2-40B4-BE49-F238E27FC236}">
              <a16:creationId xmlns:a16="http://schemas.microsoft.com/office/drawing/2014/main" id="{68ED0542-A1D9-9043-9A74-A5044F170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1120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50800</xdr:colOff>
      <xdr:row>39</xdr:row>
      <xdr:rowOff>114300</xdr:rowOff>
    </xdr:to>
    <xdr:pic>
      <xdr:nvPicPr>
        <xdr:cNvPr id="40" name="Imagem 39" descr="page1image6277760">
          <a:extLst>
            <a:ext uri="{FF2B5EF4-FFF2-40B4-BE49-F238E27FC236}">
              <a16:creationId xmlns:a16="http://schemas.microsoft.com/office/drawing/2014/main" id="{DA7B60A3-E212-DD4D-8055-1C7988848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3152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63500</xdr:colOff>
      <xdr:row>40</xdr:row>
      <xdr:rowOff>114300</xdr:rowOff>
    </xdr:to>
    <xdr:pic>
      <xdr:nvPicPr>
        <xdr:cNvPr id="41" name="Imagem 40" descr="page1image6277952">
          <a:extLst>
            <a:ext uri="{FF2B5EF4-FFF2-40B4-BE49-F238E27FC236}">
              <a16:creationId xmlns:a16="http://schemas.microsoft.com/office/drawing/2014/main" id="{98AEC595-09A2-DD43-95A7-A9AF23E96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63500</xdr:colOff>
      <xdr:row>40</xdr:row>
      <xdr:rowOff>114300</xdr:rowOff>
    </xdr:to>
    <xdr:pic>
      <xdr:nvPicPr>
        <xdr:cNvPr id="42" name="Imagem 41" descr="page1image6278144">
          <a:extLst>
            <a:ext uri="{FF2B5EF4-FFF2-40B4-BE49-F238E27FC236}">
              <a16:creationId xmlns:a16="http://schemas.microsoft.com/office/drawing/2014/main" id="{FE5FC2D4-99E4-2543-8432-100B3E157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63500</xdr:colOff>
      <xdr:row>40</xdr:row>
      <xdr:rowOff>114300</xdr:rowOff>
    </xdr:to>
    <xdr:pic>
      <xdr:nvPicPr>
        <xdr:cNvPr id="43" name="Imagem 42" descr="page1image6278336">
          <a:extLst>
            <a:ext uri="{FF2B5EF4-FFF2-40B4-BE49-F238E27FC236}">
              <a16:creationId xmlns:a16="http://schemas.microsoft.com/office/drawing/2014/main" id="{DA04B5A1-A42A-6048-9CC6-B5C82D193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63500</xdr:colOff>
      <xdr:row>40</xdr:row>
      <xdr:rowOff>114300</xdr:rowOff>
    </xdr:to>
    <xdr:pic>
      <xdr:nvPicPr>
        <xdr:cNvPr id="44" name="Imagem 43" descr="page1image6278528">
          <a:extLst>
            <a:ext uri="{FF2B5EF4-FFF2-40B4-BE49-F238E27FC236}">
              <a16:creationId xmlns:a16="http://schemas.microsoft.com/office/drawing/2014/main" id="{D07EB66C-14EA-0040-A37B-6F366A235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63500</xdr:colOff>
      <xdr:row>40</xdr:row>
      <xdr:rowOff>114300</xdr:rowOff>
    </xdr:to>
    <xdr:pic>
      <xdr:nvPicPr>
        <xdr:cNvPr id="45" name="Imagem 44" descr="page1image6278720">
          <a:extLst>
            <a:ext uri="{FF2B5EF4-FFF2-40B4-BE49-F238E27FC236}">
              <a16:creationId xmlns:a16="http://schemas.microsoft.com/office/drawing/2014/main" id="{2164722C-1A84-3F4F-BE5C-DACA3E2D4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50800</xdr:colOff>
      <xdr:row>40</xdr:row>
      <xdr:rowOff>114300</xdr:rowOff>
    </xdr:to>
    <xdr:pic>
      <xdr:nvPicPr>
        <xdr:cNvPr id="46" name="Imagem 45" descr="page1image6278912">
          <a:extLst>
            <a:ext uri="{FF2B5EF4-FFF2-40B4-BE49-F238E27FC236}">
              <a16:creationId xmlns:a16="http://schemas.microsoft.com/office/drawing/2014/main" id="{9885066E-E225-7F4D-B2D2-6852ED26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50800</xdr:colOff>
      <xdr:row>41</xdr:row>
      <xdr:rowOff>114300</xdr:rowOff>
    </xdr:to>
    <xdr:pic>
      <xdr:nvPicPr>
        <xdr:cNvPr id="47" name="Imagem 46" descr="page1image6279104">
          <a:extLst>
            <a:ext uri="{FF2B5EF4-FFF2-40B4-BE49-F238E27FC236}">
              <a16:creationId xmlns:a16="http://schemas.microsoft.com/office/drawing/2014/main" id="{D1B6259F-FFA9-5A4D-A784-DCFD44DBA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7216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50800</xdr:colOff>
      <xdr:row>10</xdr:row>
      <xdr:rowOff>114300</xdr:rowOff>
    </xdr:to>
    <xdr:pic>
      <xdr:nvPicPr>
        <xdr:cNvPr id="6" name="Imagem 5" descr="page1image6226304">
          <a:extLst>
            <a:ext uri="{FF2B5EF4-FFF2-40B4-BE49-F238E27FC236}">
              <a16:creationId xmlns:a16="http://schemas.microsoft.com/office/drawing/2014/main" id="{A8ADBB6F-66CE-5546-B9D5-4093DAA2F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2352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50800</xdr:colOff>
      <xdr:row>11</xdr:row>
      <xdr:rowOff>114300</xdr:rowOff>
    </xdr:to>
    <xdr:pic>
      <xdr:nvPicPr>
        <xdr:cNvPr id="7" name="Imagem 6" descr="page1image6225920">
          <a:extLst>
            <a:ext uri="{FF2B5EF4-FFF2-40B4-BE49-F238E27FC236}">
              <a16:creationId xmlns:a16="http://schemas.microsoft.com/office/drawing/2014/main" id="{6E7DCE82-2B8C-D849-A9E5-984B987C8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4384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50800</xdr:colOff>
      <xdr:row>12</xdr:row>
      <xdr:rowOff>114300</xdr:rowOff>
    </xdr:to>
    <xdr:pic>
      <xdr:nvPicPr>
        <xdr:cNvPr id="8" name="Imagem 7" descr="page1image6228608">
          <a:extLst>
            <a:ext uri="{FF2B5EF4-FFF2-40B4-BE49-F238E27FC236}">
              <a16:creationId xmlns:a16="http://schemas.microsoft.com/office/drawing/2014/main" id="{B7BC5F76-1B81-F341-A126-0496EF42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6416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50800</xdr:colOff>
      <xdr:row>13</xdr:row>
      <xdr:rowOff>114300</xdr:rowOff>
    </xdr:to>
    <xdr:pic>
      <xdr:nvPicPr>
        <xdr:cNvPr id="9" name="Imagem 8" descr="page1image6241088">
          <a:extLst>
            <a:ext uri="{FF2B5EF4-FFF2-40B4-BE49-F238E27FC236}">
              <a16:creationId xmlns:a16="http://schemas.microsoft.com/office/drawing/2014/main" id="{84D0BA11-B97E-1741-B282-FFAC8433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28448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50800</xdr:colOff>
      <xdr:row>17</xdr:row>
      <xdr:rowOff>114300</xdr:rowOff>
    </xdr:to>
    <xdr:pic>
      <xdr:nvPicPr>
        <xdr:cNvPr id="14" name="Imagem 13" descr="page1image6261376">
          <a:extLst>
            <a:ext uri="{FF2B5EF4-FFF2-40B4-BE49-F238E27FC236}">
              <a16:creationId xmlns:a16="http://schemas.microsoft.com/office/drawing/2014/main" id="{6EC4BED4-7B1B-3E43-A25F-5E05DB930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164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50800</xdr:colOff>
      <xdr:row>18</xdr:row>
      <xdr:rowOff>114300</xdr:rowOff>
    </xdr:to>
    <xdr:pic>
      <xdr:nvPicPr>
        <xdr:cNvPr id="15" name="Imagem 14" descr="page1image6261568">
          <a:extLst>
            <a:ext uri="{FF2B5EF4-FFF2-40B4-BE49-F238E27FC236}">
              <a16:creationId xmlns:a16="http://schemas.microsoft.com/office/drawing/2014/main" id="{A8B81B7F-0427-6C49-A80A-3D8E80057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4069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50800</xdr:colOff>
      <xdr:row>19</xdr:row>
      <xdr:rowOff>114300</xdr:rowOff>
    </xdr:to>
    <xdr:pic>
      <xdr:nvPicPr>
        <xdr:cNvPr id="16" name="Imagem 15" descr="page1image6261760">
          <a:extLst>
            <a:ext uri="{FF2B5EF4-FFF2-40B4-BE49-F238E27FC236}">
              <a16:creationId xmlns:a16="http://schemas.microsoft.com/office/drawing/2014/main" id="{79573857-6150-274B-8617-F941B6CB3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5974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50800</xdr:colOff>
      <xdr:row>20</xdr:row>
      <xdr:rowOff>114300</xdr:rowOff>
    </xdr:to>
    <xdr:pic>
      <xdr:nvPicPr>
        <xdr:cNvPr id="17" name="Imagem 16" descr="page1image6261952">
          <a:extLst>
            <a:ext uri="{FF2B5EF4-FFF2-40B4-BE49-F238E27FC236}">
              <a16:creationId xmlns:a16="http://schemas.microsoft.com/office/drawing/2014/main" id="{D4787D9F-4201-4348-A8D8-016ED3837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879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50800</xdr:colOff>
      <xdr:row>25</xdr:row>
      <xdr:rowOff>114300</xdr:rowOff>
    </xdr:to>
    <xdr:pic>
      <xdr:nvPicPr>
        <xdr:cNvPr id="22" name="Imagem 21" descr="page1image6266176">
          <a:extLst>
            <a:ext uri="{FF2B5EF4-FFF2-40B4-BE49-F238E27FC236}">
              <a16:creationId xmlns:a16="http://schemas.microsoft.com/office/drawing/2014/main" id="{DD6B3E40-2F75-1C45-918C-AD7EF6F4E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56896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50800</xdr:colOff>
      <xdr:row>26</xdr:row>
      <xdr:rowOff>114300</xdr:rowOff>
    </xdr:to>
    <xdr:pic>
      <xdr:nvPicPr>
        <xdr:cNvPr id="23" name="Imagem 22" descr="page1image6266368">
          <a:extLst>
            <a:ext uri="{FF2B5EF4-FFF2-40B4-BE49-F238E27FC236}">
              <a16:creationId xmlns:a16="http://schemas.microsoft.com/office/drawing/2014/main" id="{8106ACD2-65FD-CF4C-A909-BD57AD9CE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58928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50800</xdr:colOff>
      <xdr:row>27</xdr:row>
      <xdr:rowOff>114300</xdr:rowOff>
    </xdr:to>
    <xdr:pic>
      <xdr:nvPicPr>
        <xdr:cNvPr id="24" name="Imagem 23" descr="page1image6266560">
          <a:extLst>
            <a:ext uri="{FF2B5EF4-FFF2-40B4-BE49-F238E27FC236}">
              <a16:creationId xmlns:a16="http://schemas.microsoft.com/office/drawing/2014/main" id="{8A32C09B-2992-D24C-A52D-59D292AFB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60960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50800</xdr:colOff>
      <xdr:row>28</xdr:row>
      <xdr:rowOff>114300</xdr:rowOff>
    </xdr:to>
    <xdr:pic>
      <xdr:nvPicPr>
        <xdr:cNvPr id="25" name="Imagem 24" descr="page1image6266752">
          <a:extLst>
            <a:ext uri="{FF2B5EF4-FFF2-40B4-BE49-F238E27FC236}">
              <a16:creationId xmlns:a16="http://schemas.microsoft.com/office/drawing/2014/main" id="{8BB677B9-5F1E-7346-A2BC-3F72ED9EE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62992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50800</xdr:colOff>
      <xdr:row>32</xdr:row>
      <xdr:rowOff>114300</xdr:rowOff>
    </xdr:to>
    <xdr:pic>
      <xdr:nvPicPr>
        <xdr:cNvPr id="35" name="Imagem 34" descr="page1image6277568">
          <a:extLst>
            <a:ext uri="{FF2B5EF4-FFF2-40B4-BE49-F238E27FC236}">
              <a16:creationId xmlns:a16="http://schemas.microsoft.com/office/drawing/2014/main" id="{6E279A0E-DFFB-4443-8DEA-C1F38EA6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1120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50800</xdr:colOff>
      <xdr:row>33</xdr:row>
      <xdr:rowOff>114300</xdr:rowOff>
    </xdr:to>
    <xdr:pic>
      <xdr:nvPicPr>
        <xdr:cNvPr id="36" name="Imagem 35" descr="page1image6277760">
          <a:extLst>
            <a:ext uri="{FF2B5EF4-FFF2-40B4-BE49-F238E27FC236}">
              <a16:creationId xmlns:a16="http://schemas.microsoft.com/office/drawing/2014/main" id="{7903EAF5-4F15-6641-83F4-22D4083D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3152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63500</xdr:colOff>
      <xdr:row>34</xdr:row>
      <xdr:rowOff>114300</xdr:rowOff>
    </xdr:to>
    <xdr:pic>
      <xdr:nvPicPr>
        <xdr:cNvPr id="37" name="Imagem 36" descr="page1image6277952">
          <a:extLst>
            <a:ext uri="{FF2B5EF4-FFF2-40B4-BE49-F238E27FC236}">
              <a16:creationId xmlns:a16="http://schemas.microsoft.com/office/drawing/2014/main" id="{68794122-D194-A44B-B872-FF5D3DCEE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63500</xdr:colOff>
      <xdr:row>34</xdr:row>
      <xdr:rowOff>114300</xdr:rowOff>
    </xdr:to>
    <xdr:pic>
      <xdr:nvPicPr>
        <xdr:cNvPr id="38" name="Imagem 37" descr="page1image6278144">
          <a:extLst>
            <a:ext uri="{FF2B5EF4-FFF2-40B4-BE49-F238E27FC236}">
              <a16:creationId xmlns:a16="http://schemas.microsoft.com/office/drawing/2014/main" id="{0D435620-2C2A-374D-97E9-E3B650564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63500</xdr:colOff>
      <xdr:row>34</xdr:row>
      <xdr:rowOff>114300</xdr:rowOff>
    </xdr:to>
    <xdr:pic>
      <xdr:nvPicPr>
        <xdr:cNvPr id="39" name="Imagem 38" descr="page1image6278336">
          <a:extLst>
            <a:ext uri="{FF2B5EF4-FFF2-40B4-BE49-F238E27FC236}">
              <a16:creationId xmlns:a16="http://schemas.microsoft.com/office/drawing/2014/main" id="{A44DDFDA-9A86-D148-9584-FEF2DD97F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63500</xdr:colOff>
      <xdr:row>34</xdr:row>
      <xdr:rowOff>114300</xdr:rowOff>
    </xdr:to>
    <xdr:pic>
      <xdr:nvPicPr>
        <xdr:cNvPr id="40" name="Imagem 39" descr="page1image6278528">
          <a:extLst>
            <a:ext uri="{FF2B5EF4-FFF2-40B4-BE49-F238E27FC236}">
              <a16:creationId xmlns:a16="http://schemas.microsoft.com/office/drawing/2014/main" id="{9CC5B0FF-EC5C-1C4B-93C8-77D946CD2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63500</xdr:colOff>
      <xdr:row>34</xdr:row>
      <xdr:rowOff>114300</xdr:rowOff>
    </xdr:to>
    <xdr:pic>
      <xdr:nvPicPr>
        <xdr:cNvPr id="41" name="Imagem 40" descr="page1image6278720">
          <a:extLst>
            <a:ext uri="{FF2B5EF4-FFF2-40B4-BE49-F238E27FC236}">
              <a16:creationId xmlns:a16="http://schemas.microsoft.com/office/drawing/2014/main" id="{BB6D6363-0CDD-A243-84FD-C7087914C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635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50800</xdr:colOff>
      <xdr:row>34</xdr:row>
      <xdr:rowOff>114300</xdr:rowOff>
    </xdr:to>
    <xdr:pic>
      <xdr:nvPicPr>
        <xdr:cNvPr id="42" name="Imagem 41" descr="page1image6278912">
          <a:extLst>
            <a:ext uri="{FF2B5EF4-FFF2-40B4-BE49-F238E27FC236}">
              <a16:creationId xmlns:a16="http://schemas.microsoft.com/office/drawing/2014/main" id="{287D4DBF-2B8C-C549-93AE-B96D3106C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5184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50800</xdr:colOff>
      <xdr:row>35</xdr:row>
      <xdr:rowOff>114300</xdr:rowOff>
    </xdr:to>
    <xdr:pic>
      <xdr:nvPicPr>
        <xdr:cNvPr id="43" name="Imagem 42" descr="page1image6279104">
          <a:extLst>
            <a:ext uri="{FF2B5EF4-FFF2-40B4-BE49-F238E27FC236}">
              <a16:creationId xmlns:a16="http://schemas.microsoft.com/office/drawing/2014/main" id="{C437CFC9-F599-A643-A5D4-B4C3D50D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7721600"/>
          <a:ext cx="508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A37" totalsRowShown="0" headerRowDxfId="4" dataDxfId="2" headerRowBorderDxfId="3" tableBorderDxfId="1">
  <autoFilter ref="A1:A37" xr:uid="{00000000-0009-0000-0100-000001000000}"/>
  <tableColumns count="1">
    <tableColumn id="1" xr3:uid="{00000000-0010-0000-0000-000001000000}" name="Alunos" dataDxfId="0"/>
  </tableColumns>
  <tableStyleInfo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S45"/>
  <sheetViews>
    <sheetView showGridLines="0" tabSelected="1" zoomScale="90" zoomScaleNormal="90" zoomScalePageLayoutView="115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I38" sqref="I38:I43"/>
    </sheetView>
  </sheetViews>
  <sheetFormatPr baseColWidth="10" defaultColWidth="6.625" defaultRowHeight="15" customHeight="1" x14ac:dyDescent="0.2"/>
  <cols>
    <col min="1" max="1" width="2.25" bestFit="1" customWidth="1"/>
    <col min="2" max="2" width="41.75" style="1" customWidth="1"/>
    <col min="3" max="3" width="6.25" style="1" customWidth="1"/>
    <col min="4" max="4" width="6.375" style="1" customWidth="1"/>
    <col min="5" max="5" width="6.25" style="1" customWidth="1"/>
    <col min="6" max="8" width="5.875" style="1" customWidth="1"/>
    <col min="9" max="9" width="5.75" style="1" customWidth="1"/>
    <col min="10" max="12" width="5.875" style="1" bestFit="1" customWidth="1"/>
    <col min="13" max="18" width="2.75" style="1" customWidth="1"/>
    <col min="19" max="19" width="10.25" style="2" customWidth="1"/>
    <col min="20" max="263" width="6.625" customWidth="1"/>
  </cols>
  <sheetData>
    <row r="1" spans="1:19" ht="15" customHeight="1" x14ac:dyDescent="0.2">
      <c r="A1" s="74" t="s">
        <v>90</v>
      </c>
      <c r="B1" s="75"/>
      <c r="C1" s="82" t="s">
        <v>0</v>
      </c>
      <c r="D1" s="82"/>
      <c r="E1"/>
      <c r="F1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1:19" ht="17" customHeight="1" x14ac:dyDescent="0.25">
      <c r="A2" s="76"/>
      <c r="B2" s="77"/>
      <c r="C2" s="83" t="s">
        <v>1</v>
      </c>
      <c r="D2" s="83"/>
      <c r="E2"/>
      <c r="F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6"/>
    </row>
    <row r="3" spans="1:19" ht="15" customHeight="1" x14ac:dyDescent="0.2">
      <c r="A3" s="78"/>
      <c r="B3" s="79"/>
      <c r="C3" s="47">
        <v>1</v>
      </c>
      <c r="D3" s="47">
        <f>C3+1</f>
        <v>2</v>
      </c>
      <c r="E3" s="47">
        <f t="shared" ref="E3:L3" si="0">D3+1</f>
        <v>3</v>
      </c>
      <c r="F3" s="47">
        <f t="shared" si="0"/>
        <v>4</v>
      </c>
      <c r="G3" s="47">
        <f t="shared" si="0"/>
        <v>5</v>
      </c>
      <c r="H3" s="47">
        <f t="shared" si="0"/>
        <v>6</v>
      </c>
      <c r="I3" s="47">
        <f t="shared" si="0"/>
        <v>7</v>
      </c>
      <c r="J3" s="47">
        <f t="shared" si="0"/>
        <v>8</v>
      </c>
      <c r="K3" s="47">
        <f t="shared" si="0"/>
        <v>9</v>
      </c>
      <c r="L3" s="47">
        <f t="shared" si="0"/>
        <v>10</v>
      </c>
      <c r="M3" s="86" t="s">
        <v>2</v>
      </c>
      <c r="N3" s="86"/>
      <c r="O3" s="86"/>
      <c r="P3" s="86"/>
      <c r="Q3" s="86"/>
      <c r="R3" s="86"/>
      <c r="S3" s="84" t="s">
        <v>30</v>
      </c>
    </row>
    <row r="4" spans="1:19" ht="15" customHeight="1" thickBot="1" x14ac:dyDescent="0.25">
      <c r="A4" s="80"/>
      <c r="B4" s="81"/>
      <c r="C4" s="48">
        <v>45362</v>
      </c>
      <c r="D4" s="48">
        <v>45370</v>
      </c>
      <c r="E4" s="48">
        <v>45383</v>
      </c>
      <c r="F4" s="48">
        <v>45390</v>
      </c>
      <c r="G4" s="48">
        <v>45404</v>
      </c>
      <c r="H4" s="48">
        <v>45418</v>
      </c>
      <c r="I4" s="48">
        <v>45426</v>
      </c>
      <c r="J4" s="48">
        <f t="shared" ref="J4:L4" si="1">I4+7</f>
        <v>45433</v>
      </c>
      <c r="K4" s="48">
        <v>45439</v>
      </c>
      <c r="L4" s="48">
        <f t="shared" si="1"/>
        <v>45446</v>
      </c>
      <c r="M4" s="7" t="s">
        <v>3</v>
      </c>
      <c r="N4" s="7" t="s">
        <v>4</v>
      </c>
      <c r="O4" s="7" t="s">
        <v>5</v>
      </c>
      <c r="P4" s="7" t="s">
        <v>6</v>
      </c>
      <c r="Q4" s="7" t="s">
        <v>7</v>
      </c>
      <c r="R4" s="7" t="s">
        <v>8</v>
      </c>
      <c r="S4" s="85"/>
    </row>
    <row r="5" spans="1:19" ht="15" customHeight="1" x14ac:dyDescent="0.2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</row>
    <row r="6" spans="1:19" ht="15" customHeight="1" x14ac:dyDescent="0.2">
      <c r="A6" s="8">
        <v>1</v>
      </c>
      <c r="B6" s="72" t="s">
        <v>32</v>
      </c>
      <c r="C6" s="37" t="s">
        <v>89</v>
      </c>
      <c r="D6" s="45" t="s">
        <v>3</v>
      </c>
      <c r="E6" s="66" t="s">
        <v>8</v>
      </c>
      <c r="F6" s="60" t="s">
        <v>3</v>
      </c>
      <c r="G6" s="11" t="s">
        <v>3</v>
      </c>
      <c r="H6" s="52" t="s">
        <v>92</v>
      </c>
      <c r="I6" s="49" t="s">
        <v>92</v>
      </c>
      <c r="J6" s="60" t="s">
        <v>3</v>
      </c>
      <c r="K6" s="56" t="s">
        <v>8</v>
      </c>
      <c r="L6" s="12" t="s">
        <v>3</v>
      </c>
      <c r="M6" s="14">
        <f>COUNTIFS(C6:L6,"A")+2*COUNTIFS(C6:L6,"AA")+COUNTIFS(C6:L6,"BA")+COUNTIFS(C6:L6,"AB")+COUNTIFS(C6:L6,"CA")+COUNTIFS(C6:L6,"AC")+COUNTIFS(C6:L6,"DA")+COUNTIFS(C6:L6,"AD")+COUNTIFS(C6:L6,"EA")+COUNTIFS(C6:L6,"AE")+COUNTIFS(C6:L6,"FA")+COUNTIFS(C6:L6,"AF")</f>
        <v>10</v>
      </c>
      <c r="N6" s="14">
        <f>COUNTIFS(C6:L6,"B")+COUNTIFS(C6:L6,"BA")+COUNTIFS(C6:L6,"AB")+COUNTIFS(C6:L6,"BC")+COUNTIFS(C6:L6,"CB")+COUNTIFS(C6:L6,"BD")+COUNTIFS(C6:L6,"DB")+COUNTIFS(C6:L6,"BE")+COUNTIFS(C6:L6,"EB")+COUNTIFS(C6:L6,"BF")+COUNTIFS(C6:L6,"FB")+2*COUNTIFS(C6:L6,"BB")</f>
        <v>1</v>
      </c>
      <c r="O6" s="14">
        <f>COUNTIFS(C6:L6,"C")+COUNTIFS(C6:L6,"CA")+COUNTIFS(C6:L6,"AC")+COUNTIFS(C6:L6,"CB")+COUNTIFS(C6:L6,"BC")+COUNTIFS(C6:L6,"CD")+COUNTIFS(C6:L6,"DC")+COUNTIFS(C6:L6,"CE")+COUNTIFS(C6:L6,"EC")+COUNTIFS(C6:L6,"CF")+COUNTIFS(C6:L6,"FC")+2*COUNTIFS(C6:L6,"CC")</f>
        <v>0</v>
      </c>
      <c r="P6" s="14">
        <f>COUNTIFS(C6:L6,"D")+COUNTIFS(C6:L6,"DA")+COUNTIFS(C6:L6,"AD")+COUNTIFS(C6:L6,"DB")+COUNTIFS(C6:L6,"BD")+COUNTIFS(C6:L6,"DC")+COUNTIFS(C6:L6,"CD")+2*COUNTIFS(C6:L6,"DD")+COUNTIFS(C6:L6,"DE")+COUNTIFS(C6:L6,"ED")+COUNTIFS(C6:L6,"DF")+COUNTIFS(C6:L6,"FD")</f>
        <v>0</v>
      </c>
      <c r="Q6" s="14">
        <f>COUNTIFS(C6:L6,"E")+COUNTIFS(C6:L6,"EA")+COUNTIFS(C6:L6,"AE")+COUNTIFS(C6:L6,"EB")+COUNTIFS(C6:L6,"BE")+COUNTIFS(C6:L6,"EC")+COUNTIFS(C6:L6,"CE")+COUNTIFS(C6:L6,"ED")+COUNTIFS(C6:L6,"DE")+COUNTIFS(C6:L6,"EF")+COUNTIFS(C6:L6,"FE")+2*COUNTIFS(C6:L6,"EE")</f>
        <v>0</v>
      </c>
      <c r="R6" s="14">
        <f>COUNTIFS(C6:L6,"F")+COUNTIFS(C6:L6,"FA")+COUNTIFS(C6:L6,"AF")+COUNTIFS(C6:L6,"FB")+COUNTIFS(C6:L6,"BF")+COUNTIFS(C6:L6,"CF")+COUNTIFS(C6:L6,"FC")+COUNTIFS(C6:L6,"FD")+COUNTIFS(C6:L6,"DF")+COUNTIFS(C6:L6,"EF")+COUNTIFS(C6:L6,"FE")+2*COUNTIFS(C6:L6,"FF")</f>
        <v>2</v>
      </c>
      <c r="S6" s="10">
        <f>(M6*10+N6*8+O6*6+P6*4+Q6*2+R6*0)/SUM(M6:R6)*0.5</f>
        <v>4.1538461538461542</v>
      </c>
    </row>
    <row r="7" spans="1:19" ht="15" customHeight="1" x14ac:dyDescent="0.2">
      <c r="A7" s="8">
        <v>2</v>
      </c>
      <c r="B7" s="72" t="s">
        <v>33</v>
      </c>
      <c r="C7" s="37" t="s">
        <v>89</v>
      </c>
      <c r="D7" s="44" t="s">
        <v>3</v>
      </c>
      <c r="E7" s="37" t="s">
        <v>92</v>
      </c>
      <c r="F7" s="49" t="s">
        <v>3</v>
      </c>
      <c r="G7" s="11" t="s">
        <v>4</v>
      </c>
      <c r="H7" s="61" t="s">
        <v>92</v>
      </c>
      <c r="I7" s="49" t="s">
        <v>92</v>
      </c>
      <c r="J7" s="49" t="s">
        <v>3</v>
      </c>
      <c r="K7" s="59" t="s">
        <v>3</v>
      </c>
      <c r="L7" s="12" t="s">
        <v>4</v>
      </c>
      <c r="M7" s="14">
        <f t="shared" ref="M7:M43" si="2">COUNTIFS(C7:L7,"A")+2*COUNTIFS(C7:L7,"AA")+COUNTIFS(C7:L7,"BA")+COUNTIFS(C7:L7,"AB")+COUNTIFS(C7:L7,"CA")+COUNTIFS(C7:L7,"AC")+COUNTIFS(C7:L7,"DA")+COUNTIFS(C7:L7,"AD")+COUNTIFS(C7:L7,"EA")+COUNTIFS(C7:L7,"AE")+COUNTIFS(C7:L7,"FA")+COUNTIFS(C7:L7,"AF")</f>
        <v>11</v>
      </c>
      <c r="N7" s="14">
        <f t="shared" ref="N7:N43" si="3">COUNTIFS(C7:L7,"B")+COUNTIFS(C7:L7,"BA")+COUNTIFS(C7:L7,"AB")+COUNTIFS(C7:L7,"BC")+COUNTIFS(C7:L7,"CB")+COUNTIFS(C7:L7,"BD")+COUNTIFS(C7:L7,"DB")+COUNTIFS(C7:L7,"BE")+COUNTIFS(C7:L7,"EB")+COUNTIFS(C7:L7,"BF")+COUNTIFS(C7:L7,"FB")+2*COUNTIFS(C7:L7,"BB")</f>
        <v>3</v>
      </c>
      <c r="O7" s="14">
        <f t="shared" ref="O7:O43" si="4">COUNTIFS(C7:L7,"C")+COUNTIFS(C7:L7,"CA")+COUNTIFS(C7:L7,"AC")+COUNTIFS(C7:L7,"CB")+COUNTIFS(C7:L7,"BC")+COUNTIFS(C7:L7,"CD")+COUNTIFS(C7:L7,"DC")+COUNTIFS(C7:L7,"CE")+COUNTIFS(C7:L7,"EC")+COUNTIFS(C7:L7,"CF")+COUNTIFS(C7:L7,"FC")+2*COUNTIFS(C7:L7,"CC")</f>
        <v>0</v>
      </c>
      <c r="P7" s="14">
        <f t="shared" ref="P7:P43" si="5">COUNTIFS(C7:L7,"D")+COUNTIFS(C7:L7,"DA")+COUNTIFS(C7:L7,"AD")+COUNTIFS(C7:L7,"DB")+COUNTIFS(C7:L7,"BD")+COUNTIFS(C7:L7,"DC")+COUNTIFS(C7:L7,"CD")+2*COUNTIFS(C7:L7,"DD")+COUNTIFS(C7:L7,"DE")+COUNTIFS(C7:L7,"ED")+COUNTIFS(C7:L7,"DF")+COUNTIFS(C7:L7,"FD")</f>
        <v>0</v>
      </c>
      <c r="Q7" s="14">
        <f t="shared" ref="Q7:Q43" si="6">COUNTIFS(C7:L7,"E")+COUNTIFS(C7:L7,"EA")+COUNTIFS(C7:L7,"AE")+COUNTIFS(C7:L7,"EB")+COUNTIFS(C7:L7,"BE")+COUNTIFS(C7:L7,"EC")+COUNTIFS(C7:L7,"CE")+COUNTIFS(C7:L7,"ED")+COUNTIFS(C7:L7,"DE")+COUNTIFS(C7:L7,"EF")+COUNTIFS(C7:L7,"FE")+2*COUNTIFS(C7:L7,"EE")</f>
        <v>0</v>
      </c>
      <c r="R7" s="14">
        <f t="shared" ref="R7:R43" si="7">COUNTIFS(C7:L7,"F")+COUNTIFS(C7:L7,"FA")+COUNTIFS(C7:L7,"AF")+COUNTIFS(C7:L7,"FB")+COUNTIFS(C7:L7,"BF")+COUNTIFS(C7:L7,"CF")+COUNTIFS(C7:L7,"FC")+COUNTIFS(C7:L7,"FD")+COUNTIFS(C7:L7,"DF")+COUNTIFS(C7:L7,"EF")+COUNTIFS(C7:L7,"FE")+2*COUNTIFS(C7:L7,"FF")</f>
        <v>0</v>
      </c>
      <c r="S7" s="10">
        <f t="shared" ref="S7:S43" si="8">(M7*10+N7*8+O7*6+P7*4+Q7*2+R7*0)/SUM(M7:R7)*0.5</f>
        <v>4.7857142857142856</v>
      </c>
    </row>
    <row r="8" spans="1:19" ht="15" customHeight="1" x14ac:dyDescent="0.2">
      <c r="A8" s="8">
        <v>3</v>
      </c>
      <c r="B8" s="72" t="s">
        <v>34</v>
      </c>
      <c r="C8" s="37" t="s">
        <v>89</v>
      </c>
      <c r="D8" s="44" t="s">
        <v>3</v>
      </c>
      <c r="E8" s="37" t="s">
        <v>92</v>
      </c>
      <c r="F8" s="49" t="s">
        <v>3</v>
      </c>
      <c r="G8" s="11" t="s">
        <v>4</v>
      </c>
      <c r="H8" s="52" t="s">
        <v>92</v>
      </c>
      <c r="I8" s="49" t="s">
        <v>92</v>
      </c>
      <c r="J8" s="49" t="s">
        <v>3</v>
      </c>
      <c r="K8" s="59" t="s">
        <v>3</v>
      </c>
      <c r="L8" s="12" t="s">
        <v>3</v>
      </c>
      <c r="M8" s="14">
        <f t="shared" si="2"/>
        <v>12</v>
      </c>
      <c r="N8" s="14">
        <f t="shared" si="3"/>
        <v>2</v>
      </c>
      <c r="O8" s="14">
        <f t="shared" si="4"/>
        <v>0</v>
      </c>
      <c r="P8" s="14">
        <f t="shared" si="5"/>
        <v>0</v>
      </c>
      <c r="Q8" s="14">
        <f t="shared" si="6"/>
        <v>0</v>
      </c>
      <c r="R8" s="14">
        <f t="shared" si="7"/>
        <v>0</v>
      </c>
      <c r="S8" s="10">
        <f t="shared" si="8"/>
        <v>4.8571428571428568</v>
      </c>
    </row>
    <row r="9" spans="1:19" ht="15" customHeight="1" x14ac:dyDescent="0.2">
      <c r="A9" s="8">
        <v>4</v>
      </c>
      <c r="B9" s="72" t="s">
        <v>35</v>
      </c>
      <c r="C9" s="37" t="s">
        <v>89</v>
      </c>
      <c r="D9" s="44" t="s">
        <v>3</v>
      </c>
      <c r="E9" s="37" t="s">
        <v>92</v>
      </c>
      <c r="F9" s="49" t="s">
        <v>3</v>
      </c>
      <c r="G9" s="11" t="s">
        <v>6</v>
      </c>
      <c r="H9" s="52" t="s">
        <v>92</v>
      </c>
      <c r="I9" s="49" t="s">
        <v>92</v>
      </c>
      <c r="J9" s="49" t="s">
        <v>3</v>
      </c>
      <c r="K9" s="59" t="s">
        <v>8</v>
      </c>
      <c r="L9" s="12" t="s">
        <v>6</v>
      </c>
      <c r="M9" s="14">
        <f t="shared" si="2"/>
        <v>10</v>
      </c>
      <c r="N9" s="14">
        <f t="shared" si="3"/>
        <v>1</v>
      </c>
      <c r="O9" s="14">
        <f t="shared" si="4"/>
        <v>0</v>
      </c>
      <c r="P9" s="14">
        <f t="shared" si="5"/>
        <v>2</v>
      </c>
      <c r="Q9" s="14">
        <f t="shared" si="6"/>
        <v>0</v>
      </c>
      <c r="R9" s="14">
        <f t="shared" si="7"/>
        <v>1</v>
      </c>
      <c r="S9" s="10">
        <f t="shared" si="8"/>
        <v>4.1428571428571432</v>
      </c>
    </row>
    <row r="10" spans="1:19" ht="15" customHeight="1" x14ac:dyDescent="0.2">
      <c r="A10" s="8">
        <v>5</v>
      </c>
      <c r="B10" s="72" t="s">
        <v>36</v>
      </c>
      <c r="C10" s="37" t="s">
        <v>89</v>
      </c>
      <c r="D10" s="45" t="s">
        <v>3</v>
      </c>
      <c r="E10" s="37" t="s">
        <v>92</v>
      </c>
      <c r="F10" s="49" t="s">
        <v>3</v>
      </c>
      <c r="G10" s="11" t="s">
        <v>6</v>
      </c>
      <c r="H10" s="52" t="s">
        <v>92</v>
      </c>
      <c r="I10" s="49" t="s">
        <v>92</v>
      </c>
      <c r="J10" s="49" t="s">
        <v>3</v>
      </c>
      <c r="K10" s="59" t="s">
        <v>3</v>
      </c>
      <c r="L10" s="12" t="s">
        <v>6</v>
      </c>
      <c r="M10" s="14">
        <f t="shared" si="2"/>
        <v>11</v>
      </c>
      <c r="N10" s="14">
        <f t="shared" si="3"/>
        <v>1</v>
      </c>
      <c r="O10" s="14">
        <f t="shared" si="4"/>
        <v>0</v>
      </c>
      <c r="P10" s="14">
        <f t="shared" si="5"/>
        <v>2</v>
      </c>
      <c r="Q10" s="14">
        <f t="shared" si="6"/>
        <v>0</v>
      </c>
      <c r="R10" s="14">
        <f t="shared" si="7"/>
        <v>0</v>
      </c>
      <c r="S10" s="10">
        <f t="shared" si="8"/>
        <v>4.5</v>
      </c>
    </row>
    <row r="11" spans="1:19" ht="15" customHeight="1" x14ac:dyDescent="0.2">
      <c r="A11" s="8">
        <v>6</v>
      </c>
      <c r="B11" s="72" t="s">
        <v>37</v>
      </c>
      <c r="C11" s="37" t="s">
        <v>89</v>
      </c>
      <c r="D11" s="44" t="s">
        <v>3</v>
      </c>
      <c r="E11" s="37" t="s">
        <v>92</v>
      </c>
      <c r="F11" s="49" t="s">
        <v>3</v>
      </c>
      <c r="G11" s="11" t="s">
        <v>3</v>
      </c>
      <c r="H11" s="52" t="s">
        <v>92</v>
      </c>
      <c r="I11" s="49" t="s">
        <v>92</v>
      </c>
      <c r="J11" s="49" t="s">
        <v>3</v>
      </c>
      <c r="K11" s="59" t="s">
        <v>3</v>
      </c>
      <c r="L11" s="12" t="s">
        <v>3</v>
      </c>
      <c r="M11" s="14">
        <f t="shared" si="2"/>
        <v>13</v>
      </c>
      <c r="N11" s="14">
        <f t="shared" si="3"/>
        <v>1</v>
      </c>
      <c r="O11" s="14">
        <f t="shared" si="4"/>
        <v>0</v>
      </c>
      <c r="P11" s="14">
        <f t="shared" si="5"/>
        <v>0</v>
      </c>
      <c r="Q11" s="14">
        <f t="shared" si="6"/>
        <v>0</v>
      </c>
      <c r="R11" s="14">
        <f t="shared" si="7"/>
        <v>0</v>
      </c>
      <c r="S11" s="10">
        <f t="shared" si="8"/>
        <v>4.9285714285714288</v>
      </c>
    </row>
    <row r="12" spans="1:19" ht="15" customHeight="1" x14ac:dyDescent="0.2">
      <c r="A12" s="8">
        <v>7</v>
      </c>
      <c r="B12" s="13"/>
      <c r="C12" s="37"/>
      <c r="D12" s="44"/>
      <c r="E12" s="37"/>
      <c r="F12" s="49"/>
      <c r="G12" s="11"/>
      <c r="H12" s="52"/>
      <c r="I12" s="49"/>
      <c r="J12" s="49"/>
      <c r="K12" s="56"/>
      <c r="L12" s="12"/>
      <c r="M12" s="14"/>
      <c r="N12" s="14"/>
      <c r="O12" s="14"/>
      <c r="P12" s="14"/>
      <c r="Q12" s="14"/>
      <c r="R12" s="14"/>
      <c r="S12" s="10"/>
    </row>
    <row r="13" spans="1:19" ht="15" customHeight="1" x14ac:dyDescent="0.2">
      <c r="A13" s="58" t="s">
        <v>10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5" customHeight="1" x14ac:dyDescent="0.2">
      <c r="A14" s="8">
        <v>1</v>
      </c>
      <c r="B14" s="13" t="s">
        <v>40</v>
      </c>
      <c r="C14" s="44" t="s">
        <v>3</v>
      </c>
      <c r="D14" s="41" t="s">
        <v>3</v>
      </c>
      <c r="E14" s="44" t="s">
        <v>3</v>
      </c>
      <c r="F14" s="11" t="s">
        <v>4</v>
      </c>
      <c r="G14" s="43" t="s">
        <v>92</v>
      </c>
      <c r="H14" s="43" t="s">
        <v>92</v>
      </c>
      <c r="I14" s="55" t="s">
        <v>3</v>
      </c>
      <c r="J14" s="43" t="s">
        <v>89</v>
      </c>
      <c r="K14" s="39" t="s">
        <v>3</v>
      </c>
      <c r="L14" s="49" t="s">
        <v>92</v>
      </c>
      <c r="M14" s="14">
        <f t="shared" si="2"/>
        <v>12</v>
      </c>
      <c r="N14" s="14">
        <f t="shared" si="3"/>
        <v>2</v>
      </c>
      <c r="O14" s="14">
        <f t="shared" si="4"/>
        <v>0</v>
      </c>
      <c r="P14" s="14">
        <f t="shared" si="5"/>
        <v>0</v>
      </c>
      <c r="Q14" s="14">
        <f t="shared" si="6"/>
        <v>0</v>
      </c>
      <c r="R14" s="14">
        <f t="shared" si="7"/>
        <v>0</v>
      </c>
      <c r="S14" s="10">
        <f t="shared" si="8"/>
        <v>4.8571428571428568</v>
      </c>
    </row>
    <row r="15" spans="1:19" ht="15" customHeight="1" x14ac:dyDescent="0.2">
      <c r="A15" s="8">
        <v>2</v>
      </c>
      <c r="B15" s="13" t="s">
        <v>41</v>
      </c>
      <c r="C15" s="44" t="s">
        <v>3</v>
      </c>
      <c r="D15" s="37" t="s">
        <v>3</v>
      </c>
      <c r="E15" s="67" t="s">
        <v>8</v>
      </c>
      <c r="F15" s="11" t="s">
        <v>4</v>
      </c>
      <c r="G15" s="56" t="s">
        <v>92</v>
      </c>
      <c r="H15" s="43" t="s">
        <v>92</v>
      </c>
      <c r="I15" s="55" t="s">
        <v>3</v>
      </c>
      <c r="J15" s="43" t="s">
        <v>89</v>
      </c>
      <c r="K15" s="12" t="s">
        <v>3</v>
      </c>
      <c r="L15" s="49" t="s">
        <v>92</v>
      </c>
      <c r="M15" s="14">
        <f t="shared" si="2"/>
        <v>11</v>
      </c>
      <c r="N15" s="14">
        <f t="shared" si="3"/>
        <v>2</v>
      </c>
      <c r="O15" s="14">
        <f t="shared" si="4"/>
        <v>0</v>
      </c>
      <c r="P15" s="14">
        <f t="shared" si="5"/>
        <v>0</v>
      </c>
      <c r="Q15" s="14">
        <f t="shared" si="6"/>
        <v>0</v>
      </c>
      <c r="R15" s="14">
        <f t="shared" si="7"/>
        <v>1</v>
      </c>
      <c r="S15" s="10">
        <f t="shared" si="8"/>
        <v>4.5</v>
      </c>
    </row>
    <row r="16" spans="1:19" ht="15" customHeight="1" x14ac:dyDescent="0.2">
      <c r="A16" s="8">
        <v>3</v>
      </c>
      <c r="B16" s="13" t="s">
        <v>42</v>
      </c>
      <c r="C16" s="44" t="s">
        <v>3</v>
      </c>
      <c r="D16" s="37" t="s">
        <v>3</v>
      </c>
      <c r="E16" s="44" t="s">
        <v>3</v>
      </c>
      <c r="F16" s="11" t="s">
        <v>3</v>
      </c>
      <c r="G16" s="43" t="s">
        <v>92</v>
      </c>
      <c r="H16" s="43" t="s">
        <v>92</v>
      </c>
      <c r="I16" s="55" t="s">
        <v>3</v>
      </c>
      <c r="J16" s="43" t="s">
        <v>89</v>
      </c>
      <c r="K16" s="12" t="s">
        <v>3</v>
      </c>
      <c r="L16" s="60" t="s">
        <v>92</v>
      </c>
      <c r="M16" s="14">
        <f t="shared" si="2"/>
        <v>13</v>
      </c>
      <c r="N16" s="14">
        <f t="shared" si="3"/>
        <v>1</v>
      </c>
      <c r="O16" s="14">
        <f t="shared" si="4"/>
        <v>0</v>
      </c>
      <c r="P16" s="14">
        <f t="shared" si="5"/>
        <v>0</v>
      </c>
      <c r="Q16" s="14">
        <f t="shared" si="6"/>
        <v>0</v>
      </c>
      <c r="R16" s="14">
        <f t="shared" si="7"/>
        <v>0</v>
      </c>
      <c r="S16" s="10">
        <f t="shared" si="8"/>
        <v>4.9285714285714288</v>
      </c>
    </row>
    <row r="17" spans="1:19" ht="15" customHeight="1" x14ac:dyDescent="0.2">
      <c r="A17" s="8">
        <v>4</v>
      </c>
      <c r="B17" s="13" t="s">
        <v>43</v>
      </c>
      <c r="C17" s="44" t="s">
        <v>3</v>
      </c>
      <c r="D17" s="37" t="s">
        <v>3</v>
      </c>
      <c r="E17" s="44" t="s">
        <v>3</v>
      </c>
      <c r="F17" s="11" t="s">
        <v>3</v>
      </c>
      <c r="G17" s="43" t="s">
        <v>92</v>
      </c>
      <c r="H17" s="43" t="s">
        <v>92</v>
      </c>
      <c r="I17" s="68" t="s">
        <v>3</v>
      </c>
      <c r="J17" s="56" t="s">
        <v>89</v>
      </c>
      <c r="K17" s="12" t="s">
        <v>3</v>
      </c>
      <c r="L17" s="49" t="s">
        <v>92</v>
      </c>
      <c r="M17" s="14">
        <f t="shared" si="2"/>
        <v>13</v>
      </c>
      <c r="N17" s="14">
        <f t="shared" si="3"/>
        <v>1</v>
      </c>
      <c r="O17" s="14">
        <f t="shared" si="4"/>
        <v>0</v>
      </c>
      <c r="P17" s="14">
        <f t="shared" si="5"/>
        <v>0</v>
      </c>
      <c r="Q17" s="14">
        <f t="shared" si="6"/>
        <v>0</v>
      </c>
      <c r="R17" s="14">
        <f t="shared" si="7"/>
        <v>0</v>
      </c>
      <c r="S17" s="10">
        <f t="shared" si="8"/>
        <v>4.9285714285714288</v>
      </c>
    </row>
    <row r="18" spans="1:19" ht="15" customHeight="1" x14ac:dyDescent="0.2">
      <c r="A18" s="8">
        <v>5</v>
      </c>
      <c r="B18" s="13" t="s">
        <v>38</v>
      </c>
      <c r="C18" s="44" t="s">
        <v>3</v>
      </c>
      <c r="D18" s="37" t="s">
        <v>3</v>
      </c>
      <c r="E18" s="44" t="s">
        <v>3</v>
      </c>
      <c r="F18" s="11" t="s">
        <v>4</v>
      </c>
      <c r="G18" s="43" t="s">
        <v>92</v>
      </c>
      <c r="H18" s="56" t="s">
        <v>92</v>
      </c>
      <c r="I18" s="55" t="s">
        <v>3</v>
      </c>
      <c r="J18" s="43" t="s">
        <v>89</v>
      </c>
      <c r="K18" s="12" t="s">
        <v>4</v>
      </c>
      <c r="L18" s="49" t="s">
        <v>92</v>
      </c>
      <c r="M18" s="14">
        <f t="shared" si="2"/>
        <v>11</v>
      </c>
      <c r="N18" s="14">
        <f t="shared" si="3"/>
        <v>3</v>
      </c>
      <c r="O18" s="14">
        <f t="shared" si="4"/>
        <v>0</v>
      </c>
      <c r="P18" s="14">
        <f t="shared" si="5"/>
        <v>0</v>
      </c>
      <c r="Q18" s="14">
        <f t="shared" si="6"/>
        <v>0</v>
      </c>
      <c r="R18" s="14">
        <f t="shared" si="7"/>
        <v>0</v>
      </c>
      <c r="S18" s="10">
        <f t="shared" si="8"/>
        <v>4.7857142857142856</v>
      </c>
    </row>
    <row r="19" spans="1:19" ht="15" customHeight="1" x14ac:dyDescent="0.2">
      <c r="A19" s="8">
        <v>6</v>
      </c>
      <c r="B19" s="13" t="s">
        <v>39</v>
      </c>
      <c r="C19" s="45" t="s">
        <v>3</v>
      </c>
      <c r="D19" s="37" t="s">
        <v>3</v>
      </c>
      <c r="E19" s="44" t="s">
        <v>3</v>
      </c>
      <c r="F19" s="11" t="s">
        <v>3</v>
      </c>
      <c r="G19" s="43" t="s">
        <v>92</v>
      </c>
      <c r="H19" s="43" t="s">
        <v>92</v>
      </c>
      <c r="I19" s="55" t="s">
        <v>3</v>
      </c>
      <c r="J19" s="43" t="s">
        <v>89</v>
      </c>
      <c r="K19" s="12" t="s">
        <v>3</v>
      </c>
      <c r="L19" s="49" t="s">
        <v>92</v>
      </c>
      <c r="M19" s="14">
        <f t="shared" si="2"/>
        <v>13</v>
      </c>
      <c r="N19" s="14">
        <f t="shared" si="3"/>
        <v>1</v>
      </c>
      <c r="O19" s="14">
        <f t="shared" si="4"/>
        <v>0</v>
      </c>
      <c r="P19" s="14">
        <f t="shared" si="5"/>
        <v>0</v>
      </c>
      <c r="Q19" s="14">
        <f t="shared" si="6"/>
        <v>0</v>
      </c>
      <c r="R19" s="14">
        <f t="shared" si="7"/>
        <v>0</v>
      </c>
      <c r="S19" s="10">
        <f t="shared" si="8"/>
        <v>4.9285714285714288</v>
      </c>
    </row>
    <row r="20" spans="1:19" ht="15" customHeight="1" x14ac:dyDescent="0.2">
      <c r="A20" s="15">
        <v>7</v>
      </c>
      <c r="B20" s="9"/>
      <c r="C20" s="46"/>
      <c r="D20" s="42"/>
      <c r="E20" s="44"/>
      <c r="F20" s="11"/>
      <c r="G20" s="51"/>
      <c r="H20" s="43"/>
      <c r="I20" s="44"/>
      <c r="J20" s="51"/>
      <c r="K20" s="12"/>
      <c r="L20" s="53"/>
      <c r="M20" s="14"/>
      <c r="N20" s="14"/>
      <c r="O20" s="14"/>
      <c r="P20" s="14"/>
      <c r="Q20" s="14"/>
      <c r="R20" s="14"/>
      <c r="S20" s="10"/>
    </row>
    <row r="21" spans="1:19" ht="15" customHeight="1" x14ac:dyDescent="0.2">
      <c r="A21" s="58" t="s">
        <v>11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pans="1:19" ht="15" customHeight="1" x14ac:dyDescent="0.2">
      <c r="A22" s="8">
        <v>1</v>
      </c>
      <c r="B22" s="13" t="s">
        <v>44</v>
      </c>
      <c r="C22" s="37" t="s">
        <v>89</v>
      </c>
      <c r="D22" s="49" t="s">
        <v>92</v>
      </c>
      <c r="E22" s="11" t="s">
        <v>3</v>
      </c>
      <c r="F22" s="49" t="s">
        <v>3</v>
      </c>
      <c r="G22" s="37" t="s">
        <v>89</v>
      </c>
      <c r="H22" s="49" t="s">
        <v>4</v>
      </c>
      <c r="I22" s="69" t="s">
        <v>3</v>
      </c>
      <c r="J22" s="38" t="s">
        <v>4</v>
      </c>
      <c r="K22" s="49" t="s">
        <v>92</v>
      </c>
      <c r="L22" s="57" t="s">
        <v>8</v>
      </c>
      <c r="M22" s="14">
        <f t="shared" si="2"/>
        <v>9</v>
      </c>
      <c r="N22" s="14">
        <f t="shared" si="3"/>
        <v>4</v>
      </c>
      <c r="O22" s="14">
        <f t="shared" si="4"/>
        <v>0</v>
      </c>
      <c r="P22" s="14">
        <f t="shared" si="5"/>
        <v>0</v>
      </c>
      <c r="Q22" s="14">
        <f t="shared" si="6"/>
        <v>0</v>
      </c>
      <c r="R22" s="14">
        <f t="shared" si="7"/>
        <v>1</v>
      </c>
      <c r="S22" s="10">
        <f t="shared" si="8"/>
        <v>4.3571428571428568</v>
      </c>
    </row>
    <row r="23" spans="1:19" ht="15" customHeight="1" x14ac:dyDescent="0.2">
      <c r="A23" s="8">
        <v>2</v>
      </c>
      <c r="B23" s="13" t="s">
        <v>45</v>
      </c>
      <c r="C23" s="37" t="s">
        <v>89</v>
      </c>
      <c r="D23" s="49" t="s">
        <v>92</v>
      </c>
      <c r="E23" s="11" t="s">
        <v>3</v>
      </c>
      <c r="F23" s="49" t="s">
        <v>3</v>
      </c>
      <c r="G23" s="37" t="s">
        <v>89</v>
      </c>
      <c r="H23" s="49" t="s">
        <v>4</v>
      </c>
      <c r="I23" s="43" t="s">
        <v>3</v>
      </c>
      <c r="J23" s="70" t="s">
        <v>5</v>
      </c>
      <c r="K23" s="49" t="s">
        <v>92</v>
      </c>
      <c r="L23" s="57" t="s">
        <v>8</v>
      </c>
      <c r="M23" s="14">
        <f t="shared" si="2"/>
        <v>9</v>
      </c>
      <c r="N23" s="14">
        <f t="shared" si="3"/>
        <v>3</v>
      </c>
      <c r="O23" s="14">
        <f t="shared" si="4"/>
        <v>1</v>
      </c>
      <c r="P23" s="14">
        <f t="shared" si="5"/>
        <v>0</v>
      </c>
      <c r="Q23" s="14">
        <f t="shared" si="6"/>
        <v>0</v>
      </c>
      <c r="R23" s="14">
        <f t="shared" si="7"/>
        <v>1</v>
      </c>
      <c r="S23" s="10">
        <f t="shared" si="8"/>
        <v>4.2857142857142856</v>
      </c>
    </row>
    <row r="24" spans="1:19" ht="15" customHeight="1" x14ac:dyDescent="0.2">
      <c r="A24" s="8">
        <v>3</v>
      </c>
      <c r="B24" s="20" t="s">
        <v>46</v>
      </c>
      <c r="C24" s="37" t="s">
        <v>89</v>
      </c>
      <c r="D24" s="49" t="s">
        <v>92</v>
      </c>
      <c r="E24" s="11" t="s">
        <v>3</v>
      </c>
      <c r="F24" s="60" t="s">
        <v>3</v>
      </c>
      <c r="G24" s="37" t="s">
        <v>89</v>
      </c>
      <c r="H24" s="49" t="s">
        <v>4</v>
      </c>
      <c r="I24" s="43" t="s">
        <v>3</v>
      </c>
      <c r="J24" s="70" t="s">
        <v>3</v>
      </c>
      <c r="K24" s="49" t="s">
        <v>92</v>
      </c>
      <c r="L24" s="71" t="s">
        <v>3</v>
      </c>
      <c r="M24" s="14">
        <f t="shared" si="2"/>
        <v>11</v>
      </c>
      <c r="N24" s="14">
        <f t="shared" si="3"/>
        <v>3</v>
      </c>
      <c r="O24" s="14">
        <f t="shared" si="4"/>
        <v>0</v>
      </c>
      <c r="P24" s="14">
        <f t="shared" si="5"/>
        <v>0</v>
      </c>
      <c r="Q24" s="14">
        <f t="shared" si="6"/>
        <v>0</v>
      </c>
      <c r="R24" s="14">
        <f t="shared" si="7"/>
        <v>0</v>
      </c>
      <c r="S24" s="10">
        <f t="shared" si="8"/>
        <v>4.7857142857142856</v>
      </c>
    </row>
    <row r="25" spans="1:19" ht="15" customHeight="1" x14ac:dyDescent="0.2">
      <c r="A25" s="8">
        <v>4</v>
      </c>
      <c r="B25" s="13" t="s">
        <v>47</v>
      </c>
      <c r="C25" s="37" t="s">
        <v>89</v>
      </c>
      <c r="D25" s="49" t="s">
        <v>92</v>
      </c>
      <c r="E25" s="11" t="s">
        <v>4</v>
      </c>
      <c r="F25" s="49" t="s">
        <v>3</v>
      </c>
      <c r="G25" s="37" t="s">
        <v>89</v>
      </c>
      <c r="H25" s="60" t="s">
        <v>4</v>
      </c>
      <c r="I25" s="43" t="s">
        <v>3</v>
      </c>
      <c r="J25" s="70" t="s">
        <v>3</v>
      </c>
      <c r="K25" s="49" t="s">
        <v>92</v>
      </c>
      <c r="L25" s="57" t="s">
        <v>3</v>
      </c>
      <c r="M25" s="14">
        <f t="shared" si="2"/>
        <v>10</v>
      </c>
      <c r="N25" s="14">
        <f t="shared" si="3"/>
        <v>4</v>
      </c>
      <c r="O25" s="14">
        <f t="shared" si="4"/>
        <v>0</v>
      </c>
      <c r="P25" s="14">
        <f t="shared" si="5"/>
        <v>0</v>
      </c>
      <c r="Q25" s="14">
        <f t="shared" si="6"/>
        <v>0</v>
      </c>
      <c r="R25" s="14">
        <f t="shared" si="7"/>
        <v>0</v>
      </c>
      <c r="S25" s="10">
        <f t="shared" si="8"/>
        <v>4.7142857142857144</v>
      </c>
    </row>
    <row r="26" spans="1:19" ht="15" customHeight="1" x14ac:dyDescent="0.2">
      <c r="A26" s="8">
        <v>5</v>
      </c>
      <c r="B26" s="13" t="s">
        <v>48</v>
      </c>
      <c r="C26" s="37" t="s">
        <v>89</v>
      </c>
      <c r="D26" s="49" t="s">
        <v>92</v>
      </c>
      <c r="E26" s="11" t="s">
        <v>4</v>
      </c>
      <c r="F26" s="49" t="s">
        <v>3</v>
      </c>
      <c r="G26" s="37" t="s">
        <v>89</v>
      </c>
      <c r="H26" s="49" t="s">
        <v>4</v>
      </c>
      <c r="I26" s="43" t="s">
        <v>3</v>
      </c>
      <c r="J26" s="38" t="s">
        <v>4</v>
      </c>
      <c r="K26" s="60" t="s">
        <v>92</v>
      </c>
      <c r="L26" s="57" t="s">
        <v>3</v>
      </c>
      <c r="M26" s="14">
        <f t="shared" si="2"/>
        <v>9</v>
      </c>
      <c r="N26" s="14">
        <f t="shared" si="3"/>
        <v>5</v>
      </c>
      <c r="O26" s="14">
        <f t="shared" si="4"/>
        <v>0</v>
      </c>
      <c r="P26" s="14">
        <f t="shared" si="5"/>
        <v>0</v>
      </c>
      <c r="Q26" s="14">
        <f t="shared" si="6"/>
        <v>0</v>
      </c>
      <c r="R26" s="14">
        <f t="shared" si="7"/>
        <v>0</v>
      </c>
      <c r="S26" s="10">
        <f t="shared" si="8"/>
        <v>4.6428571428571432</v>
      </c>
    </row>
    <row r="27" spans="1:19" ht="15" customHeight="1" x14ac:dyDescent="0.2">
      <c r="A27" s="8">
        <v>6</v>
      </c>
      <c r="B27" s="13" t="s">
        <v>49</v>
      </c>
      <c r="C27" s="37" t="s">
        <v>89</v>
      </c>
      <c r="D27" s="49" t="s">
        <v>92</v>
      </c>
      <c r="E27" s="11" t="s">
        <v>3</v>
      </c>
      <c r="F27" s="49" t="s">
        <v>3</v>
      </c>
      <c r="G27" s="37" t="s">
        <v>89</v>
      </c>
      <c r="H27" s="49" t="s">
        <v>4</v>
      </c>
      <c r="I27" s="43" t="s">
        <v>3</v>
      </c>
      <c r="J27" s="38" t="s">
        <v>5</v>
      </c>
      <c r="K27" s="49" t="s">
        <v>92</v>
      </c>
      <c r="L27" s="57" t="s">
        <v>3</v>
      </c>
      <c r="M27" s="14">
        <f t="shared" si="2"/>
        <v>10</v>
      </c>
      <c r="N27" s="14">
        <f t="shared" si="3"/>
        <v>3</v>
      </c>
      <c r="O27" s="14">
        <f t="shared" si="4"/>
        <v>1</v>
      </c>
      <c r="P27" s="14">
        <f t="shared" si="5"/>
        <v>0</v>
      </c>
      <c r="Q27" s="14">
        <f t="shared" si="6"/>
        <v>0</v>
      </c>
      <c r="R27" s="14">
        <f t="shared" si="7"/>
        <v>0</v>
      </c>
      <c r="S27" s="10">
        <f t="shared" si="8"/>
        <v>4.6428571428571432</v>
      </c>
    </row>
    <row r="28" spans="1:19" ht="15" customHeight="1" thickBot="1" x14ac:dyDescent="0.25">
      <c r="A28" s="8">
        <v>7</v>
      </c>
      <c r="B28" s="13" t="s">
        <v>50</v>
      </c>
      <c r="C28" s="37" t="s">
        <v>89</v>
      </c>
      <c r="D28" s="49" t="s">
        <v>92</v>
      </c>
      <c r="E28" s="11" t="s">
        <v>8</v>
      </c>
      <c r="F28" s="49" t="s">
        <v>3</v>
      </c>
      <c r="G28" s="37" t="s">
        <v>89</v>
      </c>
      <c r="H28" s="53" t="s">
        <v>4</v>
      </c>
      <c r="I28" s="43" t="s">
        <v>3</v>
      </c>
      <c r="J28" s="11" t="s">
        <v>3</v>
      </c>
      <c r="K28" s="49" t="s">
        <v>92</v>
      </c>
      <c r="L28" s="51" t="s">
        <v>3</v>
      </c>
      <c r="M28" s="14">
        <f t="shared" si="2"/>
        <v>10</v>
      </c>
      <c r="N28" s="14">
        <f t="shared" si="3"/>
        <v>3</v>
      </c>
      <c r="O28" s="14">
        <f t="shared" si="4"/>
        <v>0</v>
      </c>
      <c r="P28" s="14">
        <f t="shared" si="5"/>
        <v>0</v>
      </c>
      <c r="Q28" s="14">
        <f t="shared" si="6"/>
        <v>0</v>
      </c>
      <c r="R28" s="14">
        <f t="shared" si="7"/>
        <v>1</v>
      </c>
      <c r="S28" s="10">
        <f t="shared" si="8"/>
        <v>4.4285714285714288</v>
      </c>
    </row>
    <row r="29" spans="1:19" ht="15" customHeight="1" x14ac:dyDescent="0.2">
      <c r="A29" s="24" t="s">
        <v>12</v>
      </c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 ht="15" customHeight="1" x14ac:dyDescent="0.2">
      <c r="A30" s="8">
        <v>1</v>
      </c>
      <c r="B30" s="13" t="s">
        <v>51</v>
      </c>
      <c r="C30" s="45" t="s">
        <v>3</v>
      </c>
      <c r="D30" s="11" t="s">
        <v>3</v>
      </c>
      <c r="E30" s="37" t="s">
        <v>89</v>
      </c>
      <c r="F30" s="43" t="s">
        <v>92</v>
      </c>
      <c r="G30" s="44" t="s">
        <v>4</v>
      </c>
      <c r="H30" s="49" t="s">
        <v>3</v>
      </c>
      <c r="I30" s="11" t="s">
        <v>4</v>
      </c>
      <c r="J30" s="43" t="s">
        <v>89</v>
      </c>
      <c r="K30" s="44" t="s">
        <v>92</v>
      </c>
      <c r="L30" s="57" t="s">
        <v>3</v>
      </c>
      <c r="M30" s="14">
        <f t="shared" si="2"/>
        <v>10</v>
      </c>
      <c r="N30" s="14">
        <f t="shared" si="3"/>
        <v>4</v>
      </c>
      <c r="O30" s="14">
        <f t="shared" si="4"/>
        <v>0</v>
      </c>
      <c r="P30" s="14">
        <f t="shared" si="5"/>
        <v>0</v>
      </c>
      <c r="Q30" s="14">
        <f t="shared" si="6"/>
        <v>0</v>
      </c>
      <c r="R30" s="14">
        <f t="shared" si="7"/>
        <v>0</v>
      </c>
      <c r="S30" s="10">
        <f t="shared" si="8"/>
        <v>4.7142857142857144</v>
      </c>
    </row>
    <row r="31" spans="1:19" ht="15" customHeight="1" x14ac:dyDescent="0.2">
      <c r="A31" s="8">
        <v>2</v>
      </c>
      <c r="B31" s="13" t="s">
        <v>52</v>
      </c>
      <c r="C31" s="44" t="s">
        <v>3</v>
      </c>
      <c r="D31" s="65" t="s">
        <v>3</v>
      </c>
      <c r="E31" s="37" t="s">
        <v>89</v>
      </c>
      <c r="F31" s="56" t="s">
        <v>92</v>
      </c>
      <c r="G31" s="44" t="s">
        <v>4</v>
      </c>
      <c r="H31" s="60" t="s">
        <v>3</v>
      </c>
      <c r="I31" s="11" t="s">
        <v>3</v>
      </c>
      <c r="J31" s="43" t="s">
        <v>89</v>
      </c>
      <c r="K31" s="44" t="s">
        <v>92</v>
      </c>
      <c r="L31" s="57" t="s">
        <v>3</v>
      </c>
      <c r="M31" s="14">
        <f t="shared" si="2"/>
        <v>11</v>
      </c>
      <c r="N31" s="14">
        <f t="shared" si="3"/>
        <v>3</v>
      </c>
      <c r="O31" s="14">
        <f t="shared" si="4"/>
        <v>0</v>
      </c>
      <c r="P31" s="14">
        <f t="shared" si="5"/>
        <v>0</v>
      </c>
      <c r="Q31" s="14">
        <f t="shared" si="6"/>
        <v>0</v>
      </c>
      <c r="R31" s="14">
        <f t="shared" si="7"/>
        <v>0</v>
      </c>
      <c r="S31" s="10">
        <f t="shared" si="8"/>
        <v>4.7857142857142856</v>
      </c>
    </row>
    <row r="32" spans="1:19" ht="15" customHeight="1" x14ac:dyDescent="0.2">
      <c r="A32" s="8">
        <v>3</v>
      </c>
      <c r="B32" s="13" t="s">
        <v>53</v>
      </c>
      <c r="C32" s="44" t="s">
        <v>3</v>
      </c>
      <c r="D32" s="11" t="s">
        <v>3</v>
      </c>
      <c r="E32" s="37" t="s">
        <v>89</v>
      </c>
      <c r="F32" s="43" t="s">
        <v>92</v>
      </c>
      <c r="G32" s="44" t="s">
        <v>4</v>
      </c>
      <c r="H32" s="49" t="s">
        <v>3</v>
      </c>
      <c r="I32" s="11" t="s">
        <v>4</v>
      </c>
      <c r="J32" s="43" t="s">
        <v>89</v>
      </c>
      <c r="K32" s="44" t="s">
        <v>92</v>
      </c>
      <c r="L32" s="57" t="s">
        <v>3</v>
      </c>
      <c r="M32" s="14">
        <f t="shared" si="2"/>
        <v>10</v>
      </c>
      <c r="N32" s="14">
        <f t="shared" si="3"/>
        <v>4</v>
      </c>
      <c r="O32" s="14">
        <f t="shared" si="4"/>
        <v>0</v>
      </c>
      <c r="P32" s="14">
        <f t="shared" si="5"/>
        <v>0</v>
      </c>
      <c r="Q32" s="14">
        <f t="shared" si="6"/>
        <v>0</v>
      </c>
      <c r="R32" s="14">
        <f t="shared" si="7"/>
        <v>0</v>
      </c>
      <c r="S32" s="10">
        <f t="shared" si="8"/>
        <v>4.7142857142857144</v>
      </c>
    </row>
    <row r="33" spans="1:19" ht="15" customHeight="1" x14ac:dyDescent="0.2">
      <c r="A33" s="8">
        <v>4</v>
      </c>
      <c r="B33" s="13" t="s">
        <v>54</v>
      </c>
      <c r="C33" s="44" t="s">
        <v>3</v>
      </c>
      <c r="D33" s="11" t="s">
        <v>3</v>
      </c>
      <c r="E33" s="37" t="s">
        <v>89</v>
      </c>
      <c r="F33" s="43" t="s">
        <v>92</v>
      </c>
      <c r="G33" s="44" t="s">
        <v>4</v>
      </c>
      <c r="H33" s="49" t="s">
        <v>3</v>
      </c>
      <c r="I33" s="11" t="s">
        <v>4</v>
      </c>
      <c r="J33" s="43" t="s">
        <v>89</v>
      </c>
      <c r="K33" s="44" t="s">
        <v>92</v>
      </c>
      <c r="L33" s="57" t="s">
        <v>3</v>
      </c>
      <c r="M33" s="14">
        <f t="shared" si="2"/>
        <v>10</v>
      </c>
      <c r="N33" s="14">
        <f t="shared" si="3"/>
        <v>4</v>
      </c>
      <c r="O33" s="14">
        <f t="shared" si="4"/>
        <v>0</v>
      </c>
      <c r="P33" s="14">
        <f t="shared" si="5"/>
        <v>0</v>
      </c>
      <c r="Q33" s="14">
        <f t="shared" si="6"/>
        <v>0</v>
      </c>
      <c r="R33" s="14">
        <f t="shared" si="7"/>
        <v>0</v>
      </c>
      <c r="S33" s="10">
        <f t="shared" si="8"/>
        <v>4.7142857142857144</v>
      </c>
    </row>
    <row r="34" spans="1:19" ht="15" customHeight="1" x14ac:dyDescent="0.2">
      <c r="A34" s="8">
        <v>5</v>
      </c>
      <c r="B34" s="13" t="s">
        <v>55</v>
      </c>
      <c r="C34" s="44" t="s">
        <v>3</v>
      </c>
      <c r="D34" s="11" t="s">
        <v>3</v>
      </c>
      <c r="E34" s="37" t="s">
        <v>89</v>
      </c>
      <c r="F34" s="43" t="s">
        <v>92</v>
      </c>
      <c r="G34" s="45" t="s">
        <v>4</v>
      </c>
      <c r="H34" s="49" t="s">
        <v>3</v>
      </c>
      <c r="I34" s="11" t="s">
        <v>3</v>
      </c>
      <c r="J34" s="43" t="s">
        <v>89</v>
      </c>
      <c r="K34" s="44" t="s">
        <v>92</v>
      </c>
      <c r="L34" s="57" t="s">
        <v>3</v>
      </c>
      <c r="M34" s="14">
        <f t="shared" si="2"/>
        <v>11</v>
      </c>
      <c r="N34" s="14">
        <f t="shared" si="3"/>
        <v>3</v>
      </c>
      <c r="O34" s="14">
        <f t="shared" si="4"/>
        <v>0</v>
      </c>
      <c r="P34" s="14">
        <f t="shared" si="5"/>
        <v>0</v>
      </c>
      <c r="Q34" s="14">
        <f t="shared" si="6"/>
        <v>0</v>
      </c>
      <c r="R34" s="14">
        <f t="shared" si="7"/>
        <v>0</v>
      </c>
      <c r="S34" s="10">
        <f t="shared" si="8"/>
        <v>4.7857142857142856</v>
      </c>
    </row>
    <row r="35" spans="1:19" ht="15" customHeight="1" x14ac:dyDescent="0.2">
      <c r="A35" s="15">
        <v>6</v>
      </c>
      <c r="B35" s="9" t="s">
        <v>91</v>
      </c>
      <c r="C35" s="44" t="s">
        <v>3</v>
      </c>
      <c r="D35" s="65" t="s">
        <v>4</v>
      </c>
      <c r="E35" s="37" t="s">
        <v>89</v>
      </c>
      <c r="F35" s="43" t="s">
        <v>92</v>
      </c>
      <c r="G35" s="44" t="s">
        <v>4</v>
      </c>
      <c r="H35" s="49" t="s">
        <v>3</v>
      </c>
      <c r="I35" s="11" t="s">
        <v>4</v>
      </c>
      <c r="J35" s="56" t="s">
        <v>89</v>
      </c>
      <c r="K35" s="45" t="s">
        <v>92</v>
      </c>
      <c r="L35" s="71" t="s">
        <v>3</v>
      </c>
      <c r="M35" s="14">
        <f t="shared" si="2"/>
        <v>9</v>
      </c>
      <c r="N35" s="14">
        <f t="shared" si="3"/>
        <v>5</v>
      </c>
      <c r="O35" s="14">
        <f t="shared" si="4"/>
        <v>0</v>
      </c>
      <c r="P35" s="14">
        <f t="shared" si="5"/>
        <v>0</v>
      </c>
      <c r="Q35" s="14">
        <f t="shared" si="6"/>
        <v>0</v>
      </c>
      <c r="R35" s="14">
        <f t="shared" si="7"/>
        <v>0</v>
      </c>
      <c r="S35" s="10">
        <f t="shared" si="8"/>
        <v>4.6428571428571432</v>
      </c>
    </row>
    <row r="36" spans="1:19" ht="15" customHeight="1" x14ac:dyDescent="0.2">
      <c r="A36" s="15">
        <v>7</v>
      </c>
      <c r="B36" s="9"/>
      <c r="C36" s="46"/>
      <c r="D36" s="40"/>
      <c r="E36" s="42"/>
      <c r="F36" s="51"/>
      <c r="G36" s="46"/>
      <c r="H36" s="54"/>
      <c r="I36" s="19"/>
      <c r="J36" s="51"/>
      <c r="K36" s="44"/>
      <c r="L36" s="51"/>
      <c r="M36" s="14"/>
      <c r="N36" s="14"/>
      <c r="O36" s="14"/>
      <c r="P36" s="14"/>
      <c r="Q36" s="14"/>
      <c r="R36" s="14"/>
      <c r="S36" s="10"/>
    </row>
    <row r="37" spans="1:19" ht="15" customHeight="1" x14ac:dyDescent="0.2">
      <c r="A37" s="58" t="s">
        <v>13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16" x14ac:dyDescent="0.2">
      <c r="A38" s="8">
        <v>1</v>
      </c>
      <c r="B38" s="9" t="s">
        <v>56</v>
      </c>
      <c r="C38" s="16" t="s">
        <v>5</v>
      </c>
      <c r="D38" s="37" t="s">
        <v>92</v>
      </c>
      <c r="E38" s="50" t="s">
        <v>3</v>
      </c>
      <c r="F38" s="37" t="s">
        <v>89</v>
      </c>
      <c r="G38" s="49" t="s">
        <v>4</v>
      </c>
      <c r="H38" s="12" t="s">
        <v>8</v>
      </c>
      <c r="I38" s="43" t="s">
        <v>92</v>
      </c>
      <c r="J38" s="44" t="s">
        <v>4</v>
      </c>
      <c r="K38" s="43" t="s">
        <v>4</v>
      </c>
      <c r="L38" s="44" t="s">
        <v>89</v>
      </c>
      <c r="M38" s="14">
        <f t="shared" si="2"/>
        <v>7</v>
      </c>
      <c r="N38" s="14">
        <f t="shared" si="3"/>
        <v>5</v>
      </c>
      <c r="O38" s="14">
        <f t="shared" si="4"/>
        <v>1</v>
      </c>
      <c r="P38" s="14">
        <f t="shared" si="5"/>
        <v>0</v>
      </c>
      <c r="Q38" s="14">
        <f t="shared" si="6"/>
        <v>0</v>
      </c>
      <c r="R38" s="14">
        <f t="shared" si="7"/>
        <v>1</v>
      </c>
      <c r="S38" s="10">
        <f t="shared" si="8"/>
        <v>4.1428571428571432</v>
      </c>
    </row>
    <row r="39" spans="1:19" ht="16" x14ac:dyDescent="0.2">
      <c r="A39" s="8">
        <v>2</v>
      </c>
      <c r="B39" s="9" t="s">
        <v>57</v>
      </c>
      <c r="C39" s="16" t="s">
        <v>3</v>
      </c>
      <c r="D39" s="37" t="s">
        <v>92</v>
      </c>
      <c r="E39" s="50" t="s">
        <v>3</v>
      </c>
      <c r="F39" s="43" t="s">
        <v>89</v>
      </c>
      <c r="G39" s="60" t="s">
        <v>4</v>
      </c>
      <c r="H39" s="12" t="s">
        <v>3</v>
      </c>
      <c r="I39" s="69" t="s">
        <v>8</v>
      </c>
      <c r="J39" s="44" t="s">
        <v>4</v>
      </c>
      <c r="K39" s="56" t="s">
        <v>4</v>
      </c>
      <c r="L39" s="44" t="s">
        <v>89</v>
      </c>
      <c r="M39" s="14">
        <f t="shared" si="2"/>
        <v>7</v>
      </c>
      <c r="N39" s="14">
        <f t="shared" si="3"/>
        <v>5</v>
      </c>
      <c r="O39" s="14">
        <f t="shared" si="4"/>
        <v>0</v>
      </c>
      <c r="P39" s="14">
        <f t="shared" si="5"/>
        <v>0</v>
      </c>
      <c r="Q39" s="14">
        <f t="shared" si="6"/>
        <v>0</v>
      </c>
      <c r="R39" s="14">
        <f t="shared" si="7"/>
        <v>1</v>
      </c>
      <c r="S39" s="10">
        <f t="shared" si="8"/>
        <v>4.2307692307692308</v>
      </c>
    </row>
    <row r="40" spans="1:19" ht="16" x14ac:dyDescent="0.2">
      <c r="A40" s="8">
        <v>3</v>
      </c>
      <c r="B40" s="9" t="s">
        <v>58</v>
      </c>
      <c r="C40" s="16" t="s">
        <v>4</v>
      </c>
      <c r="D40" s="37" t="s">
        <v>92</v>
      </c>
      <c r="E40" s="50" t="s">
        <v>3</v>
      </c>
      <c r="F40" s="43" t="s">
        <v>89</v>
      </c>
      <c r="G40" s="49" t="s">
        <v>4</v>
      </c>
      <c r="H40" s="12" t="s">
        <v>8</v>
      </c>
      <c r="I40" s="43" t="s">
        <v>8</v>
      </c>
      <c r="J40" s="44" t="s">
        <v>4</v>
      </c>
      <c r="K40" s="43" t="s">
        <v>8</v>
      </c>
      <c r="L40" s="44" t="s">
        <v>89</v>
      </c>
      <c r="M40" s="14">
        <f t="shared" si="2"/>
        <v>5</v>
      </c>
      <c r="N40" s="14">
        <f t="shared" si="3"/>
        <v>5</v>
      </c>
      <c r="O40" s="14">
        <f t="shared" si="4"/>
        <v>0</v>
      </c>
      <c r="P40" s="14">
        <f t="shared" si="5"/>
        <v>0</v>
      </c>
      <c r="Q40" s="14">
        <f t="shared" si="6"/>
        <v>0</v>
      </c>
      <c r="R40" s="14">
        <f t="shared" si="7"/>
        <v>3</v>
      </c>
      <c r="S40" s="10">
        <f t="shared" si="8"/>
        <v>3.4615384615384617</v>
      </c>
    </row>
    <row r="41" spans="1:19" ht="16" x14ac:dyDescent="0.2">
      <c r="A41" s="8">
        <v>4</v>
      </c>
      <c r="B41" s="9" t="s">
        <v>59</v>
      </c>
      <c r="C41" s="21" t="s">
        <v>4</v>
      </c>
      <c r="D41" s="37" t="s">
        <v>92</v>
      </c>
      <c r="E41" s="50" t="s">
        <v>3</v>
      </c>
      <c r="F41" s="43" t="s">
        <v>89</v>
      </c>
      <c r="G41" s="49" t="s">
        <v>4</v>
      </c>
      <c r="H41" s="12" t="s">
        <v>8</v>
      </c>
      <c r="I41" s="43" t="s">
        <v>92</v>
      </c>
      <c r="J41" s="44" t="s">
        <v>4</v>
      </c>
      <c r="K41" s="43" t="s">
        <v>4</v>
      </c>
      <c r="L41" s="44" t="s">
        <v>89</v>
      </c>
      <c r="M41" s="14">
        <f t="shared" si="2"/>
        <v>7</v>
      </c>
      <c r="N41" s="14">
        <f t="shared" si="3"/>
        <v>6</v>
      </c>
      <c r="O41" s="14">
        <f t="shared" si="4"/>
        <v>0</v>
      </c>
      <c r="P41" s="14">
        <f t="shared" si="5"/>
        <v>0</v>
      </c>
      <c r="Q41" s="14">
        <f t="shared" si="6"/>
        <v>0</v>
      </c>
      <c r="R41" s="14">
        <f t="shared" si="7"/>
        <v>1</v>
      </c>
      <c r="S41" s="10">
        <f t="shared" si="8"/>
        <v>4.2142857142857144</v>
      </c>
    </row>
    <row r="42" spans="1:19" ht="16" x14ac:dyDescent="0.2">
      <c r="A42" s="8">
        <v>5</v>
      </c>
      <c r="B42" s="9" t="s">
        <v>60</v>
      </c>
      <c r="C42" s="16" t="s">
        <v>4</v>
      </c>
      <c r="D42" s="37" t="s">
        <v>92</v>
      </c>
      <c r="E42" s="50" t="s">
        <v>3</v>
      </c>
      <c r="F42" s="43" t="s">
        <v>89</v>
      </c>
      <c r="G42" s="49" t="s">
        <v>4</v>
      </c>
      <c r="H42" s="12" t="s">
        <v>4</v>
      </c>
      <c r="I42" s="43" t="s">
        <v>92</v>
      </c>
      <c r="J42" s="45" t="s">
        <v>4</v>
      </c>
      <c r="K42" s="43" t="s">
        <v>4</v>
      </c>
      <c r="L42" s="45" t="s">
        <v>89</v>
      </c>
      <c r="M42" s="14">
        <f t="shared" si="2"/>
        <v>7</v>
      </c>
      <c r="N42" s="14">
        <f t="shared" si="3"/>
        <v>7</v>
      </c>
      <c r="O42" s="14">
        <f t="shared" si="4"/>
        <v>0</v>
      </c>
      <c r="P42" s="14">
        <f t="shared" si="5"/>
        <v>0</v>
      </c>
      <c r="Q42" s="14">
        <f t="shared" si="6"/>
        <v>0</v>
      </c>
      <c r="R42" s="14">
        <f t="shared" si="7"/>
        <v>0</v>
      </c>
      <c r="S42" s="10">
        <f t="shared" si="8"/>
        <v>4.5</v>
      </c>
    </row>
    <row r="43" spans="1:19" ht="16" x14ac:dyDescent="0.2">
      <c r="A43" s="8">
        <v>6</v>
      </c>
      <c r="B43" s="13" t="s">
        <v>94</v>
      </c>
      <c r="C43" s="16" t="s">
        <v>8</v>
      </c>
      <c r="D43" s="37" t="s">
        <v>3</v>
      </c>
      <c r="E43" s="50" t="s">
        <v>3</v>
      </c>
      <c r="F43" s="56" t="s">
        <v>8</v>
      </c>
      <c r="G43" s="49" t="s">
        <v>4</v>
      </c>
      <c r="H43" s="12" t="s">
        <v>3</v>
      </c>
      <c r="I43" s="43" t="s">
        <v>92</v>
      </c>
      <c r="J43" s="44" t="s">
        <v>4</v>
      </c>
      <c r="K43" s="43" t="s">
        <v>8</v>
      </c>
      <c r="L43" s="44" t="s">
        <v>89</v>
      </c>
      <c r="M43" s="14">
        <f t="shared" si="2"/>
        <v>6</v>
      </c>
      <c r="N43" s="14">
        <f t="shared" si="3"/>
        <v>3</v>
      </c>
      <c r="O43" s="14">
        <f t="shared" si="4"/>
        <v>0</v>
      </c>
      <c r="P43" s="14">
        <f t="shared" si="5"/>
        <v>0</v>
      </c>
      <c r="Q43" s="14">
        <f t="shared" si="6"/>
        <v>0</v>
      </c>
      <c r="R43" s="14">
        <f t="shared" si="7"/>
        <v>3</v>
      </c>
      <c r="S43" s="10">
        <f t="shared" si="8"/>
        <v>3.5</v>
      </c>
    </row>
    <row r="44" spans="1:19" ht="15" customHeight="1" x14ac:dyDescent="0.2">
      <c r="A44" s="8">
        <v>7</v>
      </c>
      <c r="B44" s="13"/>
      <c r="C44" s="16"/>
      <c r="D44" s="37"/>
      <c r="E44" s="50"/>
      <c r="F44" s="56"/>
      <c r="G44" s="49"/>
      <c r="H44" s="12"/>
      <c r="I44" s="43"/>
      <c r="J44" s="44"/>
      <c r="K44" s="43"/>
      <c r="L44" s="44"/>
      <c r="M44" s="14"/>
      <c r="N44" s="14"/>
      <c r="O44" s="14"/>
      <c r="P44" s="14"/>
      <c r="Q44" s="14"/>
      <c r="R44" s="14"/>
      <c r="S44" s="10"/>
    </row>
    <row r="45" spans="1:19" ht="15" customHeight="1" x14ac:dyDescent="0.2">
      <c r="M45" s="17"/>
      <c r="N45" s="18"/>
      <c r="R45"/>
    </row>
  </sheetData>
  <mergeCells count="6">
    <mergeCell ref="A1:B2"/>
    <mergeCell ref="A3:B4"/>
    <mergeCell ref="C1:D1"/>
    <mergeCell ref="C2:D2"/>
    <mergeCell ref="S3:S4"/>
    <mergeCell ref="M3:R3"/>
  </mergeCells>
  <pageMargins left="0.75" right="0.75" top="1" bottom="1" header="0.5" footer="0.5"/>
  <pageSetup orientation="portrait" r:id="rId1"/>
  <headerFooter>
    <oddFooter>&amp;L&amp;"Helvetica,Regular"&amp;12&amp;K000000	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topLeftCell="A18" zoomScaleNormal="100" workbookViewId="0">
      <selection activeCell="I30" sqref="I30"/>
    </sheetView>
  </sheetViews>
  <sheetFormatPr baseColWidth="10" defaultColWidth="8.625" defaultRowHeight="16" x14ac:dyDescent="0.2"/>
  <cols>
    <col min="1" max="1" width="36.625" bestFit="1" customWidth="1"/>
    <col min="2" max="14" width="10" customWidth="1"/>
  </cols>
  <sheetData>
    <row r="1" spans="1:17" ht="30" customHeight="1" x14ac:dyDescent="0.2">
      <c r="A1" s="29" t="s">
        <v>14</v>
      </c>
      <c r="B1" s="32" t="s">
        <v>19</v>
      </c>
      <c r="C1" s="32" t="s">
        <v>20</v>
      </c>
      <c r="D1" s="32" t="s">
        <v>21</v>
      </c>
      <c r="E1" s="32" t="s">
        <v>22</v>
      </c>
      <c r="F1" s="32" t="s">
        <v>23</v>
      </c>
      <c r="G1" s="32" t="s">
        <v>24</v>
      </c>
      <c r="H1" s="32" t="s">
        <v>25</v>
      </c>
      <c r="I1" s="32" t="s">
        <v>26</v>
      </c>
      <c r="J1" s="32" t="s">
        <v>27</v>
      </c>
      <c r="K1" s="32" t="s">
        <v>28</v>
      </c>
      <c r="L1" s="87" t="s">
        <v>29</v>
      </c>
      <c r="M1" s="89" t="s">
        <v>15</v>
      </c>
      <c r="N1" s="91" t="s">
        <v>31</v>
      </c>
    </row>
    <row r="2" spans="1:17" x14ac:dyDescent="0.2">
      <c r="A2" s="29" t="s">
        <v>68</v>
      </c>
      <c r="B2" s="62">
        <v>45362</v>
      </c>
      <c r="C2" s="62">
        <f>B2+7</f>
        <v>45369</v>
      </c>
      <c r="D2" s="62">
        <v>45383</v>
      </c>
      <c r="E2" s="62">
        <f>D2+7</f>
        <v>45390</v>
      </c>
      <c r="F2" s="62">
        <f>E2+14</f>
        <v>45404</v>
      </c>
      <c r="G2" s="62">
        <f>F2+14</f>
        <v>45418</v>
      </c>
      <c r="H2" s="62">
        <v>45426</v>
      </c>
      <c r="I2" s="62">
        <f t="shared" ref="I2:K2" si="0">H2+7</f>
        <v>45433</v>
      </c>
      <c r="J2" s="62">
        <v>45439</v>
      </c>
      <c r="K2" s="62">
        <f t="shared" si="0"/>
        <v>45446</v>
      </c>
      <c r="L2" s="88"/>
      <c r="M2" s="90"/>
      <c r="N2" s="92"/>
    </row>
    <row r="3" spans="1:17" x14ac:dyDescent="0.2">
      <c r="A3" s="13" t="s">
        <v>61</v>
      </c>
      <c r="B3" s="25" t="s">
        <v>17</v>
      </c>
      <c r="C3" s="25" t="s">
        <v>17</v>
      </c>
      <c r="D3" s="25" t="s">
        <v>3</v>
      </c>
      <c r="E3" s="25" t="s">
        <v>17</v>
      </c>
      <c r="F3" s="25" t="s">
        <v>17</v>
      </c>
      <c r="G3" s="25" t="s">
        <v>17</v>
      </c>
      <c r="H3" s="25" t="s">
        <v>17</v>
      </c>
      <c r="I3" s="25" t="s">
        <v>17</v>
      </c>
      <c r="J3" s="25" t="s">
        <v>3</v>
      </c>
      <c r="K3" s="31" t="s">
        <v>17</v>
      </c>
      <c r="L3" s="31"/>
      <c r="M3" s="27">
        <f t="shared" ref="M3:M37" si="1">COUNTIFS(B3:L3,"A")</f>
        <v>2</v>
      </c>
      <c r="N3" s="28" t="e">
        <f>VLOOKUP(A3,'Notas Semanais'!B:S,18,0)</f>
        <v>#N/A</v>
      </c>
    </row>
    <row r="4" spans="1:17" x14ac:dyDescent="0.2">
      <c r="A4" s="13" t="s">
        <v>62</v>
      </c>
      <c r="B4" s="25" t="s">
        <v>17</v>
      </c>
      <c r="C4" s="25" t="s">
        <v>17</v>
      </c>
      <c r="D4" s="25" t="s">
        <v>17</v>
      </c>
      <c r="E4" s="25" t="s">
        <v>17</v>
      </c>
      <c r="F4" s="25" t="s">
        <v>17</v>
      </c>
      <c r="G4" s="25" t="s">
        <v>3</v>
      </c>
      <c r="H4" s="25" t="s">
        <v>17</v>
      </c>
      <c r="I4" s="25" t="s">
        <v>17</v>
      </c>
      <c r="J4" s="25" t="s">
        <v>17</v>
      </c>
      <c r="K4" s="31" t="s">
        <v>3</v>
      </c>
      <c r="L4" s="31"/>
      <c r="M4" s="27">
        <f t="shared" si="1"/>
        <v>2</v>
      </c>
      <c r="N4" s="28" t="e">
        <f>VLOOKUP(A4,'Notas Semanais'!B:S,18,0)</f>
        <v>#N/A</v>
      </c>
    </row>
    <row r="5" spans="1:17" x14ac:dyDescent="0.2">
      <c r="A5" s="13" t="s">
        <v>93</v>
      </c>
      <c r="B5" s="25" t="s">
        <v>17</v>
      </c>
      <c r="C5" s="25" t="s">
        <v>17</v>
      </c>
      <c r="D5" s="25" t="s">
        <v>17</v>
      </c>
      <c r="E5" s="25" t="s">
        <v>3</v>
      </c>
      <c r="F5" s="25" t="s">
        <v>17</v>
      </c>
      <c r="G5" s="25" t="s">
        <v>17</v>
      </c>
      <c r="H5" s="25" t="s">
        <v>17</v>
      </c>
      <c r="I5" s="25" t="s">
        <v>17</v>
      </c>
      <c r="J5" s="25" t="s">
        <v>3</v>
      </c>
      <c r="K5" s="31" t="s">
        <v>17</v>
      </c>
      <c r="L5" s="31"/>
      <c r="M5" s="27">
        <f t="shared" si="1"/>
        <v>2</v>
      </c>
      <c r="N5" s="28" t="e">
        <f>VLOOKUP(A5,'Notas Semanais'!B:S,18,0)</f>
        <v>#N/A</v>
      </c>
    </row>
    <row r="6" spans="1:17" ht="17" x14ac:dyDescent="0.2">
      <c r="A6" s="63" t="s">
        <v>63</v>
      </c>
      <c r="B6" s="25" t="s">
        <v>17</v>
      </c>
      <c r="C6" s="25" t="s">
        <v>17</v>
      </c>
      <c r="D6" s="25" t="s">
        <v>17</v>
      </c>
      <c r="E6" s="25" t="s">
        <v>17</v>
      </c>
      <c r="F6" s="25" t="s">
        <v>17</v>
      </c>
      <c r="G6" s="25" t="s">
        <v>17</v>
      </c>
      <c r="H6" s="25" t="s">
        <v>17</v>
      </c>
      <c r="I6" s="25" t="s">
        <v>17</v>
      </c>
      <c r="J6" s="25" t="s">
        <v>3</v>
      </c>
      <c r="K6" s="31" t="s">
        <v>17</v>
      </c>
      <c r="L6" s="31"/>
      <c r="M6" s="27">
        <f t="shared" si="1"/>
        <v>1</v>
      </c>
      <c r="N6" s="28" t="e">
        <f>VLOOKUP(A6,'Notas Semanais'!B:S,18,0)</f>
        <v>#N/A</v>
      </c>
      <c r="P6" s="30" t="s">
        <v>16</v>
      </c>
      <c r="Q6" s="30" t="s">
        <v>17</v>
      </c>
    </row>
    <row r="7" spans="1:17" ht="17" x14ac:dyDescent="0.2">
      <c r="A7" s="13" t="s">
        <v>64</v>
      </c>
      <c r="B7" s="25" t="s">
        <v>17</v>
      </c>
      <c r="C7" s="25" t="s">
        <v>17</v>
      </c>
      <c r="D7" s="25" t="s">
        <v>3</v>
      </c>
      <c r="E7" s="25" t="s">
        <v>17</v>
      </c>
      <c r="F7" s="25" t="s">
        <v>17</v>
      </c>
      <c r="G7" s="25" t="s">
        <v>3</v>
      </c>
      <c r="H7" s="25" t="s">
        <v>17</v>
      </c>
      <c r="I7" s="25" t="s">
        <v>17</v>
      </c>
      <c r="J7" s="25" t="s">
        <v>17</v>
      </c>
      <c r="K7" s="31" t="s">
        <v>17</v>
      </c>
      <c r="L7" s="31"/>
      <c r="M7" s="27">
        <f t="shared" si="1"/>
        <v>2</v>
      </c>
      <c r="N7" s="28" t="e">
        <f>VLOOKUP(A7,'Notas Semanais'!B:S,18,0)</f>
        <v>#N/A</v>
      </c>
      <c r="P7" s="30" t="s">
        <v>18</v>
      </c>
      <c r="Q7" s="30" t="s">
        <v>3</v>
      </c>
    </row>
    <row r="8" spans="1:17" x14ac:dyDescent="0.2">
      <c r="A8" s="13" t="s">
        <v>65</v>
      </c>
      <c r="B8" s="25" t="s">
        <v>17</v>
      </c>
      <c r="C8" s="25" t="s">
        <v>17</v>
      </c>
      <c r="D8" s="25" t="s">
        <v>3</v>
      </c>
      <c r="E8" s="25" t="s">
        <v>17</v>
      </c>
      <c r="F8" s="25" t="s">
        <v>17</v>
      </c>
      <c r="G8" s="25" t="s">
        <v>17</v>
      </c>
      <c r="H8" s="25" t="s">
        <v>17</v>
      </c>
      <c r="I8" s="25" t="s">
        <v>17</v>
      </c>
      <c r="J8" s="25" t="s">
        <v>17</v>
      </c>
      <c r="K8" s="31" t="s">
        <v>17</v>
      </c>
      <c r="L8" s="31"/>
      <c r="M8" s="27">
        <f t="shared" si="1"/>
        <v>1</v>
      </c>
      <c r="N8" s="28" t="e">
        <f>VLOOKUP(A8,'Notas Semanais'!B:S,18,0)</f>
        <v>#N/A</v>
      </c>
    </row>
    <row r="9" spans="1:17" x14ac:dyDescent="0.2">
      <c r="A9" s="13"/>
      <c r="B9" s="25"/>
      <c r="C9" s="25"/>
      <c r="D9" s="25"/>
      <c r="E9" s="25"/>
      <c r="F9" s="25"/>
      <c r="G9" s="25"/>
      <c r="H9" s="25"/>
      <c r="I9" s="25"/>
      <c r="J9" s="25"/>
      <c r="K9" s="31"/>
      <c r="L9" s="31"/>
      <c r="M9" s="27">
        <f t="shared" si="1"/>
        <v>0</v>
      </c>
      <c r="N9" s="28" t="e">
        <f>VLOOKUP(A9,'Notas Semanais'!B:S,18,0)</f>
        <v>#N/A</v>
      </c>
    </row>
    <row r="10" spans="1:17" x14ac:dyDescent="0.2">
      <c r="A10" s="13" t="s">
        <v>69</v>
      </c>
      <c r="B10" s="25" t="s">
        <v>17</v>
      </c>
      <c r="C10" s="25" t="s">
        <v>17</v>
      </c>
      <c r="D10" s="25" t="s">
        <v>17</v>
      </c>
      <c r="E10" s="25" t="s">
        <v>17</v>
      </c>
      <c r="F10" s="25" t="s">
        <v>17</v>
      </c>
      <c r="G10" s="25" t="s">
        <v>17</v>
      </c>
      <c r="H10" s="25" t="s">
        <v>17</v>
      </c>
      <c r="I10" s="25" t="s">
        <v>17</v>
      </c>
      <c r="J10" s="25" t="s">
        <v>3</v>
      </c>
      <c r="K10" s="31" t="s">
        <v>17</v>
      </c>
      <c r="L10" s="31"/>
      <c r="M10" s="27">
        <f t="shared" si="1"/>
        <v>1</v>
      </c>
      <c r="N10" s="28" t="e">
        <f>VLOOKUP(A10,'Notas Semanais'!B:S,18,0)</f>
        <v>#N/A</v>
      </c>
    </row>
    <row r="11" spans="1:17" x14ac:dyDescent="0.2">
      <c r="A11" s="63" t="s">
        <v>70</v>
      </c>
      <c r="B11" s="25" t="s">
        <v>17</v>
      </c>
      <c r="C11" s="25" t="s">
        <v>17</v>
      </c>
      <c r="D11" s="25" t="s">
        <v>17</v>
      </c>
      <c r="E11" s="25" t="s">
        <v>17</v>
      </c>
      <c r="F11" s="25" t="s">
        <v>17</v>
      </c>
      <c r="G11" s="25" t="s">
        <v>17</v>
      </c>
      <c r="H11" s="25" t="s">
        <v>17</v>
      </c>
      <c r="I11" s="25" t="s">
        <v>17</v>
      </c>
      <c r="J11" s="25" t="s">
        <v>3</v>
      </c>
      <c r="K11" s="31" t="s">
        <v>17</v>
      </c>
      <c r="L11" s="31"/>
      <c r="M11" s="27">
        <f t="shared" si="1"/>
        <v>1</v>
      </c>
      <c r="N11" s="28" t="e">
        <f>VLOOKUP(A11,'Notas Semanais'!B:S,18,0)</f>
        <v>#N/A</v>
      </c>
    </row>
    <row r="12" spans="1:17" x14ac:dyDescent="0.2">
      <c r="A12" s="13" t="s">
        <v>71</v>
      </c>
      <c r="B12" s="25" t="s">
        <v>17</v>
      </c>
      <c r="C12" s="25" t="s">
        <v>17</v>
      </c>
      <c r="D12" s="25" t="s">
        <v>17</v>
      </c>
      <c r="E12" s="25" t="s">
        <v>17</v>
      </c>
      <c r="F12" s="25" t="s">
        <v>17</v>
      </c>
      <c r="G12" s="25" t="s">
        <v>17</v>
      </c>
      <c r="H12" s="25" t="s">
        <v>17</v>
      </c>
      <c r="I12" s="25" t="s">
        <v>17</v>
      </c>
      <c r="J12" s="25" t="s">
        <v>17</v>
      </c>
      <c r="K12" s="31" t="s">
        <v>17</v>
      </c>
      <c r="L12" s="31"/>
      <c r="M12" s="27">
        <f t="shared" si="1"/>
        <v>0</v>
      </c>
      <c r="N12" s="28" t="e">
        <f>VLOOKUP(A12,'Notas Semanais'!B:S,18,0)</f>
        <v>#N/A</v>
      </c>
    </row>
    <row r="13" spans="1:17" x14ac:dyDescent="0.2">
      <c r="A13" s="13" t="s">
        <v>72</v>
      </c>
      <c r="B13" s="25" t="s">
        <v>17</v>
      </c>
      <c r="C13" s="25" t="s">
        <v>17</v>
      </c>
      <c r="D13" s="25" t="s">
        <v>17</v>
      </c>
      <c r="E13" s="25" t="s">
        <v>17</v>
      </c>
      <c r="F13" s="25" t="s">
        <v>17</v>
      </c>
      <c r="G13" s="25" t="s">
        <v>17</v>
      </c>
      <c r="H13" s="25" t="s">
        <v>17</v>
      </c>
      <c r="I13" s="25" t="s">
        <v>17</v>
      </c>
      <c r="J13" s="25" t="s">
        <v>17</v>
      </c>
      <c r="K13" s="31" t="s">
        <v>17</v>
      </c>
      <c r="L13" s="31"/>
      <c r="M13" s="27">
        <f t="shared" si="1"/>
        <v>0</v>
      </c>
      <c r="N13" s="28" t="e">
        <f>VLOOKUP(A13,'Notas Semanais'!B:S,18,0)</f>
        <v>#N/A</v>
      </c>
    </row>
    <row r="14" spans="1:17" x14ac:dyDescent="0.2">
      <c r="A14" s="13" t="s">
        <v>66</v>
      </c>
      <c r="B14" s="25" t="s">
        <v>17</v>
      </c>
      <c r="C14" s="25" t="s">
        <v>17</v>
      </c>
      <c r="D14" s="25" t="s">
        <v>17</v>
      </c>
      <c r="E14" s="25" t="s">
        <v>17</v>
      </c>
      <c r="F14" s="25" t="s">
        <v>17</v>
      </c>
      <c r="G14" s="25" t="s">
        <v>17</v>
      </c>
      <c r="H14" s="25" t="s">
        <v>17</v>
      </c>
      <c r="I14" s="25" t="s">
        <v>17</v>
      </c>
      <c r="J14" s="25" t="s">
        <v>17</v>
      </c>
      <c r="K14" s="31" t="s">
        <v>17</v>
      </c>
      <c r="L14" s="31"/>
      <c r="M14" s="27">
        <f t="shared" si="1"/>
        <v>0</v>
      </c>
      <c r="N14" s="28" t="e">
        <f>VLOOKUP(A14,'Notas Semanais'!B:S,18,0)</f>
        <v>#N/A</v>
      </c>
    </row>
    <row r="15" spans="1:17" x14ac:dyDescent="0.2">
      <c r="A15" s="13" t="s">
        <v>67</v>
      </c>
      <c r="B15" s="25" t="s">
        <v>17</v>
      </c>
      <c r="C15" s="25" t="s">
        <v>17</v>
      </c>
      <c r="D15" s="25" t="s">
        <v>17</v>
      </c>
      <c r="E15" s="25" t="s">
        <v>17</v>
      </c>
      <c r="F15" s="25" t="s">
        <v>17</v>
      </c>
      <c r="G15" s="25" t="s">
        <v>17</v>
      </c>
      <c r="H15" s="25" t="s">
        <v>17</v>
      </c>
      <c r="I15" s="25" t="s">
        <v>17</v>
      </c>
      <c r="J15" s="25" t="s">
        <v>3</v>
      </c>
      <c r="K15" s="31" t="s">
        <v>17</v>
      </c>
      <c r="L15" s="31"/>
      <c r="M15" s="27">
        <f t="shared" si="1"/>
        <v>1</v>
      </c>
      <c r="N15" s="28" t="e">
        <f>VLOOKUP(A15,'Notas Semanais'!B:S,18,0)</f>
        <v>#N/A</v>
      </c>
    </row>
    <row r="16" spans="1:17" x14ac:dyDescent="0.2">
      <c r="A16" s="13"/>
      <c r="B16" s="25"/>
      <c r="C16" s="25"/>
      <c r="D16" s="25"/>
      <c r="E16" s="25"/>
      <c r="F16" s="25"/>
      <c r="G16" s="25"/>
      <c r="H16" s="25"/>
      <c r="I16" s="25"/>
      <c r="J16" s="25"/>
      <c r="K16" s="31"/>
      <c r="L16" s="31"/>
      <c r="M16" s="27">
        <f t="shared" si="1"/>
        <v>0</v>
      </c>
      <c r="N16" s="28" t="e">
        <f>VLOOKUP(A16,'Notas Semanais'!B:S,18,0)</f>
        <v>#N/A</v>
      </c>
    </row>
    <row r="17" spans="1:14" x14ac:dyDescent="0.2">
      <c r="A17" s="64" t="s">
        <v>73</v>
      </c>
      <c r="B17" s="25" t="s">
        <v>17</v>
      </c>
      <c r="C17" s="25" t="s">
        <v>17</v>
      </c>
      <c r="D17" s="25" t="s">
        <v>3</v>
      </c>
      <c r="E17" s="25" t="s">
        <v>17</v>
      </c>
      <c r="F17" s="25" t="s">
        <v>17</v>
      </c>
      <c r="G17" s="25" t="s">
        <v>17</v>
      </c>
      <c r="H17" s="25" t="s">
        <v>17</v>
      </c>
      <c r="I17" s="25" t="s">
        <v>17</v>
      </c>
      <c r="J17" s="25" t="s">
        <v>17</v>
      </c>
      <c r="K17" s="31" t="s">
        <v>17</v>
      </c>
      <c r="L17" s="31"/>
      <c r="M17" s="27">
        <f t="shared" si="1"/>
        <v>1</v>
      </c>
      <c r="N17" s="28" t="e">
        <f>VLOOKUP(A17,'Notas Semanais'!B:S,18,0)</f>
        <v>#N/A</v>
      </c>
    </row>
    <row r="18" spans="1:14" x14ac:dyDescent="0.2">
      <c r="A18" s="13" t="s">
        <v>74</v>
      </c>
      <c r="B18" s="25" t="s">
        <v>17</v>
      </c>
      <c r="C18" s="25" t="s">
        <v>17</v>
      </c>
      <c r="D18" s="25" t="s">
        <v>17</v>
      </c>
      <c r="E18" s="25" t="s">
        <v>17</v>
      </c>
      <c r="F18" s="25" t="s">
        <v>17</v>
      </c>
      <c r="G18" s="25" t="s">
        <v>3</v>
      </c>
      <c r="H18" s="25" t="s">
        <v>17</v>
      </c>
      <c r="I18" s="25" t="s">
        <v>17</v>
      </c>
      <c r="J18" s="25" t="s">
        <v>17</v>
      </c>
      <c r="K18" s="31" t="s">
        <v>3</v>
      </c>
      <c r="L18" s="31"/>
      <c r="M18" s="27">
        <f t="shared" si="1"/>
        <v>2</v>
      </c>
      <c r="N18" s="28" t="e">
        <f>VLOOKUP(A18,'Notas Semanais'!B:S,18,0)</f>
        <v>#N/A</v>
      </c>
    </row>
    <row r="19" spans="1:14" x14ac:dyDescent="0.2">
      <c r="A19" s="13" t="s">
        <v>75</v>
      </c>
      <c r="B19" s="25" t="s">
        <v>17</v>
      </c>
      <c r="C19" s="25" t="s">
        <v>17</v>
      </c>
      <c r="D19" s="25" t="s">
        <v>17</v>
      </c>
      <c r="E19" s="25" t="s">
        <v>17</v>
      </c>
      <c r="F19" s="25" t="s">
        <v>17</v>
      </c>
      <c r="G19" s="25" t="s">
        <v>17</v>
      </c>
      <c r="H19" s="25" t="s">
        <v>17</v>
      </c>
      <c r="I19" s="25" t="s">
        <v>3</v>
      </c>
      <c r="J19" s="25" t="s">
        <v>17</v>
      </c>
      <c r="K19" s="31" t="s">
        <v>17</v>
      </c>
      <c r="L19" s="31"/>
      <c r="M19" s="27">
        <f t="shared" si="1"/>
        <v>1</v>
      </c>
      <c r="N19" s="28" t="e">
        <f>VLOOKUP(A19,'Notas Semanais'!B:S,18,0)</f>
        <v>#N/A</v>
      </c>
    </row>
    <row r="20" spans="1:14" x14ac:dyDescent="0.2">
      <c r="A20" s="13" t="s">
        <v>76</v>
      </c>
      <c r="B20" s="25" t="s">
        <v>17</v>
      </c>
      <c r="C20" s="25" t="s">
        <v>17</v>
      </c>
      <c r="D20" s="25" t="s">
        <v>17</v>
      </c>
      <c r="E20" s="25" t="s">
        <v>17</v>
      </c>
      <c r="F20" s="25" t="s">
        <v>3</v>
      </c>
      <c r="G20" s="25" t="s">
        <v>17</v>
      </c>
      <c r="H20" s="25" t="s">
        <v>17</v>
      </c>
      <c r="I20" s="25" t="s">
        <v>17</v>
      </c>
      <c r="J20" s="25" t="s">
        <v>17</v>
      </c>
      <c r="K20" s="31" t="s">
        <v>17</v>
      </c>
      <c r="L20" s="31"/>
      <c r="M20" s="27">
        <f t="shared" si="1"/>
        <v>1</v>
      </c>
      <c r="N20" s="28" t="e">
        <f>VLOOKUP(A20,'Notas Semanais'!B:S,18,0)</f>
        <v>#N/A</v>
      </c>
    </row>
    <row r="21" spans="1:14" x14ac:dyDescent="0.2">
      <c r="A21" s="13" t="s">
        <v>95</v>
      </c>
      <c r="B21" s="25" t="s">
        <v>17</v>
      </c>
      <c r="C21" s="25" t="s">
        <v>17</v>
      </c>
      <c r="D21" s="25" t="s">
        <v>17</v>
      </c>
      <c r="E21" s="25" t="s">
        <v>17</v>
      </c>
      <c r="F21" s="25" t="s">
        <v>17</v>
      </c>
      <c r="G21" s="25" t="s">
        <v>3</v>
      </c>
      <c r="H21" s="25" t="s">
        <v>17</v>
      </c>
      <c r="I21" s="25" t="s">
        <v>17</v>
      </c>
      <c r="J21" s="25" t="s">
        <v>17</v>
      </c>
      <c r="K21" s="31" t="s">
        <v>17</v>
      </c>
      <c r="L21" s="31"/>
      <c r="M21" s="27">
        <f t="shared" si="1"/>
        <v>1</v>
      </c>
      <c r="N21" s="28" t="e">
        <f>VLOOKUP(A21,'Notas Semanais'!B:S,18,0)</f>
        <v>#N/A</v>
      </c>
    </row>
    <row r="22" spans="1:14" x14ac:dyDescent="0.2">
      <c r="A22" s="13" t="s">
        <v>77</v>
      </c>
      <c r="B22" s="25" t="s">
        <v>17</v>
      </c>
      <c r="C22" s="25" t="s">
        <v>17</v>
      </c>
      <c r="D22" s="25" t="s">
        <v>17</v>
      </c>
      <c r="E22" s="25" t="s">
        <v>17</v>
      </c>
      <c r="F22" s="25" t="s">
        <v>17</v>
      </c>
      <c r="G22" s="25" t="s">
        <v>3</v>
      </c>
      <c r="H22" s="25" t="s">
        <v>17</v>
      </c>
      <c r="I22" s="25" t="s">
        <v>17</v>
      </c>
      <c r="J22" s="25" t="s">
        <v>17</v>
      </c>
      <c r="K22" s="31" t="s">
        <v>17</v>
      </c>
      <c r="L22" s="31"/>
      <c r="M22" s="27">
        <f t="shared" si="1"/>
        <v>1</v>
      </c>
      <c r="N22" s="28" t="e">
        <f>VLOOKUP(A22,'Notas Semanais'!B:S,18,0)</f>
        <v>#N/A</v>
      </c>
    </row>
    <row r="23" spans="1:14" x14ac:dyDescent="0.2">
      <c r="A23" s="63" t="s">
        <v>78</v>
      </c>
      <c r="B23" s="25" t="s">
        <v>17</v>
      </c>
      <c r="C23" s="25" t="s">
        <v>17</v>
      </c>
      <c r="D23" s="25" t="s">
        <v>3</v>
      </c>
      <c r="E23" s="25" t="s">
        <v>17</v>
      </c>
      <c r="F23" s="25" t="s">
        <v>17</v>
      </c>
      <c r="G23" s="25" t="s">
        <v>17</v>
      </c>
      <c r="H23" s="25" t="s">
        <v>17</v>
      </c>
      <c r="I23" s="25" t="s">
        <v>17</v>
      </c>
      <c r="J23" s="25" t="s">
        <v>17</v>
      </c>
      <c r="K23" s="31" t="s">
        <v>17</v>
      </c>
      <c r="L23" s="31"/>
      <c r="M23" s="27">
        <f t="shared" si="1"/>
        <v>1</v>
      </c>
      <c r="N23" s="28" t="e">
        <f>VLOOKUP(A23,'Notas Semanais'!B:S,18,0)</f>
        <v>#N/A</v>
      </c>
    </row>
    <row r="24" spans="1:14" x14ac:dyDescent="0.2">
      <c r="A24" s="13"/>
      <c r="B24" s="25"/>
      <c r="C24" s="25"/>
      <c r="D24" s="25"/>
      <c r="E24" s="25"/>
      <c r="F24" s="25"/>
      <c r="G24" s="25"/>
      <c r="H24" s="25"/>
      <c r="I24" s="25"/>
      <c r="J24" s="25"/>
      <c r="K24" s="31"/>
      <c r="L24" s="31"/>
      <c r="M24" s="27">
        <f t="shared" si="1"/>
        <v>0</v>
      </c>
      <c r="N24" s="28" t="e">
        <f>VLOOKUP(A24,'Notas Semanais'!B:S,18,0)</f>
        <v>#N/A</v>
      </c>
    </row>
    <row r="25" spans="1:14" x14ac:dyDescent="0.2">
      <c r="A25" s="13" t="s">
        <v>79</v>
      </c>
      <c r="B25" s="25" t="s">
        <v>17</v>
      </c>
      <c r="C25" s="25" t="s">
        <v>17</v>
      </c>
      <c r="D25" s="25" t="s">
        <v>17</v>
      </c>
      <c r="E25" s="25" t="s">
        <v>17</v>
      </c>
      <c r="F25" s="25" t="s">
        <v>17</v>
      </c>
      <c r="G25" s="25" t="s">
        <v>17</v>
      </c>
      <c r="H25" s="25" t="s">
        <v>17</v>
      </c>
      <c r="I25" s="25" t="s">
        <v>17</v>
      </c>
      <c r="J25" s="25" t="s">
        <v>17</v>
      </c>
      <c r="K25" s="31" t="s">
        <v>3</v>
      </c>
      <c r="L25" s="31"/>
      <c r="M25" s="27">
        <f t="shared" si="1"/>
        <v>1</v>
      </c>
      <c r="N25" s="28" t="e">
        <f>VLOOKUP(A25,'Notas Semanais'!B:S,18,0)</f>
        <v>#N/A</v>
      </c>
    </row>
    <row r="26" spans="1:14" x14ac:dyDescent="0.2">
      <c r="A26" s="9" t="s">
        <v>80</v>
      </c>
      <c r="B26" s="25" t="s">
        <v>17</v>
      </c>
      <c r="C26" s="25" t="s">
        <v>17</v>
      </c>
      <c r="D26" s="25" t="s">
        <v>17</v>
      </c>
      <c r="E26" s="25" t="s">
        <v>17</v>
      </c>
      <c r="F26" s="25" t="s">
        <v>17</v>
      </c>
      <c r="G26" s="25" t="s">
        <v>17</v>
      </c>
      <c r="H26" s="25" t="s">
        <v>17</v>
      </c>
      <c r="I26" s="25" t="s">
        <v>17</v>
      </c>
      <c r="J26" s="25" t="s">
        <v>17</v>
      </c>
      <c r="K26" s="31" t="s">
        <v>17</v>
      </c>
      <c r="L26" s="31"/>
      <c r="M26" s="27">
        <f t="shared" si="1"/>
        <v>0</v>
      </c>
      <c r="N26" s="28" t="e">
        <f>VLOOKUP(A26,'Notas Semanais'!B:S,18,0)</f>
        <v>#N/A</v>
      </c>
    </row>
    <row r="27" spans="1:14" x14ac:dyDescent="0.2">
      <c r="A27" s="9" t="s">
        <v>81</v>
      </c>
      <c r="B27" s="25" t="s">
        <v>17</v>
      </c>
      <c r="C27" s="25" t="s">
        <v>17</v>
      </c>
      <c r="D27" s="25" t="s">
        <v>17</v>
      </c>
      <c r="E27" s="25" t="s">
        <v>17</v>
      </c>
      <c r="F27" s="25" t="s">
        <v>17</v>
      </c>
      <c r="G27" s="25" t="s">
        <v>17</v>
      </c>
      <c r="H27" s="25" t="s">
        <v>17</v>
      </c>
      <c r="I27" s="25" t="s">
        <v>17</v>
      </c>
      <c r="J27" s="25" t="s">
        <v>17</v>
      </c>
      <c r="K27" s="31" t="s">
        <v>17</v>
      </c>
      <c r="L27" s="31"/>
      <c r="M27" s="27">
        <f t="shared" si="1"/>
        <v>0</v>
      </c>
      <c r="N27" s="28" t="e">
        <f>VLOOKUP(A27,'Notas Semanais'!B:S,18,0)</f>
        <v>#N/A</v>
      </c>
    </row>
    <row r="28" spans="1:14" x14ac:dyDescent="0.2">
      <c r="A28" s="9" t="s">
        <v>82</v>
      </c>
      <c r="B28" s="25" t="s">
        <v>17</v>
      </c>
      <c r="C28" s="25" t="s">
        <v>17</v>
      </c>
      <c r="D28" s="25" t="s">
        <v>17</v>
      </c>
      <c r="E28" s="25" t="s">
        <v>17</v>
      </c>
      <c r="F28" s="25" t="s">
        <v>17</v>
      </c>
      <c r="G28" s="25" t="s">
        <v>17</v>
      </c>
      <c r="H28" s="25" t="s">
        <v>17</v>
      </c>
      <c r="I28" s="25" t="s">
        <v>17</v>
      </c>
      <c r="J28" s="25" t="s">
        <v>17</v>
      </c>
      <c r="K28" s="31" t="s">
        <v>17</v>
      </c>
      <c r="L28" s="31"/>
      <c r="M28" s="27">
        <f t="shared" si="1"/>
        <v>0</v>
      </c>
      <c r="N28" s="28" t="e">
        <f>VLOOKUP(A28,'Notas Semanais'!B:S,18,0)</f>
        <v>#N/A</v>
      </c>
    </row>
    <row r="29" spans="1:14" x14ac:dyDescent="0.2">
      <c r="A29" s="9" t="s">
        <v>83</v>
      </c>
      <c r="B29" s="25" t="s">
        <v>17</v>
      </c>
      <c r="C29" s="25" t="s">
        <v>17</v>
      </c>
      <c r="D29" s="25" t="s">
        <v>3</v>
      </c>
      <c r="E29" s="25" t="s">
        <v>17</v>
      </c>
      <c r="F29" s="25" t="s">
        <v>17</v>
      </c>
      <c r="G29" s="25" t="s">
        <v>3</v>
      </c>
      <c r="H29" s="25" t="s">
        <v>17</v>
      </c>
      <c r="I29" s="25" t="s">
        <v>17</v>
      </c>
      <c r="J29" s="25" t="s">
        <v>17</v>
      </c>
      <c r="K29" s="31" t="s">
        <v>17</v>
      </c>
      <c r="L29" s="31"/>
      <c r="M29" s="27">
        <f t="shared" si="1"/>
        <v>2</v>
      </c>
      <c r="N29" s="28" t="e">
        <f>VLOOKUP(A29,'Notas Semanais'!B:S,18,0)</f>
        <v>#N/A</v>
      </c>
    </row>
    <row r="30" spans="1:14" x14ac:dyDescent="0.2">
      <c r="A30" s="9" t="s">
        <v>91</v>
      </c>
      <c r="B30" s="25" t="s">
        <v>3</v>
      </c>
      <c r="C30" s="25" t="s">
        <v>17</v>
      </c>
      <c r="D30" s="25" t="s">
        <v>17</v>
      </c>
      <c r="E30" s="25" t="s">
        <v>17</v>
      </c>
      <c r="F30" s="25" t="s">
        <v>17</v>
      </c>
      <c r="G30" s="25" t="s">
        <v>17</v>
      </c>
      <c r="H30" s="25" t="s">
        <v>17</v>
      </c>
      <c r="I30" s="25" t="s">
        <v>17</v>
      </c>
      <c r="J30" s="25" t="s">
        <v>17</v>
      </c>
      <c r="K30" s="31" t="s">
        <v>17</v>
      </c>
      <c r="L30" s="31"/>
      <c r="M30" s="27">
        <f t="shared" si="1"/>
        <v>1</v>
      </c>
      <c r="N30" s="28"/>
    </row>
    <row r="31" spans="1:14" x14ac:dyDescent="0.2">
      <c r="A31" s="9"/>
      <c r="B31" s="25"/>
      <c r="C31" s="25"/>
      <c r="D31" s="25"/>
      <c r="E31" s="25"/>
      <c r="F31" s="25"/>
      <c r="G31" s="25"/>
      <c r="H31" s="25"/>
      <c r="I31" s="25"/>
      <c r="J31" s="25"/>
      <c r="K31" s="31"/>
      <c r="L31" s="31"/>
      <c r="M31" s="27">
        <f t="shared" si="1"/>
        <v>0</v>
      </c>
      <c r="N31" s="28" t="e">
        <f>VLOOKUP(A31,'Notas Semanais'!B:S,18,0)</f>
        <v>#N/A</v>
      </c>
    </row>
    <row r="32" spans="1:14" x14ac:dyDescent="0.2">
      <c r="A32" s="9" t="s">
        <v>84</v>
      </c>
      <c r="B32" s="25" t="s">
        <v>17</v>
      </c>
      <c r="C32" s="25" t="s">
        <v>17</v>
      </c>
      <c r="D32" s="25" t="s">
        <v>17</v>
      </c>
      <c r="E32" s="25" t="s">
        <v>17</v>
      </c>
      <c r="F32" s="25" t="s">
        <v>17</v>
      </c>
      <c r="G32" s="25" t="s">
        <v>17</v>
      </c>
      <c r="H32" s="25" t="s">
        <v>17</v>
      </c>
      <c r="I32" s="25" t="s">
        <v>17</v>
      </c>
      <c r="J32" s="25" t="s">
        <v>17</v>
      </c>
      <c r="K32" s="31" t="s">
        <v>17</v>
      </c>
      <c r="L32" s="31"/>
      <c r="M32" s="27">
        <f t="shared" si="1"/>
        <v>0</v>
      </c>
      <c r="N32" s="28" t="e">
        <f>VLOOKUP(A32,'Notas Semanais'!B:S,18,0)</f>
        <v>#N/A</v>
      </c>
    </row>
    <row r="33" spans="1:14" x14ac:dyDescent="0.2">
      <c r="A33" s="9" t="s">
        <v>85</v>
      </c>
      <c r="B33" s="25" t="s">
        <v>17</v>
      </c>
      <c r="C33" s="25" t="s">
        <v>17</v>
      </c>
      <c r="D33" s="25" t="s">
        <v>17</v>
      </c>
      <c r="E33" s="25" t="s">
        <v>17</v>
      </c>
      <c r="F33" s="25" t="s">
        <v>17</v>
      </c>
      <c r="G33" s="25" t="s">
        <v>17</v>
      </c>
      <c r="H33" s="25" t="s">
        <v>3</v>
      </c>
      <c r="I33" s="25" t="s">
        <v>17</v>
      </c>
      <c r="J33" s="25" t="s">
        <v>17</v>
      </c>
      <c r="K33" s="31" t="s">
        <v>17</v>
      </c>
      <c r="L33" s="31"/>
      <c r="M33" s="27">
        <f t="shared" si="1"/>
        <v>1</v>
      </c>
      <c r="N33" s="28" t="e">
        <f>VLOOKUP(A33,'Notas Semanais'!B:S,18,0)</f>
        <v>#N/A</v>
      </c>
    </row>
    <row r="34" spans="1:14" x14ac:dyDescent="0.2">
      <c r="A34" s="9" t="s">
        <v>86</v>
      </c>
      <c r="B34" s="25" t="s">
        <v>3</v>
      </c>
      <c r="C34" s="25" t="s">
        <v>17</v>
      </c>
      <c r="D34" s="25" t="s">
        <v>17</v>
      </c>
      <c r="E34" s="25" t="s">
        <v>17</v>
      </c>
      <c r="F34" s="25" t="s">
        <v>17</v>
      </c>
      <c r="G34" s="25" t="s">
        <v>17</v>
      </c>
      <c r="H34" s="25" t="s">
        <v>3</v>
      </c>
      <c r="I34" s="25" t="s">
        <v>17</v>
      </c>
      <c r="J34" s="25" t="s">
        <v>17</v>
      </c>
      <c r="K34" s="26" t="s">
        <v>17</v>
      </c>
      <c r="L34" s="26"/>
      <c r="M34" s="27">
        <f t="shared" si="1"/>
        <v>2</v>
      </c>
      <c r="N34" s="28" t="e">
        <f>VLOOKUP(A34,'Notas Semanais'!B:S,18,0)</f>
        <v>#N/A</v>
      </c>
    </row>
    <row r="35" spans="1:14" x14ac:dyDescent="0.2">
      <c r="A35" s="9" t="s">
        <v>87</v>
      </c>
      <c r="B35" s="25" t="s">
        <v>17</v>
      </c>
      <c r="C35" s="25" t="s">
        <v>17</v>
      </c>
      <c r="D35" s="25" t="s">
        <v>17</v>
      </c>
      <c r="E35" s="25" t="s">
        <v>17</v>
      </c>
      <c r="F35" s="25" t="s">
        <v>17</v>
      </c>
      <c r="G35" s="25" t="s">
        <v>17</v>
      </c>
      <c r="H35" s="25" t="s">
        <v>17</v>
      </c>
      <c r="I35" s="25" t="s">
        <v>17</v>
      </c>
      <c r="J35" s="25" t="s">
        <v>17</v>
      </c>
      <c r="K35" s="26" t="s">
        <v>17</v>
      </c>
      <c r="L35" s="26"/>
      <c r="M35" s="27">
        <f t="shared" si="1"/>
        <v>0</v>
      </c>
      <c r="N35" s="28" t="e">
        <f>VLOOKUP(A35,'Notas Semanais'!B:S,18,0)</f>
        <v>#N/A</v>
      </c>
    </row>
    <row r="36" spans="1:14" x14ac:dyDescent="0.2">
      <c r="A36" s="9" t="s">
        <v>88</v>
      </c>
      <c r="B36" s="25" t="s">
        <v>17</v>
      </c>
      <c r="C36" s="25" t="s">
        <v>17</v>
      </c>
      <c r="D36" s="25" t="s">
        <v>3</v>
      </c>
      <c r="E36" s="25" t="s">
        <v>17</v>
      </c>
      <c r="F36" s="25" t="s">
        <v>17</v>
      </c>
      <c r="G36" s="25" t="s">
        <v>17</v>
      </c>
      <c r="H36" s="25" t="s">
        <v>17</v>
      </c>
      <c r="I36" s="25" t="s">
        <v>17</v>
      </c>
      <c r="J36" s="25" t="s">
        <v>17</v>
      </c>
      <c r="K36" s="25" t="s">
        <v>17</v>
      </c>
      <c r="L36" s="25"/>
      <c r="M36" s="27">
        <f t="shared" si="1"/>
        <v>1</v>
      </c>
      <c r="N36" s="28" t="e">
        <f>VLOOKUP(A36,'Notas Semanais'!B:S,18,0)</f>
        <v>#N/A</v>
      </c>
    </row>
    <row r="37" spans="1:14" ht="17" thickBot="1" x14ac:dyDescent="0.25">
      <c r="A37" s="73" t="s">
        <v>94</v>
      </c>
      <c r="B37" s="36" t="s">
        <v>3</v>
      </c>
      <c r="C37" s="36" t="s">
        <v>3</v>
      </c>
      <c r="D37" s="36" t="s">
        <v>3</v>
      </c>
      <c r="E37" s="36" t="s">
        <v>3</v>
      </c>
      <c r="F37" s="36" t="s">
        <v>17</v>
      </c>
      <c r="G37" s="36" t="s">
        <v>17</v>
      </c>
      <c r="H37" s="36" t="s">
        <v>17</v>
      </c>
      <c r="I37" s="36" t="s">
        <v>17</v>
      </c>
      <c r="J37" s="36" t="s">
        <v>3</v>
      </c>
      <c r="K37" s="36" t="s">
        <v>17</v>
      </c>
      <c r="L37" s="36"/>
      <c r="M37" s="36">
        <f t="shared" si="1"/>
        <v>5</v>
      </c>
      <c r="N37" s="28">
        <f>VLOOKUP(A37,'Notas Semanais'!B:S,18,0)</f>
        <v>3.5</v>
      </c>
    </row>
  </sheetData>
  <autoFilter ref="B1:N37" xr:uid="{00000000-0001-0000-0100-000000000000}"/>
  <mergeCells count="3">
    <mergeCell ref="L1:L2"/>
    <mergeCell ref="M1:M2"/>
    <mergeCell ref="N1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Notas Semanais</vt:lpstr>
      <vt:lpstr>Presença e Nota 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Raphael Assef Lavez</dc:creator>
  <cp:keywords/>
  <dc:description/>
  <cp:lastModifiedBy>Microsoft Office User</cp:lastModifiedBy>
  <cp:revision/>
  <cp:lastPrinted>2023-05-29T00:05:03Z</cp:lastPrinted>
  <dcterms:created xsi:type="dcterms:W3CDTF">2015-10-14T15:06:04Z</dcterms:created>
  <dcterms:modified xsi:type="dcterms:W3CDTF">2024-06-10T14:23:53Z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ite.WarnToSaveToDS">
    <vt:lpwstr>X</vt:lpwstr>
  </property>
</Properties>
</file>